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mband-my.sharepoint.com/personal/helgi_samband_is/Documents/Desktop/Gögn á heimasíðu/"/>
    </mc:Choice>
  </mc:AlternateContent>
  <xr:revisionPtr revIDLastSave="0" documentId="8_{55E210A9-1140-494C-A869-52316048ED0E}" xr6:coauthVersionLast="47" xr6:coauthVersionMax="47" xr10:uidLastSave="{00000000-0000-0000-0000-000000000000}"/>
  <bookViews>
    <workbookView xWindow="16455" yWindow="-18630" windowWidth="21600" windowHeight="11295" tabRatio="818" xr2:uid="{2EC5EA6D-B3A4-4631-8828-4584AFDEF9B2}"/>
  </bookViews>
  <sheets>
    <sheet name="Efnisyfirlit" sheetId="1" r:id="rId1"/>
    <sheet name="Tafla 1" sheetId="2" r:id="rId2"/>
    <sheet name="Tafla 2" sheetId="3" r:id="rId3"/>
    <sheet name="Tafla 3" sheetId="4" r:id="rId4"/>
    <sheet name="Tafla 4" sheetId="5" r:id="rId5"/>
    <sheet name="Tafla 5" sheetId="6" r:id="rId6"/>
    <sheet name="Tafla 6" sheetId="7" r:id="rId7"/>
    <sheet name="Tafla 7" sheetId="8" r:id="rId8"/>
    <sheet name="Tafla 8" sheetId="9" r:id="rId9"/>
    <sheet name="Tafla 9" sheetId="10" r:id="rId10"/>
    <sheet name="Tafla 10" sheetId="11" r:id="rId11"/>
    <sheet name="Tafla 11" sheetId="12" r:id="rId12"/>
    <sheet name="Tafla 12" sheetId="13" r:id="rId13"/>
    <sheet name="Tafla 13" sheetId="14" r:id="rId14"/>
    <sheet name="Tafla 14" sheetId="15" r:id="rId15"/>
    <sheet name="Tafla 15" sheetId="16" r:id="rId16"/>
    <sheet name="Tafla 16" sheetId="17" r:id="rId17"/>
    <sheet name="Tafla 17" sheetId="19" r:id="rId18"/>
    <sheet name="Tafla 18" sheetId="20" r:id="rId19"/>
    <sheet name="Sheet1" sheetId="21" r:id="rId20"/>
  </sheets>
  <definedNames>
    <definedName name="Tafla_1_Samantekt_ársreikninga_2021">Efnisyfirlit!$A$3</definedName>
    <definedName name="Tafla_3_Heildaryfirlit_2015_til_2021">Efnisyfirlit!$A$5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5" i="17" l="1"/>
  <c r="M85" i="17"/>
  <c r="K85" i="17"/>
  <c r="I85" i="17"/>
  <c r="G85" i="17"/>
  <c r="E85" i="17"/>
  <c r="C85" i="17"/>
  <c r="O84" i="17"/>
  <c r="M84" i="17"/>
  <c r="K84" i="17"/>
  <c r="I84" i="17"/>
  <c r="G84" i="17"/>
  <c r="E84" i="17"/>
  <c r="C84" i="17"/>
  <c r="O83" i="17"/>
  <c r="M83" i="17"/>
  <c r="K83" i="17"/>
  <c r="I83" i="17"/>
  <c r="G83" i="17"/>
  <c r="E83" i="17"/>
  <c r="C83" i="17"/>
  <c r="O82" i="17"/>
  <c r="M82" i="17"/>
  <c r="K82" i="17"/>
  <c r="I82" i="17"/>
  <c r="G82" i="17"/>
  <c r="E82" i="17"/>
  <c r="C82" i="17"/>
  <c r="O81" i="17"/>
  <c r="M81" i="17"/>
  <c r="K81" i="17"/>
  <c r="I81" i="17"/>
  <c r="G81" i="17"/>
  <c r="E81" i="17"/>
  <c r="C81" i="17"/>
  <c r="O80" i="17"/>
  <c r="M80" i="17"/>
  <c r="K80" i="17"/>
  <c r="I80" i="17"/>
  <c r="G80" i="17"/>
  <c r="E80" i="17"/>
  <c r="C80" i="17"/>
  <c r="O79" i="17"/>
  <c r="M79" i="17"/>
  <c r="K79" i="17"/>
  <c r="I79" i="17"/>
  <c r="G79" i="17"/>
  <c r="E79" i="17"/>
  <c r="C79" i="17"/>
  <c r="Q79" i="17" s="1"/>
  <c r="O78" i="17"/>
  <c r="M78" i="17"/>
  <c r="K78" i="17"/>
  <c r="I78" i="17"/>
  <c r="G78" i="17"/>
  <c r="E78" i="17"/>
  <c r="C78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E76" i="17"/>
  <c r="C76" i="17"/>
  <c r="O75" i="17"/>
  <c r="M75" i="17"/>
  <c r="K75" i="17"/>
  <c r="I75" i="17"/>
  <c r="G75" i="17"/>
  <c r="E75" i="17"/>
  <c r="C75" i="17"/>
  <c r="O74" i="17"/>
  <c r="M74" i="17"/>
  <c r="K74" i="17"/>
  <c r="I74" i="17"/>
  <c r="G74" i="17"/>
  <c r="E74" i="17"/>
  <c r="C74" i="17"/>
  <c r="O73" i="17"/>
  <c r="M73" i="17"/>
  <c r="K73" i="17"/>
  <c r="I73" i="17"/>
  <c r="G73" i="17"/>
  <c r="E73" i="17"/>
  <c r="C73" i="17"/>
  <c r="Q73" i="17" s="1"/>
  <c r="L73" i="17" s="1"/>
  <c r="O72" i="17"/>
  <c r="M72" i="17"/>
  <c r="K72" i="17"/>
  <c r="I72" i="17"/>
  <c r="G72" i="17"/>
  <c r="E72" i="17"/>
  <c r="C72" i="17"/>
  <c r="O71" i="17"/>
  <c r="M71" i="17"/>
  <c r="K71" i="17"/>
  <c r="I71" i="17"/>
  <c r="G71" i="17"/>
  <c r="E71" i="17"/>
  <c r="E86" i="17" s="1"/>
  <c r="C71" i="17"/>
  <c r="I69" i="17"/>
  <c r="O68" i="17"/>
  <c r="M68" i="17"/>
  <c r="K68" i="17"/>
  <c r="I68" i="17"/>
  <c r="G68" i="17"/>
  <c r="E68" i="17"/>
  <c r="C68" i="17"/>
  <c r="O67" i="17"/>
  <c r="M67" i="17"/>
  <c r="K67" i="17"/>
  <c r="I67" i="17"/>
  <c r="G67" i="17"/>
  <c r="E67" i="17"/>
  <c r="C67" i="17"/>
  <c r="O66" i="17"/>
  <c r="M66" i="17"/>
  <c r="K66" i="17"/>
  <c r="I66" i="17"/>
  <c r="G66" i="17"/>
  <c r="E66" i="17"/>
  <c r="C66" i="17"/>
  <c r="O65" i="17"/>
  <c r="M65" i="17"/>
  <c r="K65" i="17"/>
  <c r="K69" i="17" s="1"/>
  <c r="I65" i="17"/>
  <c r="G65" i="17"/>
  <c r="E65" i="17"/>
  <c r="C65" i="17"/>
  <c r="C69" i="17" s="1"/>
  <c r="O62" i="17"/>
  <c r="M62" i="17"/>
  <c r="K62" i="17"/>
  <c r="I62" i="17"/>
  <c r="G62" i="17"/>
  <c r="E62" i="17"/>
  <c r="C62" i="17"/>
  <c r="O61" i="17"/>
  <c r="M61" i="17"/>
  <c r="K61" i="17"/>
  <c r="I61" i="17"/>
  <c r="G61" i="17"/>
  <c r="E61" i="17"/>
  <c r="C61" i="17"/>
  <c r="O60" i="17"/>
  <c r="M60" i="17"/>
  <c r="K60" i="17"/>
  <c r="I60" i="17"/>
  <c r="G60" i="17"/>
  <c r="E60" i="17"/>
  <c r="C60" i="17"/>
  <c r="O59" i="17"/>
  <c r="M59" i="17"/>
  <c r="K59" i="17"/>
  <c r="I59" i="17"/>
  <c r="G59" i="17"/>
  <c r="E59" i="17"/>
  <c r="C59" i="17"/>
  <c r="O58" i="17"/>
  <c r="M58" i="17"/>
  <c r="K58" i="17"/>
  <c r="I58" i="17"/>
  <c r="G58" i="17"/>
  <c r="E58" i="17"/>
  <c r="C58" i="17"/>
  <c r="O57" i="17"/>
  <c r="M57" i="17"/>
  <c r="K57" i="17"/>
  <c r="I57" i="17"/>
  <c r="G57" i="17"/>
  <c r="E57" i="17"/>
  <c r="C57" i="17"/>
  <c r="O56" i="17"/>
  <c r="M56" i="17"/>
  <c r="K56" i="17"/>
  <c r="I56" i="17"/>
  <c r="G56" i="17"/>
  <c r="E56" i="17"/>
  <c r="C56" i="17"/>
  <c r="O55" i="17"/>
  <c r="M55" i="17"/>
  <c r="K55" i="17"/>
  <c r="I55" i="17"/>
  <c r="G55" i="17"/>
  <c r="E55" i="17"/>
  <c r="C55" i="17"/>
  <c r="O54" i="17"/>
  <c r="M54" i="17"/>
  <c r="K54" i="17"/>
  <c r="I54" i="17"/>
  <c r="G54" i="17"/>
  <c r="E54" i="17"/>
  <c r="C54" i="17"/>
  <c r="O53" i="17"/>
  <c r="M53" i="17"/>
  <c r="K53" i="17"/>
  <c r="I53" i="17"/>
  <c r="G53" i="17"/>
  <c r="E53" i="17"/>
  <c r="C53" i="17"/>
  <c r="O52" i="17"/>
  <c r="M52" i="17"/>
  <c r="K52" i="17"/>
  <c r="K63" i="17" s="1"/>
  <c r="I52" i="17"/>
  <c r="G52" i="17"/>
  <c r="E52" i="17"/>
  <c r="C52" i="17"/>
  <c r="O49" i="17"/>
  <c r="M49" i="17"/>
  <c r="K49" i="17"/>
  <c r="I49" i="17"/>
  <c r="G49" i="17"/>
  <c r="E49" i="17"/>
  <c r="C49" i="17"/>
  <c r="O48" i="17"/>
  <c r="M48" i="17"/>
  <c r="K48" i="17"/>
  <c r="I48" i="17"/>
  <c r="G48" i="17"/>
  <c r="E48" i="17"/>
  <c r="C48" i="17"/>
  <c r="O47" i="17"/>
  <c r="M47" i="17"/>
  <c r="K47" i="17"/>
  <c r="I47" i="17"/>
  <c r="G47" i="17"/>
  <c r="E47" i="17"/>
  <c r="C47" i="17"/>
  <c r="O46" i="17"/>
  <c r="M46" i="17"/>
  <c r="K46" i="17"/>
  <c r="I46" i="17"/>
  <c r="G46" i="17"/>
  <c r="E46" i="17"/>
  <c r="C46" i="17"/>
  <c r="O45" i="17"/>
  <c r="M45" i="17"/>
  <c r="K45" i="17"/>
  <c r="I45" i="17"/>
  <c r="G45" i="17"/>
  <c r="G50" i="17" s="1"/>
  <c r="E45" i="17"/>
  <c r="C45" i="17"/>
  <c r="O42" i="17"/>
  <c r="M42" i="17"/>
  <c r="K42" i="17"/>
  <c r="I42" i="17"/>
  <c r="G42" i="17"/>
  <c r="E42" i="17"/>
  <c r="C42" i="17"/>
  <c r="O41" i="17"/>
  <c r="M41" i="17"/>
  <c r="K41" i="17"/>
  <c r="I41" i="17"/>
  <c r="G41" i="17"/>
  <c r="E41" i="17"/>
  <c r="C41" i="17"/>
  <c r="Q40" i="17"/>
  <c r="J40" i="17" s="1"/>
  <c r="O40" i="17"/>
  <c r="M40" i="17"/>
  <c r="K40" i="17"/>
  <c r="I40" i="17"/>
  <c r="G40" i="17"/>
  <c r="E40" i="17"/>
  <c r="C40" i="17"/>
  <c r="Q39" i="17"/>
  <c r="H39" i="17" s="1"/>
  <c r="O39" i="17"/>
  <c r="M39" i="17"/>
  <c r="K39" i="17"/>
  <c r="I39" i="17"/>
  <c r="G39" i="17"/>
  <c r="E39" i="17"/>
  <c r="C39" i="17"/>
  <c r="O38" i="17"/>
  <c r="M38" i="17"/>
  <c r="K38" i="17"/>
  <c r="I38" i="17"/>
  <c r="G38" i="17"/>
  <c r="E38" i="17"/>
  <c r="C38" i="17"/>
  <c r="O37" i="17"/>
  <c r="M37" i="17"/>
  <c r="K37" i="17"/>
  <c r="I37" i="17"/>
  <c r="G37" i="17"/>
  <c r="E37" i="17"/>
  <c r="C37" i="17"/>
  <c r="O36" i="17"/>
  <c r="M36" i="17"/>
  <c r="K36" i="17"/>
  <c r="I36" i="17"/>
  <c r="G36" i="17"/>
  <c r="E36" i="17"/>
  <c r="C36" i="17"/>
  <c r="O35" i="17"/>
  <c r="M35" i="17"/>
  <c r="K35" i="17"/>
  <c r="I35" i="17"/>
  <c r="G35" i="17"/>
  <c r="E35" i="17"/>
  <c r="C35" i="17"/>
  <c r="Q35" i="17" s="1"/>
  <c r="J35" i="17" s="1"/>
  <c r="O34" i="17"/>
  <c r="M34" i="17"/>
  <c r="K34" i="17"/>
  <c r="I34" i="17"/>
  <c r="I43" i="17" s="1"/>
  <c r="G34" i="17"/>
  <c r="E34" i="17"/>
  <c r="C34" i="17"/>
  <c r="O31" i="17"/>
  <c r="M31" i="17"/>
  <c r="K31" i="17"/>
  <c r="I31" i="17"/>
  <c r="G31" i="17"/>
  <c r="E31" i="17"/>
  <c r="C31" i="17"/>
  <c r="O30" i="17"/>
  <c r="M30" i="17"/>
  <c r="K30" i="17"/>
  <c r="I30" i="17"/>
  <c r="G30" i="17"/>
  <c r="E30" i="17"/>
  <c r="C30" i="17"/>
  <c r="O29" i="17"/>
  <c r="M29" i="17"/>
  <c r="K29" i="17"/>
  <c r="I29" i="17"/>
  <c r="G29" i="17"/>
  <c r="E29" i="17"/>
  <c r="C29" i="17"/>
  <c r="O28" i="17"/>
  <c r="M28" i="17"/>
  <c r="K28" i="17"/>
  <c r="I28" i="17"/>
  <c r="G28" i="17"/>
  <c r="E28" i="17"/>
  <c r="C28" i="17"/>
  <c r="O27" i="17"/>
  <c r="M27" i="17"/>
  <c r="K27" i="17"/>
  <c r="I27" i="17"/>
  <c r="G27" i="17"/>
  <c r="E27" i="17"/>
  <c r="C27" i="17"/>
  <c r="O26" i="17"/>
  <c r="M26" i="17"/>
  <c r="K26" i="17"/>
  <c r="I26" i="17"/>
  <c r="G26" i="17"/>
  <c r="E26" i="17"/>
  <c r="C26" i="17"/>
  <c r="O25" i="17"/>
  <c r="M25" i="17"/>
  <c r="K25" i="17"/>
  <c r="I25" i="17"/>
  <c r="G25" i="17"/>
  <c r="E25" i="17"/>
  <c r="C25" i="17"/>
  <c r="O24" i="17"/>
  <c r="M24" i="17"/>
  <c r="K24" i="17"/>
  <c r="I24" i="17"/>
  <c r="G24" i="17"/>
  <c r="E24" i="17"/>
  <c r="C24" i="17"/>
  <c r="O23" i="17"/>
  <c r="M23" i="17"/>
  <c r="K23" i="17"/>
  <c r="I23" i="17"/>
  <c r="G23" i="17"/>
  <c r="E23" i="17"/>
  <c r="C23" i="17"/>
  <c r="O20" i="17"/>
  <c r="M20" i="17"/>
  <c r="K20" i="17"/>
  <c r="I20" i="17"/>
  <c r="G20" i="17"/>
  <c r="E20" i="17"/>
  <c r="C20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O17" i="17"/>
  <c r="O21" i="17" s="1"/>
  <c r="M17" i="17"/>
  <c r="M21" i="17" s="1"/>
  <c r="K17" i="17"/>
  <c r="I17" i="17"/>
  <c r="G17" i="17"/>
  <c r="E17" i="17"/>
  <c r="E21" i="17" s="1"/>
  <c r="C17" i="17"/>
  <c r="O14" i="17"/>
  <c r="M14" i="17"/>
  <c r="K14" i="17"/>
  <c r="I14" i="17"/>
  <c r="G14" i="17"/>
  <c r="E14" i="17"/>
  <c r="C14" i="17"/>
  <c r="O13" i="17"/>
  <c r="M13" i="17"/>
  <c r="K13" i="17"/>
  <c r="I13" i="17"/>
  <c r="G13" i="17"/>
  <c r="E13" i="17"/>
  <c r="C13" i="17"/>
  <c r="O12" i="17"/>
  <c r="M12" i="17"/>
  <c r="K12" i="17"/>
  <c r="I12" i="17"/>
  <c r="G12" i="17"/>
  <c r="E12" i="17"/>
  <c r="C12" i="17"/>
  <c r="O11" i="17"/>
  <c r="M11" i="17"/>
  <c r="K11" i="17"/>
  <c r="I11" i="17"/>
  <c r="G11" i="17"/>
  <c r="E11" i="17"/>
  <c r="C11" i="17"/>
  <c r="O10" i="17"/>
  <c r="M10" i="17"/>
  <c r="K10" i="17"/>
  <c r="I10" i="17"/>
  <c r="G10" i="17"/>
  <c r="E10" i="17"/>
  <c r="C10" i="17"/>
  <c r="O9" i="17"/>
  <c r="M9" i="17"/>
  <c r="K9" i="17"/>
  <c r="K15" i="17" s="1"/>
  <c r="I9" i="17"/>
  <c r="G9" i="17"/>
  <c r="E9" i="17"/>
  <c r="C9" i="17"/>
  <c r="O8" i="17"/>
  <c r="O15" i="17" s="1"/>
  <c r="M8" i="17"/>
  <c r="K8" i="17"/>
  <c r="I8" i="17"/>
  <c r="G8" i="17"/>
  <c r="E8" i="17"/>
  <c r="C8" i="17"/>
  <c r="D79" i="17" l="1"/>
  <c r="H79" i="17"/>
  <c r="N73" i="17"/>
  <c r="Q78" i="17"/>
  <c r="P78" i="17" s="1"/>
  <c r="Q76" i="17"/>
  <c r="N76" i="17" s="1"/>
  <c r="Q71" i="17"/>
  <c r="L71" i="17" s="1"/>
  <c r="E50" i="17"/>
  <c r="Q66" i="17"/>
  <c r="N66" i="17" s="1"/>
  <c r="M15" i="17"/>
  <c r="Q11" i="17"/>
  <c r="D11" i="17" s="1"/>
  <c r="O63" i="17"/>
  <c r="G86" i="17"/>
  <c r="Q83" i="17"/>
  <c r="F83" i="17" s="1"/>
  <c r="I21" i="17"/>
  <c r="I50" i="17"/>
  <c r="G69" i="17"/>
  <c r="I86" i="17"/>
  <c r="Q81" i="17"/>
  <c r="L81" i="17" s="1"/>
  <c r="Q13" i="17"/>
  <c r="N13" i="17" s="1"/>
  <c r="K32" i="17"/>
  <c r="Q12" i="17"/>
  <c r="P12" i="17" s="1"/>
  <c r="C63" i="17"/>
  <c r="Q61" i="17"/>
  <c r="Q36" i="17"/>
  <c r="J36" i="17" s="1"/>
  <c r="F79" i="17"/>
  <c r="P79" i="17"/>
  <c r="D73" i="17"/>
  <c r="J79" i="17"/>
  <c r="H81" i="17"/>
  <c r="L79" i="17"/>
  <c r="F66" i="17"/>
  <c r="H66" i="17"/>
  <c r="J66" i="17"/>
  <c r="F40" i="17"/>
  <c r="H35" i="17"/>
  <c r="N39" i="17"/>
  <c r="J13" i="17"/>
  <c r="F13" i="17"/>
  <c r="H14" i="17"/>
  <c r="M32" i="17"/>
  <c r="Q38" i="17"/>
  <c r="F38" i="17" s="1"/>
  <c r="D38" i="17"/>
  <c r="N40" i="17"/>
  <c r="Q49" i="17"/>
  <c r="P49" i="17" s="1"/>
  <c r="Q8" i="17"/>
  <c r="J8" i="17" s="1"/>
  <c r="E15" i="17"/>
  <c r="F8" i="17"/>
  <c r="Q10" i="17"/>
  <c r="D10" i="17" s="1"/>
  <c r="P10" i="17"/>
  <c r="Q30" i="17"/>
  <c r="F30" i="17" s="1"/>
  <c r="F36" i="17"/>
  <c r="P39" i="17"/>
  <c r="F39" i="17"/>
  <c r="D39" i="17"/>
  <c r="P40" i="17"/>
  <c r="Q46" i="17"/>
  <c r="D46" i="17" s="1"/>
  <c r="Q57" i="17"/>
  <c r="Q58" i="17"/>
  <c r="D58" i="17" s="1"/>
  <c r="N12" i="17"/>
  <c r="H37" i="17"/>
  <c r="Q27" i="17"/>
  <c r="F27" i="17" s="1"/>
  <c r="P13" i="17"/>
  <c r="Q17" i="17"/>
  <c r="J17" i="17" s="1"/>
  <c r="F17" i="17"/>
  <c r="Q19" i="17"/>
  <c r="H19" i="17" s="1"/>
  <c r="Q25" i="17"/>
  <c r="N25" i="17" s="1"/>
  <c r="Q31" i="17"/>
  <c r="F31" i="17" s="1"/>
  <c r="C43" i="17"/>
  <c r="Q34" i="17"/>
  <c r="N34" i="17" s="1"/>
  <c r="D42" i="17"/>
  <c r="Q42" i="17"/>
  <c r="N42" i="17" s="1"/>
  <c r="P11" i="17"/>
  <c r="M69" i="17"/>
  <c r="F11" i="17"/>
  <c r="L49" i="17"/>
  <c r="L55" i="17"/>
  <c r="J57" i="17"/>
  <c r="D61" i="17"/>
  <c r="L61" i="17"/>
  <c r="H61" i="17"/>
  <c r="P61" i="17"/>
  <c r="Q74" i="17"/>
  <c r="L74" i="17" s="1"/>
  <c r="D74" i="17"/>
  <c r="F76" i="17"/>
  <c r="J78" i="17"/>
  <c r="H10" i="17"/>
  <c r="H11" i="17"/>
  <c r="P14" i="17"/>
  <c r="G21" i="17"/>
  <c r="Q20" i="17"/>
  <c r="J20" i="17" s="1"/>
  <c r="Q23" i="17"/>
  <c r="N23" i="17" s="1"/>
  <c r="N36" i="17"/>
  <c r="N38" i="17"/>
  <c r="F42" i="17"/>
  <c r="Q53" i="17"/>
  <c r="N53" i="17" s="1"/>
  <c r="Q54" i="17"/>
  <c r="L54" i="17" s="1"/>
  <c r="P55" i="17"/>
  <c r="P46" i="17"/>
  <c r="O50" i="17"/>
  <c r="Q62" i="17"/>
  <c r="H9" i="17"/>
  <c r="Q9" i="17"/>
  <c r="L9" i="17" s="1"/>
  <c r="G15" i="17"/>
  <c r="L14" i="17"/>
  <c r="Q48" i="17"/>
  <c r="J48" i="17" s="1"/>
  <c r="N48" i="17"/>
  <c r="L10" i="17"/>
  <c r="J11" i="17"/>
  <c r="I15" i="17"/>
  <c r="C15" i="17"/>
  <c r="Q18" i="17"/>
  <c r="D18" i="17" s="1"/>
  <c r="I32" i="17"/>
  <c r="Q26" i="17"/>
  <c r="J26" i="17" s="1"/>
  <c r="G43" i="17"/>
  <c r="E43" i="17"/>
  <c r="P35" i="17"/>
  <c r="D35" i="17"/>
  <c r="L35" i="17"/>
  <c r="P36" i="17"/>
  <c r="L39" i="17"/>
  <c r="H42" i="17"/>
  <c r="Q45" i="17"/>
  <c r="K50" i="17"/>
  <c r="C50" i="17"/>
  <c r="J61" i="17"/>
  <c r="Q67" i="17"/>
  <c r="D67" i="17" s="1"/>
  <c r="N9" i="17"/>
  <c r="L11" i="17"/>
  <c r="J25" i="17"/>
  <c r="Q29" i="17"/>
  <c r="D29" i="17"/>
  <c r="M43" i="17"/>
  <c r="P58" i="17"/>
  <c r="K86" i="17"/>
  <c r="F26" i="17"/>
  <c r="G32" i="17"/>
  <c r="O43" i="17"/>
  <c r="D36" i="17"/>
  <c r="J39" i="17"/>
  <c r="D40" i="17"/>
  <c r="Q56" i="17"/>
  <c r="N56" i="17" s="1"/>
  <c r="P66" i="17"/>
  <c r="M86" i="17"/>
  <c r="F73" i="17"/>
  <c r="O86" i="17"/>
  <c r="N79" i="17"/>
  <c r="Q14" i="17"/>
  <c r="J30" i="17"/>
  <c r="D31" i="17"/>
  <c r="H36" i="17"/>
  <c r="Q37" i="17"/>
  <c r="D37" i="17" s="1"/>
  <c r="H40" i="17"/>
  <c r="Q41" i="17"/>
  <c r="M50" i="17"/>
  <c r="H46" i="17"/>
  <c r="Q47" i="17"/>
  <c r="D47" i="17" s="1"/>
  <c r="G63" i="17"/>
  <c r="Q52" i="17"/>
  <c r="P52" i="17" s="1"/>
  <c r="Q60" i="17"/>
  <c r="F60" i="17" s="1"/>
  <c r="Q65" i="17"/>
  <c r="D65" i="17" s="1"/>
  <c r="P65" i="17"/>
  <c r="J73" i="17"/>
  <c r="N78" i="17"/>
  <c r="J81" i="17"/>
  <c r="N81" i="17"/>
  <c r="F81" i="17"/>
  <c r="P81" i="17"/>
  <c r="L78" i="17"/>
  <c r="D9" i="17"/>
  <c r="D14" i="17"/>
  <c r="E32" i="17"/>
  <c r="F25" i="17"/>
  <c r="N35" i="17"/>
  <c r="J38" i="17"/>
  <c r="J42" i="17"/>
  <c r="D49" i="17"/>
  <c r="H52" i="17"/>
  <c r="Q55" i="17"/>
  <c r="H55" i="17" s="1"/>
  <c r="Q59" i="17"/>
  <c r="D59" i="17" s="1"/>
  <c r="H62" i="17"/>
  <c r="L66" i="17"/>
  <c r="O69" i="17"/>
  <c r="C86" i="17"/>
  <c r="D72" i="17"/>
  <c r="Q72" i="17"/>
  <c r="P72" i="17" s="1"/>
  <c r="Q75" i="17"/>
  <c r="Q80" i="17"/>
  <c r="P80" i="17" s="1"/>
  <c r="D81" i="17"/>
  <c r="Q82" i="17"/>
  <c r="F82" i="17" s="1"/>
  <c r="P9" i="17"/>
  <c r="N11" i="17"/>
  <c r="C21" i="17"/>
  <c r="K21" i="17"/>
  <c r="O32" i="17"/>
  <c r="K43" i="17"/>
  <c r="F35" i="17"/>
  <c r="I63" i="17"/>
  <c r="N61" i="17"/>
  <c r="E69" i="17"/>
  <c r="F65" i="17"/>
  <c r="D66" i="17"/>
  <c r="Q84" i="17"/>
  <c r="J84" i="17" s="1"/>
  <c r="L13" i="17"/>
  <c r="H23" i="17"/>
  <c r="D24" i="17"/>
  <c r="Q24" i="17"/>
  <c r="L24" i="17" s="1"/>
  <c r="Q28" i="17"/>
  <c r="C32" i="17"/>
  <c r="L36" i="17"/>
  <c r="L40" i="17"/>
  <c r="F61" i="17"/>
  <c r="H65" i="17"/>
  <c r="H72" i="17"/>
  <c r="E63" i="17"/>
  <c r="M63" i="17"/>
  <c r="Q68" i="17"/>
  <c r="Q77" i="17"/>
  <c r="D77" i="17" s="1"/>
  <c r="Q85" i="17"/>
  <c r="D85" i="17" s="1"/>
  <c r="H73" i="17"/>
  <c r="P73" i="17"/>
  <c r="H67" i="17" l="1"/>
  <c r="J76" i="17"/>
  <c r="L76" i="17"/>
  <c r="L12" i="17"/>
  <c r="J67" i="17"/>
  <c r="H83" i="17"/>
  <c r="F67" i="17"/>
  <c r="D13" i="17"/>
  <c r="F12" i="17"/>
  <c r="D25" i="17"/>
  <c r="N26" i="17"/>
  <c r="D12" i="17"/>
  <c r="N83" i="17"/>
  <c r="H76" i="17"/>
  <c r="D71" i="17"/>
  <c r="F78" i="17"/>
  <c r="P83" i="17"/>
  <c r="H74" i="17"/>
  <c r="H13" i="17"/>
  <c r="J82" i="17"/>
  <c r="H12" i="17"/>
  <c r="J83" i="17"/>
  <c r="D84" i="17"/>
  <c r="N20" i="17"/>
  <c r="N71" i="17"/>
  <c r="P18" i="17"/>
  <c r="D83" i="17"/>
  <c r="P76" i="17"/>
  <c r="J12" i="17"/>
  <c r="L37" i="17"/>
  <c r="L58" i="17"/>
  <c r="P19" i="17"/>
  <c r="J27" i="17"/>
  <c r="J71" i="17"/>
  <c r="P71" i="17"/>
  <c r="D78" i="17"/>
  <c r="D23" i="17"/>
  <c r="F71" i="17"/>
  <c r="L67" i="17"/>
  <c r="L83" i="17"/>
  <c r="H78" i="17"/>
  <c r="D76" i="17"/>
  <c r="J23" i="17"/>
  <c r="N8" i="17"/>
  <c r="D19" i="17"/>
  <c r="H71" i="17"/>
  <c r="J72" i="17"/>
  <c r="P82" i="17"/>
  <c r="N82" i="17"/>
  <c r="H82" i="17"/>
  <c r="F72" i="17"/>
  <c r="P77" i="17"/>
  <c r="N72" i="17"/>
  <c r="L72" i="17"/>
  <c r="P67" i="17"/>
  <c r="N67" i="17"/>
  <c r="D54" i="17"/>
  <c r="F53" i="17"/>
  <c r="J53" i="17"/>
  <c r="J52" i="17"/>
  <c r="F54" i="17"/>
  <c r="P54" i="17"/>
  <c r="H54" i="17"/>
  <c r="N49" i="17"/>
  <c r="P37" i="17"/>
  <c r="F34" i="17"/>
  <c r="J34" i="17"/>
  <c r="H34" i="17"/>
  <c r="L23" i="17"/>
  <c r="P23" i="17"/>
  <c r="L20" i="17"/>
  <c r="F20" i="17"/>
  <c r="L18" i="17"/>
  <c r="L80" i="17"/>
  <c r="Q50" i="17"/>
  <c r="L50" i="17" s="1"/>
  <c r="F45" i="17"/>
  <c r="J45" i="17"/>
  <c r="J62" i="17"/>
  <c r="N62" i="17"/>
  <c r="L17" i="17"/>
  <c r="D17" i="17"/>
  <c r="H17" i="17"/>
  <c r="P17" i="17"/>
  <c r="Q21" i="17"/>
  <c r="L21" i="17" s="1"/>
  <c r="N17" i="17"/>
  <c r="N80" i="17"/>
  <c r="N85" i="17"/>
  <c r="F85" i="17"/>
  <c r="J85" i="17"/>
  <c r="H85" i="17"/>
  <c r="P85" i="17"/>
  <c r="P75" i="17"/>
  <c r="F75" i="17"/>
  <c r="L75" i="17"/>
  <c r="D75" i="17"/>
  <c r="H75" i="17"/>
  <c r="Q69" i="17"/>
  <c r="L65" i="17"/>
  <c r="N50" i="17"/>
  <c r="D27" i="17"/>
  <c r="J80" i="17"/>
  <c r="N75" i="17"/>
  <c r="L45" i="17"/>
  <c r="D62" i="17"/>
  <c r="N65" i="17"/>
  <c r="F52" i="17"/>
  <c r="N27" i="17"/>
  <c r="P74" i="17"/>
  <c r="J46" i="17"/>
  <c r="L46" i="17"/>
  <c r="F46" i="17"/>
  <c r="N46" i="17"/>
  <c r="L38" i="17"/>
  <c r="P38" i="17"/>
  <c r="J47" i="17"/>
  <c r="H29" i="17"/>
  <c r="L29" i="17"/>
  <c r="H77" i="17"/>
  <c r="N77" i="17"/>
  <c r="F77" i="17"/>
  <c r="J77" i="17"/>
  <c r="L60" i="17"/>
  <c r="D60" i="17"/>
  <c r="P41" i="17"/>
  <c r="F41" i="17"/>
  <c r="N41" i="17"/>
  <c r="H41" i="17"/>
  <c r="J41" i="17"/>
  <c r="L77" i="17"/>
  <c r="N60" i="17"/>
  <c r="F18" i="17"/>
  <c r="J18" i="17"/>
  <c r="N69" i="17"/>
  <c r="H45" i="17"/>
  <c r="P62" i="17"/>
  <c r="P68" i="17"/>
  <c r="F68" i="17"/>
  <c r="N68" i="17"/>
  <c r="H68" i="17"/>
  <c r="J68" i="17"/>
  <c r="H31" i="17"/>
  <c r="F69" i="17"/>
  <c r="F47" i="17"/>
  <c r="F59" i="17"/>
  <c r="N59" i="17"/>
  <c r="J59" i="17"/>
  <c r="P59" i="17"/>
  <c r="P31" i="17"/>
  <c r="L68" i="17"/>
  <c r="F74" i="17"/>
  <c r="L59" i="17"/>
  <c r="D41" i="17"/>
  <c r="N14" i="17"/>
  <c r="F14" i="17"/>
  <c r="J14" i="17"/>
  <c r="J75" i="17"/>
  <c r="L31" i="17"/>
  <c r="H18" i="17"/>
  <c r="L48" i="17"/>
  <c r="H48" i="17"/>
  <c r="F48" i="17"/>
  <c r="P48" i="17"/>
  <c r="D48" i="17"/>
  <c r="J54" i="17"/>
  <c r="N54" i="17"/>
  <c r="J31" i="17"/>
  <c r="F62" i="17"/>
  <c r="H59" i="17"/>
  <c r="L42" i="17"/>
  <c r="P42" i="17"/>
  <c r="H25" i="17"/>
  <c r="L25" i="17"/>
  <c r="F58" i="17"/>
  <c r="L41" i="17"/>
  <c r="D30" i="17"/>
  <c r="L30" i="17"/>
  <c r="N30" i="17"/>
  <c r="H30" i="17"/>
  <c r="P30" i="17"/>
  <c r="J10" i="17"/>
  <c r="F10" i="17"/>
  <c r="N10" i="17"/>
  <c r="P60" i="17"/>
  <c r="P47" i="17"/>
  <c r="H47" i="17"/>
  <c r="O88" i="17"/>
  <c r="H80" i="17"/>
  <c r="N84" i="17"/>
  <c r="F84" i="17"/>
  <c r="L28" i="17"/>
  <c r="J28" i="17"/>
  <c r="N28" i="17"/>
  <c r="D28" i="17"/>
  <c r="F28" i="17"/>
  <c r="F80" i="17"/>
  <c r="P45" i="17"/>
  <c r="L82" i="17"/>
  <c r="D82" i="17"/>
  <c r="F29" i="17"/>
  <c r="Q63" i="17"/>
  <c r="J63" i="17" s="1"/>
  <c r="D52" i="17"/>
  <c r="L52" i="17"/>
  <c r="P56" i="17"/>
  <c r="D56" i="17"/>
  <c r="L56" i="17"/>
  <c r="C88" i="17"/>
  <c r="J29" i="17"/>
  <c r="J58" i="17"/>
  <c r="N58" i="17"/>
  <c r="M88" i="17"/>
  <c r="H27" i="17"/>
  <c r="J60" i="17"/>
  <c r="H58" i="17"/>
  <c r="D45" i="17"/>
  <c r="P27" i="17"/>
  <c r="P84" i="17"/>
  <c r="F37" i="17"/>
  <c r="N37" i="17"/>
  <c r="J37" i="17"/>
  <c r="L85" i="17"/>
  <c r="P86" i="17"/>
  <c r="J65" i="17"/>
  <c r="P28" i="17"/>
  <c r="I88" i="17"/>
  <c r="G88" i="17"/>
  <c r="D53" i="17"/>
  <c r="L53" i="17"/>
  <c r="H53" i="17"/>
  <c r="P53" i="17"/>
  <c r="Q32" i="17"/>
  <c r="L32" i="17" s="1"/>
  <c r="F23" i="17"/>
  <c r="L27" i="17"/>
  <c r="L34" i="17"/>
  <c r="Q43" i="17"/>
  <c r="J43" i="17" s="1"/>
  <c r="P34" i="17"/>
  <c r="H28" i="17"/>
  <c r="F57" i="17"/>
  <c r="N57" i="17"/>
  <c r="D57" i="17"/>
  <c r="L57" i="17"/>
  <c r="H57" i="17"/>
  <c r="P57" i="17"/>
  <c r="E88" i="17"/>
  <c r="F49" i="17"/>
  <c r="J49" i="17"/>
  <c r="L47" i="17"/>
  <c r="K88" i="17"/>
  <c r="N45" i="17"/>
  <c r="N74" i="17"/>
  <c r="P29" i="17"/>
  <c r="N29" i="17"/>
  <c r="Q86" i="17"/>
  <c r="N86" i="17" s="1"/>
  <c r="F56" i="17"/>
  <c r="H84" i="17"/>
  <c r="J24" i="17"/>
  <c r="F24" i="17"/>
  <c r="P24" i="17"/>
  <c r="N24" i="17"/>
  <c r="J74" i="17"/>
  <c r="J56" i="17"/>
  <c r="D80" i="17"/>
  <c r="N55" i="17"/>
  <c r="D55" i="17"/>
  <c r="F55" i="17"/>
  <c r="J55" i="17"/>
  <c r="D68" i="17"/>
  <c r="N47" i="17"/>
  <c r="L84" i="17"/>
  <c r="N52" i="17"/>
  <c r="L62" i="17"/>
  <c r="N31" i="17"/>
  <c r="D50" i="17"/>
  <c r="L26" i="17"/>
  <c r="P26" i="17"/>
  <c r="D26" i="17"/>
  <c r="H26" i="17"/>
  <c r="F9" i="17"/>
  <c r="J9" i="17"/>
  <c r="D20" i="17"/>
  <c r="P20" i="17"/>
  <c r="H20" i="17"/>
  <c r="P25" i="17"/>
  <c r="H60" i="17"/>
  <c r="D34" i="17"/>
  <c r="J19" i="17"/>
  <c r="F19" i="17"/>
  <c r="N19" i="17"/>
  <c r="H38" i="17"/>
  <c r="N18" i="17"/>
  <c r="H56" i="17"/>
  <c r="L19" i="17"/>
  <c r="L8" i="17"/>
  <c r="D8" i="17"/>
  <c r="Q15" i="17"/>
  <c r="D15" i="17" s="1"/>
  <c r="H8" i="17"/>
  <c r="P8" i="17"/>
  <c r="H49" i="17"/>
  <c r="H24" i="17"/>
  <c r="H32" i="17" l="1"/>
  <c r="F15" i="17"/>
  <c r="P50" i="17"/>
  <c r="L43" i="17"/>
  <c r="H21" i="17"/>
  <c r="H15" i="17"/>
  <c r="D32" i="17"/>
  <c r="F32" i="17"/>
  <c r="D21" i="17"/>
  <c r="N32" i="17"/>
  <c r="D43" i="17"/>
  <c r="J32" i="17"/>
  <c r="L86" i="17"/>
  <c r="J21" i="17"/>
  <c r="P21" i="17"/>
  <c r="N21" i="17"/>
  <c r="F21" i="17"/>
  <c r="F43" i="17"/>
  <c r="P43" i="17"/>
  <c r="D86" i="17"/>
  <c r="L63" i="17"/>
  <c r="P63" i="17"/>
  <c r="D63" i="17"/>
  <c r="D69" i="17"/>
  <c r="L69" i="17"/>
  <c r="J69" i="17"/>
  <c r="H69" i="17"/>
  <c r="J15" i="17"/>
  <c r="J50" i="17"/>
  <c r="F50" i="17"/>
  <c r="H50" i="17"/>
  <c r="Q88" i="17"/>
  <c r="J88" i="17" s="1"/>
  <c r="L15" i="17"/>
  <c r="P15" i="17"/>
  <c r="N15" i="17"/>
  <c r="H63" i="17"/>
  <c r="F63" i="17"/>
  <c r="N63" i="17"/>
  <c r="F86" i="17"/>
  <c r="J86" i="17"/>
  <c r="H86" i="17"/>
  <c r="P69" i="17"/>
  <c r="N43" i="17"/>
  <c r="H43" i="17"/>
  <c r="P32" i="17"/>
  <c r="D88" i="17" l="1"/>
  <c r="F88" i="17"/>
  <c r="H88" i="17"/>
  <c r="L88" i="17"/>
  <c r="N88" i="17"/>
  <c r="P88" i="17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F7" i="16"/>
  <c r="E7" i="16"/>
  <c r="G7" i="16" s="1"/>
  <c r="N73" i="14"/>
  <c r="M73" i="14"/>
  <c r="L73" i="14"/>
  <c r="I73" i="14"/>
  <c r="H73" i="14"/>
  <c r="E73" i="14" s="1"/>
  <c r="G73" i="14"/>
  <c r="D73" i="14" s="1"/>
  <c r="F73" i="14"/>
  <c r="C73" i="14"/>
  <c r="J71" i="14"/>
  <c r="K71" i="14" s="1"/>
  <c r="J70" i="14"/>
  <c r="K70" i="14" s="1"/>
  <c r="J69" i="14"/>
  <c r="K69" i="14" s="1"/>
  <c r="J68" i="14"/>
  <c r="K68" i="14" s="1"/>
  <c r="J67" i="14"/>
  <c r="K67" i="14" s="1"/>
  <c r="J66" i="14"/>
  <c r="K66" i="14" s="1"/>
  <c r="J65" i="14"/>
  <c r="K65" i="14" s="1"/>
  <c r="J64" i="14"/>
  <c r="K64" i="14" s="1"/>
  <c r="J63" i="14"/>
  <c r="K63" i="14" s="1"/>
  <c r="J62" i="14"/>
  <c r="K62" i="14" s="1"/>
  <c r="J61" i="14"/>
  <c r="K61" i="14" s="1"/>
  <c r="J60" i="14"/>
  <c r="K60" i="14" s="1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J53" i="14"/>
  <c r="K53" i="14" s="1"/>
  <c r="J52" i="14"/>
  <c r="K52" i="14" s="1"/>
  <c r="J51" i="14"/>
  <c r="K51" i="14" s="1"/>
  <c r="J50" i="14"/>
  <c r="K50" i="14" s="1"/>
  <c r="J49" i="14"/>
  <c r="K49" i="14" s="1"/>
  <c r="J48" i="14"/>
  <c r="K48" i="14" s="1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J36" i="14"/>
  <c r="K36" i="14" s="1"/>
  <c r="J35" i="14"/>
  <c r="K35" i="14" s="1"/>
  <c r="J34" i="14"/>
  <c r="K34" i="14" s="1"/>
  <c r="J33" i="14"/>
  <c r="K33" i="14" s="1"/>
  <c r="J32" i="14"/>
  <c r="K32" i="14" s="1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J20" i="14"/>
  <c r="K20" i="14" s="1"/>
  <c r="J19" i="14"/>
  <c r="K19" i="14" s="1"/>
  <c r="J18" i="14"/>
  <c r="K18" i="14" s="1"/>
  <c r="J17" i="14"/>
  <c r="K17" i="14" s="1"/>
  <c r="J16" i="14"/>
  <c r="K16" i="14" s="1"/>
  <c r="J15" i="14"/>
  <c r="K15" i="14" s="1"/>
  <c r="J14" i="14"/>
  <c r="K14" i="14" s="1"/>
  <c r="J13" i="14"/>
  <c r="K13" i="14" s="1"/>
  <c r="J12" i="14"/>
  <c r="K12" i="14" s="1"/>
  <c r="J11" i="14"/>
  <c r="K11" i="14" s="1"/>
  <c r="J10" i="14"/>
  <c r="K10" i="14" s="1"/>
  <c r="J9" i="14"/>
  <c r="K9" i="14" s="1"/>
  <c r="J8" i="14"/>
  <c r="K8" i="14" s="1"/>
  <c r="J73" i="14" l="1"/>
  <c r="K73" i="14" s="1"/>
  <c r="F73" i="13"/>
  <c r="E73" i="13"/>
  <c r="C73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3" i="13" l="1"/>
  <c r="H73" i="13"/>
  <c r="G73" i="13"/>
  <c r="L73" i="12"/>
  <c r="K73" i="12"/>
  <c r="J73" i="12"/>
  <c r="I73" i="12"/>
  <c r="S73" i="12" s="1"/>
  <c r="H73" i="12"/>
  <c r="G73" i="12"/>
  <c r="F73" i="12"/>
  <c r="E73" i="12"/>
  <c r="D73" i="12"/>
  <c r="N73" i="12" s="1"/>
  <c r="C73" i="12"/>
  <c r="M73" i="12" s="1"/>
  <c r="B73" i="12"/>
  <c r="V71" i="12"/>
  <c r="U71" i="12"/>
  <c r="T71" i="12"/>
  <c r="S71" i="12"/>
  <c r="R71" i="12"/>
  <c r="Q71" i="12"/>
  <c r="P71" i="12"/>
  <c r="O71" i="12"/>
  <c r="N71" i="12"/>
  <c r="M71" i="12"/>
  <c r="V70" i="12"/>
  <c r="U70" i="12"/>
  <c r="T70" i="12"/>
  <c r="S70" i="12"/>
  <c r="R70" i="12"/>
  <c r="Q70" i="12"/>
  <c r="P70" i="12"/>
  <c r="O70" i="12"/>
  <c r="N70" i="12"/>
  <c r="M70" i="12"/>
  <c r="V69" i="12"/>
  <c r="U69" i="12"/>
  <c r="T69" i="12"/>
  <c r="S69" i="12"/>
  <c r="R69" i="12"/>
  <c r="Q69" i="12"/>
  <c r="P69" i="12"/>
  <c r="O69" i="12"/>
  <c r="N69" i="12"/>
  <c r="M69" i="12"/>
  <c r="V68" i="12"/>
  <c r="U68" i="12"/>
  <c r="T68" i="12"/>
  <c r="S68" i="12"/>
  <c r="R68" i="12"/>
  <c r="Q68" i="12"/>
  <c r="P68" i="12"/>
  <c r="O68" i="12"/>
  <c r="N68" i="12"/>
  <c r="M68" i="12"/>
  <c r="V67" i="12"/>
  <c r="U67" i="12"/>
  <c r="T67" i="12"/>
  <c r="S67" i="12"/>
  <c r="R67" i="12"/>
  <c r="Q67" i="12"/>
  <c r="P67" i="12"/>
  <c r="O67" i="12"/>
  <c r="N67" i="12"/>
  <c r="M67" i="12"/>
  <c r="V66" i="12"/>
  <c r="U66" i="12"/>
  <c r="T66" i="12"/>
  <c r="S66" i="12"/>
  <c r="R66" i="12"/>
  <c r="Q66" i="12"/>
  <c r="P66" i="12"/>
  <c r="O66" i="12"/>
  <c r="N66" i="12"/>
  <c r="M66" i="12"/>
  <c r="V65" i="12"/>
  <c r="U65" i="12"/>
  <c r="T65" i="12"/>
  <c r="S65" i="12"/>
  <c r="R65" i="12"/>
  <c r="Q65" i="12"/>
  <c r="P65" i="12"/>
  <c r="O65" i="12"/>
  <c r="N65" i="12"/>
  <c r="M65" i="12"/>
  <c r="V64" i="12"/>
  <c r="U64" i="12"/>
  <c r="T64" i="12"/>
  <c r="S64" i="12"/>
  <c r="R64" i="12"/>
  <c r="Q64" i="12"/>
  <c r="P64" i="12"/>
  <c r="O64" i="12"/>
  <c r="N64" i="12"/>
  <c r="M64" i="12"/>
  <c r="V63" i="12"/>
  <c r="U63" i="12"/>
  <c r="T63" i="12"/>
  <c r="S63" i="12"/>
  <c r="R63" i="12"/>
  <c r="Q63" i="12"/>
  <c r="P63" i="12"/>
  <c r="O63" i="12"/>
  <c r="N63" i="12"/>
  <c r="M63" i="12"/>
  <c r="V62" i="12"/>
  <c r="U62" i="12"/>
  <c r="T62" i="12"/>
  <c r="S62" i="12"/>
  <c r="R62" i="12"/>
  <c r="Q62" i="12"/>
  <c r="P62" i="12"/>
  <c r="O62" i="12"/>
  <c r="N62" i="12"/>
  <c r="M62" i="12"/>
  <c r="V61" i="12"/>
  <c r="U61" i="12"/>
  <c r="T61" i="12"/>
  <c r="S61" i="12"/>
  <c r="R61" i="12"/>
  <c r="Q61" i="12"/>
  <c r="P61" i="12"/>
  <c r="O61" i="12"/>
  <c r="N61" i="12"/>
  <c r="M61" i="12"/>
  <c r="V60" i="12"/>
  <c r="U60" i="12"/>
  <c r="T60" i="12"/>
  <c r="S60" i="12"/>
  <c r="R60" i="12"/>
  <c r="Q60" i="12"/>
  <c r="P60" i="12"/>
  <c r="O60" i="12"/>
  <c r="N60" i="12"/>
  <c r="M60" i="12"/>
  <c r="V59" i="12"/>
  <c r="U59" i="12"/>
  <c r="T59" i="12"/>
  <c r="S59" i="12"/>
  <c r="R59" i="12"/>
  <c r="Q59" i="12"/>
  <c r="P59" i="12"/>
  <c r="O59" i="12"/>
  <c r="N59" i="12"/>
  <c r="M59" i="12"/>
  <c r="V58" i="12"/>
  <c r="U58" i="12"/>
  <c r="T58" i="12"/>
  <c r="S58" i="12"/>
  <c r="R58" i="12"/>
  <c r="Q58" i="12"/>
  <c r="P58" i="12"/>
  <c r="O58" i="12"/>
  <c r="N58" i="12"/>
  <c r="M58" i="12"/>
  <c r="V57" i="12"/>
  <c r="U57" i="12"/>
  <c r="T57" i="12"/>
  <c r="S57" i="12"/>
  <c r="R57" i="12"/>
  <c r="Q57" i="12"/>
  <c r="P57" i="12"/>
  <c r="O57" i="12"/>
  <c r="N57" i="12"/>
  <c r="M57" i="12"/>
  <c r="V56" i="12"/>
  <c r="U56" i="12"/>
  <c r="T56" i="12"/>
  <c r="S56" i="12"/>
  <c r="R56" i="12"/>
  <c r="Q56" i="12"/>
  <c r="P56" i="12"/>
  <c r="O56" i="12"/>
  <c r="N56" i="12"/>
  <c r="M56" i="12"/>
  <c r="V55" i="12"/>
  <c r="U55" i="12"/>
  <c r="T55" i="12"/>
  <c r="S55" i="12"/>
  <c r="R55" i="12"/>
  <c r="Q55" i="12"/>
  <c r="P55" i="12"/>
  <c r="O55" i="12"/>
  <c r="N55" i="12"/>
  <c r="M55" i="12"/>
  <c r="V54" i="12"/>
  <c r="U54" i="12"/>
  <c r="T54" i="12"/>
  <c r="S54" i="12"/>
  <c r="R54" i="12"/>
  <c r="Q54" i="12"/>
  <c r="P54" i="12"/>
  <c r="O54" i="12"/>
  <c r="N54" i="12"/>
  <c r="M54" i="12"/>
  <c r="V53" i="12"/>
  <c r="U53" i="12"/>
  <c r="T53" i="12"/>
  <c r="S53" i="12"/>
  <c r="R53" i="12"/>
  <c r="Q53" i="12"/>
  <c r="P53" i="12"/>
  <c r="O53" i="12"/>
  <c r="N53" i="12"/>
  <c r="M53" i="12"/>
  <c r="V52" i="12"/>
  <c r="U52" i="12"/>
  <c r="T52" i="12"/>
  <c r="S52" i="12"/>
  <c r="R52" i="12"/>
  <c r="Q52" i="12"/>
  <c r="P52" i="12"/>
  <c r="O52" i="12"/>
  <c r="N52" i="12"/>
  <c r="M52" i="12"/>
  <c r="V51" i="12"/>
  <c r="U51" i="12"/>
  <c r="T51" i="12"/>
  <c r="S51" i="12"/>
  <c r="R51" i="12"/>
  <c r="Q51" i="12"/>
  <c r="P51" i="12"/>
  <c r="O51" i="12"/>
  <c r="N51" i="12"/>
  <c r="M51" i="12"/>
  <c r="V50" i="12"/>
  <c r="U50" i="12"/>
  <c r="T50" i="12"/>
  <c r="S50" i="12"/>
  <c r="R50" i="12"/>
  <c r="Q50" i="12"/>
  <c r="P50" i="12"/>
  <c r="O50" i="12"/>
  <c r="N50" i="12"/>
  <c r="M50" i="12"/>
  <c r="V49" i="12"/>
  <c r="U49" i="12"/>
  <c r="T49" i="12"/>
  <c r="S49" i="12"/>
  <c r="R49" i="12"/>
  <c r="Q49" i="12"/>
  <c r="P49" i="12"/>
  <c r="O49" i="12"/>
  <c r="N49" i="12"/>
  <c r="M49" i="12"/>
  <c r="V48" i="12"/>
  <c r="U48" i="12"/>
  <c r="T48" i="12"/>
  <c r="S48" i="12"/>
  <c r="R48" i="12"/>
  <c r="Q48" i="12"/>
  <c r="P48" i="12"/>
  <c r="O48" i="12"/>
  <c r="N48" i="12"/>
  <c r="M48" i="12"/>
  <c r="V47" i="12"/>
  <c r="U47" i="12"/>
  <c r="T47" i="12"/>
  <c r="S47" i="12"/>
  <c r="R47" i="12"/>
  <c r="Q47" i="12"/>
  <c r="P47" i="12"/>
  <c r="O47" i="12"/>
  <c r="N47" i="12"/>
  <c r="M47" i="12"/>
  <c r="V46" i="12"/>
  <c r="U46" i="12"/>
  <c r="T46" i="12"/>
  <c r="S46" i="12"/>
  <c r="R46" i="12"/>
  <c r="Q46" i="12"/>
  <c r="P46" i="12"/>
  <c r="O46" i="12"/>
  <c r="N46" i="12"/>
  <c r="M46" i="12"/>
  <c r="V45" i="12"/>
  <c r="U45" i="12"/>
  <c r="T45" i="12"/>
  <c r="S45" i="12"/>
  <c r="R45" i="12"/>
  <c r="Q45" i="12"/>
  <c r="P45" i="12"/>
  <c r="O45" i="12"/>
  <c r="N45" i="12"/>
  <c r="M45" i="12"/>
  <c r="V44" i="12"/>
  <c r="U44" i="12"/>
  <c r="T44" i="12"/>
  <c r="S44" i="12"/>
  <c r="R44" i="12"/>
  <c r="Q44" i="12"/>
  <c r="P44" i="12"/>
  <c r="O44" i="12"/>
  <c r="N44" i="12"/>
  <c r="M44" i="12"/>
  <c r="V43" i="12"/>
  <c r="U43" i="12"/>
  <c r="T43" i="12"/>
  <c r="S43" i="12"/>
  <c r="R43" i="12"/>
  <c r="Q43" i="12"/>
  <c r="P43" i="12"/>
  <c r="O43" i="12"/>
  <c r="N43" i="12"/>
  <c r="M43" i="12"/>
  <c r="V42" i="12"/>
  <c r="U42" i="12"/>
  <c r="T42" i="12"/>
  <c r="S42" i="12"/>
  <c r="R42" i="12"/>
  <c r="Q42" i="12"/>
  <c r="P42" i="12"/>
  <c r="O42" i="12"/>
  <c r="N42" i="12"/>
  <c r="M42" i="12"/>
  <c r="V41" i="12"/>
  <c r="U41" i="12"/>
  <c r="T41" i="12"/>
  <c r="S41" i="12"/>
  <c r="R41" i="12"/>
  <c r="Q41" i="12"/>
  <c r="P41" i="12"/>
  <c r="O41" i="12"/>
  <c r="N41" i="12"/>
  <c r="M41" i="12"/>
  <c r="V40" i="12"/>
  <c r="U40" i="12"/>
  <c r="T40" i="12"/>
  <c r="S40" i="12"/>
  <c r="R40" i="12"/>
  <c r="Q40" i="12"/>
  <c r="P40" i="12"/>
  <c r="O40" i="12"/>
  <c r="N40" i="12"/>
  <c r="M40" i="12"/>
  <c r="V39" i="12"/>
  <c r="U39" i="12"/>
  <c r="T39" i="12"/>
  <c r="S39" i="12"/>
  <c r="R39" i="12"/>
  <c r="Q39" i="12"/>
  <c r="P39" i="12"/>
  <c r="O39" i="12"/>
  <c r="N39" i="12"/>
  <c r="M39" i="12"/>
  <c r="V38" i="12"/>
  <c r="U38" i="12"/>
  <c r="T38" i="12"/>
  <c r="S38" i="12"/>
  <c r="R38" i="12"/>
  <c r="Q38" i="12"/>
  <c r="P38" i="12"/>
  <c r="O38" i="12"/>
  <c r="N38" i="12"/>
  <c r="M38" i="12"/>
  <c r="V37" i="12"/>
  <c r="U37" i="12"/>
  <c r="T37" i="12"/>
  <c r="S37" i="12"/>
  <c r="R37" i="12"/>
  <c r="Q37" i="12"/>
  <c r="P37" i="12"/>
  <c r="O37" i="12"/>
  <c r="N37" i="12"/>
  <c r="M37" i="12"/>
  <c r="V36" i="12"/>
  <c r="U36" i="12"/>
  <c r="T36" i="12"/>
  <c r="S36" i="12"/>
  <c r="R36" i="12"/>
  <c r="Q36" i="12"/>
  <c r="P36" i="12"/>
  <c r="O36" i="12"/>
  <c r="N36" i="12"/>
  <c r="M36" i="12"/>
  <c r="V35" i="12"/>
  <c r="U35" i="12"/>
  <c r="T35" i="12"/>
  <c r="S35" i="12"/>
  <c r="R35" i="12"/>
  <c r="Q35" i="12"/>
  <c r="P35" i="12"/>
  <c r="O35" i="12"/>
  <c r="N35" i="12"/>
  <c r="M35" i="12"/>
  <c r="V34" i="12"/>
  <c r="U34" i="12"/>
  <c r="T34" i="12"/>
  <c r="S34" i="12"/>
  <c r="R34" i="12"/>
  <c r="Q34" i="12"/>
  <c r="P34" i="12"/>
  <c r="O34" i="12"/>
  <c r="N34" i="12"/>
  <c r="M34" i="12"/>
  <c r="V33" i="12"/>
  <c r="U33" i="12"/>
  <c r="T33" i="12"/>
  <c r="S33" i="12"/>
  <c r="R33" i="12"/>
  <c r="Q33" i="12"/>
  <c r="P33" i="12"/>
  <c r="O33" i="12"/>
  <c r="N33" i="12"/>
  <c r="M33" i="12"/>
  <c r="V32" i="12"/>
  <c r="U32" i="12"/>
  <c r="T32" i="12"/>
  <c r="S32" i="12"/>
  <c r="R32" i="12"/>
  <c r="Q32" i="12"/>
  <c r="P32" i="12"/>
  <c r="O32" i="12"/>
  <c r="N32" i="12"/>
  <c r="M32" i="12"/>
  <c r="V31" i="12"/>
  <c r="U31" i="12"/>
  <c r="T31" i="12"/>
  <c r="S31" i="12"/>
  <c r="R31" i="12"/>
  <c r="Q31" i="12"/>
  <c r="P31" i="12"/>
  <c r="O31" i="12"/>
  <c r="N31" i="12"/>
  <c r="M31" i="12"/>
  <c r="V30" i="12"/>
  <c r="U30" i="12"/>
  <c r="T30" i="12"/>
  <c r="S30" i="12"/>
  <c r="R30" i="12"/>
  <c r="Q30" i="12"/>
  <c r="P30" i="12"/>
  <c r="O30" i="12"/>
  <c r="N30" i="12"/>
  <c r="M30" i="12"/>
  <c r="V29" i="12"/>
  <c r="U29" i="12"/>
  <c r="T29" i="12"/>
  <c r="S29" i="12"/>
  <c r="R29" i="12"/>
  <c r="Q29" i="12"/>
  <c r="P29" i="12"/>
  <c r="O29" i="12"/>
  <c r="N29" i="12"/>
  <c r="M29" i="12"/>
  <c r="V28" i="12"/>
  <c r="U28" i="12"/>
  <c r="T28" i="12"/>
  <c r="S28" i="12"/>
  <c r="R28" i="12"/>
  <c r="Q28" i="12"/>
  <c r="P28" i="12"/>
  <c r="O28" i="12"/>
  <c r="N28" i="12"/>
  <c r="M28" i="12"/>
  <c r="V27" i="12"/>
  <c r="U27" i="12"/>
  <c r="T27" i="12"/>
  <c r="S27" i="12"/>
  <c r="R27" i="12"/>
  <c r="Q27" i="12"/>
  <c r="P27" i="12"/>
  <c r="O27" i="12"/>
  <c r="N27" i="12"/>
  <c r="M27" i="12"/>
  <c r="V26" i="12"/>
  <c r="U26" i="12"/>
  <c r="T26" i="12"/>
  <c r="S26" i="12"/>
  <c r="R26" i="12"/>
  <c r="Q26" i="12"/>
  <c r="P26" i="12"/>
  <c r="O26" i="12"/>
  <c r="N26" i="12"/>
  <c r="M26" i="12"/>
  <c r="V25" i="12"/>
  <c r="U25" i="12"/>
  <c r="T25" i="12"/>
  <c r="S25" i="12"/>
  <c r="R25" i="12"/>
  <c r="Q25" i="12"/>
  <c r="P25" i="12"/>
  <c r="O25" i="12"/>
  <c r="N25" i="12"/>
  <c r="M25" i="12"/>
  <c r="V24" i="12"/>
  <c r="U24" i="12"/>
  <c r="T24" i="12"/>
  <c r="S24" i="12"/>
  <c r="R24" i="12"/>
  <c r="Q24" i="12"/>
  <c r="P24" i="12"/>
  <c r="O24" i="12"/>
  <c r="N24" i="12"/>
  <c r="M24" i="12"/>
  <c r="V23" i="12"/>
  <c r="U23" i="12"/>
  <c r="T23" i="12"/>
  <c r="S23" i="12"/>
  <c r="R23" i="12"/>
  <c r="Q23" i="12"/>
  <c r="P23" i="12"/>
  <c r="O23" i="12"/>
  <c r="N23" i="12"/>
  <c r="M23" i="12"/>
  <c r="V22" i="12"/>
  <c r="U22" i="12"/>
  <c r="T22" i="12"/>
  <c r="S22" i="12"/>
  <c r="R22" i="12"/>
  <c r="Q22" i="12"/>
  <c r="P22" i="12"/>
  <c r="O22" i="12"/>
  <c r="N22" i="12"/>
  <c r="M22" i="12"/>
  <c r="V21" i="12"/>
  <c r="U21" i="12"/>
  <c r="T21" i="12"/>
  <c r="S21" i="12"/>
  <c r="R21" i="12"/>
  <c r="Q21" i="12"/>
  <c r="P21" i="12"/>
  <c r="O21" i="12"/>
  <c r="N21" i="12"/>
  <c r="M21" i="12"/>
  <c r="V20" i="12"/>
  <c r="U20" i="12"/>
  <c r="T20" i="12"/>
  <c r="S20" i="12"/>
  <c r="R20" i="12"/>
  <c r="Q20" i="12"/>
  <c r="P20" i="12"/>
  <c r="O20" i="12"/>
  <c r="N20" i="12"/>
  <c r="M20" i="12"/>
  <c r="V19" i="12"/>
  <c r="U19" i="12"/>
  <c r="T19" i="12"/>
  <c r="S19" i="12"/>
  <c r="R19" i="12"/>
  <c r="Q19" i="12"/>
  <c r="P19" i="12"/>
  <c r="O19" i="12"/>
  <c r="N19" i="12"/>
  <c r="M19" i="12"/>
  <c r="V18" i="12"/>
  <c r="U18" i="12"/>
  <c r="T18" i="12"/>
  <c r="S18" i="12"/>
  <c r="R18" i="12"/>
  <c r="Q18" i="12"/>
  <c r="P18" i="12"/>
  <c r="O18" i="12"/>
  <c r="N18" i="12"/>
  <c r="M18" i="12"/>
  <c r="V17" i="12"/>
  <c r="U17" i="12"/>
  <c r="T17" i="12"/>
  <c r="S17" i="12"/>
  <c r="R17" i="12"/>
  <c r="Q17" i="12"/>
  <c r="P17" i="12"/>
  <c r="O17" i="12"/>
  <c r="N17" i="12"/>
  <c r="M17" i="12"/>
  <c r="V16" i="12"/>
  <c r="U16" i="12"/>
  <c r="T16" i="12"/>
  <c r="S16" i="12"/>
  <c r="R16" i="12"/>
  <c r="Q16" i="12"/>
  <c r="P16" i="12"/>
  <c r="O16" i="12"/>
  <c r="N16" i="12"/>
  <c r="M16" i="12"/>
  <c r="V15" i="12"/>
  <c r="U15" i="12"/>
  <c r="T15" i="12"/>
  <c r="S15" i="12"/>
  <c r="R15" i="12"/>
  <c r="Q15" i="12"/>
  <c r="P15" i="12"/>
  <c r="O15" i="12"/>
  <c r="N15" i="12"/>
  <c r="M15" i="12"/>
  <c r="V14" i="12"/>
  <c r="U14" i="12"/>
  <c r="T14" i="12"/>
  <c r="S14" i="12"/>
  <c r="R14" i="12"/>
  <c r="Q14" i="12"/>
  <c r="P14" i="12"/>
  <c r="O14" i="12"/>
  <c r="N14" i="12"/>
  <c r="M14" i="12"/>
  <c r="V13" i="12"/>
  <c r="U13" i="12"/>
  <c r="T13" i="12"/>
  <c r="S13" i="12"/>
  <c r="R13" i="12"/>
  <c r="Q13" i="12"/>
  <c r="P13" i="12"/>
  <c r="O13" i="12"/>
  <c r="N13" i="12"/>
  <c r="M13" i="12"/>
  <c r="V12" i="12"/>
  <c r="U12" i="12"/>
  <c r="T12" i="12"/>
  <c r="S12" i="12"/>
  <c r="R12" i="12"/>
  <c r="Q12" i="12"/>
  <c r="P12" i="12"/>
  <c r="O12" i="12"/>
  <c r="N12" i="12"/>
  <c r="M12" i="12"/>
  <c r="V11" i="12"/>
  <c r="U11" i="12"/>
  <c r="T11" i="12"/>
  <c r="S11" i="12"/>
  <c r="R11" i="12"/>
  <c r="Q11" i="12"/>
  <c r="P11" i="12"/>
  <c r="O11" i="12"/>
  <c r="N11" i="12"/>
  <c r="M11" i="12"/>
  <c r="V10" i="12"/>
  <c r="U10" i="12"/>
  <c r="T10" i="12"/>
  <c r="S10" i="12"/>
  <c r="R10" i="12"/>
  <c r="Q10" i="12"/>
  <c r="P10" i="12"/>
  <c r="O10" i="12"/>
  <c r="N10" i="12"/>
  <c r="M10" i="12"/>
  <c r="V9" i="12"/>
  <c r="U9" i="12"/>
  <c r="T9" i="12"/>
  <c r="S9" i="12"/>
  <c r="R9" i="12"/>
  <c r="Q9" i="12"/>
  <c r="P9" i="12"/>
  <c r="O9" i="12"/>
  <c r="N9" i="12"/>
  <c r="M9" i="12"/>
  <c r="V8" i="12"/>
  <c r="U8" i="12"/>
  <c r="T8" i="12"/>
  <c r="S8" i="12"/>
  <c r="R8" i="12"/>
  <c r="Q8" i="12"/>
  <c r="P8" i="12"/>
  <c r="O8" i="12"/>
  <c r="N8" i="12"/>
  <c r="M8" i="12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Z74" i="11" s="1"/>
  <c r="Z72" i="11"/>
  <c r="Y72" i="11"/>
  <c r="X72" i="11"/>
  <c r="W72" i="11"/>
  <c r="V72" i="11"/>
  <c r="U72" i="11"/>
  <c r="T72" i="11"/>
  <c r="S72" i="11"/>
  <c r="R72" i="11"/>
  <c r="Q72" i="11"/>
  <c r="P72" i="11"/>
  <c r="O72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Z9" i="11"/>
  <c r="Y9" i="11"/>
  <c r="X9" i="11"/>
  <c r="W9" i="11"/>
  <c r="V9" i="11"/>
  <c r="U9" i="11"/>
  <c r="T9" i="11"/>
  <c r="S9" i="11"/>
  <c r="R9" i="11"/>
  <c r="Q9" i="11"/>
  <c r="P9" i="11"/>
  <c r="O9" i="11"/>
  <c r="P74" i="10"/>
  <c r="AB74" i="10" s="1"/>
  <c r="O74" i="10"/>
  <c r="AA74" i="10" s="1"/>
  <c r="N74" i="10"/>
  <c r="Z74" i="10" s="1"/>
  <c r="M74" i="10"/>
  <c r="Y74" i="10" s="1"/>
  <c r="L74" i="10"/>
  <c r="X74" i="10" s="1"/>
  <c r="K74" i="10"/>
  <c r="W74" i="10" s="1"/>
  <c r="J74" i="10"/>
  <c r="I74" i="10"/>
  <c r="H74" i="10"/>
  <c r="G74" i="10"/>
  <c r="F74" i="10"/>
  <c r="E74" i="10"/>
  <c r="R74" i="10" s="1"/>
  <c r="D74" i="10"/>
  <c r="Q74" i="10" s="1"/>
  <c r="C74" i="10"/>
  <c r="U74" i="10" s="1"/>
  <c r="B74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AB9" i="10"/>
  <c r="AA9" i="10"/>
  <c r="Z9" i="10"/>
  <c r="Y9" i="10"/>
  <c r="X9" i="10"/>
  <c r="W9" i="10"/>
  <c r="V9" i="10"/>
  <c r="U9" i="10"/>
  <c r="T9" i="10"/>
  <c r="S9" i="10"/>
  <c r="R9" i="10"/>
  <c r="Q9" i="10"/>
  <c r="U73" i="12" l="1"/>
  <c r="V73" i="12"/>
  <c r="O73" i="12"/>
  <c r="P73" i="12"/>
  <c r="Q73" i="12"/>
  <c r="R73" i="12"/>
  <c r="T73" i="12"/>
  <c r="O74" i="11"/>
  <c r="W74" i="11"/>
  <c r="Q74" i="11"/>
  <c r="Y74" i="11"/>
  <c r="T74" i="11"/>
  <c r="V74" i="11"/>
  <c r="V74" i="10"/>
  <c r="S74" i="11"/>
  <c r="U74" i="11"/>
  <c r="X74" i="11"/>
  <c r="P74" i="11"/>
  <c r="R74" i="11"/>
  <c r="S74" i="10"/>
  <c r="T74" i="10"/>
  <c r="H832" i="9" l="1"/>
  <c r="G832" i="9"/>
  <c r="F832" i="9"/>
  <c r="E832" i="9"/>
  <c r="N830" i="9"/>
  <c r="M830" i="9"/>
  <c r="L830" i="9"/>
  <c r="K830" i="9"/>
  <c r="I830" i="9"/>
  <c r="J830" i="9" s="1"/>
  <c r="O830" i="9" s="1"/>
  <c r="B830" i="9"/>
  <c r="N829" i="9"/>
  <c r="M829" i="9"/>
  <c r="L829" i="9"/>
  <c r="K829" i="9"/>
  <c r="I829" i="9"/>
  <c r="J829" i="9" s="1"/>
  <c r="O829" i="9" s="1"/>
  <c r="B829" i="9"/>
  <c r="N828" i="9"/>
  <c r="M828" i="9"/>
  <c r="L828" i="9"/>
  <c r="K828" i="9"/>
  <c r="I828" i="9"/>
  <c r="J828" i="9" s="1"/>
  <c r="O828" i="9" s="1"/>
  <c r="B828" i="9"/>
  <c r="N827" i="9"/>
  <c r="M827" i="9"/>
  <c r="L827" i="9"/>
  <c r="K827" i="9"/>
  <c r="I827" i="9"/>
  <c r="J827" i="9" s="1"/>
  <c r="O827" i="9" s="1"/>
  <c r="B827" i="9"/>
  <c r="N826" i="9"/>
  <c r="M826" i="9"/>
  <c r="L826" i="9"/>
  <c r="K826" i="9"/>
  <c r="J826" i="9"/>
  <c r="O826" i="9" s="1"/>
  <c r="I826" i="9"/>
  <c r="B826" i="9"/>
  <c r="M825" i="9"/>
  <c r="L825" i="9"/>
  <c r="K825" i="9"/>
  <c r="I825" i="9"/>
  <c r="N825" i="9" s="1"/>
  <c r="B825" i="9"/>
  <c r="M824" i="9"/>
  <c r="L824" i="9"/>
  <c r="K824" i="9"/>
  <c r="I824" i="9"/>
  <c r="B824" i="9"/>
  <c r="M823" i="9"/>
  <c r="L823" i="9"/>
  <c r="K823" i="9"/>
  <c r="I823" i="9"/>
  <c r="J823" i="9" s="1"/>
  <c r="O823" i="9" s="1"/>
  <c r="B823" i="9"/>
  <c r="N822" i="9"/>
  <c r="M822" i="9"/>
  <c r="L822" i="9"/>
  <c r="K822" i="9"/>
  <c r="I822" i="9"/>
  <c r="J822" i="9" s="1"/>
  <c r="O822" i="9" s="1"/>
  <c r="B822" i="9"/>
  <c r="N821" i="9"/>
  <c r="M821" i="9"/>
  <c r="L821" i="9"/>
  <c r="K821" i="9"/>
  <c r="I821" i="9"/>
  <c r="J821" i="9" s="1"/>
  <c r="O821" i="9" s="1"/>
  <c r="B821" i="9"/>
  <c r="N820" i="9"/>
  <c r="M820" i="9"/>
  <c r="L820" i="9"/>
  <c r="K820" i="9"/>
  <c r="I820" i="9"/>
  <c r="J820" i="9" s="1"/>
  <c r="O820" i="9" s="1"/>
  <c r="B820" i="9"/>
  <c r="N819" i="9"/>
  <c r="M819" i="9"/>
  <c r="L819" i="9"/>
  <c r="K819" i="9"/>
  <c r="I819" i="9"/>
  <c r="J819" i="9" s="1"/>
  <c r="O819" i="9" s="1"/>
  <c r="B819" i="9"/>
  <c r="N818" i="9"/>
  <c r="M818" i="9"/>
  <c r="L818" i="9"/>
  <c r="K818" i="9"/>
  <c r="J818" i="9"/>
  <c r="O818" i="9" s="1"/>
  <c r="I818" i="9"/>
  <c r="B818" i="9"/>
  <c r="M817" i="9"/>
  <c r="L817" i="9"/>
  <c r="K817" i="9"/>
  <c r="J817" i="9"/>
  <c r="O817" i="9" s="1"/>
  <c r="I817" i="9"/>
  <c r="N817" i="9" s="1"/>
  <c r="B817" i="9"/>
  <c r="M816" i="9"/>
  <c r="L816" i="9"/>
  <c r="K816" i="9"/>
  <c r="I816" i="9"/>
  <c r="B816" i="9"/>
  <c r="M815" i="9"/>
  <c r="L815" i="9"/>
  <c r="K815" i="9"/>
  <c r="I815" i="9"/>
  <c r="J815" i="9" s="1"/>
  <c r="O815" i="9" s="1"/>
  <c r="B815" i="9"/>
  <c r="N814" i="9"/>
  <c r="M814" i="9"/>
  <c r="L814" i="9"/>
  <c r="K814" i="9"/>
  <c r="I814" i="9"/>
  <c r="J814" i="9" s="1"/>
  <c r="O814" i="9" s="1"/>
  <c r="B814" i="9"/>
  <c r="N813" i="9"/>
  <c r="M813" i="9"/>
  <c r="L813" i="9"/>
  <c r="K813" i="9"/>
  <c r="J813" i="9"/>
  <c r="O813" i="9" s="1"/>
  <c r="I813" i="9"/>
  <c r="B813" i="9"/>
  <c r="N812" i="9"/>
  <c r="M812" i="9"/>
  <c r="L812" i="9"/>
  <c r="K812" i="9"/>
  <c r="I812" i="9"/>
  <c r="J812" i="9" s="1"/>
  <c r="O812" i="9" s="1"/>
  <c r="B812" i="9"/>
  <c r="N811" i="9"/>
  <c r="M811" i="9"/>
  <c r="L811" i="9"/>
  <c r="K811" i="9"/>
  <c r="J811" i="9"/>
  <c r="O811" i="9" s="1"/>
  <c r="I811" i="9"/>
  <c r="B811" i="9"/>
  <c r="N810" i="9"/>
  <c r="M810" i="9"/>
  <c r="L810" i="9"/>
  <c r="K810" i="9"/>
  <c r="J810" i="9"/>
  <c r="O810" i="9" s="1"/>
  <c r="I810" i="9"/>
  <c r="B810" i="9"/>
  <c r="M809" i="9"/>
  <c r="L809" i="9"/>
  <c r="K809" i="9"/>
  <c r="I809" i="9"/>
  <c r="N809" i="9" s="1"/>
  <c r="B809" i="9"/>
  <c r="M808" i="9"/>
  <c r="L808" i="9"/>
  <c r="K808" i="9"/>
  <c r="I808" i="9"/>
  <c r="B808" i="9"/>
  <c r="M807" i="9"/>
  <c r="L807" i="9"/>
  <c r="K807" i="9"/>
  <c r="I807" i="9"/>
  <c r="J807" i="9" s="1"/>
  <c r="O807" i="9" s="1"/>
  <c r="B807" i="9"/>
  <c r="N806" i="9"/>
  <c r="M806" i="9"/>
  <c r="L806" i="9"/>
  <c r="K806" i="9"/>
  <c r="I806" i="9"/>
  <c r="J806" i="9" s="1"/>
  <c r="O806" i="9" s="1"/>
  <c r="B806" i="9"/>
  <c r="N805" i="9"/>
  <c r="M805" i="9"/>
  <c r="L805" i="9"/>
  <c r="K805" i="9"/>
  <c r="J805" i="9"/>
  <c r="O805" i="9" s="1"/>
  <c r="I805" i="9"/>
  <c r="B805" i="9"/>
  <c r="M804" i="9"/>
  <c r="L804" i="9"/>
  <c r="K804" i="9"/>
  <c r="I804" i="9"/>
  <c r="N804" i="9" s="1"/>
  <c r="B804" i="9"/>
  <c r="N803" i="9"/>
  <c r="M803" i="9"/>
  <c r="L803" i="9"/>
  <c r="K803" i="9"/>
  <c r="J803" i="9"/>
  <c r="O803" i="9" s="1"/>
  <c r="I803" i="9"/>
  <c r="B803" i="9"/>
  <c r="M802" i="9"/>
  <c r="L802" i="9"/>
  <c r="K802" i="9"/>
  <c r="J802" i="9"/>
  <c r="O802" i="9" s="1"/>
  <c r="I802" i="9"/>
  <c r="N802" i="9" s="1"/>
  <c r="B802" i="9"/>
  <c r="M801" i="9"/>
  <c r="L801" i="9"/>
  <c r="K801" i="9"/>
  <c r="J801" i="9"/>
  <c r="O801" i="9" s="1"/>
  <c r="I801" i="9"/>
  <c r="N801" i="9" s="1"/>
  <c r="B801" i="9"/>
  <c r="M800" i="9"/>
  <c r="L800" i="9"/>
  <c r="K800" i="9"/>
  <c r="I800" i="9"/>
  <c r="B800" i="9"/>
  <c r="M799" i="9"/>
  <c r="L799" i="9"/>
  <c r="K799" i="9"/>
  <c r="I799" i="9"/>
  <c r="J799" i="9" s="1"/>
  <c r="O799" i="9" s="1"/>
  <c r="B799" i="9"/>
  <c r="N798" i="9"/>
  <c r="M798" i="9"/>
  <c r="L798" i="9"/>
  <c r="K798" i="9"/>
  <c r="I798" i="9"/>
  <c r="J798" i="9" s="1"/>
  <c r="O798" i="9" s="1"/>
  <c r="B798" i="9"/>
  <c r="N797" i="9"/>
  <c r="M797" i="9"/>
  <c r="L797" i="9"/>
  <c r="K797" i="9"/>
  <c r="J797" i="9"/>
  <c r="O797" i="9" s="1"/>
  <c r="I797" i="9"/>
  <c r="B797" i="9"/>
  <c r="M796" i="9"/>
  <c r="L796" i="9"/>
  <c r="K796" i="9"/>
  <c r="I796" i="9"/>
  <c r="N796" i="9" s="1"/>
  <c r="B796" i="9"/>
  <c r="N795" i="9"/>
  <c r="M795" i="9"/>
  <c r="L795" i="9"/>
  <c r="K795" i="9"/>
  <c r="J795" i="9"/>
  <c r="O795" i="9" s="1"/>
  <c r="I795" i="9"/>
  <c r="B795" i="9"/>
  <c r="M794" i="9"/>
  <c r="L794" i="9"/>
  <c r="K794" i="9"/>
  <c r="J794" i="9"/>
  <c r="O794" i="9" s="1"/>
  <c r="I794" i="9"/>
  <c r="N794" i="9" s="1"/>
  <c r="B794" i="9"/>
  <c r="M793" i="9"/>
  <c r="L793" i="9"/>
  <c r="K793" i="9"/>
  <c r="I793" i="9"/>
  <c r="N793" i="9" s="1"/>
  <c r="B793" i="9"/>
  <c r="M792" i="9"/>
  <c r="L792" i="9"/>
  <c r="K792" i="9"/>
  <c r="I792" i="9"/>
  <c r="B792" i="9"/>
  <c r="M791" i="9"/>
  <c r="L791" i="9"/>
  <c r="K791" i="9"/>
  <c r="I791" i="9"/>
  <c r="J791" i="9" s="1"/>
  <c r="O791" i="9" s="1"/>
  <c r="B791" i="9"/>
  <c r="N790" i="9"/>
  <c r="M790" i="9"/>
  <c r="L790" i="9"/>
  <c r="K790" i="9"/>
  <c r="I790" i="9"/>
  <c r="J790" i="9" s="1"/>
  <c r="O790" i="9" s="1"/>
  <c r="B790" i="9"/>
  <c r="N789" i="9"/>
  <c r="M789" i="9"/>
  <c r="L789" i="9"/>
  <c r="K789" i="9"/>
  <c r="J789" i="9"/>
  <c r="O789" i="9" s="1"/>
  <c r="I789" i="9"/>
  <c r="B789" i="9"/>
  <c r="N788" i="9"/>
  <c r="M788" i="9"/>
  <c r="L788" i="9"/>
  <c r="K788" i="9"/>
  <c r="I788" i="9"/>
  <c r="J788" i="9" s="1"/>
  <c r="O788" i="9" s="1"/>
  <c r="B788" i="9"/>
  <c r="N787" i="9"/>
  <c r="M787" i="9"/>
  <c r="L787" i="9"/>
  <c r="K787" i="9"/>
  <c r="J787" i="9"/>
  <c r="O787" i="9" s="1"/>
  <c r="I787" i="9"/>
  <c r="B787" i="9"/>
  <c r="M786" i="9"/>
  <c r="L786" i="9"/>
  <c r="K786" i="9"/>
  <c r="J786" i="9"/>
  <c r="O786" i="9" s="1"/>
  <c r="I786" i="9"/>
  <c r="N786" i="9" s="1"/>
  <c r="B786" i="9"/>
  <c r="M785" i="9"/>
  <c r="L785" i="9"/>
  <c r="K785" i="9"/>
  <c r="I785" i="9"/>
  <c r="N785" i="9" s="1"/>
  <c r="B785" i="9"/>
  <c r="M784" i="9"/>
  <c r="L784" i="9"/>
  <c r="K784" i="9"/>
  <c r="I784" i="9"/>
  <c r="B784" i="9"/>
  <c r="M783" i="9"/>
  <c r="L783" i="9"/>
  <c r="K783" i="9"/>
  <c r="I783" i="9"/>
  <c r="J783" i="9" s="1"/>
  <c r="O783" i="9" s="1"/>
  <c r="B783" i="9"/>
  <c r="N782" i="9"/>
  <c r="M782" i="9"/>
  <c r="L782" i="9"/>
  <c r="K782" i="9"/>
  <c r="I782" i="9"/>
  <c r="J782" i="9" s="1"/>
  <c r="O782" i="9" s="1"/>
  <c r="B782" i="9"/>
  <c r="N781" i="9"/>
  <c r="M781" i="9"/>
  <c r="L781" i="9"/>
  <c r="K781" i="9"/>
  <c r="J781" i="9"/>
  <c r="O781" i="9" s="1"/>
  <c r="I781" i="9"/>
  <c r="B781" i="9"/>
  <c r="M780" i="9"/>
  <c r="L780" i="9"/>
  <c r="K780" i="9"/>
  <c r="I780" i="9"/>
  <c r="N780" i="9" s="1"/>
  <c r="B780" i="9"/>
  <c r="M779" i="9"/>
  <c r="L779" i="9"/>
  <c r="K779" i="9"/>
  <c r="I779" i="9"/>
  <c r="N779" i="9" s="1"/>
  <c r="B779" i="9"/>
  <c r="M778" i="9"/>
  <c r="L778" i="9"/>
  <c r="K778" i="9"/>
  <c r="J778" i="9"/>
  <c r="O778" i="9" s="1"/>
  <c r="I778" i="9"/>
  <c r="N778" i="9" s="1"/>
  <c r="B778" i="9"/>
  <c r="M777" i="9"/>
  <c r="L777" i="9"/>
  <c r="K777" i="9"/>
  <c r="J777" i="9"/>
  <c r="O777" i="9" s="1"/>
  <c r="I777" i="9"/>
  <c r="N777" i="9" s="1"/>
  <c r="B777" i="9"/>
  <c r="M776" i="9"/>
  <c r="L776" i="9"/>
  <c r="K776" i="9"/>
  <c r="I776" i="9"/>
  <c r="B776" i="9"/>
  <c r="M775" i="9"/>
  <c r="L775" i="9"/>
  <c r="K775" i="9"/>
  <c r="I775" i="9"/>
  <c r="J775" i="9" s="1"/>
  <c r="O775" i="9" s="1"/>
  <c r="B775" i="9"/>
  <c r="N774" i="9"/>
  <c r="M774" i="9"/>
  <c r="L774" i="9"/>
  <c r="K774" i="9"/>
  <c r="I774" i="9"/>
  <c r="J774" i="9" s="1"/>
  <c r="O774" i="9" s="1"/>
  <c r="B774" i="9"/>
  <c r="N773" i="9"/>
  <c r="M773" i="9"/>
  <c r="L773" i="9"/>
  <c r="K773" i="9"/>
  <c r="J773" i="9"/>
  <c r="O773" i="9" s="1"/>
  <c r="I773" i="9"/>
  <c r="B773" i="9"/>
  <c r="M772" i="9"/>
  <c r="L772" i="9"/>
  <c r="K772" i="9"/>
  <c r="I772" i="9"/>
  <c r="N772" i="9" s="1"/>
  <c r="B772" i="9"/>
  <c r="M771" i="9"/>
  <c r="L771" i="9"/>
  <c r="K771" i="9"/>
  <c r="I771" i="9"/>
  <c r="N771" i="9" s="1"/>
  <c r="B771" i="9"/>
  <c r="N770" i="9"/>
  <c r="M770" i="9"/>
  <c r="L770" i="9"/>
  <c r="K770" i="9"/>
  <c r="J770" i="9"/>
  <c r="O770" i="9" s="1"/>
  <c r="I770" i="9"/>
  <c r="B770" i="9"/>
  <c r="M769" i="9"/>
  <c r="L769" i="9"/>
  <c r="K769" i="9"/>
  <c r="J769" i="9"/>
  <c r="O769" i="9" s="1"/>
  <c r="I769" i="9"/>
  <c r="N769" i="9" s="1"/>
  <c r="B769" i="9"/>
  <c r="M768" i="9"/>
  <c r="L768" i="9"/>
  <c r="K768" i="9"/>
  <c r="I768" i="9"/>
  <c r="B768" i="9"/>
  <c r="N767" i="9"/>
  <c r="M767" i="9"/>
  <c r="L767" i="9"/>
  <c r="K767" i="9"/>
  <c r="I767" i="9"/>
  <c r="B767" i="9"/>
  <c r="H763" i="9"/>
  <c r="M763" i="9" s="1"/>
  <c r="G763" i="9"/>
  <c r="F763" i="9"/>
  <c r="E763" i="9"/>
  <c r="M761" i="9"/>
  <c r="L761" i="9"/>
  <c r="K761" i="9"/>
  <c r="I761" i="9"/>
  <c r="B761" i="9"/>
  <c r="N760" i="9"/>
  <c r="M760" i="9"/>
  <c r="L760" i="9"/>
  <c r="K760" i="9"/>
  <c r="I760" i="9"/>
  <c r="J760" i="9" s="1"/>
  <c r="O760" i="9" s="1"/>
  <c r="B760" i="9"/>
  <c r="M759" i="9"/>
  <c r="L759" i="9"/>
  <c r="K759" i="9"/>
  <c r="I759" i="9"/>
  <c r="B759" i="9"/>
  <c r="M758" i="9"/>
  <c r="L758" i="9"/>
  <c r="K758" i="9"/>
  <c r="I758" i="9"/>
  <c r="B758" i="9"/>
  <c r="N757" i="9"/>
  <c r="M757" i="9"/>
  <c r="L757" i="9"/>
  <c r="K757" i="9"/>
  <c r="I757" i="9"/>
  <c r="J757" i="9" s="1"/>
  <c r="O757" i="9" s="1"/>
  <c r="B757" i="9"/>
  <c r="N756" i="9"/>
  <c r="M756" i="9"/>
  <c r="L756" i="9"/>
  <c r="K756" i="9"/>
  <c r="I756" i="9"/>
  <c r="J756" i="9" s="1"/>
  <c r="O756" i="9" s="1"/>
  <c r="B756" i="9"/>
  <c r="M755" i="9"/>
  <c r="L755" i="9"/>
  <c r="K755" i="9"/>
  <c r="I755" i="9"/>
  <c r="B755" i="9"/>
  <c r="M754" i="9"/>
  <c r="L754" i="9"/>
  <c r="K754" i="9"/>
  <c r="I754" i="9"/>
  <c r="B754" i="9"/>
  <c r="N753" i="9"/>
  <c r="M753" i="9"/>
  <c r="L753" i="9"/>
  <c r="K753" i="9"/>
  <c r="I753" i="9"/>
  <c r="J753" i="9" s="1"/>
  <c r="O753" i="9" s="1"/>
  <c r="B753" i="9"/>
  <c r="M752" i="9"/>
  <c r="L752" i="9"/>
  <c r="K752" i="9"/>
  <c r="I752" i="9"/>
  <c r="J752" i="9" s="1"/>
  <c r="O752" i="9" s="1"/>
  <c r="B752" i="9"/>
  <c r="M751" i="9"/>
  <c r="L751" i="9"/>
  <c r="K751" i="9"/>
  <c r="I751" i="9"/>
  <c r="B751" i="9"/>
  <c r="M750" i="9"/>
  <c r="L750" i="9"/>
  <c r="K750" i="9"/>
  <c r="I750" i="9"/>
  <c r="B750" i="9"/>
  <c r="M749" i="9"/>
  <c r="L749" i="9"/>
  <c r="K749" i="9"/>
  <c r="I749" i="9"/>
  <c r="J749" i="9" s="1"/>
  <c r="O749" i="9" s="1"/>
  <c r="B749" i="9"/>
  <c r="M748" i="9"/>
  <c r="L748" i="9"/>
  <c r="K748" i="9"/>
  <c r="I748" i="9"/>
  <c r="B748" i="9"/>
  <c r="M747" i="9"/>
  <c r="L747" i="9"/>
  <c r="K747" i="9"/>
  <c r="I747" i="9"/>
  <c r="B747" i="9"/>
  <c r="M746" i="9"/>
  <c r="L746" i="9"/>
  <c r="K746" i="9"/>
  <c r="I746" i="9"/>
  <c r="B746" i="9"/>
  <c r="M745" i="9"/>
  <c r="L745" i="9"/>
  <c r="K745" i="9"/>
  <c r="I745" i="9"/>
  <c r="B745" i="9"/>
  <c r="N744" i="9"/>
  <c r="M744" i="9"/>
  <c r="L744" i="9"/>
  <c r="K744" i="9"/>
  <c r="I744" i="9"/>
  <c r="J744" i="9" s="1"/>
  <c r="O744" i="9" s="1"/>
  <c r="B744" i="9"/>
  <c r="M743" i="9"/>
  <c r="L743" i="9"/>
  <c r="K743" i="9"/>
  <c r="I743" i="9"/>
  <c r="B743" i="9"/>
  <c r="M742" i="9"/>
  <c r="L742" i="9"/>
  <c r="K742" i="9"/>
  <c r="I742" i="9"/>
  <c r="B742" i="9"/>
  <c r="M741" i="9"/>
  <c r="L741" i="9"/>
  <c r="K741" i="9"/>
  <c r="I741" i="9"/>
  <c r="B741" i="9"/>
  <c r="N740" i="9"/>
  <c r="M740" i="9"/>
  <c r="L740" i="9"/>
  <c r="K740" i="9"/>
  <c r="J740" i="9"/>
  <c r="O740" i="9" s="1"/>
  <c r="I740" i="9"/>
  <c r="B740" i="9"/>
  <c r="M739" i="9"/>
  <c r="L739" i="9"/>
  <c r="K739" i="9"/>
  <c r="I739" i="9"/>
  <c r="J739" i="9" s="1"/>
  <c r="O739" i="9" s="1"/>
  <c r="B739" i="9"/>
  <c r="M738" i="9"/>
  <c r="L738" i="9"/>
  <c r="K738" i="9"/>
  <c r="J738" i="9"/>
  <c r="O738" i="9" s="1"/>
  <c r="I738" i="9"/>
  <c r="N738" i="9" s="1"/>
  <c r="B738" i="9"/>
  <c r="M737" i="9"/>
  <c r="L737" i="9"/>
  <c r="K737" i="9"/>
  <c r="J737" i="9"/>
  <c r="O737" i="9" s="1"/>
  <c r="I737" i="9"/>
  <c r="N737" i="9" s="1"/>
  <c r="B737" i="9"/>
  <c r="M736" i="9"/>
  <c r="L736" i="9"/>
  <c r="K736" i="9"/>
  <c r="J736" i="9"/>
  <c r="O736" i="9" s="1"/>
  <c r="I736" i="9"/>
  <c r="N736" i="9" s="1"/>
  <c r="B736" i="9"/>
  <c r="M735" i="9"/>
  <c r="L735" i="9"/>
  <c r="K735" i="9"/>
  <c r="J735" i="9"/>
  <c r="O735" i="9" s="1"/>
  <c r="I735" i="9"/>
  <c r="N735" i="9" s="1"/>
  <c r="B735" i="9"/>
  <c r="M734" i="9"/>
  <c r="L734" i="9"/>
  <c r="K734" i="9"/>
  <c r="J734" i="9"/>
  <c r="O734" i="9" s="1"/>
  <c r="I734" i="9"/>
  <c r="N734" i="9" s="1"/>
  <c r="B734" i="9"/>
  <c r="M733" i="9"/>
  <c r="L733" i="9"/>
  <c r="K733" i="9"/>
  <c r="J733" i="9"/>
  <c r="O733" i="9" s="1"/>
  <c r="I733" i="9"/>
  <c r="N733" i="9" s="1"/>
  <c r="B733" i="9"/>
  <c r="M732" i="9"/>
  <c r="L732" i="9"/>
  <c r="K732" i="9"/>
  <c r="J732" i="9"/>
  <c r="O732" i="9" s="1"/>
  <c r="I732" i="9"/>
  <c r="N732" i="9" s="1"/>
  <c r="B732" i="9"/>
  <c r="M731" i="9"/>
  <c r="L731" i="9"/>
  <c r="K731" i="9"/>
  <c r="J731" i="9"/>
  <c r="O731" i="9" s="1"/>
  <c r="I731" i="9"/>
  <c r="N731" i="9" s="1"/>
  <c r="B731" i="9"/>
  <c r="M730" i="9"/>
  <c r="L730" i="9"/>
  <c r="K730" i="9"/>
  <c r="J730" i="9"/>
  <c r="O730" i="9" s="1"/>
  <c r="I730" i="9"/>
  <c r="N730" i="9" s="1"/>
  <c r="B730" i="9"/>
  <c r="M729" i="9"/>
  <c r="L729" i="9"/>
  <c r="K729" i="9"/>
  <c r="I729" i="9"/>
  <c r="N729" i="9" s="1"/>
  <c r="B729" i="9"/>
  <c r="M728" i="9"/>
  <c r="L728" i="9"/>
  <c r="K728" i="9"/>
  <c r="J728" i="9"/>
  <c r="O728" i="9" s="1"/>
  <c r="I728" i="9"/>
  <c r="N728" i="9" s="1"/>
  <c r="B728" i="9"/>
  <c r="M727" i="9"/>
  <c r="L727" i="9"/>
  <c r="K727" i="9"/>
  <c r="J727" i="9"/>
  <c r="O727" i="9" s="1"/>
  <c r="I727" i="9"/>
  <c r="N727" i="9" s="1"/>
  <c r="B727" i="9"/>
  <c r="M726" i="9"/>
  <c r="L726" i="9"/>
  <c r="K726" i="9"/>
  <c r="J726" i="9"/>
  <c r="O726" i="9" s="1"/>
  <c r="I726" i="9"/>
  <c r="N726" i="9" s="1"/>
  <c r="B726" i="9"/>
  <c r="M725" i="9"/>
  <c r="L725" i="9"/>
  <c r="K725" i="9"/>
  <c r="J725" i="9"/>
  <c r="O725" i="9" s="1"/>
  <c r="I725" i="9"/>
  <c r="N725" i="9" s="1"/>
  <c r="B725" i="9"/>
  <c r="M724" i="9"/>
  <c r="L724" i="9"/>
  <c r="K724" i="9"/>
  <c r="J724" i="9"/>
  <c r="O724" i="9" s="1"/>
  <c r="I724" i="9"/>
  <c r="N724" i="9" s="1"/>
  <c r="B724" i="9"/>
  <c r="M723" i="9"/>
  <c r="L723" i="9"/>
  <c r="K723" i="9"/>
  <c r="J723" i="9"/>
  <c r="O723" i="9" s="1"/>
  <c r="I723" i="9"/>
  <c r="N723" i="9" s="1"/>
  <c r="B723" i="9"/>
  <c r="M722" i="9"/>
  <c r="L722" i="9"/>
  <c r="K722" i="9"/>
  <c r="J722" i="9"/>
  <c r="O722" i="9" s="1"/>
  <c r="I722" i="9"/>
  <c r="N722" i="9" s="1"/>
  <c r="B722" i="9"/>
  <c r="M721" i="9"/>
  <c r="L721" i="9"/>
  <c r="K721" i="9"/>
  <c r="I721" i="9"/>
  <c r="J721" i="9" s="1"/>
  <c r="O721" i="9" s="1"/>
  <c r="B721" i="9"/>
  <c r="M720" i="9"/>
  <c r="L720" i="9"/>
  <c r="K720" i="9"/>
  <c r="I720" i="9"/>
  <c r="B720" i="9"/>
  <c r="N719" i="9"/>
  <c r="M719" i="9"/>
  <c r="L719" i="9"/>
  <c r="K719" i="9"/>
  <c r="I719" i="9"/>
  <c r="J719" i="9" s="1"/>
  <c r="O719" i="9" s="1"/>
  <c r="B719" i="9"/>
  <c r="N718" i="9"/>
  <c r="M718" i="9"/>
  <c r="L718" i="9"/>
  <c r="K718" i="9"/>
  <c r="I718" i="9"/>
  <c r="J718" i="9" s="1"/>
  <c r="O718" i="9" s="1"/>
  <c r="B718" i="9"/>
  <c r="M717" i="9"/>
  <c r="L717" i="9"/>
  <c r="K717" i="9"/>
  <c r="I717" i="9"/>
  <c r="J717" i="9" s="1"/>
  <c r="O717" i="9" s="1"/>
  <c r="B717" i="9"/>
  <c r="M716" i="9"/>
  <c r="L716" i="9"/>
  <c r="K716" i="9"/>
  <c r="I716" i="9"/>
  <c r="B716" i="9"/>
  <c r="N715" i="9"/>
  <c r="M715" i="9"/>
  <c r="L715" i="9"/>
  <c r="K715" i="9"/>
  <c r="I715" i="9"/>
  <c r="J715" i="9" s="1"/>
  <c r="O715" i="9" s="1"/>
  <c r="B715" i="9"/>
  <c r="O714" i="9"/>
  <c r="N714" i="9"/>
  <c r="M714" i="9"/>
  <c r="L714" i="9"/>
  <c r="K714" i="9"/>
  <c r="I714" i="9"/>
  <c r="J714" i="9" s="1"/>
  <c r="B714" i="9"/>
  <c r="O713" i="9"/>
  <c r="N713" i="9"/>
  <c r="M713" i="9"/>
  <c r="L713" i="9"/>
  <c r="K713" i="9"/>
  <c r="I713" i="9"/>
  <c r="J713" i="9" s="1"/>
  <c r="B713" i="9"/>
  <c r="M712" i="9"/>
  <c r="L712" i="9"/>
  <c r="K712" i="9"/>
  <c r="I712" i="9"/>
  <c r="J712" i="9" s="1"/>
  <c r="O712" i="9" s="1"/>
  <c r="B712" i="9"/>
  <c r="M711" i="9"/>
  <c r="L711" i="9"/>
  <c r="K711" i="9"/>
  <c r="I711" i="9"/>
  <c r="B711" i="9"/>
  <c r="N710" i="9"/>
  <c r="M710" i="9"/>
  <c r="L710" i="9"/>
  <c r="K710" i="9"/>
  <c r="I710" i="9"/>
  <c r="J710" i="9" s="1"/>
  <c r="O710" i="9" s="1"/>
  <c r="B710" i="9"/>
  <c r="O709" i="9"/>
  <c r="N709" i="9"/>
  <c r="M709" i="9"/>
  <c r="L709" i="9"/>
  <c r="K709" i="9"/>
  <c r="I709" i="9"/>
  <c r="J709" i="9" s="1"/>
  <c r="B709" i="9"/>
  <c r="N708" i="9"/>
  <c r="M708" i="9"/>
  <c r="L708" i="9"/>
  <c r="K708" i="9"/>
  <c r="I708" i="9"/>
  <c r="J708" i="9" s="1"/>
  <c r="O708" i="9" s="1"/>
  <c r="B708" i="9"/>
  <c r="M707" i="9"/>
  <c r="L707" i="9"/>
  <c r="K707" i="9"/>
  <c r="I707" i="9"/>
  <c r="J707" i="9" s="1"/>
  <c r="O707" i="9" s="1"/>
  <c r="B707" i="9"/>
  <c r="M706" i="9"/>
  <c r="L706" i="9"/>
  <c r="K706" i="9"/>
  <c r="I706" i="9"/>
  <c r="B706" i="9"/>
  <c r="M705" i="9"/>
  <c r="L705" i="9"/>
  <c r="K705" i="9"/>
  <c r="I705" i="9"/>
  <c r="N705" i="9" s="1"/>
  <c r="B705" i="9"/>
  <c r="M704" i="9"/>
  <c r="L704" i="9"/>
  <c r="K704" i="9"/>
  <c r="I704" i="9"/>
  <c r="N704" i="9" s="1"/>
  <c r="B704" i="9"/>
  <c r="M703" i="9"/>
  <c r="L703" i="9"/>
  <c r="K703" i="9"/>
  <c r="I703" i="9"/>
  <c r="N703" i="9" s="1"/>
  <c r="B703" i="9"/>
  <c r="M702" i="9"/>
  <c r="L702" i="9"/>
  <c r="K702" i="9"/>
  <c r="I702" i="9"/>
  <c r="B702" i="9"/>
  <c r="N701" i="9"/>
  <c r="M701" i="9"/>
  <c r="L701" i="9"/>
  <c r="K701" i="9"/>
  <c r="I701" i="9"/>
  <c r="J701" i="9" s="1"/>
  <c r="O701" i="9" s="1"/>
  <c r="B701" i="9"/>
  <c r="N700" i="9"/>
  <c r="M700" i="9"/>
  <c r="L700" i="9"/>
  <c r="K700" i="9"/>
  <c r="I700" i="9"/>
  <c r="J700" i="9" s="1"/>
  <c r="O700" i="9" s="1"/>
  <c r="B700" i="9"/>
  <c r="M699" i="9"/>
  <c r="L699" i="9"/>
  <c r="K699" i="9"/>
  <c r="I699" i="9"/>
  <c r="J699" i="9" s="1"/>
  <c r="O699" i="9" s="1"/>
  <c r="B699" i="9"/>
  <c r="M698" i="9"/>
  <c r="L698" i="9"/>
  <c r="K698" i="9"/>
  <c r="J698" i="9"/>
  <c r="O698" i="9" s="1"/>
  <c r="I698" i="9"/>
  <c r="N698" i="9" s="1"/>
  <c r="B698" i="9"/>
  <c r="H694" i="9"/>
  <c r="G694" i="9"/>
  <c r="L694" i="9" s="1"/>
  <c r="F694" i="9"/>
  <c r="E694" i="9"/>
  <c r="M692" i="9"/>
  <c r="L692" i="9"/>
  <c r="K692" i="9"/>
  <c r="I692" i="9"/>
  <c r="N692" i="9" s="1"/>
  <c r="B692" i="9"/>
  <c r="M691" i="9"/>
  <c r="L691" i="9"/>
  <c r="K691" i="9"/>
  <c r="J691" i="9"/>
  <c r="O691" i="9" s="1"/>
  <c r="I691" i="9"/>
  <c r="N691" i="9" s="1"/>
  <c r="B691" i="9"/>
  <c r="M690" i="9"/>
  <c r="L690" i="9"/>
  <c r="K690" i="9"/>
  <c r="I690" i="9"/>
  <c r="B690" i="9"/>
  <c r="M689" i="9"/>
  <c r="L689" i="9"/>
  <c r="K689" i="9"/>
  <c r="I689" i="9"/>
  <c r="N689" i="9" s="1"/>
  <c r="B689" i="9"/>
  <c r="M688" i="9"/>
  <c r="L688" i="9"/>
  <c r="K688" i="9"/>
  <c r="I688" i="9"/>
  <c r="N688" i="9" s="1"/>
  <c r="B688" i="9"/>
  <c r="M687" i="9"/>
  <c r="L687" i="9"/>
  <c r="K687" i="9"/>
  <c r="I687" i="9"/>
  <c r="N687" i="9" s="1"/>
  <c r="B687" i="9"/>
  <c r="M686" i="9"/>
  <c r="L686" i="9"/>
  <c r="K686" i="9"/>
  <c r="I686" i="9"/>
  <c r="B686" i="9"/>
  <c r="M685" i="9"/>
  <c r="L685" i="9"/>
  <c r="K685" i="9"/>
  <c r="J685" i="9"/>
  <c r="O685" i="9" s="1"/>
  <c r="I685" i="9"/>
  <c r="N685" i="9" s="1"/>
  <c r="B685" i="9"/>
  <c r="M684" i="9"/>
  <c r="L684" i="9"/>
  <c r="K684" i="9"/>
  <c r="I684" i="9"/>
  <c r="N684" i="9" s="1"/>
  <c r="B684" i="9"/>
  <c r="M683" i="9"/>
  <c r="L683" i="9"/>
  <c r="K683" i="9"/>
  <c r="J683" i="9"/>
  <c r="O683" i="9" s="1"/>
  <c r="I683" i="9"/>
  <c r="N683" i="9" s="1"/>
  <c r="B683" i="9"/>
  <c r="M682" i="9"/>
  <c r="L682" i="9"/>
  <c r="K682" i="9"/>
  <c r="I682" i="9"/>
  <c r="B682" i="9"/>
  <c r="M681" i="9"/>
  <c r="L681" i="9"/>
  <c r="K681" i="9"/>
  <c r="I681" i="9"/>
  <c r="B681" i="9"/>
  <c r="M680" i="9"/>
  <c r="L680" i="9"/>
  <c r="K680" i="9"/>
  <c r="I680" i="9"/>
  <c r="N680" i="9" s="1"/>
  <c r="B680" i="9"/>
  <c r="M679" i="9"/>
  <c r="L679" i="9"/>
  <c r="K679" i="9"/>
  <c r="I679" i="9"/>
  <c r="N679" i="9" s="1"/>
  <c r="B679" i="9"/>
  <c r="M678" i="9"/>
  <c r="L678" i="9"/>
  <c r="K678" i="9"/>
  <c r="I678" i="9"/>
  <c r="B678" i="9"/>
  <c r="M677" i="9"/>
  <c r="L677" i="9"/>
  <c r="K677" i="9"/>
  <c r="J677" i="9"/>
  <c r="O677" i="9" s="1"/>
  <c r="I677" i="9"/>
  <c r="N677" i="9" s="1"/>
  <c r="B677" i="9"/>
  <c r="M676" i="9"/>
  <c r="L676" i="9"/>
  <c r="K676" i="9"/>
  <c r="I676" i="9"/>
  <c r="N676" i="9" s="1"/>
  <c r="B676" i="9"/>
  <c r="M675" i="9"/>
  <c r="L675" i="9"/>
  <c r="K675" i="9"/>
  <c r="J675" i="9"/>
  <c r="O675" i="9" s="1"/>
  <c r="I675" i="9"/>
  <c r="N675" i="9" s="1"/>
  <c r="B675" i="9"/>
  <c r="M674" i="9"/>
  <c r="L674" i="9"/>
  <c r="K674" i="9"/>
  <c r="I674" i="9"/>
  <c r="B674" i="9"/>
  <c r="M673" i="9"/>
  <c r="L673" i="9"/>
  <c r="K673" i="9"/>
  <c r="I673" i="9"/>
  <c r="N673" i="9" s="1"/>
  <c r="B673" i="9"/>
  <c r="M672" i="9"/>
  <c r="L672" i="9"/>
  <c r="K672" i="9"/>
  <c r="I672" i="9"/>
  <c r="N672" i="9" s="1"/>
  <c r="B672" i="9"/>
  <c r="M671" i="9"/>
  <c r="L671" i="9"/>
  <c r="K671" i="9"/>
  <c r="I671" i="9"/>
  <c r="N671" i="9" s="1"/>
  <c r="B671" i="9"/>
  <c r="M670" i="9"/>
  <c r="L670" i="9"/>
  <c r="K670" i="9"/>
  <c r="I670" i="9"/>
  <c r="B670" i="9"/>
  <c r="M669" i="9"/>
  <c r="L669" i="9"/>
  <c r="K669" i="9"/>
  <c r="J669" i="9"/>
  <c r="O669" i="9" s="1"/>
  <c r="I669" i="9"/>
  <c r="N669" i="9" s="1"/>
  <c r="B669" i="9"/>
  <c r="M668" i="9"/>
  <c r="L668" i="9"/>
  <c r="K668" i="9"/>
  <c r="I668" i="9"/>
  <c r="N668" i="9" s="1"/>
  <c r="B668" i="9"/>
  <c r="M667" i="9"/>
  <c r="L667" i="9"/>
  <c r="K667" i="9"/>
  <c r="J667" i="9"/>
  <c r="O667" i="9" s="1"/>
  <c r="I667" i="9"/>
  <c r="N667" i="9" s="1"/>
  <c r="B667" i="9"/>
  <c r="M666" i="9"/>
  <c r="L666" i="9"/>
  <c r="K666" i="9"/>
  <c r="I666" i="9"/>
  <c r="B666" i="9"/>
  <c r="M665" i="9"/>
  <c r="L665" i="9"/>
  <c r="K665" i="9"/>
  <c r="I665" i="9"/>
  <c r="B665" i="9"/>
  <c r="M664" i="9"/>
  <c r="L664" i="9"/>
  <c r="K664" i="9"/>
  <c r="I664" i="9"/>
  <c r="N664" i="9" s="1"/>
  <c r="B664" i="9"/>
  <c r="M663" i="9"/>
  <c r="L663" i="9"/>
  <c r="K663" i="9"/>
  <c r="I663" i="9"/>
  <c r="N663" i="9" s="1"/>
  <c r="B663" i="9"/>
  <c r="M662" i="9"/>
  <c r="L662" i="9"/>
  <c r="K662" i="9"/>
  <c r="I662" i="9"/>
  <c r="B662" i="9"/>
  <c r="M661" i="9"/>
  <c r="L661" i="9"/>
  <c r="K661" i="9"/>
  <c r="J661" i="9"/>
  <c r="O661" i="9" s="1"/>
  <c r="I661" i="9"/>
  <c r="N661" i="9" s="1"/>
  <c r="B661" i="9"/>
  <c r="M660" i="9"/>
  <c r="L660" i="9"/>
  <c r="K660" i="9"/>
  <c r="I660" i="9"/>
  <c r="N660" i="9" s="1"/>
  <c r="B660" i="9"/>
  <c r="M659" i="9"/>
  <c r="L659" i="9"/>
  <c r="K659" i="9"/>
  <c r="J659" i="9"/>
  <c r="O659" i="9" s="1"/>
  <c r="I659" i="9"/>
  <c r="N659" i="9" s="1"/>
  <c r="B659" i="9"/>
  <c r="M658" i="9"/>
  <c r="L658" i="9"/>
  <c r="K658" i="9"/>
  <c r="I658" i="9"/>
  <c r="B658" i="9"/>
  <c r="M657" i="9"/>
  <c r="L657" i="9"/>
  <c r="K657" i="9"/>
  <c r="I657" i="9"/>
  <c r="N657" i="9" s="1"/>
  <c r="B657" i="9"/>
  <c r="M656" i="9"/>
  <c r="L656" i="9"/>
  <c r="K656" i="9"/>
  <c r="I656" i="9"/>
  <c r="N656" i="9" s="1"/>
  <c r="B656" i="9"/>
  <c r="M655" i="9"/>
  <c r="L655" i="9"/>
  <c r="K655" i="9"/>
  <c r="I655" i="9"/>
  <c r="N655" i="9" s="1"/>
  <c r="B655" i="9"/>
  <c r="M654" i="9"/>
  <c r="L654" i="9"/>
  <c r="K654" i="9"/>
  <c r="I654" i="9"/>
  <c r="B654" i="9"/>
  <c r="M653" i="9"/>
  <c r="L653" i="9"/>
  <c r="K653" i="9"/>
  <c r="J653" i="9"/>
  <c r="O653" i="9" s="1"/>
  <c r="I653" i="9"/>
  <c r="N653" i="9" s="1"/>
  <c r="B653" i="9"/>
  <c r="M652" i="9"/>
  <c r="L652" i="9"/>
  <c r="K652" i="9"/>
  <c r="I652" i="9"/>
  <c r="N652" i="9" s="1"/>
  <c r="B652" i="9"/>
  <c r="M651" i="9"/>
  <c r="L651" i="9"/>
  <c r="K651" i="9"/>
  <c r="J651" i="9"/>
  <c r="O651" i="9" s="1"/>
  <c r="I651" i="9"/>
  <c r="N651" i="9" s="1"/>
  <c r="B651" i="9"/>
  <c r="M650" i="9"/>
  <c r="L650" i="9"/>
  <c r="K650" i="9"/>
  <c r="I650" i="9"/>
  <c r="B650" i="9"/>
  <c r="M649" i="9"/>
  <c r="L649" i="9"/>
  <c r="K649" i="9"/>
  <c r="I649" i="9"/>
  <c r="B649" i="9"/>
  <c r="M648" i="9"/>
  <c r="L648" i="9"/>
  <c r="K648" i="9"/>
  <c r="I648" i="9"/>
  <c r="N648" i="9" s="1"/>
  <c r="B648" i="9"/>
  <c r="M647" i="9"/>
  <c r="L647" i="9"/>
  <c r="K647" i="9"/>
  <c r="I647" i="9"/>
  <c r="N647" i="9" s="1"/>
  <c r="B647" i="9"/>
  <c r="M646" i="9"/>
  <c r="L646" i="9"/>
  <c r="K646" i="9"/>
  <c r="I646" i="9"/>
  <c r="B646" i="9"/>
  <c r="M645" i="9"/>
  <c r="L645" i="9"/>
  <c r="K645" i="9"/>
  <c r="J645" i="9"/>
  <c r="O645" i="9" s="1"/>
  <c r="I645" i="9"/>
  <c r="N645" i="9" s="1"/>
  <c r="B645" i="9"/>
  <c r="M644" i="9"/>
  <c r="L644" i="9"/>
  <c r="K644" i="9"/>
  <c r="I644" i="9"/>
  <c r="N644" i="9" s="1"/>
  <c r="B644" i="9"/>
  <c r="M643" i="9"/>
  <c r="L643" i="9"/>
  <c r="K643" i="9"/>
  <c r="J643" i="9"/>
  <c r="O643" i="9" s="1"/>
  <c r="I643" i="9"/>
  <c r="N643" i="9" s="1"/>
  <c r="B643" i="9"/>
  <c r="M642" i="9"/>
  <c r="L642" i="9"/>
  <c r="K642" i="9"/>
  <c r="I642" i="9"/>
  <c r="B642" i="9"/>
  <c r="M641" i="9"/>
  <c r="L641" i="9"/>
  <c r="K641" i="9"/>
  <c r="I641" i="9"/>
  <c r="N641" i="9" s="1"/>
  <c r="B641" i="9"/>
  <c r="M640" i="9"/>
  <c r="L640" i="9"/>
  <c r="K640" i="9"/>
  <c r="I640" i="9"/>
  <c r="N640" i="9" s="1"/>
  <c r="B640" i="9"/>
  <c r="M639" i="9"/>
  <c r="L639" i="9"/>
  <c r="K639" i="9"/>
  <c r="I639" i="9"/>
  <c r="N639" i="9" s="1"/>
  <c r="B639" i="9"/>
  <c r="M638" i="9"/>
  <c r="L638" i="9"/>
  <c r="K638" i="9"/>
  <c r="I638" i="9"/>
  <c r="B638" i="9"/>
  <c r="M637" i="9"/>
  <c r="L637" i="9"/>
  <c r="K637" i="9"/>
  <c r="J637" i="9"/>
  <c r="O637" i="9" s="1"/>
  <c r="I637" i="9"/>
  <c r="N637" i="9" s="1"/>
  <c r="B637" i="9"/>
  <c r="M636" i="9"/>
  <c r="L636" i="9"/>
  <c r="K636" i="9"/>
  <c r="I636" i="9"/>
  <c r="N636" i="9" s="1"/>
  <c r="B636" i="9"/>
  <c r="M635" i="9"/>
  <c r="L635" i="9"/>
  <c r="K635" i="9"/>
  <c r="J635" i="9"/>
  <c r="O635" i="9" s="1"/>
  <c r="I635" i="9"/>
  <c r="N635" i="9" s="1"/>
  <c r="B635" i="9"/>
  <c r="M634" i="9"/>
  <c r="L634" i="9"/>
  <c r="K634" i="9"/>
  <c r="I634" i="9"/>
  <c r="B634" i="9"/>
  <c r="M633" i="9"/>
  <c r="L633" i="9"/>
  <c r="K633" i="9"/>
  <c r="I633" i="9"/>
  <c r="B633" i="9"/>
  <c r="M632" i="9"/>
  <c r="L632" i="9"/>
  <c r="K632" i="9"/>
  <c r="I632" i="9"/>
  <c r="N632" i="9" s="1"/>
  <c r="B632" i="9"/>
  <c r="M631" i="9"/>
  <c r="L631" i="9"/>
  <c r="K631" i="9"/>
  <c r="I631" i="9"/>
  <c r="N631" i="9" s="1"/>
  <c r="B631" i="9"/>
  <c r="M630" i="9"/>
  <c r="L630" i="9"/>
  <c r="K630" i="9"/>
  <c r="I630" i="9"/>
  <c r="B630" i="9"/>
  <c r="M629" i="9"/>
  <c r="L629" i="9"/>
  <c r="K629" i="9"/>
  <c r="J629" i="9"/>
  <c r="I629" i="9"/>
  <c r="B629" i="9"/>
  <c r="K625" i="9"/>
  <c r="H625" i="9"/>
  <c r="M625" i="9" s="1"/>
  <c r="G625" i="9"/>
  <c r="F625" i="9"/>
  <c r="E625" i="9"/>
  <c r="M623" i="9"/>
  <c r="L623" i="9"/>
  <c r="K623" i="9"/>
  <c r="I623" i="9"/>
  <c r="B623" i="9"/>
  <c r="N622" i="9"/>
  <c r="M622" i="9"/>
  <c r="L622" i="9"/>
  <c r="K622" i="9"/>
  <c r="I622" i="9"/>
  <c r="J622" i="9" s="1"/>
  <c r="O622" i="9" s="1"/>
  <c r="B622" i="9"/>
  <c r="N621" i="9"/>
  <c r="M621" i="9"/>
  <c r="L621" i="9"/>
  <c r="K621" i="9"/>
  <c r="I621" i="9"/>
  <c r="J621" i="9" s="1"/>
  <c r="O621" i="9" s="1"/>
  <c r="B621" i="9"/>
  <c r="M620" i="9"/>
  <c r="L620" i="9"/>
  <c r="K620" i="9"/>
  <c r="I620" i="9"/>
  <c r="J620" i="9" s="1"/>
  <c r="O620" i="9" s="1"/>
  <c r="B620" i="9"/>
  <c r="M619" i="9"/>
  <c r="L619" i="9"/>
  <c r="K619" i="9"/>
  <c r="I619" i="9"/>
  <c r="B619" i="9"/>
  <c r="N618" i="9"/>
  <c r="M618" i="9"/>
  <c r="L618" i="9"/>
  <c r="K618" i="9"/>
  <c r="I618" i="9"/>
  <c r="J618" i="9" s="1"/>
  <c r="O618" i="9" s="1"/>
  <c r="B618" i="9"/>
  <c r="N617" i="9"/>
  <c r="M617" i="9"/>
  <c r="L617" i="9"/>
  <c r="K617" i="9"/>
  <c r="I617" i="9"/>
  <c r="J617" i="9" s="1"/>
  <c r="O617" i="9" s="1"/>
  <c r="B617" i="9"/>
  <c r="M616" i="9"/>
  <c r="L616" i="9"/>
  <c r="K616" i="9"/>
  <c r="I616" i="9"/>
  <c r="J616" i="9" s="1"/>
  <c r="O616" i="9" s="1"/>
  <c r="B616" i="9"/>
  <c r="M615" i="9"/>
  <c r="L615" i="9"/>
  <c r="K615" i="9"/>
  <c r="I615" i="9"/>
  <c r="B615" i="9"/>
  <c r="N614" i="9"/>
  <c r="M614" i="9"/>
  <c r="L614" i="9"/>
  <c r="K614" i="9"/>
  <c r="I614" i="9"/>
  <c r="J614" i="9" s="1"/>
  <c r="O614" i="9" s="1"/>
  <c r="B614" i="9"/>
  <c r="N613" i="9"/>
  <c r="M613" i="9"/>
  <c r="L613" i="9"/>
  <c r="K613" i="9"/>
  <c r="I613" i="9"/>
  <c r="J613" i="9" s="1"/>
  <c r="O613" i="9" s="1"/>
  <c r="B613" i="9"/>
  <c r="M612" i="9"/>
  <c r="L612" i="9"/>
  <c r="K612" i="9"/>
  <c r="I612" i="9"/>
  <c r="J612" i="9" s="1"/>
  <c r="O612" i="9" s="1"/>
  <c r="B612" i="9"/>
  <c r="M611" i="9"/>
  <c r="L611" i="9"/>
  <c r="K611" i="9"/>
  <c r="I611" i="9"/>
  <c r="B611" i="9"/>
  <c r="N610" i="9"/>
  <c r="M610" i="9"/>
  <c r="L610" i="9"/>
  <c r="K610" i="9"/>
  <c r="I610" i="9"/>
  <c r="J610" i="9" s="1"/>
  <c r="O610" i="9" s="1"/>
  <c r="B610" i="9"/>
  <c r="N609" i="9"/>
  <c r="M609" i="9"/>
  <c r="L609" i="9"/>
  <c r="K609" i="9"/>
  <c r="I609" i="9"/>
  <c r="J609" i="9" s="1"/>
  <c r="O609" i="9" s="1"/>
  <c r="B609" i="9"/>
  <c r="M608" i="9"/>
  <c r="L608" i="9"/>
  <c r="K608" i="9"/>
  <c r="I608" i="9"/>
  <c r="J608" i="9" s="1"/>
  <c r="O608" i="9" s="1"/>
  <c r="B608" i="9"/>
  <c r="M607" i="9"/>
  <c r="L607" i="9"/>
  <c r="K607" i="9"/>
  <c r="J607" i="9"/>
  <c r="O607" i="9" s="1"/>
  <c r="I607" i="9"/>
  <c r="N607" i="9" s="1"/>
  <c r="B607" i="9"/>
  <c r="M606" i="9"/>
  <c r="L606" i="9"/>
  <c r="K606" i="9"/>
  <c r="I606" i="9"/>
  <c r="B606" i="9"/>
  <c r="N605" i="9"/>
  <c r="M605" i="9"/>
  <c r="L605" i="9"/>
  <c r="K605" i="9"/>
  <c r="J605" i="9"/>
  <c r="O605" i="9" s="1"/>
  <c r="I605" i="9"/>
  <c r="B605" i="9"/>
  <c r="M604" i="9"/>
  <c r="L604" i="9"/>
  <c r="K604" i="9"/>
  <c r="I604" i="9"/>
  <c r="N604" i="9" s="1"/>
  <c r="B604" i="9"/>
  <c r="M603" i="9"/>
  <c r="L603" i="9"/>
  <c r="K603" i="9"/>
  <c r="I603" i="9"/>
  <c r="B603" i="9"/>
  <c r="M602" i="9"/>
  <c r="L602" i="9"/>
  <c r="K602" i="9"/>
  <c r="I602" i="9"/>
  <c r="N602" i="9" s="1"/>
  <c r="B602" i="9"/>
  <c r="M601" i="9"/>
  <c r="L601" i="9"/>
  <c r="K601" i="9"/>
  <c r="I601" i="9"/>
  <c r="N601" i="9" s="1"/>
  <c r="B601" i="9"/>
  <c r="M600" i="9"/>
  <c r="L600" i="9"/>
  <c r="K600" i="9"/>
  <c r="I600" i="9"/>
  <c r="N600" i="9" s="1"/>
  <c r="B600" i="9"/>
  <c r="M599" i="9"/>
  <c r="L599" i="9"/>
  <c r="K599" i="9"/>
  <c r="I599" i="9"/>
  <c r="N599" i="9" s="1"/>
  <c r="B599" i="9"/>
  <c r="M598" i="9"/>
  <c r="L598" i="9"/>
  <c r="K598" i="9"/>
  <c r="I598" i="9"/>
  <c r="N598" i="9" s="1"/>
  <c r="B598" i="9"/>
  <c r="M597" i="9"/>
  <c r="L597" i="9"/>
  <c r="K597" i="9"/>
  <c r="I597" i="9"/>
  <c r="N597" i="9" s="1"/>
  <c r="B597" i="9"/>
  <c r="M596" i="9"/>
  <c r="L596" i="9"/>
  <c r="K596" i="9"/>
  <c r="I596" i="9"/>
  <c r="N596" i="9" s="1"/>
  <c r="B596" i="9"/>
  <c r="M595" i="9"/>
  <c r="L595" i="9"/>
  <c r="K595" i="9"/>
  <c r="I595" i="9"/>
  <c r="N595" i="9" s="1"/>
  <c r="B595" i="9"/>
  <c r="M594" i="9"/>
  <c r="L594" i="9"/>
  <c r="K594" i="9"/>
  <c r="I594" i="9"/>
  <c r="N594" i="9" s="1"/>
  <c r="B594" i="9"/>
  <c r="M593" i="9"/>
  <c r="L593" i="9"/>
  <c r="K593" i="9"/>
  <c r="I593" i="9"/>
  <c r="N593" i="9" s="1"/>
  <c r="B593" i="9"/>
  <c r="M592" i="9"/>
  <c r="L592" i="9"/>
  <c r="K592" i="9"/>
  <c r="I592" i="9"/>
  <c r="N592" i="9" s="1"/>
  <c r="B592" i="9"/>
  <c r="M591" i="9"/>
  <c r="L591" i="9"/>
  <c r="K591" i="9"/>
  <c r="I591" i="9"/>
  <c r="N591" i="9" s="1"/>
  <c r="B591" i="9"/>
  <c r="M590" i="9"/>
  <c r="L590" i="9"/>
  <c r="K590" i="9"/>
  <c r="I590" i="9"/>
  <c r="N590" i="9" s="1"/>
  <c r="B590" i="9"/>
  <c r="M589" i="9"/>
  <c r="L589" i="9"/>
  <c r="K589" i="9"/>
  <c r="I589" i="9"/>
  <c r="N589" i="9" s="1"/>
  <c r="B589" i="9"/>
  <c r="M588" i="9"/>
  <c r="L588" i="9"/>
  <c r="K588" i="9"/>
  <c r="I588" i="9"/>
  <c r="N588" i="9" s="1"/>
  <c r="B588" i="9"/>
  <c r="M587" i="9"/>
  <c r="L587" i="9"/>
  <c r="K587" i="9"/>
  <c r="I587" i="9"/>
  <c r="N587" i="9" s="1"/>
  <c r="B587" i="9"/>
  <c r="M586" i="9"/>
  <c r="L586" i="9"/>
  <c r="K586" i="9"/>
  <c r="I586" i="9"/>
  <c r="N586" i="9" s="1"/>
  <c r="B586" i="9"/>
  <c r="M585" i="9"/>
  <c r="L585" i="9"/>
  <c r="K585" i="9"/>
  <c r="I585" i="9"/>
  <c r="N585" i="9" s="1"/>
  <c r="B585" i="9"/>
  <c r="M584" i="9"/>
  <c r="L584" i="9"/>
  <c r="K584" i="9"/>
  <c r="I584" i="9"/>
  <c r="N584" i="9" s="1"/>
  <c r="B584" i="9"/>
  <c r="M583" i="9"/>
  <c r="L583" i="9"/>
  <c r="K583" i="9"/>
  <c r="I583" i="9"/>
  <c r="N583" i="9" s="1"/>
  <c r="B583" i="9"/>
  <c r="M582" i="9"/>
  <c r="L582" i="9"/>
  <c r="K582" i="9"/>
  <c r="I582" i="9"/>
  <c r="N582" i="9" s="1"/>
  <c r="B582" i="9"/>
  <c r="M581" i="9"/>
  <c r="L581" i="9"/>
  <c r="K581" i="9"/>
  <c r="I581" i="9"/>
  <c r="N581" i="9" s="1"/>
  <c r="B581" i="9"/>
  <c r="M580" i="9"/>
  <c r="L580" i="9"/>
  <c r="K580" i="9"/>
  <c r="I580" i="9"/>
  <c r="N580" i="9" s="1"/>
  <c r="B580" i="9"/>
  <c r="M579" i="9"/>
  <c r="L579" i="9"/>
  <c r="K579" i="9"/>
  <c r="I579" i="9"/>
  <c r="N579" i="9" s="1"/>
  <c r="B579" i="9"/>
  <c r="M578" i="9"/>
  <c r="L578" i="9"/>
  <c r="K578" i="9"/>
  <c r="I578" i="9"/>
  <c r="N578" i="9" s="1"/>
  <c r="B578" i="9"/>
  <c r="M577" i="9"/>
  <c r="L577" i="9"/>
  <c r="K577" i="9"/>
  <c r="I577" i="9"/>
  <c r="N577" i="9" s="1"/>
  <c r="B577" i="9"/>
  <c r="M576" i="9"/>
  <c r="L576" i="9"/>
  <c r="K576" i="9"/>
  <c r="I576" i="9"/>
  <c r="N576" i="9" s="1"/>
  <c r="B576" i="9"/>
  <c r="M575" i="9"/>
  <c r="L575" i="9"/>
  <c r="K575" i="9"/>
  <c r="I575" i="9"/>
  <c r="N575" i="9" s="1"/>
  <c r="B575" i="9"/>
  <c r="M574" i="9"/>
  <c r="L574" i="9"/>
  <c r="K574" i="9"/>
  <c r="I574" i="9"/>
  <c r="N574" i="9" s="1"/>
  <c r="B574" i="9"/>
  <c r="M573" i="9"/>
  <c r="L573" i="9"/>
  <c r="K573" i="9"/>
  <c r="I573" i="9"/>
  <c r="N573" i="9" s="1"/>
  <c r="B573" i="9"/>
  <c r="M572" i="9"/>
  <c r="L572" i="9"/>
  <c r="K572" i="9"/>
  <c r="I572" i="9"/>
  <c r="N572" i="9" s="1"/>
  <c r="B572" i="9"/>
  <c r="M571" i="9"/>
  <c r="L571" i="9"/>
  <c r="K571" i="9"/>
  <c r="I571" i="9"/>
  <c r="N571" i="9" s="1"/>
  <c r="B571" i="9"/>
  <c r="M570" i="9"/>
  <c r="L570" i="9"/>
  <c r="K570" i="9"/>
  <c r="I570" i="9"/>
  <c r="N570" i="9" s="1"/>
  <c r="B570" i="9"/>
  <c r="M569" i="9"/>
  <c r="L569" i="9"/>
  <c r="K569" i="9"/>
  <c r="I569" i="9"/>
  <c r="N569" i="9" s="1"/>
  <c r="B569" i="9"/>
  <c r="M568" i="9"/>
  <c r="L568" i="9"/>
  <c r="K568" i="9"/>
  <c r="I568" i="9"/>
  <c r="N568" i="9" s="1"/>
  <c r="B568" i="9"/>
  <c r="M567" i="9"/>
  <c r="L567" i="9"/>
  <c r="K567" i="9"/>
  <c r="I567" i="9"/>
  <c r="N567" i="9" s="1"/>
  <c r="B567" i="9"/>
  <c r="M566" i="9"/>
  <c r="L566" i="9"/>
  <c r="K566" i="9"/>
  <c r="I566" i="9"/>
  <c r="N566" i="9" s="1"/>
  <c r="B566" i="9"/>
  <c r="M565" i="9"/>
  <c r="L565" i="9"/>
  <c r="K565" i="9"/>
  <c r="I565" i="9"/>
  <c r="N565" i="9" s="1"/>
  <c r="B565" i="9"/>
  <c r="M564" i="9"/>
  <c r="L564" i="9"/>
  <c r="K564" i="9"/>
  <c r="I564" i="9"/>
  <c r="N564" i="9" s="1"/>
  <c r="B564" i="9"/>
  <c r="M563" i="9"/>
  <c r="L563" i="9"/>
  <c r="K563" i="9"/>
  <c r="I563" i="9"/>
  <c r="N563" i="9" s="1"/>
  <c r="B563" i="9"/>
  <c r="M562" i="9"/>
  <c r="L562" i="9"/>
  <c r="K562" i="9"/>
  <c r="I562" i="9"/>
  <c r="N562" i="9" s="1"/>
  <c r="B562" i="9"/>
  <c r="M561" i="9"/>
  <c r="L561" i="9"/>
  <c r="K561" i="9"/>
  <c r="I561" i="9"/>
  <c r="N561" i="9" s="1"/>
  <c r="B561" i="9"/>
  <c r="M560" i="9"/>
  <c r="L560" i="9"/>
  <c r="K560" i="9"/>
  <c r="I560" i="9"/>
  <c r="B560" i="9"/>
  <c r="H556" i="9"/>
  <c r="G556" i="9"/>
  <c r="L556" i="9" s="1"/>
  <c r="F556" i="9"/>
  <c r="K556" i="9" s="1"/>
  <c r="E556" i="9"/>
  <c r="M554" i="9"/>
  <c r="L554" i="9"/>
  <c r="K554" i="9"/>
  <c r="I554" i="9"/>
  <c r="J554" i="9" s="1"/>
  <c r="O554" i="9" s="1"/>
  <c r="B554" i="9"/>
  <c r="O553" i="9"/>
  <c r="M553" i="9"/>
  <c r="L553" i="9"/>
  <c r="K553" i="9"/>
  <c r="J553" i="9"/>
  <c r="I553" i="9"/>
  <c r="N553" i="9" s="1"/>
  <c r="B553" i="9"/>
  <c r="O552" i="9"/>
  <c r="M552" i="9"/>
  <c r="L552" i="9"/>
  <c r="K552" i="9"/>
  <c r="J552" i="9"/>
  <c r="I552" i="9"/>
  <c r="N552" i="9" s="1"/>
  <c r="B552" i="9"/>
  <c r="O551" i="9"/>
  <c r="M551" i="9"/>
  <c r="L551" i="9"/>
  <c r="K551" i="9"/>
  <c r="J551" i="9"/>
  <c r="I551" i="9"/>
  <c r="N551" i="9" s="1"/>
  <c r="B551" i="9"/>
  <c r="O550" i="9"/>
  <c r="M550" i="9"/>
  <c r="L550" i="9"/>
  <c r="K550" i="9"/>
  <c r="J550" i="9"/>
  <c r="I550" i="9"/>
  <c r="N550" i="9" s="1"/>
  <c r="B550" i="9"/>
  <c r="O549" i="9"/>
  <c r="M549" i="9"/>
  <c r="L549" i="9"/>
  <c r="K549" i="9"/>
  <c r="J549" i="9"/>
  <c r="I549" i="9"/>
  <c r="N549" i="9" s="1"/>
  <c r="B549" i="9"/>
  <c r="O548" i="9"/>
  <c r="M548" i="9"/>
  <c r="L548" i="9"/>
  <c r="K548" i="9"/>
  <c r="J548" i="9"/>
  <c r="I548" i="9"/>
  <c r="N548" i="9" s="1"/>
  <c r="B548" i="9"/>
  <c r="O547" i="9"/>
  <c r="M547" i="9"/>
  <c r="L547" i="9"/>
  <c r="K547" i="9"/>
  <c r="J547" i="9"/>
  <c r="I547" i="9"/>
  <c r="N547" i="9" s="1"/>
  <c r="B547" i="9"/>
  <c r="O546" i="9"/>
  <c r="M546" i="9"/>
  <c r="L546" i="9"/>
  <c r="K546" i="9"/>
  <c r="J546" i="9"/>
  <c r="I546" i="9"/>
  <c r="N546" i="9" s="1"/>
  <c r="B546" i="9"/>
  <c r="O545" i="9"/>
  <c r="M545" i="9"/>
  <c r="L545" i="9"/>
  <c r="K545" i="9"/>
  <c r="J545" i="9"/>
  <c r="I545" i="9"/>
  <c r="N545" i="9" s="1"/>
  <c r="B545" i="9"/>
  <c r="O544" i="9"/>
  <c r="M544" i="9"/>
  <c r="L544" i="9"/>
  <c r="K544" i="9"/>
  <c r="J544" i="9"/>
  <c r="I544" i="9"/>
  <c r="N544" i="9" s="1"/>
  <c r="B544" i="9"/>
  <c r="O543" i="9"/>
  <c r="M543" i="9"/>
  <c r="L543" i="9"/>
  <c r="K543" i="9"/>
  <c r="J543" i="9"/>
  <c r="I543" i="9"/>
  <c r="N543" i="9" s="1"/>
  <c r="B543" i="9"/>
  <c r="O542" i="9"/>
  <c r="M542" i="9"/>
  <c r="L542" i="9"/>
  <c r="K542" i="9"/>
  <c r="J542" i="9"/>
  <c r="I542" i="9"/>
  <c r="N542" i="9" s="1"/>
  <c r="B542" i="9"/>
  <c r="O541" i="9"/>
  <c r="M541" i="9"/>
  <c r="L541" i="9"/>
  <c r="K541" i="9"/>
  <c r="J541" i="9"/>
  <c r="I541" i="9"/>
  <c r="N541" i="9" s="1"/>
  <c r="B541" i="9"/>
  <c r="O540" i="9"/>
  <c r="M540" i="9"/>
  <c r="L540" i="9"/>
  <c r="K540" i="9"/>
  <c r="J540" i="9"/>
  <c r="I540" i="9"/>
  <c r="N540" i="9" s="1"/>
  <c r="B540" i="9"/>
  <c r="O539" i="9"/>
  <c r="M539" i="9"/>
  <c r="L539" i="9"/>
  <c r="K539" i="9"/>
  <c r="J539" i="9"/>
  <c r="I539" i="9"/>
  <c r="N539" i="9" s="1"/>
  <c r="B539" i="9"/>
  <c r="O538" i="9"/>
  <c r="M538" i="9"/>
  <c r="L538" i="9"/>
  <c r="K538" i="9"/>
  <c r="J538" i="9"/>
  <c r="I538" i="9"/>
  <c r="N538" i="9" s="1"/>
  <c r="B538" i="9"/>
  <c r="O537" i="9"/>
  <c r="M537" i="9"/>
  <c r="L537" i="9"/>
  <c r="K537" i="9"/>
  <c r="J537" i="9"/>
  <c r="I537" i="9"/>
  <c r="N537" i="9" s="1"/>
  <c r="B537" i="9"/>
  <c r="O536" i="9"/>
  <c r="M536" i="9"/>
  <c r="L536" i="9"/>
  <c r="K536" i="9"/>
  <c r="J536" i="9"/>
  <c r="I536" i="9"/>
  <c r="N536" i="9" s="1"/>
  <c r="B536" i="9"/>
  <c r="O535" i="9"/>
  <c r="M535" i="9"/>
  <c r="L535" i="9"/>
  <c r="K535" i="9"/>
  <c r="J535" i="9"/>
  <c r="I535" i="9"/>
  <c r="N535" i="9" s="1"/>
  <c r="B535" i="9"/>
  <c r="O534" i="9"/>
  <c r="M534" i="9"/>
  <c r="L534" i="9"/>
  <c r="K534" i="9"/>
  <c r="J534" i="9"/>
  <c r="I534" i="9"/>
  <c r="N534" i="9" s="1"/>
  <c r="B534" i="9"/>
  <c r="O533" i="9"/>
  <c r="M533" i="9"/>
  <c r="L533" i="9"/>
  <c r="K533" i="9"/>
  <c r="J533" i="9"/>
  <c r="I533" i="9"/>
  <c r="N533" i="9" s="1"/>
  <c r="B533" i="9"/>
  <c r="O532" i="9"/>
  <c r="M532" i="9"/>
  <c r="L532" i="9"/>
  <c r="K532" i="9"/>
  <c r="J532" i="9"/>
  <c r="I532" i="9"/>
  <c r="N532" i="9" s="1"/>
  <c r="B532" i="9"/>
  <c r="O531" i="9"/>
  <c r="M531" i="9"/>
  <c r="L531" i="9"/>
  <c r="K531" i="9"/>
  <c r="J531" i="9"/>
  <c r="I531" i="9"/>
  <c r="N531" i="9" s="1"/>
  <c r="B531" i="9"/>
  <c r="O530" i="9"/>
  <c r="M530" i="9"/>
  <c r="L530" i="9"/>
  <c r="K530" i="9"/>
  <c r="J530" i="9"/>
  <c r="I530" i="9"/>
  <c r="N530" i="9" s="1"/>
  <c r="B530" i="9"/>
  <c r="O529" i="9"/>
  <c r="M529" i="9"/>
  <c r="L529" i="9"/>
  <c r="K529" i="9"/>
  <c r="J529" i="9"/>
  <c r="I529" i="9"/>
  <c r="N529" i="9" s="1"/>
  <c r="B529" i="9"/>
  <c r="O528" i="9"/>
  <c r="M528" i="9"/>
  <c r="L528" i="9"/>
  <c r="K528" i="9"/>
  <c r="J528" i="9"/>
  <c r="I528" i="9"/>
  <c r="N528" i="9" s="1"/>
  <c r="B528" i="9"/>
  <c r="O527" i="9"/>
  <c r="M527" i="9"/>
  <c r="L527" i="9"/>
  <c r="K527" i="9"/>
  <c r="J527" i="9"/>
  <c r="I527" i="9"/>
  <c r="N527" i="9" s="1"/>
  <c r="B527" i="9"/>
  <c r="O526" i="9"/>
  <c r="M526" i="9"/>
  <c r="L526" i="9"/>
  <c r="K526" i="9"/>
  <c r="J526" i="9"/>
  <c r="I526" i="9"/>
  <c r="N526" i="9" s="1"/>
  <c r="B526" i="9"/>
  <c r="O525" i="9"/>
  <c r="M525" i="9"/>
  <c r="L525" i="9"/>
  <c r="K525" i="9"/>
  <c r="J525" i="9"/>
  <c r="I525" i="9"/>
  <c r="N525" i="9" s="1"/>
  <c r="B525" i="9"/>
  <c r="O524" i="9"/>
  <c r="M524" i="9"/>
  <c r="L524" i="9"/>
  <c r="K524" i="9"/>
  <c r="J524" i="9"/>
  <c r="I524" i="9"/>
  <c r="N524" i="9" s="1"/>
  <c r="B524" i="9"/>
  <c r="O523" i="9"/>
  <c r="M523" i="9"/>
  <c r="L523" i="9"/>
  <c r="K523" i="9"/>
  <c r="J523" i="9"/>
  <c r="I523" i="9"/>
  <c r="N523" i="9" s="1"/>
  <c r="B523" i="9"/>
  <c r="O522" i="9"/>
  <c r="M522" i="9"/>
  <c r="L522" i="9"/>
  <c r="K522" i="9"/>
  <c r="J522" i="9"/>
  <c r="I522" i="9"/>
  <c r="N522" i="9" s="1"/>
  <c r="B522" i="9"/>
  <c r="O521" i="9"/>
  <c r="M521" i="9"/>
  <c r="L521" i="9"/>
  <c r="K521" i="9"/>
  <c r="J521" i="9"/>
  <c r="I521" i="9"/>
  <c r="N521" i="9" s="1"/>
  <c r="B521" i="9"/>
  <c r="O520" i="9"/>
  <c r="M520" i="9"/>
  <c r="L520" i="9"/>
  <c r="K520" i="9"/>
  <c r="J520" i="9"/>
  <c r="I520" i="9"/>
  <c r="N520" i="9" s="1"/>
  <c r="B520" i="9"/>
  <c r="O519" i="9"/>
  <c r="M519" i="9"/>
  <c r="L519" i="9"/>
  <c r="K519" i="9"/>
  <c r="J519" i="9"/>
  <c r="I519" i="9"/>
  <c r="N519" i="9" s="1"/>
  <c r="B519" i="9"/>
  <c r="O518" i="9"/>
  <c r="M518" i="9"/>
  <c r="L518" i="9"/>
  <c r="K518" i="9"/>
  <c r="J518" i="9"/>
  <c r="I518" i="9"/>
  <c r="N518" i="9" s="1"/>
  <c r="B518" i="9"/>
  <c r="O517" i="9"/>
  <c r="M517" i="9"/>
  <c r="L517" i="9"/>
  <c r="K517" i="9"/>
  <c r="J517" i="9"/>
  <c r="I517" i="9"/>
  <c r="N517" i="9" s="1"/>
  <c r="B517" i="9"/>
  <c r="O516" i="9"/>
  <c r="M516" i="9"/>
  <c r="L516" i="9"/>
  <c r="K516" i="9"/>
  <c r="J516" i="9"/>
  <c r="I516" i="9"/>
  <c r="N516" i="9" s="1"/>
  <c r="B516" i="9"/>
  <c r="O515" i="9"/>
  <c r="M515" i="9"/>
  <c r="L515" i="9"/>
  <c r="K515" i="9"/>
  <c r="J515" i="9"/>
  <c r="I515" i="9"/>
  <c r="N515" i="9" s="1"/>
  <c r="B515" i="9"/>
  <c r="O514" i="9"/>
  <c r="M514" i="9"/>
  <c r="L514" i="9"/>
  <c r="K514" i="9"/>
  <c r="J514" i="9"/>
  <c r="I514" i="9"/>
  <c r="N514" i="9" s="1"/>
  <c r="B514" i="9"/>
  <c r="O513" i="9"/>
  <c r="M513" i="9"/>
  <c r="L513" i="9"/>
  <c r="K513" i="9"/>
  <c r="J513" i="9"/>
  <c r="I513" i="9"/>
  <c r="N513" i="9" s="1"/>
  <c r="B513" i="9"/>
  <c r="O512" i="9"/>
  <c r="M512" i="9"/>
  <c r="L512" i="9"/>
  <c r="K512" i="9"/>
  <c r="J512" i="9"/>
  <c r="I512" i="9"/>
  <c r="N512" i="9" s="1"/>
  <c r="B512" i="9"/>
  <c r="O511" i="9"/>
  <c r="M511" i="9"/>
  <c r="L511" i="9"/>
  <c r="K511" i="9"/>
  <c r="J511" i="9"/>
  <c r="I511" i="9"/>
  <c r="N511" i="9" s="1"/>
  <c r="B511" i="9"/>
  <c r="O510" i="9"/>
  <c r="M510" i="9"/>
  <c r="L510" i="9"/>
  <c r="K510" i="9"/>
  <c r="J510" i="9"/>
  <c r="I510" i="9"/>
  <c r="N510" i="9" s="1"/>
  <c r="B510" i="9"/>
  <c r="O509" i="9"/>
  <c r="M509" i="9"/>
  <c r="L509" i="9"/>
  <c r="K509" i="9"/>
  <c r="J509" i="9"/>
  <c r="I509" i="9"/>
  <c r="N509" i="9" s="1"/>
  <c r="B509" i="9"/>
  <c r="O508" i="9"/>
  <c r="M508" i="9"/>
  <c r="L508" i="9"/>
  <c r="K508" i="9"/>
  <c r="J508" i="9"/>
  <c r="I508" i="9"/>
  <c r="N508" i="9" s="1"/>
  <c r="B508" i="9"/>
  <c r="O507" i="9"/>
  <c r="M507" i="9"/>
  <c r="L507" i="9"/>
  <c r="K507" i="9"/>
  <c r="J507" i="9"/>
  <c r="I507" i="9"/>
  <c r="N507" i="9" s="1"/>
  <c r="B507" i="9"/>
  <c r="O506" i="9"/>
  <c r="M506" i="9"/>
  <c r="L506" i="9"/>
  <c r="K506" i="9"/>
  <c r="J506" i="9"/>
  <c r="I506" i="9"/>
  <c r="N506" i="9" s="1"/>
  <c r="B506" i="9"/>
  <c r="O505" i="9"/>
  <c r="M505" i="9"/>
  <c r="L505" i="9"/>
  <c r="K505" i="9"/>
  <c r="J505" i="9"/>
  <c r="I505" i="9"/>
  <c r="N505" i="9" s="1"/>
  <c r="B505" i="9"/>
  <c r="O504" i="9"/>
  <c r="M504" i="9"/>
  <c r="L504" i="9"/>
  <c r="K504" i="9"/>
  <c r="J504" i="9"/>
  <c r="I504" i="9"/>
  <c r="N504" i="9" s="1"/>
  <c r="B504" i="9"/>
  <c r="O503" i="9"/>
  <c r="M503" i="9"/>
  <c r="L503" i="9"/>
  <c r="K503" i="9"/>
  <c r="J503" i="9"/>
  <c r="I503" i="9"/>
  <c r="N503" i="9" s="1"/>
  <c r="B503" i="9"/>
  <c r="O502" i="9"/>
  <c r="M502" i="9"/>
  <c r="L502" i="9"/>
  <c r="K502" i="9"/>
  <c r="J502" i="9"/>
  <c r="I502" i="9"/>
  <c r="N502" i="9" s="1"/>
  <c r="B502" i="9"/>
  <c r="O501" i="9"/>
  <c r="M501" i="9"/>
  <c r="L501" i="9"/>
  <c r="K501" i="9"/>
  <c r="J501" i="9"/>
  <c r="I501" i="9"/>
  <c r="N501" i="9" s="1"/>
  <c r="B501" i="9"/>
  <c r="O500" i="9"/>
  <c r="M500" i="9"/>
  <c r="L500" i="9"/>
  <c r="K500" i="9"/>
  <c r="J500" i="9"/>
  <c r="I500" i="9"/>
  <c r="N500" i="9" s="1"/>
  <c r="B500" i="9"/>
  <c r="O499" i="9"/>
  <c r="M499" i="9"/>
  <c r="L499" i="9"/>
  <c r="K499" i="9"/>
  <c r="J499" i="9"/>
  <c r="I499" i="9"/>
  <c r="N499" i="9" s="1"/>
  <c r="B499" i="9"/>
  <c r="O498" i="9"/>
  <c r="M498" i="9"/>
  <c r="L498" i="9"/>
  <c r="K498" i="9"/>
  <c r="J498" i="9"/>
  <c r="I498" i="9"/>
  <c r="N498" i="9" s="1"/>
  <c r="B498" i="9"/>
  <c r="O497" i="9"/>
  <c r="M497" i="9"/>
  <c r="L497" i="9"/>
  <c r="K497" i="9"/>
  <c r="J497" i="9"/>
  <c r="I497" i="9"/>
  <c r="N497" i="9" s="1"/>
  <c r="B497" i="9"/>
  <c r="O496" i="9"/>
  <c r="M496" i="9"/>
  <c r="L496" i="9"/>
  <c r="K496" i="9"/>
  <c r="J496" i="9"/>
  <c r="I496" i="9"/>
  <c r="N496" i="9" s="1"/>
  <c r="B496" i="9"/>
  <c r="O495" i="9"/>
  <c r="N495" i="9"/>
  <c r="M495" i="9"/>
  <c r="L495" i="9"/>
  <c r="K495" i="9"/>
  <c r="J495" i="9"/>
  <c r="I495" i="9"/>
  <c r="B495" i="9"/>
  <c r="O494" i="9"/>
  <c r="N494" i="9"/>
  <c r="M494" i="9"/>
  <c r="L494" i="9"/>
  <c r="K494" i="9"/>
  <c r="J494" i="9"/>
  <c r="I494" i="9"/>
  <c r="B494" i="9"/>
  <c r="O493" i="9"/>
  <c r="N493" i="9"/>
  <c r="M493" i="9"/>
  <c r="L493" i="9"/>
  <c r="K493" i="9"/>
  <c r="J493" i="9"/>
  <c r="I493" i="9"/>
  <c r="B493" i="9"/>
  <c r="O492" i="9"/>
  <c r="N492" i="9"/>
  <c r="M492" i="9"/>
  <c r="L492" i="9"/>
  <c r="K492" i="9"/>
  <c r="J492" i="9"/>
  <c r="I492" i="9"/>
  <c r="B492" i="9"/>
  <c r="O491" i="9"/>
  <c r="N491" i="9"/>
  <c r="M491" i="9"/>
  <c r="L491" i="9"/>
  <c r="K491" i="9"/>
  <c r="J491" i="9"/>
  <c r="I491" i="9"/>
  <c r="I556" i="9" s="1"/>
  <c r="B491" i="9"/>
  <c r="H487" i="9"/>
  <c r="M487" i="9" s="1"/>
  <c r="G487" i="9"/>
  <c r="L487" i="9" s="1"/>
  <c r="F487" i="9"/>
  <c r="K487" i="9" s="1"/>
  <c r="E487" i="9"/>
  <c r="M485" i="9"/>
  <c r="L485" i="9"/>
  <c r="K485" i="9"/>
  <c r="J485" i="9"/>
  <c r="O485" i="9" s="1"/>
  <c r="I485" i="9"/>
  <c r="N485" i="9" s="1"/>
  <c r="B485" i="9"/>
  <c r="M484" i="9"/>
  <c r="L484" i="9"/>
  <c r="K484" i="9"/>
  <c r="I484" i="9"/>
  <c r="B484" i="9"/>
  <c r="N483" i="9"/>
  <c r="M483" i="9"/>
  <c r="L483" i="9"/>
  <c r="K483" i="9"/>
  <c r="J483" i="9"/>
  <c r="O483" i="9" s="1"/>
  <c r="I483" i="9"/>
  <c r="B483" i="9"/>
  <c r="M482" i="9"/>
  <c r="L482" i="9"/>
  <c r="K482" i="9"/>
  <c r="J482" i="9"/>
  <c r="O482" i="9" s="1"/>
  <c r="I482" i="9"/>
  <c r="N482" i="9" s="1"/>
  <c r="B482" i="9"/>
  <c r="M481" i="9"/>
  <c r="L481" i="9"/>
  <c r="K481" i="9"/>
  <c r="I481" i="9"/>
  <c r="N481" i="9" s="1"/>
  <c r="B481" i="9"/>
  <c r="M480" i="9"/>
  <c r="L480" i="9"/>
  <c r="K480" i="9"/>
  <c r="I480" i="9"/>
  <c r="B480" i="9"/>
  <c r="N479" i="9"/>
  <c r="M479" i="9"/>
  <c r="L479" i="9"/>
  <c r="K479" i="9"/>
  <c r="J479" i="9"/>
  <c r="O479" i="9" s="1"/>
  <c r="I479" i="9"/>
  <c r="B479" i="9"/>
  <c r="N478" i="9"/>
  <c r="M478" i="9"/>
  <c r="L478" i="9"/>
  <c r="K478" i="9"/>
  <c r="I478" i="9"/>
  <c r="J478" i="9" s="1"/>
  <c r="O478" i="9" s="1"/>
  <c r="B478" i="9"/>
  <c r="M477" i="9"/>
  <c r="L477" i="9"/>
  <c r="K477" i="9"/>
  <c r="J477" i="9"/>
  <c r="O477" i="9" s="1"/>
  <c r="I477" i="9"/>
  <c r="N477" i="9" s="1"/>
  <c r="B477" i="9"/>
  <c r="M476" i="9"/>
  <c r="L476" i="9"/>
  <c r="K476" i="9"/>
  <c r="J476" i="9"/>
  <c r="O476" i="9" s="1"/>
  <c r="I476" i="9"/>
  <c r="N476" i="9" s="1"/>
  <c r="B476" i="9"/>
  <c r="M475" i="9"/>
  <c r="L475" i="9"/>
  <c r="K475" i="9"/>
  <c r="I475" i="9"/>
  <c r="N475" i="9" s="1"/>
  <c r="B475" i="9"/>
  <c r="M474" i="9"/>
  <c r="L474" i="9"/>
  <c r="K474" i="9"/>
  <c r="I474" i="9"/>
  <c r="N474" i="9" s="1"/>
  <c r="B474" i="9"/>
  <c r="M473" i="9"/>
  <c r="L473" i="9"/>
  <c r="K473" i="9"/>
  <c r="I473" i="9"/>
  <c r="N473" i="9" s="1"/>
  <c r="B473" i="9"/>
  <c r="M472" i="9"/>
  <c r="L472" i="9"/>
  <c r="K472" i="9"/>
  <c r="I472" i="9"/>
  <c r="B472" i="9"/>
  <c r="N471" i="9"/>
  <c r="M471" i="9"/>
  <c r="L471" i="9"/>
  <c r="K471" i="9"/>
  <c r="J471" i="9"/>
  <c r="O471" i="9" s="1"/>
  <c r="I471" i="9"/>
  <c r="B471" i="9"/>
  <c r="M470" i="9"/>
  <c r="L470" i="9"/>
  <c r="K470" i="9"/>
  <c r="I470" i="9"/>
  <c r="B470" i="9"/>
  <c r="M469" i="9"/>
  <c r="L469" i="9"/>
  <c r="K469" i="9"/>
  <c r="J469" i="9"/>
  <c r="O469" i="9" s="1"/>
  <c r="I469" i="9"/>
  <c r="N469" i="9" s="1"/>
  <c r="B469" i="9"/>
  <c r="M468" i="9"/>
  <c r="L468" i="9"/>
  <c r="K468" i="9"/>
  <c r="J468" i="9"/>
  <c r="O468" i="9" s="1"/>
  <c r="I468" i="9"/>
  <c r="N468" i="9" s="1"/>
  <c r="B468" i="9"/>
  <c r="M467" i="9"/>
  <c r="L467" i="9"/>
  <c r="K467" i="9"/>
  <c r="J467" i="9"/>
  <c r="O467" i="9" s="1"/>
  <c r="I467" i="9"/>
  <c r="N467" i="9" s="1"/>
  <c r="B467" i="9"/>
  <c r="M466" i="9"/>
  <c r="L466" i="9"/>
  <c r="K466" i="9"/>
  <c r="I466" i="9"/>
  <c r="N466" i="9" s="1"/>
  <c r="B466" i="9"/>
  <c r="M465" i="9"/>
  <c r="L465" i="9"/>
  <c r="K465" i="9"/>
  <c r="I465" i="9"/>
  <c r="B465" i="9"/>
  <c r="M464" i="9"/>
  <c r="L464" i="9"/>
  <c r="K464" i="9"/>
  <c r="I464" i="9"/>
  <c r="J464" i="9" s="1"/>
  <c r="O464" i="9" s="1"/>
  <c r="B464" i="9"/>
  <c r="N463" i="9"/>
  <c r="M463" i="9"/>
  <c r="L463" i="9"/>
  <c r="K463" i="9"/>
  <c r="J463" i="9"/>
  <c r="O463" i="9" s="1"/>
  <c r="I463" i="9"/>
  <c r="B463" i="9"/>
  <c r="M462" i="9"/>
  <c r="L462" i="9"/>
  <c r="K462" i="9"/>
  <c r="I462" i="9"/>
  <c r="B462" i="9"/>
  <c r="M461" i="9"/>
  <c r="L461" i="9"/>
  <c r="K461" i="9"/>
  <c r="I461" i="9"/>
  <c r="N461" i="9" s="1"/>
  <c r="B461" i="9"/>
  <c r="M460" i="9"/>
  <c r="L460" i="9"/>
  <c r="K460" i="9"/>
  <c r="J460" i="9"/>
  <c r="O460" i="9" s="1"/>
  <c r="I460" i="9"/>
  <c r="N460" i="9" s="1"/>
  <c r="B460" i="9"/>
  <c r="N459" i="9"/>
  <c r="M459" i="9"/>
  <c r="L459" i="9"/>
  <c r="K459" i="9"/>
  <c r="I459" i="9"/>
  <c r="J459" i="9" s="1"/>
  <c r="O459" i="9" s="1"/>
  <c r="B459" i="9"/>
  <c r="M458" i="9"/>
  <c r="L458" i="9"/>
  <c r="K458" i="9"/>
  <c r="I458" i="9"/>
  <c r="N458" i="9" s="1"/>
  <c r="B458" i="9"/>
  <c r="M457" i="9"/>
  <c r="L457" i="9"/>
  <c r="K457" i="9"/>
  <c r="I457" i="9"/>
  <c r="B457" i="9"/>
  <c r="M456" i="9"/>
  <c r="L456" i="9"/>
  <c r="K456" i="9"/>
  <c r="I456" i="9"/>
  <c r="B456" i="9"/>
  <c r="N455" i="9"/>
  <c r="M455" i="9"/>
  <c r="L455" i="9"/>
  <c r="K455" i="9"/>
  <c r="I455" i="9"/>
  <c r="J455" i="9" s="1"/>
  <c r="O455" i="9" s="1"/>
  <c r="B455" i="9"/>
  <c r="M454" i="9"/>
  <c r="L454" i="9"/>
  <c r="K454" i="9"/>
  <c r="I454" i="9"/>
  <c r="B454" i="9"/>
  <c r="M453" i="9"/>
  <c r="L453" i="9"/>
  <c r="K453" i="9"/>
  <c r="I453" i="9"/>
  <c r="B453" i="9"/>
  <c r="M452" i="9"/>
  <c r="L452" i="9"/>
  <c r="K452" i="9"/>
  <c r="I452" i="9"/>
  <c r="N452" i="9" s="1"/>
  <c r="B452" i="9"/>
  <c r="N451" i="9"/>
  <c r="M451" i="9"/>
  <c r="L451" i="9"/>
  <c r="K451" i="9"/>
  <c r="I451" i="9"/>
  <c r="J451" i="9" s="1"/>
  <c r="O451" i="9" s="1"/>
  <c r="B451" i="9"/>
  <c r="M450" i="9"/>
  <c r="L450" i="9"/>
  <c r="K450" i="9"/>
  <c r="I450" i="9"/>
  <c r="B450" i="9"/>
  <c r="M449" i="9"/>
  <c r="L449" i="9"/>
  <c r="K449" i="9"/>
  <c r="I449" i="9"/>
  <c r="B449" i="9"/>
  <c r="M448" i="9"/>
  <c r="L448" i="9"/>
  <c r="K448" i="9"/>
  <c r="I448" i="9"/>
  <c r="J448" i="9" s="1"/>
  <c r="O448" i="9" s="1"/>
  <c r="B448" i="9"/>
  <c r="N447" i="9"/>
  <c r="M447" i="9"/>
  <c r="L447" i="9"/>
  <c r="K447" i="9"/>
  <c r="I447" i="9"/>
  <c r="J447" i="9" s="1"/>
  <c r="O447" i="9" s="1"/>
  <c r="B447" i="9"/>
  <c r="M446" i="9"/>
  <c r="L446" i="9"/>
  <c r="K446" i="9"/>
  <c r="I446" i="9"/>
  <c r="B446" i="9"/>
  <c r="M445" i="9"/>
  <c r="L445" i="9"/>
  <c r="K445" i="9"/>
  <c r="I445" i="9"/>
  <c r="N445" i="9" s="1"/>
  <c r="B445" i="9"/>
  <c r="M444" i="9"/>
  <c r="L444" i="9"/>
  <c r="K444" i="9"/>
  <c r="J444" i="9"/>
  <c r="O444" i="9" s="1"/>
  <c r="I444" i="9"/>
  <c r="N444" i="9" s="1"/>
  <c r="B444" i="9"/>
  <c r="N443" i="9"/>
  <c r="M443" i="9"/>
  <c r="L443" i="9"/>
  <c r="K443" i="9"/>
  <c r="I443" i="9"/>
  <c r="J443" i="9" s="1"/>
  <c r="O443" i="9" s="1"/>
  <c r="B443" i="9"/>
  <c r="M442" i="9"/>
  <c r="L442" i="9"/>
  <c r="K442" i="9"/>
  <c r="I442" i="9"/>
  <c r="B442" i="9"/>
  <c r="M441" i="9"/>
  <c r="L441" i="9"/>
  <c r="K441" i="9"/>
  <c r="I441" i="9"/>
  <c r="B441" i="9"/>
  <c r="M440" i="9"/>
  <c r="L440" i="9"/>
  <c r="K440" i="9"/>
  <c r="I440" i="9"/>
  <c r="J440" i="9" s="1"/>
  <c r="O440" i="9" s="1"/>
  <c r="B440" i="9"/>
  <c r="N439" i="9"/>
  <c r="M439" i="9"/>
  <c r="L439" i="9"/>
  <c r="K439" i="9"/>
  <c r="I439" i="9"/>
  <c r="J439" i="9" s="1"/>
  <c r="O439" i="9" s="1"/>
  <c r="B439" i="9"/>
  <c r="M438" i="9"/>
  <c r="L438" i="9"/>
  <c r="K438" i="9"/>
  <c r="I438" i="9"/>
  <c r="J438" i="9" s="1"/>
  <c r="O438" i="9" s="1"/>
  <c r="B438" i="9"/>
  <c r="M437" i="9"/>
  <c r="L437" i="9"/>
  <c r="K437" i="9"/>
  <c r="J437" i="9"/>
  <c r="O437" i="9" s="1"/>
  <c r="I437" i="9"/>
  <c r="N437" i="9" s="1"/>
  <c r="B437" i="9"/>
  <c r="M436" i="9"/>
  <c r="L436" i="9"/>
  <c r="K436" i="9"/>
  <c r="I436" i="9"/>
  <c r="B436" i="9"/>
  <c r="M435" i="9"/>
  <c r="L435" i="9"/>
  <c r="K435" i="9"/>
  <c r="I435" i="9"/>
  <c r="J435" i="9" s="1"/>
  <c r="O435" i="9" s="1"/>
  <c r="B435" i="9"/>
  <c r="M434" i="9"/>
  <c r="L434" i="9"/>
  <c r="K434" i="9"/>
  <c r="J434" i="9"/>
  <c r="O434" i="9" s="1"/>
  <c r="I434" i="9"/>
  <c r="N434" i="9" s="1"/>
  <c r="B434" i="9"/>
  <c r="M433" i="9"/>
  <c r="L433" i="9"/>
  <c r="K433" i="9"/>
  <c r="J433" i="9"/>
  <c r="O433" i="9" s="1"/>
  <c r="I433" i="9"/>
  <c r="N433" i="9" s="1"/>
  <c r="B433" i="9"/>
  <c r="M432" i="9"/>
  <c r="L432" i="9"/>
  <c r="K432" i="9"/>
  <c r="I432" i="9"/>
  <c r="J432" i="9" s="1"/>
  <c r="O432" i="9" s="1"/>
  <c r="B432" i="9"/>
  <c r="N431" i="9"/>
  <c r="M431" i="9"/>
  <c r="L431" i="9"/>
  <c r="K431" i="9"/>
  <c r="I431" i="9"/>
  <c r="J431" i="9" s="1"/>
  <c r="O431" i="9" s="1"/>
  <c r="B431" i="9"/>
  <c r="N430" i="9"/>
  <c r="M430" i="9"/>
  <c r="L430" i="9"/>
  <c r="K430" i="9"/>
  <c r="I430" i="9"/>
  <c r="J430" i="9" s="1"/>
  <c r="O430" i="9" s="1"/>
  <c r="B430" i="9"/>
  <c r="M429" i="9"/>
  <c r="L429" i="9"/>
  <c r="K429" i="9"/>
  <c r="I429" i="9"/>
  <c r="J429" i="9" s="1"/>
  <c r="O429" i="9" s="1"/>
  <c r="B429" i="9"/>
  <c r="M428" i="9"/>
  <c r="L428" i="9"/>
  <c r="K428" i="9"/>
  <c r="J428" i="9"/>
  <c r="O428" i="9" s="1"/>
  <c r="I428" i="9"/>
  <c r="N428" i="9" s="1"/>
  <c r="B428" i="9"/>
  <c r="M427" i="9"/>
  <c r="L427" i="9"/>
  <c r="K427" i="9"/>
  <c r="I427" i="9"/>
  <c r="B427" i="9"/>
  <c r="M426" i="9"/>
  <c r="L426" i="9"/>
  <c r="K426" i="9"/>
  <c r="I426" i="9"/>
  <c r="N426" i="9" s="1"/>
  <c r="B426" i="9"/>
  <c r="M425" i="9"/>
  <c r="L425" i="9"/>
  <c r="K425" i="9"/>
  <c r="I425" i="9"/>
  <c r="J425" i="9" s="1"/>
  <c r="O425" i="9" s="1"/>
  <c r="B425" i="9"/>
  <c r="M424" i="9"/>
  <c r="L424" i="9"/>
  <c r="K424" i="9"/>
  <c r="I424" i="9"/>
  <c r="J424" i="9" s="1"/>
  <c r="O424" i="9" s="1"/>
  <c r="B424" i="9"/>
  <c r="N423" i="9"/>
  <c r="M423" i="9"/>
  <c r="L423" i="9"/>
  <c r="K423" i="9"/>
  <c r="J423" i="9"/>
  <c r="O423" i="9" s="1"/>
  <c r="I423" i="9"/>
  <c r="B423" i="9"/>
  <c r="M422" i="9"/>
  <c r="L422" i="9"/>
  <c r="K422" i="9"/>
  <c r="I422" i="9"/>
  <c r="N422" i="9" s="1"/>
  <c r="B422" i="9"/>
  <c r="M418" i="9"/>
  <c r="H418" i="9"/>
  <c r="G418" i="9"/>
  <c r="F418" i="9"/>
  <c r="E418" i="9"/>
  <c r="M416" i="9"/>
  <c r="L416" i="9"/>
  <c r="K416" i="9"/>
  <c r="I416" i="9"/>
  <c r="N416" i="9" s="1"/>
  <c r="B416" i="9"/>
  <c r="M415" i="9"/>
  <c r="L415" i="9"/>
  <c r="K415" i="9"/>
  <c r="I415" i="9"/>
  <c r="N415" i="9" s="1"/>
  <c r="B415" i="9"/>
  <c r="M414" i="9"/>
  <c r="L414" i="9"/>
  <c r="K414" i="9"/>
  <c r="I414" i="9"/>
  <c r="B414" i="9"/>
  <c r="M413" i="9"/>
  <c r="L413" i="9"/>
  <c r="K413" i="9"/>
  <c r="J413" i="9"/>
  <c r="O413" i="9" s="1"/>
  <c r="I413" i="9"/>
  <c r="N413" i="9" s="1"/>
  <c r="B413" i="9"/>
  <c r="M412" i="9"/>
  <c r="L412" i="9"/>
  <c r="K412" i="9"/>
  <c r="I412" i="9"/>
  <c r="N412" i="9" s="1"/>
  <c r="B412" i="9"/>
  <c r="M411" i="9"/>
  <c r="L411" i="9"/>
  <c r="K411" i="9"/>
  <c r="I411" i="9"/>
  <c r="B411" i="9"/>
  <c r="M410" i="9"/>
  <c r="L410" i="9"/>
  <c r="K410" i="9"/>
  <c r="I410" i="9"/>
  <c r="N410" i="9" s="1"/>
  <c r="B410" i="9"/>
  <c r="M409" i="9"/>
  <c r="L409" i="9"/>
  <c r="K409" i="9"/>
  <c r="J409" i="9"/>
  <c r="O409" i="9" s="1"/>
  <c r="I409" i="9"/>
  <c r="N409" i="9" s="1"/>
  <c r="B409" i="9"/>
  <c r="M408" i="9"/>
  <c r="L408" i="9"/>
  <c r="K408" i="9"/>
  <c r="I408" i="9"/>
  <c r="N408" i="9" s="1"/>
  <c r="B408" i="9"/>
  <c r="M407" i="9"/>
  <c r="L407" i="9"/>
  <c r="K407" i="9"/>
  <c r="I407" i="9"/>
  <c r="N407" i="9" s="1"/>
  <c r="B407" i="9"/>
  <c r="M406" i="9"/>
  <c r="L406" i="9"/>
  <c r="K406" i="9"/>
  <c r="I406" i="9"/>
  <c r="B406" i="9"/>
  <c r="M405" i="9"/>
  <c r="L405" i="9"/>
  <c r="K405" i="9"/>
  <c r="J405" i="9"/>
  <c r="O405" i="9" s="1"/>
  <c r="I405" i="9"/>
  <c r="N405" i="9" s="1"/>
  <c r="B405" i="9"/>
  <c r="M404" i="9"/>
  <c r="L404" i="9"/>
  <c r="K404" i="9"/>
  <c r="I404" i="9"/>
  <c r="N404" i="9" s="1"/>
  <c r="B404" i="9"/>
  <c r="M403" i="9"/>
  <c r="L403" i="9"/>
  <c r="K403" i="9"/>
  <c r="I403" i="9"/>
  <c r="B403" i="9"/>
  <c r="M402" i="9"/>
  <c r="L402" i="9"/>
  <c r="K402" i="9"/>
  <c r="I402" i="9"/>
  <c r="N402" i="9" s="1"/>
  <c r="B402" i="9"/>
  <c r="M401" i="9"/>
  <c r="L401" i="9"/>
  <c r="K401" i="9"/>
  <c r="J401" i="9"/>
  <c r="O401" i="9" s="1"/>
  <c r="I401" i="9"/>
  <c r="N401" i="9" s="1"/>
  <c r="B401" i="9"/>
  <c r="M400" i="9"/>
  <c r="L400" i="9"/>
  <c r="K400" i="9"/>
  <c r="I400" i="9"/>
  <c r="N400" i="9" s="1"/>
  <c r="B400" i="9"/>
  <c r="M399" i="9"/>
  <c r="L399" i="9"/>
  <c r="K399" i="9"/>
  <c r="I399" i="9"/>
  <c r="N399" i="9" s="1"/>
  <c r="B399" i="9"/>
  <c r="M398" i="9"/>
  <c r="L398" i="9"/>
  <c r="K398" i="9"/>
  <c r="I398" i="9"/>
  <c r="B398" i="9"/>
  <c r="M397" i="9"/>
  <c r="L397" i="9"/>
  <c r="K397" i="9"/>
  <c r="J397" i="9"/>
  <c r="O397" i="9" s="1"/>
  <c r="I397" i="9"/>
  <c r="N397" i="9" s="1"/>
  <c r="B397" i="9"/>
  <c r="M396" i="9"/>
  <c r="L396" i="9"/>
  <c r="K396" i="9"/>
  <c r="I396" i="9"/>
  <c r="N396" i="9" s="1"/>
  <c r="B396" i="9"/>
  <c r="M395" i="9"/>
  <c r="L395" i="9"/>
  <c r="K395" i="9"/>
  <c r="I395" i="9"/>
  <c r="B395" i="9"/>
  <c r="M394" i="9"/>
  <c r="L394" i="9"/>
  <c r="K394" i="9"/>
  <c r="I394" i="9"/>
  <c r="N394" i="9" s="1"/>
  <c r="B394" i="9"/>
  <c r="M393" i="9"/>
  <c r="L393" i="9"/>
  <c r="K393" i="9"/>
  <c r="I393" i="9"/>
  <c r="N393" i="9" s="1"/>
  <c r="B393" i="9"/>
  <c r="M392" i="9"/>
  <c r="L392" i="9"/>
  <c r="K392" i="9"/>
  <c r="I392" i="9"/>
  <c r="N392" i="9" s="1"/>
  <c r="B392" i="9"/>
  <c r="M391" i="9"/>
  <c r="L391" i="9"/>
  <c r="K391" i="9"/>
  <c r="I391" i="9"/>
  <c r="N391" i="9" s="1"/>
  <c r="B391" i="9"/>
  <c r="M390" i="9"/>
  <c r="L390" i="9"/>
  <c r="K390" i="9"/>
  <c r="I390" i="9"/>
  <c r="B390" i="9"/>
  <c r="M389" i="9"/>
  <c r="L389" i="9"/>
  <c r="K389" i="9"/>
  <c r="I389" i="9"/>
  <c r="N389" i="9" s="1"/>
  <c r="B389" i="9"/>
  <c r="M388" i="9"/>
  <c r="L388" i="9"/>
  <c r="K388" i="9"/>
  <c r="I388" i="9"/>
  <c r="N388" i="9" s="1"/>
  <c r="B388" i="9"/>
  <c r="M387" i="9"/>
  <c r="L387" i="9"/>
  <c r="K387" i="9"/>
  <c r="I387" i="9"/>
  <c r="B387" i="9"/>
  <c r="M386" i="9"/>
  <c r="L386" i="9"/>
  <c r="K386" i="9"/>
  <c r="I386" i="9"/>
  <c r="N386" i="9" s="1"/>
  <c r="B386" i="9"/>
  <c r="O385" i="9"/>
  <c r="M385" i="9"/>
  <c r="L385" i="9"/>
  <c r="K385" i="9"/>
  <c r="J385" i="9"/>
  <c r="I385" i="9"/>
  <c r="N385" i="9" s="1"/>
  <c r="B385" i="9"/>
  <c r="M384" i="9"/>
  <c r="L384" i="9"/>
  <c r="K384" i="9"/>
  <c r="I384" i="9"/>
  <c r="N384" i="9" s="1"/>
  <c r="B384" i="9"/>
  <c r="M383" i="9"/>
  <c r="L383" i="9"/>
  <c r="K383" i="9"/>
  <c r="I383" i="9"/>
  <c r="N383" i="9" s="1"/>
  <c r="B383" i="9"/>
  <c r="M382" i="9"/>
  <c r="L382" i="9"/>
  <c r="K382" i="9"/>
  <c r="I382" i="9"/>
  <c r="B382" i="9"/>
  <c r="M381" i="9"/>
  <c r="L381" i="9"/>
  <c r="K381" i="9"/>
  <c r="J381" i="9"/>
  <c r="O381" i="9" s="1"/>
  <c r="I381" i="9"/>
  <c r="N381" i="9" s="1"/>
  <c r="B381" i="9"/>
  <c r="M380" i="9"/>
  <c r="L380" i="9"/>
  <c r="K380" i="9"/>
  <c r="I380" i="9"/>
  <c r="N380" i="9" s="1"/>
  <c r="B380" i="9"/>
  <c r="M379" i="9"/>
  <c r="L379" i="9"/>
  <c r="K379" i="9"/>
  <c r="I379" i="9"/>
  <c r="B379" i="9"/>
  <c r="M378" i="9"/>
  <c r="L378" i="9"/>
  <c r="K378" i="9"/>
  <c r="I378" i="9"/>
  <c r="N378" i="9" s="1"/>
  <c r="B378" i="9"/>
  <c r="M377" i="9"/>
  <c r="L377" i="9"/>
  <c r="K377" i="9"/>
  <c r="J377" i="9"/>
  <c r="O377" i="9" s="1"/>
  <c r="I377" i="9"/>
  <c r="N377" i="9" s="1"/>
  <c r="B377" i="9"/>
  <c r="M376" i="9"/>
  <c r="L376" i="9"/>
  <c r="K376" i="9"/>
  <c r="I376" i="9"/>
  <c r="N376" i="9" s="1"/>
  <c r="B376" i="9"/>
  <c r="M375" i="9"/>
  <c r="L375" i="9"/>
  <c r="K375" i="9"/>
  <c r="I375" i="9"/>
  <c r="N375" i="9" s="1"/>
  <c r="B375" i="9"/>
  <c r="M374" i="9"/>
  <c r="L374" i="9"/>
  <c r="K374" i="9"/>
  <c r="I374" i="9"/>
  <c r="B374" i="9"/>
  <c r="M373" i="9"/>
  <c r="L373" i="9"/>
  <c r="K373" i="9"/>
  <c r="J373" i="9"/>
  <c r="O373" i="9" s="1"/>
  <c r="I373" i="9"/>
  <c r="N373" i="9" s="1"/>
  <c r="B373" i="9"/>
  <c r="M372" i="9"/>
  <c r="L372" i="9"/>
  <c r="K372" i="9"/>
  <c r="I372" i="9"/>
  <c r="N372" i="9" s="1"/>
  <c r="B372" i="9"/>
  <c r="M371" i="9"/>
  <c r="L371" i="9"/>
  <c r="K371" i="9"/>
  <c r="I371" i="9"/>
  <c r="B371" i="9"/>
  <c r="M370" i="9"/>
  <c r="L370" i="9"/>
  <c r="K370" i="9"/>
  <c r="I370" i="9"/>
  <c r="N370" i="9" s="1"/>
  <c r="B370" i="9"/>
  <c r="M369" i="9"/>
  <c r="L369" i="9"/>
  <c r="K369" i="9"/>
  <c r="J369" i="9"/>
  <c r="O369" i="9" s="1"/>
  <c r="I369" i="9"/>
  <c r="N369" i="9" s="1"/>
  <c r="B369" i="9"/>
  <c r="M368" i="9"/>
  <c r="L368" i="9"/>
  <c r="K368" i="9"/>
  <c r="I368" i="9"/>
  <c r="N368" i="9" s="1"/>
  <c r="B368" i="9"/>
  <c r="M367" i="9"/>
  <c r="L367" i="9"/>
  <c r="K367" i="9"/>
  <c r="I367" i="9"/>
  <c r="N367" i="9" s="1"/>
  <c r="B367" i="9"/>
  <c r="M366" i="9"/>
  <c r="L366" i="9"/>
  <c r="K366" i="9"/>
  <c r="I366" i="9"/>
  <c r="B366" i="9"/>
  <c r="M365" i="9"/>
  <c r="L365" i="9"/>
  <c r="K365" i="9"/>
  <c r="I365" i="9"/>
  <c r="N365" i="9" s="1"/>
  <c r="B365" i="9"/>
  <c r="M364" i="9"/>
  <c r="L364" i="9"/>
  <c r="K364" i="9"/>
  <c r="I364" i="9"/>
  <c r="N364" i="9" s="1"/>
  <c r="B364" i="9"/>
  <c r="M363" i="9"/>
  <c r="L363" i="9"/>
  <c r="K363" i="9"/>
  <c r="I363" i="9"/>
  <c r="B363" i="9"/>
  <c r="M362" i="9"/>
  <c r="L362" i="9"/>
  <c r="K362" i="9"/>
  <c r="I362" i="9"/>
  <c r="N362" i="9" s="1"/>
  <c r="B362" i="9"/>
  <c r="N361" i="9"/>
  <c r="M361" i="9"/>
  <c r="L361" i="9"/>
  <c r="K361" i="9"/>
  <c r="I361" i="9"/>
  <c r="J361" i="9" s="1"/>
  <c r="O361" i="9" s="1"/>
  <c r="B361" i="9"/>
  <c r="M360" i="9"/>
  <c r="L360" i="9"/>
  <c r="K360" i="9"/>
  <c r="I360" i="9"/>
  <c r="J360" i="9" s="1"/>
  <c r="O360" i="9" s="1"/>
  <c r="B360" i="9"/>
  <c r="M359" i="9"/>
  <c r="L359" i="9"/>
  <c r="K359" i="9"/>
  <c r="I359" i="9"/>
  <c r="J359" i="9" s="1"/>
  <c r="O359" i="9" s="1"/>
  <c r="B359" i="9"/>
  <c r="O358" i="9"/>
  <c r="M358" i="9"/>
  <c r="L358" i="9"/>
  <c r="K358" i="9"/>
  <c r="I358" i="9"/>
  <c r="J358" i="9" s="1"/>
  <c r="B358" i="9"/>
  <c r="N357" i="9"/>
  <c r="M357" i="9"/>
  <c r="L357" i="9"/>
  <c r="K357" i="9"/>
  <c r="I357" i="9"/>
  <c r="J357" i="9" s="1"/>
  <c r="O357" i="9" s="1"/>
  <c r="B357" i="9"/>
  <c r="O356" i="9"/>
  <c r="M356" i="9"/>
  <c r="L356" i="9"/>
  <c r="K356" i="9"/>
  <c r="I356" i="9"/>
  <c r="J356" i="9" s="1"/>
  <c r="B356" i="9"/>
  <c r="N355" i="9"/>
  <c r="M355" i="9"/>
  <c r="L355" i="9"/>
  <c r="K355" i="9"/>
  <c r="I355" i="9"/>
  <c r="J355" i="9" s="1"/>
  <c r="O355" i="9" s="1"/>
  <c r="B355" i="9"/>
  <c r="M354" i="9"/>
  <c r="L354" i="9"/>
  <c r="K354" i="9"/>
  <c r="I354" i="9"/>
  <c r="J354" i="9" s="1"/>
  <c r="O354" i="9" s="1"/>
  <c r="B354" i="9"/>
  <c r="M353" i="9"/>
  <c r="L353" i="9"/>
  <c r="K353" i="9"/>
  <c r="I353" i="9"/>
  <c r="N353" i="9" s="1"/>
  <c r="B353" i="9"/>
  <c r="M349" i="9"/>
  <c r="H349" i="9"/>
  <c r="G349" i="9"/>
  <c r="F349" i="9"/>
  <c r="E349" i="9"/>
  <c r="N347" i="9"/>
  <c r="M347" i="9"/>
  <c r="L347" i="9"/>
  <c r="K347" i="9"/>
  <c r="I347" i="9"/>
  <c r="J347" i="9" s="1"/>
  <c r="O347" i="9" s="1"/>
  <c r="B347" i="9"/>
  <c r="N346" i="9"/>
  <c r="M346" i="9"/>
  <c r="L346" i="9"/>
  <c r="K346" i="9"/>
  <c r="I346" i="9"/>
  <c r="J346" i="9" s="1"/>
  <c r="O346" i="9" s="1"/>
  <c r="B346" i="9"/>
  <c r="M345" i="9"/>
  <c r="L345" i="9"/>
  <c r="K345" i="9"/>
  <c r="I345" i="9"/>
  <c r="N345" i="9" s="1"/>
  <c r="B345" i="9"/>
  <c r="N344" i="9"/>
  <c r="M344" i="9"/>
  <c r="L344" i="9"/>
  <c r="K344" i="9"/>
  <c r="I344" i="9"/>
  <c r="J344" i="9" s="1"/>
  <c r="O344" i="9" s="1"/>
  <c r="B344" i="9"/>
  <c r="M343" i="9"/>
  <c r="L343" i="9"/>
  <c r="K343" i="9"/>
  <c r="I343" i="9"/>
  <c r="N343" i="9" s="1"/>
  <c r="B343" i="9"/>
  <c r="M342" i="9"/>
  <c r="L342" i="9"/>
  <c r="K342" i="9"/>
  <c r="I342" i="9"/>
  <c r="B342" i="9"/>
  <c r="M341" i="9"/>
  <c r="L341" i="9"/>
  <c r="K341" i="9"/>
  <c r="I341" i="9"/>
  <c r="N341" i="9" s="1"/>
  <c r="B341" i="9"/>
  <c r="M340" i="9"/>
  <c r="L340" i="9"/>
  <c r="K340" i="9"/>
  <c r="I340" i="9"/>
  <c r="N340" i="9" s="1"/>
  <c r="B340" i="9"/>
  <c r="M339" i="9"/>
  <c r="L339" i="9"/>
  <c r="K339" i="9"/>
  <c r="I339" i="9"/>
  <c r="J339" i="9" s="1"/>
  <c r="O339" i="9" s="1"/>
  <c r="B339" i="9"/>
  <c r="M338" i="9"/>
  <c r="L338" i="9"/>
  <c r="K338" i="9"/>
  <c r="I338" i="9"/>
  <c r="J338" i="9" s="1"/>
  <c r="O338" i="9" s="1"/>
  <c r="B338" i="9"/>
  <c r="N337" i="9"/>
  <c r="M337" i="9"/>
  <c r="L337" i="9"/>
  <c r="K337" i="9"/>
  <c r="I337" i="9"/>
  <c r="J337" i="9" s="1"/>
  <c r="O337" i="9" s="1"/>
  <c r="B337" i="9"/>
  <c r="M336" i="9"/>
  <c r="L336" i="9"/>
  <c r="K336" i="9"/>
  <c r="I336" i="9"/>
  <c r="J336" i="9" s="1"/>
  <c r="O336" i="9" s="1"/>
  <c r="B336" i="9"/>
  <c r="M335" i="9"/>
  <c r="L335" i="9"/>
  <c r="K335" i="9"/>
  <c r="J335" i="9"/>
  <c r="O335" i="9" s="1"/>
  <c r="I335" i="9"/>
  <c r="N335" i="9" s="1"/>
  <c r="B335" i="9"/>
  <c r="M334" i="9"/>
  <c r="L334" i="9"/>
  <c r="K334" i="9"/>
  <c r="I334" i="9"/>
  <c r="B334" i="9"/>
  <c r="M333" i="9"/>
  <c r="L333" i="9"/>
  <c r="K333" i="9"/>
  <c r="I333" i="9"/>
  <c r="B333" i="9"/>
  <c r="M332" i="9"/>
  <c r="L332" i="9"/>
  <c r="K332" i="9"/>
  <c r="I332" i="9"/>
  <c r="B332" i="9"/>
  <c r="M331" i="9"/>
  <c r="L331" i="9"/>
  <c r="K331" i="9"/>
  <c r="I331" i="9"/>
  <c r="B331" i="9"/>
  <c r="M330" i="9"/>
  <c r="L330" i="9"/>
  <c r="K330" i="9"/>
  <c r="I330" i="9"/>
  <c r="B330" i="9"/>
  <c r="M329" i="9"/>
  <c r="L329" i="9"/>
  <c r="K329" i="9"/>
  <c r="I329" i="9"/>
  <c r="B329" i="9"/>
  <c r="M328" i="9"/>
  <c r="L328" i="9"/>
  <c r="K328" i="9"/>
  <c r="I328" i="9"/>
  <c r="B328" i="9"/>
  <c r="M327" i="9"/>
  <c r="L327" i="9"/>
  <c r="K327" i="9"/>
  <c r="I327" i="9"/>
  <c r="B327" i="9"/>
  <c r="M326" i="9"/>
  <c r="L326" i="9"/>
  <c r="K326" i="9"/>
  <c r="I326" i="9"/>
  <c r="B326" i="9"/>
  <c r="M325" i="9"/>
  <c r="L325" i="9"/>
  <c r="K325" i="9"/>
  <c r="I325" i="9"/>
  <c r="B325" i="9"/>
  <c r="M324" i="9"/>
  <c r="L324" i="9"/>
  <c r="K324" i="9"/>
  <c r="I324" i="9"/>
  <c r="B324" i="9"/>
  <c r="M323" i="9"/>
  <c r="L323" i="9"/>
  <c r="K323" i="9"/>
  <c r="I323" i="9"/>
  <c r="B323" i="9"/>
  <c r="M322" i="9"/>
  <c r="L322" i="9"/>
  <c r="K322" i="9"/>
  <c r="I322" i="9"/>
  <c r="B322" i="9"/>
  <c r="M321" i="9"/>
  <c r="L321" i="9"/>
  <c r="K321" i="9"/>
  <c r="I321" i="9"/>
  <c r="B321" i="9"/>
  <c r="M320" i="9"/>
  <c r="L320" i="9"/>
  <c r="K320" i="9"/>
  <c r="I320" i="9"/>
  <c r="B320" i="9"/>
  <c r="M319" i="9"/>
  <c r="L319" i="9"/>
  <c r="K319" i="9"/>
  <c r="I319" i="9"/>
  <c r="B319" i="9"/>
  <c r="M318" i="9"/>
  <c r="L318" i="9"/>
  <c r="K318" i="9"/>
  <c r="I318" i="9"/>
  <c r="B318" i="9"/>
  <c r="M317" i="9"/>
  <c r="L317" i="9"/>
  <c r="K317" i="9"/>
  <c r="I317" i="9"/>
  <c r="B317" i="9"/>
  <c r="M316" i="9"/>
  <c r="L316" i="9"/>
  <c r="K316" i="9"/>
  <c r="I316" i="9"/>
  <c r="B316" i="9"/>
  <c r="M315" i="9"/>
  <c r="L315" i="9"/>
  <c r="K315" i="9"/>
  <c r="I315" i="9"/>
  <c r="B315" i="9"/>
  <c r="M314" i="9"/>
  <c r="L314" i="9"/>
  <c r="K314" i="9"/>
  <c r="I314" i="9"/>
  <c r="B314" i="9"/>
  <c r="M313" i="9"/>
  <c r="L313" i="9"/>
  <c r="K313" i="9"/>
  <c r="I313" i="9"/>
  <c r="B313" i="9"/>
  <c r="M312" i="9"/>
  <c r="L312" i="9"/>
  <c r="K312" i="9"/>
  <c r="I312" i="9"/>
  <c r="B312" i="9"/>
  <c r="M311" i="9"/>
  <c r="L311" i="9"/>
  <c r="K311" i="9"/>
  <c r="I311" i="9"/>
  <c r="B311" i="9"/>
  <c r="M310" i="9"/>
  <c r="L310" i="9"/>
  <c r="K310" i="9"/>
  <c r="I310" i="9"/>
  <c r="B310" i="9"/>
  <c r="M309" i="9"/>
  <c r="L309" i="9"/>
  <c r="K309" i="9"/>
  <c r="I309" i="9"/>
  <c r="B309" i="9"/>
  <c r="M308" i="9"/>
  <c r="L308" i="9"/>
  <c r="K308" i="9"/>
  <c r="I308" i="9"/>
  <c r="B308" i="9"/>
  <c r="M307" i="9"/>
  <c r="L307" i="9"/>
  <c r="K307" i="9"/>
  <c r="I307" i="9"/>
  <c r="B307" i="9"/>
  <c r="M306" i="9"/>
  <c r="L306" i="9"/>
  <c r="K306" i="9"/>
  <c r="I306" i="9"/>
  <c r="B306" i="9"/>
  <c r="M305" i="9"/>
  <c r="L305" i="9"/>
  <c r="K305" i="9"/>
  <c r="I305" i="9"/>
  <c r="B305" i="9"/>
  <c r="M304" i="9"/>
  <c r="L304" i="9"/>
  <c r="K304" i="9"/>
  <c r="I304" i="9"/>
  <c r="B304" i="9"/>
  <c r="M303" i="9"/>
  <c r="L303" i="9"/>
  <c r="K303" i="9"/>
  <c r="I303" i="9"/>
  <c r="B303" i="9"/>
  <c r="M302" i="9"/>
  <c r="L302" i="9"/>
  <c r="K302" i="9"/>
  <c r="I302" i="9"/>
  <c r="B302" i="9"/>
  <c r="M301" i="9"/>
  <c r="L301" i="9"/>
  <c r="K301" i="9"/>
  <c r="I301" i="9"/>
  <c r="B301" i="9"/>
  <c r="M300" i="9"/>
  <c r="L300" i="9"/>
  <c r="K300" i="9"/>
  <c r="I300" i="9"/>
  <c r="B300" i="9"/>
  <c r="M299" i="9"/>
  <c r="L299" i="9"/>
  <c r="K299" i="9"/>
  <c r="I299" i="9"/>
  <c r="B299" i="9"/>
  <c r="M298" i="9"/>
  <c r="L298" i="9"/>
  <c r="K298" i="9"/>
  <c r="I298" i="9"/>
  <c r="B298" i="9"/>
  <c r="M297" i="9"/>
  <c r="L297" i="9"/>
  <c r="K297" i="9"/>
  <c r="I297" i="9"/>
  <c r="B297" i="9"/>
  <c r="M296" i="9"/>
  <c r="L296" i="9"/>
  <c r="K296" i="9"/>
  <c r="I296" i="9"/>
  <c r="B296" i="9"/>
  <c r="M295" i="9"/>
  <c r="L295" i="9"/>
  <c r="K295" i="9"/>
  <c r="I295" i="9"/>
  <c r="B295" i="9"/>
  <c r="M294" i="9"/>
  <c r="L294" i="9"/>
  <c r="K294" i="9"/>
  <c r="I294" i="9"/>
  <c r="B294" i="9"/>
  <c r="M293" i="9"/>
  <c r="L293" i="9"/>
  <c r="K293" i="9"/>
  <c r="I293" i="9"/>
  <c r="B293" i="9"/>
  <c r="M292" i="9"/>
  <c r="L292" i="9"/>
  <c r="K292" i="9"/>
  <c r="I292" i="9"/>
  <c r="B292" i="9"/>
  <c r="M291" i="9"/>
  <c r="L291" i="9"/>
  <c r="K291" i="9"/>
  <c r="I291" i="9"/>
  <c r="B291" i="9"/>
  <c r="M290" i="9"/>
  <c r="L290" i="9"/>
  <c r="K290" i="9"/>
  <c r="I290" i="9"/>
  <c r="B290" i="9"/>
  <c r="M289" i="9"/>
  <c r="L289" i="9"/>
  <c r="K289" i="9"/>
  <c r="I289" i="9"/>
  <c r="B289" i="9"/>
  <c r="M288" i="9"/>
  <c r="L288" i="9"/>
  <c r="K288" i="9"/>
  <c r="I288" i="9"/>
  <c r="B288" i="9"/>
  <c r="M287" i="9"/>
  <c r="L287" i="9"/>
  <c r="K287" i="9"/>
  <c r="I287" i="9"/>
  <c r="B287" i="9"/>
  <c r="M286" i="9"/>
  <c r="L286" i="9"/>
  <c r="K286" i="9"/>
  <c r="I286" i="9"/>
  <c r="B286" i="9"/>
  <c r="M285" i="9"/>
  <c r="L285" i="9"/>
  <c r="K285" i="9"/>
  <c r="I285" i="9"/>
  <c r="B285" i="9"/>
  <c r="M284" i="9"/>
  <c r="L284" i="9"/>
  <c r="K284" i="9"/>
  <c r="I284" i="9"/>
  <c r="B284" i="9"/>
  <c r="H280" i="9"/>
  <c r="G280" i="9"/>
  <c r="L280" i="9" s="1"/>
  <c r="F280" i="9"/>
  <c r="K280" i="9" s="1"/>
  <c r="E280" i="9"/>
  <c r="N278" i="9"/>
  <c r="M278" i="9"/>
  <c r="L278" i="9"/>
  <c r="K278" i="9"/>
  <c r="J278" i="9"/>
  <c r="O278" i="9" s="1"/>
  <c r="I278" i="9"/>
  <c r="B278" i="9"/>
  <c r="N277" i="9"/>
  <c r="M277" i="9"/>
  <c r="L277" i="9"/>
  <c r="K277" i="9"/>
  <c r="J277" i="9"/>
  <c r="O277" i="9" s="1"/>
  <c r="I277" i="9"/>
  <c r="B277" i="9"/>
  <c r="N276" i="9"/>
  <c r="M276" i="9"/>
  <c r="L276" i="9"/>
  <c r="K276" i="9"/>
  <c r="J276" i="9"/>
  <c r="O276" i="9" s="1"/>
  <c r="I276" i="9"/>
  <c r="B276" i="9"/>
  <c r="N275" i="9"/>
  <c r="M275" i="9"/>
  <c r="L275" i="9"/>
  <c r="K275" i="9"/>
  <c r="J275" i="9"/>
  <c r="O275" i="9" s="1"/>
  <c r="I275" i="9"/>
  <c r="B275" i="9"/>
  <c r="N274" i="9"/>
  <c r="M274" i="9"/>
  <c r="L274" i="9"/>
  <c r="K274" i="9"/>
  <c r="J274" i="9"/>
  <c r="O274" i="9" s="1"/>
  <c r="I274" i="9"/>
  <c r="B274" i="9"/>
  <c r="N273" i="9"/>
  <c r="M273" i="9"/>
  <c r="L273" i="9"/>
  <c r="K273" i="9"/>
  <c r="J273" i="9"/>
  <c r="O273" i="9" s="1"/>
  <c r="I273" i="9"/>
  <c r="B273" i="9"/>
  <c r="N272" i="9"/>
  <c r="M272" i="9"/>
  <c r="L272" i="9"/>
  <c r="K272" i="9"/>
  <c r="J272" i="9"/>
  <c r="O272" i="9" s="1"/>
  <c r="I272" i="9"/>
  <c r="B272" i="9"/>
  <c r="N271" i="9"/>
  <c r="M271" i="9"/>
  <c r="L271" i="9"/>
  <c r="K271" i="9"/>
  <c r="J271" i="9"/>
  <c r="O271" i="9" s="1"/>
  <c r="I271" i="9"/>
  <c r="B271" i="9"/>
  <c r="N270" i="9"/>
  <c r="M270" i="9"/>
  <c r="L270" i="9"/>
  <c r="K270" i="9"/>
  <c r="J270" i="9"/>
  <c r="O270" i="9" s="1"/>
  <c r="I270" i="9"/>
  <c r="B270" i="9"/>
  <c r="N269" i="9"/>
  <c r="M269" i="9"/>
  <c r="L269" i="9"/>
  <c r="K269" i="9"/>
  <c r="J269" i="9"/>
  <c r="O269" i="9" s="1"/>
  <c r="I269" i="9"/>
  <c r="B269" i="9"/>
  <c r="N268" i="9"/>
  <c r="M268" i="9"/>
  <c r="L268" i="9"/>
  <c r="K268" i="9"/>
  <c r="J268" i="9"/>
  <c r="O268" i="9" s="1"/>
  <c r="I268" i="9"/>
  <c r="B268" i="9"/>
  <c r="N267" i="9"/>
  <c r="M267" i="9"/>
  <c r="L267" i="9"/>
  <c r="K267" i="9"/>
  <c r="J267" i="9"/>
  <c r="O267" i="9" s="1"/>
  <c r="I267" i="9"/>
  <c r="B267" i="9"/>
  <c r="N266" i="9"/>
  <c r="M266" i="9"/>
  <c r="L266" i="9"/>
  <c r="K266" i="9"/>
  <c r="J266" i="9"/>
  <c r="O266" i="9" s="1"/>
  <c r="I266" i="9"/>
  <c r="B266" i="9"/>
  <c r="N265" i="9"/>
  <c r="M265" i="9"/>
  <c r="L265" i="9"/>
  <c r="K265" i="9"/>
  <c r="J265" i="9"/>
  <c r="O265" i="9" s="1"/>
  <c r="I265" i="9"/>
  <c r="B265" i="9"/>
  <c r="N264" i="9"/>
  <c r="M264" i="9"/>
  <c r="L264" i="9"/>
  <c r="K264" i="9"/>
  <c r="J264" i="9"/>
  <c r="O264" i="9" s="1"/>
  <c r="I264" i="9"/>
  <c r="B264" i="9"/>
  <c r="N263" i="9"/>
  <c r="M263" i="9"/>
  <c r="L263" i="9"/>
  <c r="K263" i="9"/>
  <c r="J263" i="9"/>
  <c r="O263" i="9" s="1"/>
  <c r="I263" i="9"/>
  <c r="B263" i="9"/>
  <c r="N262" i="9"/>
  <c r="M262" i="9"/>
  <c r="L262" i="9"/>
  <c r="K262" i="9"/>
  <c r="J262" i="9"/>
  <c r="O262" i="9" s="1"/>
  <c r="I262" i="9"/>
  <c r="B262" i="9"/>
  <c r="N261" i="9"/>
  <c r="M261" i="9"/>
  <c r="L261" i="9"/>
  <c r="K261" i="9"/>
  <c r="J261" i="9"/>
  <c r="O261" i="9" s="1"/>
  <c r="I261" i="9"/>
  <c r="B261" i="9"/>
  <c r="N260" i="9"/>
  <c r="M260" i="9"/>
  <c r="L260" i="9"/>
  <c r="K260" i="9"/>
  <c r="J260" i="9"/>
  <c r="O260" i="9" s="1"/>
  <c r="I260" i="9"/>
  <c r="B260" i="9"/>
  <c r="N259" i="9"/>
  <c r="M259" i="9"/>
  <c r="L259" i="9"/>
  <c r="K259" i="9"/>
  <c r="J259" i="9"/>
  <c r="O259" i="9" s="1"/>
  <c r="I259" i="9"/>
  <c r="B259" i="9"/>
  <c r="N258" i="9"/>
  <c r="M258" i="9"/>
  <c r="L258" i="9"/>
  <c r="K258" i="9"/>
  <c r="J258" i="9"/>
  <c r="O258" i="9" s="1"/>
  <c r="I258" i="9"/>
  <c r="B258" i="9"/>
  <c r="N257" i="9"/>
  <c r="M257" i="9"/>
  <c r="L257" i="9"/>
  <c r="K257" i="9"/>
  <c r="J257" i="9"/>
  <c r="O257" i="9" s="1"/>
  <c r="I257" i="9"/>
  <c r="B257" i="9"/>
  <c r="N256" i="9"/>
  <c r="M256" i="9"/>
  <c r="L256" i="9"/>
  <c r="K256" i="9"/>
  <c r="J256" i="9"/>
  <c r="O256" i="9" s="1"/>
  <c r="I256" i="9"/>
  <c r="B256" i="9"/>
  <c r="N255" i="9"/>
  <c r="M255" i="9"/>
  <c r="L255" i="9"/>
  <c r="K255" i="9"/>
  <c r="J255" i="9"/>
  <c r="O255" i="9" s="1"/>
  <c r="I255" i="9"/>
  <c r="B255" i="9"/>
  <c r="N254" i="9"/>
  <c r="M254" i="9"/>
  <c r="L254" i="9"/>
  <c r="K254" i="9"/>
  <c r="J254" i="9"/>
  <c r="O254" i="9" s="1"/>
  <c r="I254" i="9"/>
  <c r="B254" i="9"/>
  <c r="N253" i="9"/>
  <c r="M253" i="9"/>
  <c r="L253" i="9"/>
  <c r="K253" i="9"/>
  <c r="J253" i="9"/>
  <c r="O253" i="9" s="1"/>
  <c r="I253" i="9"/>
  <c r="B253" i="9"/>
  <c r="N252" i="9"/>
  <c r="M252" i="9"/>
  <c r="L252" i="9"/>
  <c r="K252" i="9"/>
  <c r="J252" i="9"/>
  <c r="O252" i="9" s="1"/>
  <c r="I252" i="9"/>
  <c r="B252" i="9"/>
  <c r="N251" i="9"/>
  <c r="M251" i="9"/>
  <c r="L251" i="9"/>
  <c r="K251" i="9"/>
  <c r="J251" i="9"/>
  <c r="O251" i="9" s="1"/>
  <c r="I251" i="9"/>
  <c r="B251" i="9"/>
  <c r="N250" i="9"/>
  <c r="M250" i="9"/>
  <c r="L250" i="9"/>
  <c r="K250" i="9"/>
  <c r="J250" i="9"/>
  <c r="O250" i="9" s="1"/>
  <c r="I250" i="9"/>
  <c r="B250" i="9"/>
  <c r="N249" i="9"/>
  <c r="M249" i="9"/>
  <c r="L249" i="9"/>
  <c r="K249" i="9"/>
  <c r="J249" i="9"/>
  <c r="O249" i="9" s="1"/>
  <c r="I249" i="9"/>
  <c r="B249" i="9"/>
  <c r="N248" i="9"/>
  <c r="M248" i="9"/>
  <c r="L248" i="9"/>
  <c r="K248" i="9"/>
  <c r="J248" i="9"/>
  <c r="O248" i="9" s="1"/>
  <c r="I248" i="9"/>
  <c r="B248" i="9"/>
  <c r="N247" i="9"/>
  <c r="M247" i="9"/>
  <c r="L247" i="9"/>
  <c r="K247" i="9"/>
  <c r="J247" i="9"/>
  <c r="O247" i="9" s="1"/>
  <c r="I247" i="9"/>
  <c r="B247" i="9"/>
  <c r="N246" i="9"/>
  <c r="M246" i="9"/>
  <c r="L246" i="9"/>
  <c r="K246" i="9"/>
  <c r="J246" i="9"/>
  <c r="O246" i="9" s="1"/>
  <c r="I246" i="9"/>
  <c r="B246" i="9"/>
  <c r="N245" i="9"/>
  <c r="M245" i="9"/>
  <c r="L245" i="9"/>
  <c r="K245" i="9"/>
  <c r="J245" i="9"/>
  <c r="O245" i="9" s="1"/>
  <c r="I245" i="9"/>
  <c r="B245" i="9"/>
  <c r="N244" i="9"/>
  <c r="M244" i="9"/>
  <c r="L244" i="9"/>
  <c r="K244" i="9"/>
  <c r="J244" i="9"/>
  <c r="O244" i="9" s="1"/>
  <c r="I244" i="9"/>
  <c r="B244" i="9"/>
  <c r="N243" i="9"/>
  <c r="M243" i="9"/>
  <c r="L243" i="9"/>
  <c r="K243" i="9"/>
  <c r="J243" i="9"/>
  <c r="O243" i="9" s="1"/>
  <c r="I243" i="9"/>
  <c r="B243" i="9"/>
  <c r="N242" i="9"/>
  <c r="M242" i="9"/>
  <c r="L242" i="9"/>
  <c r="K242" i="9"/>
  <c r="J242" i="9"/>
  <c r="O242" i="9" s="1"/>
  <c r="I242" i="9"/>
  <c r="B242" i="9"/>
  <c r="N241" i="9"/>
  <c r="M241" i="9"/>
  <c r="L241" i="9"/>
  <c r="K241" i="9"/>
  <c r="J241" i="9"/>
  <c r="O241" i="9" s="1"/>
  <c r="I241" i="9"/>
  <c r="B241" i="9"/>
  <c r="N240" i="9"/>
  <c r="M240" i="9"/>
  <c r="L240" i="9"/>
  <c r="K240" i="9"/>
  <c r="J240" i="9"/>
  <c r="O240" i="9" s="1"/>
  <c r="I240" i="9"/>
  <c r="B240" i="9"/>
  <c r="N239" i="9"/>
  <c r="M239" i="9"/>
  <c r="L239" i="9"/>
  <c r="K239" i="9"/>
  <c r="J239" i="9"/>
  <c r="O239" i="9" s="1"/>
  <c r="I239" i="9"/>
  <c r="B239" i="9"/>
  <c r="N238" i="9"/>
  <c r="M238" i="9"/>
  <c r="L238" i="9"/>
  <c r="K238" i="9"/>
  <c r="J238" i="9"/>
  <c r="O238" i="9" s="1"/>
  <c r="I238" i="9"/>
  <c r="B238" i="9"/>
  <c r="N237" i="9"/>
  <c r="M237" i="9"/>
  <c r="L237" i="9"/>
  <c r="K237" i="9"/>
  <c r="J237" i="9"/>
  <c r="O237" i="9" s="1"/>
  <c r="I237" i="9"/>
  <c r="B237" i="9"/>
  <c r="N236" i="9"/>
  <c r="M236" i="9"/>
  <c r="L236" i="9"/>
  <c r="K236" i="9"/>
  <c r="J236" i="9"/>
  <c r="O236" i="9" s="1"/>
  <c r="I236" i="9"/>
  <c r="B236" i="9"/>
  <c r="N235" i="9"/>
  <c r="M235" i="9"/>
  <c r="L235" i="9"/>
  <c r="K235" i="9"/>
  <c r="J235" i="9"/>
  <c r="O235" i="9" s="1"/>
  <c r="I235" i="9"/>
  <c r="B235" i="9"/>
  <c r="N234" i="9"/>
  <c r="M234" i="9"/>
  <c r="L234" i="9"/>
  <c r="K234" i="9"/>
  <c r="J234" i="9"/>
  <c r="O234" i="9" s="1"/>
  <c r="I234" i="9"/>
  <c r="B234" i="9"/>
  <c r="N233" i="9"/>
  <c r="M233" i="9"/>
  <c r="L233" i="9"/>
  <c r="K233" i="9"/>
  <c r="J233" i="9"/>
  <c r="O233" i="9" s="1"/>
  <c r="I233" i="9"/>
  <c r="B233" i="9"/>
  <c r="N232" i="9"/>
  <c r="M232" i="9"/>
  <c r="L232" i="9"/>
  <c r="K232" i="9"/>
  <c r="J232" i="9"/>
  <c r="O232" i="9" s="1"/>
  <c r="I232" i="9"/>
  <c r="B232" i="9"/>
  <c r="N231" i="9"/>
  <c r="M231" i="9"/>
  <c r="L231" i="9"/>
  <c r="K231" i="9"/>
  <c r="J231" i="9"/>
  <c r="O231" i="9" s="1"/>
  <c r="I231" i="9"/>
  <c r="B231" i="9"/>
  <c r="N230" i="9"/>
  <c r="M230" i="9"/>
  <c r="L230" i="9"/>
  <c r="K230" i="9"/>
  <c r="J230" i="9"/>
  <c r="O230" i="9" s="1"/>
  <c r="I230" i="9"/>
  <c r="B230" i="9"/>
  <c r="N229" i="9"/>
  <c r="M229" i="9"/>
  <c r="L229" i="9"/>
  <c r="K229" i="9"/>
  <c r="J229" i="9"/>
  <c r="O229" i="9" s="1"/>
  <c r="I229" i="9"/>
  <c r="B229" i="9"/>
  <c r="N228" i="9"/>
  <c r="M228" i="9"/>
  <c r="L228" i="9"/>
  <c r="K228" i="9"/>
  <c r="J228" i="9"/>
  <c r="O228" i="9" s="1"/>
  <c r="I228" i="9"/>
  <c r="B228" i="9"/>
  <c r="N227" i="9"/>
  <c r="M227" i="9"/>
  <c r="L227" i="9"/>
  <c r="K227" i="9"/>
  <c r="J227" i="9"/>
  <c r="O227" i="9" s="1"/>
  <c r="I227" i="9"/>
  <c r="B227" i="9"/>
  <c r="N226" i="9"/>
  <c r="M226" i="9"/>
  <c r="L226" i="9"/>
  <c r="K226" i="9"/>
  <c r="J226" i="9"/>
  <c r="O226" i="9" s="1"/>
  <c r="I226" i="9"/>
  <c r="B226" i="9"/>
  <c r="N225" i="9"/>
  <c r="M225" i="9"/>
  <c r="L225" i="9"/>
  <c r="K225" i="9"/>
  <c r="J225" i="9"/>
  <c r="O225" i="9" s="1"/>
  <c r="I225" i="9"/>
  <c r="B225" i="9"/>
  <c r="N224" i="9"/>
  <c r="M224" i="9"/>
  <c r="L224" i="9"/>
  <c r="K224" i="9"/>
  <c r="J224" i="9"/>
  <c r="O224" i="9" s="1"/>
  <c r="I224" i="9"/>
  <c r="B224" i="9"/>
  <c r="N223" i="9"/>
  <c r="M223" i="9"/>
  <c r="L223" i="9"/>
  <c r="K223" i="9"/>
  <c r="J223" i="9"/>
  <c r="O223" i="9" s="1"/>
  <c r="I223" i="9"/>
  <c r="B223" i="9"/>
  <c r="N222" i="9"/>
  <c r="M222" i="9"/>
  <c r="L222" i="9"/>
  <c r="K222" i="9"/>
  <c r="J222" i="9"/>
  <c r="O222" i="9" s="1"/>
  <c r="I222" i="9"/>
  <c r="B222" i="9"/>
  <c r="N221" i="9"/>
  <c r="M221" i="9"/>
  <c r="L221" i="9"/>
  <c r="K221" i="9"/>
  <c r="J221" i="9"/>
  <c r="O221" i="9" s="1"/>
  <c r="I221" i="9"/>
  <c r="B221" i="9"/>
  <c r="N220" i="9"/>
  <c r="M220" i="9"/>
  <c r="L220" i="9"/>
  <c r="K220" i="9"/>
  <c r="J220" i="9"/>
  <c r="O220" i="9" s="1"/>
  <c r="I220" i="9"/>
  <c r="B220" i="9"/>
  <c r="N219" i="9"/>
  <c r="M219" i="9"/>
  <c r="L219" i="9"/>
  <c r="K219" i="9"/>
  <c r="J219" i="9"/>
  <c r="O219" i="9" s="1"/>
  <c r="I219" i="9"/>
  <c r="B219" i="9"/>
  <c r="N218" i="9"/>
  <c r="M218" i="9"/>
  <c r="L218" i="9"/>
  <c r="K218" i="9"/>
  <c r="J218" i="9"/>
  <c r="O218" i="9" s="1"/>
  <c r="I218" i="9"/>
  <c r="B218" i="9"/>
  <c r="N217" i="9"/>
  <c r="M217" i="9"/>
  <c r="L217" i="9"/>
  <c r="K217" i="9"/>
  <c r="J217" i="9"/>
  <c r="O217" i="9" s="1"/>
  <c r="I217" i="9"/>
  <c r="B217" i="9"/>
  <c r="N216" i="9"/>
  <c r="M216" i="9"/>
  <c r="L216" i="9"/>
  <c r="K216" i="9"/>
  <c r="J216" i="9"/>
  <c r="O216" i="9" s="1"/>
  <c r="I216" i="9"/>
  <c r="B216" i="9"/>
  <c r="N215" i="9"/>
  <c r="M215" i="9"/>
  <c r="L215" i="9"/>
  <c r="K215" i="9"/>
  <c r="J215" i="9"/>
  <c r="J280" i="9" s="1"/>
  <c r="I215" i="9"/>
  <c r="I280" i="9" s="1"/>
  <c r="N280" i="9" s="1"/>
  <c r="B215" i="9"/>
  <c r="H211" i="9"/>
  <c r="G211" i="9"/>
  <c r="F211" i="9"/>
  <c r="K211" i="9" s="1"/>
  <c r="E211" i="9"/>
  <c r="L211" i="9" s="1"/>
  <c r="M209" i="9"/>
  <c r="L209" i="9"/>
  <c r="K209" i="9"/>
  <c r="I209" i="9"/>
  <c r="N209" i="9" s="1"/>
  <c r="B209" i="9"/>
  <c r="M208" i="9"/>
  <c r="L208" i="9"/>
  <c r="K208" i="9"/>
  <c r="I208" i="9"/>
  <c r="N208" i="9" s="1"/>
  <c r="B208" i="9"/>
  <c r="M207" i="9"/>
  <c r="L207" i="9"/>
  <c r="K207" i="9"/>
  <c r="I207" i="9"/>
  <c r="N207" i="9" s="1"/>
  <c r="B207" i="9"/>
  <c r="M206" i="9"/>
  <c r="L206" i="9"/>
  <c r="K206" i="9"/>
  <c r="I206" i="9"/>
  <c r="N206" i="9" s="1"/>
  <c r="B206" i="9"/>
  <c r="M205" i="9"/>
  <c r="L205" i="9"/>
  <c r="K205" i="9"/>
  <c r="I205" i="9"/>
  <c r="N205" i="9" s="1"/>
  <c r="B205" i="9"/>
  <c r="M204" i="9"/>
  <c r="L204" i="9"/>
  <c r="K204" i="9"/>
  <c r="I204" i="9"/>
  <c r="N204" i="9" s="1"/>
  <c r="B204" i="9"/>
  <c r="O203" i="9"/>
  <c r="M203" i="9"/>
  <c r="L203" i="9"/>
  <c r="K203" i="9"/>
  <c r="J203" i="9"/>
  <c r="I203" i="9"/>
  <c r="N203" i="9" s="1"/>
  <c r="B203" i="9"/>
  <c r="M202" i="9"/>
  <c r="L202" i="9"/>
  <c r="K202" i="9"/>
  <c r="I202" i="9"/>
  <c r="N202" i="9" s="1"/>
  <c r="B202" i="9"/>
  <c r="M201" i="9"/>
  <c r="L201" i="9"/>
  <c r="K201" i="9"/>
  <c r="I201" i="9"/>
  <c r="N201" i="9" s="1"/>
  <c r="B201" i="9"/>
  <c r="M200" i="9"/>
  <c r="L200" i="9"/>
  <c r="K200" i="9"/>
  <c r="I200" i="9"/>
  <c r="N200" i="9" s="1"/>
  <c r="B200" i="9"/>
  <c r="M199" i="9"/>
  <c r="L199" i="9"/>
  <c r="K199" i="9"/>
  <c r="I199" i="9"/>
  <c r="N199" i="9" s="1"/>
  <c r="B199" i="9"/>
  <c r="M198" i="9"/>
  <c r="L198" i="9"/>
  <c r="K198" i="9"/>
  <c r="I198" i="9"/>
  <c r="N198" i="9" s="1"/>
  <c r="B198" i="9"/>
  <c r="M197" i="9"/>
  <c r="L197" i="9"/>
  <c r="K197" i="9"/>
  <c r="I197" i="9"/>
  <c r="N197" i="9" s="1"/>
  <c r="B197" i="9"/>
  <c r="M196" i="9"/>
  <c r="L196" i="9"/>
  <c r="K196" i="9"/>
  <c r="I196" i="9"/>
  <c r="N196" i="9" s="1"/>
  <c r="B196" i="9"/>
  <c r="O195" i="9"/>
  <c r="M195" i="9"/>
  <c r="L195" i="9"/>
  <c r="K195" i="9"/>
  <c r="J195" i="9"/>
  <c r="I195" i="9"/>
  <c r="N195" i="9" s="1"/>
  <c r="B195" i="9"/>
  <c r="M194" i="9"/>
  <c r="L194" i="9"/>
  <c r="K194" i="9"/>
  <c r="I194" i="9"/>
  <c r="N194" i="9" s="1"/>
  <c r="B194" i="9"/>
  <c r="M193" i="9"/>
  <c r="L193" i="9"/>
  <c r="K193" i="9"/>
  <c r="I193" i="9"/>
  <c r="N193" i="9" s="1"/>
  <c r="B193" i="9"/>
  <c r="M192" i="9"/>
  <c r="L192" i="9"/>
  <c r="K192" i="9"/>
  <c r="I192" i="9"/>
  <c r="N192" i="9" s="1"/>
  <c r="B192" i="9"/>
  <c r="M191" i="9"/>
  <c r="L191" i="9"/>
  <c r="K191" i="9"/>
  <c r="I191" i="9"/>
  <c r="N191" i="9" s="1"/>
  <c r="B191" i="9"/>
  <c r="M190" i="9"/>
  <c r="L190" i="9"/>
  <c r="K190" i="9"/>
  <c r="I190" i="9"/>
  <c r="N190" i="9" s="1"/>
  <c r="B190" i="9"/>
  <c r="M189" i="9"/>
  <c r="L189" i="9"/>
  <c r="K189" i="9"/>
  <c r="I189" i="9"/>
  <c r="N189" i="9" s="1"/>
  <c r="B189" i="9"/>
  <c r="O188" i="9"/>
  <c r="M188" i="9"/>
  <c r="L188" i="9"/>
  <c r="K188" i="9"/>
  <c r="J188" i="9"/>
  <c r="I188" i="9"/>
  <c r="N188" i="9" s="1"/>
  <c r="B188" i="9"/>
  <c r="M187" i="9"/>
  <c r="L187" i="9"/>
  <c r="K187" i="9"/>
  <c r="J187" i="9"/>
  <c r="O187" i="9" s="1"/>
  <c r="I187" i="9"/>
  <c r="N187" i="9" s="1"/>
  <c r="B187" i="9"/>
  <c r="M186" i="9"/>
  <c r="L186" i="9"/>
  <c r="K186" i="9"/>
  <c r="I186" i="9"/>
  <c r="N186" i="9" s="1"/>
  <c r="B186" i="9"/>
  <c r="M185" i="9"/>
  <c r="L185" i="9"/>
  <c r="K185" i="9"/>
  <c r="I185" i="9"/>
  <c r="N185" i="9" s="1"/>
  <c r="B185" i="9"/>
  <c r="M184" i="9"/>
  <c r="L184" i="9"/>
  <c r="K184" i="9"/>
  <c r="I184" i="9"/>
  <c r="N184" i="9" s="1"/>
  <c r="B184" i="9"/>
  <c r="M183" i="9"/>
  <c r="L183" i="9"/>
  <c r="K183" i="9"/>
  <c r="I183" i="9"/>
  <c r="N183" i="9" s="1"/>
  <c r="B183" i="9"/>
  <c r="M182" i="9"/>
  <c r="L182" i="9"/>
  <c r="K182" i="9"/>
  <c r="I182" i="9"/>
  <c r="N182" i="9" s="1"/>
  <c r="B182" i="9"/>
  <c r="M181" i="9"/>
  <c r="L181" i="9"/>
  <c r="K181" i="9"/>
  <c r="I181" i="9"/>
  <c r="N181" i="9" s="1"/>
  <c r="B181" i="9"/>
  <c r="M180" i="9"/>
  <c r="L180" i="9"/>
  <c r="K180" i="9"/>
  <c r="I180" i="9"/>
  <c r="N180" i="9" s="1"/>
  <c r="B180" i="9"/>
  <c r="M179" i="9"/>
  <c r="L179" i="9"/>
  <c r="K179" i="9"/>
  <c r="J179" i="9"/>
  <c r="O179" i="9" s="1"/>
  <c r="I179" i="9"/>
  <c r="N179" i="9" s="1"/>
  <c r="B179" i="9"/>
  <c r="M178" i="9"/>
  <c r="L178" i="9"/>
  <c r="K178" i="9"/>
  <c r="I178" i="9"/>
  <c r="N178" i="9" s="1"/>
  <c r="B178" i="9"/>
  <c r="M177" i="9"/>
  <c r="L177" i="9"/>
  <c r="K177" i="9"/>
  <c r="I177" i="9"/>
  <c r="N177" i="9" s="1"/>
  <c r="B177" i="9"/>
  <c r="M176" i="9"/>
  <c r="L176" i="9"/>
  <c r="K176" i="9"/>
  <c r="I176" i="9"/>
  <c r="N176" i="9" s="1"/>
  <c r="B176" i="9"/>
  <c r="M175" i="9"/>
  <c r="L175" i="9"/>
  <c r="K175" i="9"/>
  <c r="I175" i="9"/>
  <c r="N175" i="9" s="1"/>
  <c r="B175" i="9"/>
  <c r="M174" i="9"/>
  <c r="L174" i="9"/>
  <c r="K174" i="9"/>
  <c r="I174" i="9"/>
  <c r="N174" i="9" s="1"/>
  <c r="B174" i="9"/>
  <c r="M173" i="9"/>
  <c r="L173" i="9"/>
  <c r="K173" i="9"/>
  <c r="I173" i="9"/>
  <c r="N173" i="9" s="1"/>
  <c r="B173" i="9"/>
  <c r="M172" i="9"/>
  <c r="L172" i="9"/>
  <c r="K172" i="9"/>
  <c r="I172" i="9"/>
  <c r="N172" i="9" s="1"/>
  <c r="B172" i="9"/>
  <c r="M171" i="9"/>
  <c r="L171" i="9"/>
  <c r="K171" i="9"/>
  <c r="I171" i="9"/>
  <c r="N171" i="9" s="1"/>
  <c r="B171" i="9"/>
  <c r="M170" i="9"/>
  <c r="L170" i="9"/>
  <c r="K170" i="9"/>
  <c r="I170" i="9"/>
  <c r="N170" i="9" s="1"/>
  <c r="B170" i="9"/>
  <c r="M169" i="9"/>
  <c r="L169" i="9"/>
  <c r="K169" i="9"/>
  <c r="I169" i="9"/>
  <c r="N169" i="9" s="1"/>
  <c r="B169" i="9"/>
  <c r="M168" i="9"/>
  <c r="L168" i="9"/>
  <c r="K168" i="9"/>
  <c r="I168" i="9"/>
  <c r="N168" i="9" s="1"/>
  <c r="B168" i="9"/>
  <c r="M167" i="9"/>
  <c r="L167" i="9"/>
  <c r="K167" i="9"/>
  <c r="I167" i="9"/>
  <c r="N167" i="9" s="1"/>
  <c r="B167" i="9"/>
  <c r="M166" i="9"/>
  <c r="L166" i="9"/>
  <c r="K166" i="9"/>
  <c r="I166" i="9"/>
  <c r="N166" i="9" s="1"/>
  <c r="B166" i="9"/>
  <c r="M165" i="9"/>
  <c r="L165" i="9"/>
  <c r="K165" i="9"/>
  <c r="I165" i="9"/>
  <c r="N165" i="9" s="1"/>
  <c r="B165" i="9"/>
  <c r="M164" i="9"/>
  <c r="L164" i="9"/>
  <c r="K164" i="9"/>
  <c r="I164" i="9"/>
  <c r="N164" i="9" s="1"/>
  <c r="B164" i="9"/>
  <c r="M163" i="9"/>
  <c r="L163" i="9"/>
  <c r="K163" i="9"/>
  <c r="I163" i="9"/>
  <c r="N163" i="9" s="1"/>
  <c r="B163" i="9"/>
  <c r="M162" i="9"/>
  <c r="L162" i="9"/>
  <c r="K162" i="9"/>
  <c r="I162" i="9"/>
  <c r="N162" i="9" s="1"/>
  <c r="B162" i="9"/>
  <c r="M161" i="9"/>
  <c r="L161" i="9"/>
  <c r="K161" i="9"/>
  <c r="I161" i="9"/>
  <c r="N161" i="9" s="1"/>
  <c r="B161" i="9"/>
  <c r="M160" i="9"/>
  <c r="L160" i="9"/>
  <c r="K160" i="9"/>
  <c r="I160" i="9"/>
  <c r="N160" i="9" s="1"/>
  <c r="B160" i="9"/>
  <c r="M159" i="9"/>
  <c r="L159" i="9"/>
  <c r="K159" i="9"/>
  <c r="I159" i="9"/>
  <c r="N159" i="9" s="1"/>
  <c r="B159" i="9"/>
  <c r="M158" i="9"/>
  <c r="L158" i="9"/>
  <c r="K158" i="9"/>
  <c r="I158" i="9"/>
  <c r="N158" i="9" s="1"/>
  <c r="B158" i="9"/>
  <c r="M157" i="9"/>
  <c r="L157" i="9"/>
  <c r="K157" i="9"/>
  <c r="I157" i="9"/>
  <c r="N157" i="9" s="1"/>
  <c r="B157" i="9"/>
  <c r="O156" i="9"/>
  <c r="M156" i="9"/>
  <c r="L156" i="9"/>
  <c r="K156" i="9"/>
  <c r="J156" i="9"/>
  <c r="I156" i="9"/>
  <c r="N156" i="9" s="1"/>
  <c r="B156" i="9"/>
  <c r="M155" i="9"/>
  <c r="L155" i="9"/>
  <c r="K155" i="9"/>
  <c r="J155" i="9"/>
  <c r="O155" i="9" s="1"/>
  <c r="I155" i="9"/>
  <c r="N155" i="9" s="1"/>
  <c r="B155" i="9"/>
  <c r="M154" i="9"/>
  <c r="L154" i="9"/>
  <c r="K154" i="9"/>
  <c r="I154" i="9"/>
  <c r="N154" i="9" s="1"/>
  <c r="B154" i="9"/>
  <c r="M153" i="9"/>
  <c r="L153" i="9"/>
  <c r="K153" i="9"/>
  <c r="I153" i="9"/>
  <c r="N153" i="9" s="1"/>
  <c r="B153" i="9"/>
  <c r="M152" i="9"/>
  <c r="L152" i="9"/>
  <c r="K152" i="9"/>
  <c r="J152" i="9"/>
  <c r="O152" i="9" s="1"/>
  <c r="I152" i="9"/>
  <c r="N152" i="9" s="1"/>
  <c r="B152" i="9"/>
  <c r="M151" i="9"/>
  <c r="L151" i="9"/>
  <c r="K151" i="9"/>
  <c r="I151" i="9"/>
  <c r="N151" i="9" s="1"/>
  <c r="B151" i="9"/>
  <c r="M150" i="9"/>
  <c r="L150" i="9"/>
  <c r="K150" i="9"/>
  <c r="I150" i="9"/>
  <c r="N150" i="9" s="1"/>
  <c r="B150" i="9"/>
  <c r="M149" i="9"/>
  <c r="L149" i="9"/>
  <c r="K149" i="9"/>
  <c r="I149" i="9"/>
  <c r="N149" i="9" s="1"/>
  <c r="B149" i="9"/>
  <c r="M148" i="9"/>
  <c r="L148" i="9"/>
  <c r="K148" i="9"/>
  <c r="I148" i="9"/>
  <c r="N148" i="9" s="1"/>
  <c r="B148" i="9"/>
  <c r="M147" i="9"/>
  <c r="L147" i="9"/>
  <c r="K147" i="9"/>
  <c r="J147" i="9"/>
  <c r="O147" i="9" s="1"/>
  <c r="I147" i="9"/>
  <c r="N147" i="9" s="1"/>
  <c r="B147" i="9"/>
  <c r="M146" i="9"/>
  <c r="L146" i="9"/>
  <c r="K146" i="9"/>
  <c r="I146" i="9"/>
  <c r="B146" i="9"/>
  <c r="H142" i="9"/>
  <c r="M142" i="9" s="1"/>
  <c r="G142" i="9"/>
  <c r="F142" i="9"/>
  <c r="K142" i="9" s="1"/>
  <c r="E142" i="9"/>
  <c r="M140" i="9"/>
  <c r="L140" i="9"/>
  <c r="K140" i="9"/>
  <c r="I140" i="9"/>
  <c r="N140" i="9" s="1"/>
  <c r="B140" i="9"/>
  <c r="M139" i="9"/>
  <c r="L139" i="9"/>
  <c r="K139" i="9"/>
  <c r="I139" i="9"/>
  <c r="N139" i="9" s="1"/>
  <c r="B139" i="9"/>
  <c r="M138" i="9"/>
  <c r="L138" i="9"/>
  <c r="K138" i="9"/>
  <c r="J138" i="9"/>
  <c r="O138" i="9" s="1"/>
  <c r="I138" i="9"/>
  <c r="N138" i="9" s="1"/>
  <c r="B138" i="9"/>
  <c r="M137" i="9"/>
  <c r="L137" i="9"/>
  <c r="K137" i="9"/>
  <c r="I137" i="9"/>
  <c r="N137" i="9" s="1"/>
  <c r="B137" i="9"/>
  <c r="M136" i="9"/>
  <c r="L136" i="9"/>
  <c r="K136" i="9"/>
  <c r="I136" i="9"/>
  <c r="N136" i="9" s="1"/>
  <c r="B136" i="9"/>
  <c r="M135" i="9"/>
  <c r="L135" i="9"/>
  <c r="K135" i="9"/>
  <c r="I135" i="9"/>
  <c r="N135" i="9" s="1"/>
  <c r="B135" i="9"/>
  <c r="M134" i="9"/>
  <c r="L134" i="9"/>
  <c r="K134" i="9"/>
  <c r="J134" i="9"/>
  <c r="O134" i="9" s="1"/>
  <c r="I134" i="9"/>
  <c r="N134" i="9" s="1"/>
  <c r="B134" i="9"/>
  <c r="M133" i="9"/>
  <c r="L133" i="9"/>
  <c r="K133" i="9"/>
  <c r="I133" i="9"/>
  <c r="N133" i="9" s="1"/>
  <c r="B133" i="9"/>
  <c r="M132" i="9"/>
  <c r="L132" i="9"/>
  <c r="K132" i="9"/>
  <c r="I132" i="9"/>
  <c r="N132" i="9" s="1"/>
  <c r="B132" i="9"/>
  <c r="M131" i="9"/>
  <c r="L131" i="9"/>
  <c r="K131" i="9"/>
  <c r="I131" i="9"/>
  <c r="N131" i="9" s="1"/>
  <c r="B131" i="9"/>
  <c r="M130" i="9"/>
  <c r="L130" i="9"/>
  <c r="K130" i="9"/>
  <c r="J130" i="9"/>
  <c r="O130" i="9" s="1"/>
  <c r="I130" i="9"/>
  <c r="N130" i="9" s="1"/>
  <c r="B130" i="9"/>
  <c r="M129" i="9"/>
  <c r="L129" i="9"/>
  <c r="K129" i="9"/>
  <c r="I129" i="9"/>
  <c r="N129" i="9" s="1"/>
  <c r="B129" i="9"/>
  <c r="M128" i="9"/>
  <c r="L128" i="9"/>
  <c r="K128" i="9"/>
  <c r="I128" i="9"/>
  <c r="N128" i="9" s="1"/>
  <c r="B128" i="9"/>
  <c r="M127" i="9"/>
  <c r="L127" i="9"/>
  <c r="K127" i="9"/>
  <c r="J127" i="9"/>
  <c r="O127" i="9" s="1"/>
  <c r="I127" i="9"/>
  <c r="N127" i="9" s="1"/>
  <c r="B127" i="9"/>
  <c r="M126" i="9"/>
  <c r="L126" i="9"/>
  <c r="K126" i="9"/>
  <c r="J126" i="9"/>
  <c r="O126" i="9" s="1"/>
  <c r="I126" i="9"/>
  <c r="N126" i="9" s="1"/>
  <c r="B126" i="9"/>
  <c r="M125" i="9"/>
  <c r="L125" i="9"/>
  <c r="K125" i="9"/>
  <c r="I125" i="9"/>
  <c r="N125" i="9" s="1"/>
  <c r="B125" i="9"/>
  <c r="M124" i="9"/>
  <c r="L124" i="9"/>
  <c r="K124" i="9"/>
  <c r="I124" i="9"/>
  <c r="N124" i="9" s="1"/>
  <c r="B124" i="9"/>
  <c r="M123" i="9"/>
  <c r="L123" i="9"/>
  <c r="K123" i="9"/>
  <c r="J123" i="9"/>
  <c r="O123" i="9" s="1"/>
  <c r="I123" i="9"/>
  <c r="N123" i="9" s="1"/>
  <c r="B123" i="9"/>
  <c r="M122" i="9"/>
  <c r="L122" i="9"/>
  <c r="K122" i="9"/>
  <c r="J122" i="9"/>
  <c r="O122" i="9" s="1"/>
  <c r="I122" i="9"/>
  <c r="N122" i="9" s="1"/>
  <c r="B122" i="9"/>
  <c r="M121" i="9"/>
  <c r="L121" i="9"/>
  <c r="K121" i="9"/>
  <c r="I121" i="9"/>
  <c r="N121" i="9" s="1"/>
  <c r="B121" i="9"/>
  <c r="M120" i="9"/>
  <c r="L120" i="9"/>
  <c r="K120" i="9"/>
  <c r="I120" i="9"/>
  <c r="N120" i="9" s="1"/>
  <c r="B120" i="9"/>
  <c r="M119" i="9"/>
  <c r="L119" i="9"/>
  <c r="K119" i="9"/>
  <c r="J119" i="9"/>
  <c r="O119" i="9" s="1"/>
  <c r="I119" i="9"/>
  <c r="N119" i="9" s="1"/>
  <c r="B119" i="9"/>
  <c r="M118" i="9"/>
  <c r="L118" i="9"/>
  <c r="K118" i="9"/>
  <c r="J118" i="9"/>
  <c r="O118" i="9" s="1"/>
  <c r="I118" i="9"/>
  <c r="N118" i="9" s="1"/>
  <c r="B118" i="9"/>
  <c r="M117" i="9"/>
  <c r="L117" i="9"/>
  <c r="K117" i="9"/>
  <c r="I117" i="9"/>
  <c r="N117" i="9" s="1"/>
  <c r="B117" i="9"/>
  <c r="M116" i="9"/>
  <c r="L116" i="9"/>
  <c r="K116" i="9"/>
  <c r="I116" i="9"/>
  <c r="N116" i="9" s="1"/>
  <c r="B116" i="9"/>
  <c r="M115" i="9"/>
  <c r="L115" i="9"/>
  <c r="K115" i="9"/>
  <c r="J115" i="9"/>
  <c r="O115" i="9" s="1"/>
  <c r="I115" i="9"/>
  <c r="N115" i="9" s="1"/>
  <c r="B115" i="9"/>
  <c r="M114" i="9"/>
  <c r="L114" i="9"/>
  <c r="K114" i="9"/>
  <c r="J114" i="9"/>
  <c r="O114" i="9" s="1"/>
  <c r="I114" i="9"/>
  <c r="N114" i="9" s="1"/>
  <c r="B114" i="9"/>
  <c r="M113" i="9"/>
  <c r="L113" i="9"/>
  <c r="K113" i="9"/>
  <c r="I113" i="9"/>
  <c r="N113" i="9" s="1"/>
  <c r="B113" i="9"/>
  <c r="M112" i="9"/>
  <c r="L112" i="9"/>
  <c r="K112" i="9"/>
  <c r="I112" i="9"/>
  <c r="N112" i="9" s="1"/>
  <c r="B112" i="9"/>
  <c r="M111" i="9"/>
  <c r="L111" i="9"/>
  <c r="K111" i="9"/>
  <c r="J111" i="9"/>
  <c r="O111" i="9" s="1"/>
  <c r="I111" i="9"/>
  <c r="N111" i="9" s="1"/>
  <c r="B111" i="9"/>
  <c r="M110" i="9"/>
  <c r="L110" i="9"/>
  <c r="K110" i="9"/>
  <c r="J110" i="9"/>
  <c r="O110" i="9" s="1"/>
  <c r="I110" i="9"/>
  <c r="N110" i="9" s="1"/>
  <c r="B110" i="9"/>
  <c r="M109" i="9"/>
  <c r="L109" i="9"/>
  <c r="K109" i="9"/>
  <c r="I109" i="9"/>
  <c r="N109" i="9" s="1"/>
  <c r="B109" i="9"/>
  <c r="M108" i="9"/>
  <c r="L108" i="9"/>
  <c r="K108" i="9"/>
  <c r="I108" i="9"/>
  <c r="N108" i="9" s="1"/>
  <c r="B108" i="9"/>
  <c r="M107" i="9"/>
  <c r="L107" i="9"/>
  <c r="K107" i="9"/>
  <c r="J107" i="9"/>
  <c r="O107" i="9" s="1"/>
  <c r="I107" i="9"/>
  <c r="N107" i="9" s="1"/>
  <c r="B107" i="9"/>
  <c r="M106" i="9"/>
  <c r="L106" i="9"/>
  <c r="K106" i="9"/>
  <c r="J106" i="9"/>
  <c r="O106" i="9" s="1"/>
  <c r="I106" i="9"/>
  <c r="N106" i="9" s="1"/>
  <c r="B106" i="9"/>
  <c r="M105" i="9"/>
  <c r="L105" i="9"/>
  <c r="K105" i="9"/>
  <c r="I105" i="9"/>
  <c r="N105" i="9" s="1"/>
  <c r="B105" i="9"/>
  <c r="M104" i="9"/>
  <c r="L104" i="9"/>
  <c r="K104" i="9"/>
  <c r="I104" i="9"/>
  <c r="N104" i="9" s="1"/>
  <c r="B104" i="9"/>
  <c r="M103" i="9"/>
  <c r="L103" i="9"/>
  <c r="K103" i="9"/>
  <c r="J103" i="9"/>
  <c r="O103" i="9" s="1"/>
  <c r="I103" i="9"/>
  <c r="N103" i="9" s="1"/>
  <c r="B103" i="9"/>
  <c r="M102" i="9"/>
  <c r="L102" i="9"/>
  <c r="K102" i="9"/>
  <c r="J102" i="9"/>
  <c r="O102" i="9" s="1"/>
  <c r="I102" i="9"/>
  <c r="N102" i="9" s="1"/>
  <c r="B102" i="9"/>
  <c r="M101" i="9"/>
  <c r="L101" i="9"/>
  <c r="K101" i="9"/>
  <c r="I101" i="9"/>
  <c r="N101" i="9" s="1"/>
  <c r="B101" i="9"/>
  <c r="M100" i="9"/>
  <c r="L100" i="9"/>
  <c r="K100" i="9"/>
  <c r="I100" i="9"/>
  <c r="N100" i="9" s="1"/>
  <c r="B100" i="9"/>
  <c r="M99" i="9"/>
  <c r="L99" i="9"/>
  <c r="K99" i="9"/>
  <c r="J99" i="9"/>
  <c r="O99" i="9" s="1"/>
  <c r="I99" i="9"/>
  <c r="N99" i="9" s="1"/>
  <c r="B99" i="9"/>
  <c r="M98" i="9"/>
  <c r="L98" i="9"/>
  <c r="K98" i="9"/>
  <c r="J98" i="9"/>
  <c r="O98" i="9" s="1"/>
  <c r="I98" i="9"/>
  <c r="N98" i="9" s="1"/>
  <c r="B98" i="9"/>
  <c r="M97" i="9"/>
  <c r="L97" i="9"/>
  <c r="K97" i="9"/>
  <c r="I97" i="9"/>
  <c r="N97" i="9" s="1"/>
  <c r="B97" i="9"/>
  <c r="M96" i="9"/>
  <c r="L96" i="9"/>
  <c r="K96" i="9"/>
  <c r="I96" i="9"/>
  <c r="N96" i="9" s="1"/>
  <c r="B96" i="9"/>
  <c r="M95" i="9"/>
  <c r="L95" i="9"/>
  <c r="K95" i="9"/>
  <c r="J95" i="9"/>
  <c r="O95" i="9" s="1"/>
  <c r="I95" i="9"/>
  <c r="N95" i="9" s="1"/>
  <c r="B95" i="9"/>
  <c r="M94" i="9"/>
  <c r="L94" i="9"/>
  <c r="K94" i="9"/>
  <c r="J94" i="9"/>
  <c r="O94" i="9" s="1"/>
  <c r="I94" i="9"/>
  <c r="N94" i="9" s="1"/>
  <c r="B94" i="9"/>
  <c r="M93" i="9"/>
  <c r="L93" i="9"/>
  <c r="K93" i="9"/>
  <c r="I93" i="9"/>
  <c r="N93" i="9" s="1"/>
  <c r="B93" i="9"/>
  <c r="M92" i="9"/>
  <c r="L92" i="9"/>
  <c r="K92" i="9"/>
  <c r="I92" i="9"/>
  <c r="N92" i="9" s="1"/>
  <c r="B92" i="9"/>
  <c r="M91" i="9"/>
  <c r="L91" i="9"/>
  <c r="K91" i="9"/>
  <c r="I91" i="9"/>
  <c r="N91" i="9" s="1"/>
  <c r="B91" i="9"/>
  <c r="M90" i="9"/>
  <c r="L90" i="9"/>
  <c r="K90" i="9"/>
  <c r="I90" i="9"/>
  <c r="N90" i="9" s="1"/>
  <c r="B90" i="9"/>
  <c r="M89" i="9"/>
  <c r="L89" i="9"/>
  <c r="K89" i="9"/>
  <c r="I89" i="9"/>
  <c r="N89" i="9" s="1"/>
  <c r="B89" i="9"/>
  <c r="M88" i="9"/>
  <c r="L88" i="9"/>
  <c r="K88" i="9"/>
  <c r="I88" i="9"/>
  <c r="N88" i="9" s="1"/>
  <c r="B88" i="9"/>
  <c r="M87" i="9"/>
  <c r="L87" i="9"/>
  <c r="K87" i="9"/>
  <c r="I87" i="9"/>
  <c r="N87" i="9" s="1"/>
  <c r="B87" i="9"/>
  <c r="M86" i="9"/>
  <c r="L86" i="9"/>
  <c r="K86" i="9"/>
  <c r="I86" i="9"/>
  <c r="N86" i="9" s="1"/>
  <c r="B86" i="9"/>
  <c r="M85" i="9"/>
  <c r="L85" i="9"/>
  <c r="K85" i="9"/>
  <c r="J85" i="9"/>
  <c r="O85" i="9" s="1"/>
  <c r="I85" i="9"/>
  <c r="N85" i="9" s="1"/>
  <c r="B85" i="9"/>
  <c r="M84" i="9"/>
  <c r="L84" i="9"/>
  <c r="K84" i="9"/>
  <c r="I84" i="9"/>
  <c r="N84" i="9" s="1"/>
  <c r="B84" i="9"/>
  <c r="M83" i="9"/>
  <c r="L83" i="9"/>
  <c r="K83" i="9"/>
  <c r="I83" i="9"/>
  <c r="N83" i="9" s="1"/>
  <c r="B83" i="9"/>
  <c r="M82" i="9"/>
  <c r="L82" i="9"/>
  <c r="K82" i="9"/>
  <c r="J82" i="9"/>
  <c r="O82" i="9" s="1"/>
  <c r="I82" i="9"/>
  <c r="N82" i="9" s="1"/>
  <c r="B82" i="9"/>
  <c r="M81" i="9"/>
  <c r="L81" i="9"/>
  <c r="K81" i="9"/>
  <c r="J81" i="9"/>
  <c r="O81" i="9" s="1"/>
  <c r="I81" i="9"/>
  <c r="N81" i="9" s="1"/>
  <c r="B81" i="9"/>
  <c r="M80" i="9"/>
  <c r="L80" i="9"/>
  <c r="K80" i="9"/>
  <c r="I80" i="9"/>
  <c r="N80" i="9" s="1"/>
  <c r="B80" i="9"/>
  <c r="M79" i="9"/>
  <c r="L79" i="9"/>
  <c r="K79" i="9"/>
  <c r="I79" i="9"/>
  <c r="N79" i="9" s="1"/>
  <c r="B79" i="9"/>
  <c r="M78" i="9"/>
  <c r="L78" i="9"/>
  <c r="K78" i="9"/>
  <c r="J78" i="9"/>
  <c r="O78" i="9" s="1"/>
  <c r="I78" i="9"/>
  <c r="N78" i="9" s="1"/>
  <c r="B78" i="9"/>
  <c r="M77" i="9"/>
  <c r="L77" i="9"/>
  <c r="K77" i="9"/>
  <c r="I77" i="9"/>
  <c r="N77" i="9" s="1"/>
  <c r="B77" i="9"/>
  <c r="H73" i="9"/>
  <c r="G73" i="9"/>
  <c r="F73" i="9"/>
  <c r="E73" i="9"/>
  <c r="K73" i="9" s="1"/>
  <c r="N71" i="9"/>
  <c r="M71" i="9"/>
  <c r="L71" i="9"/>
  <c r="K71" i="9"/>
  <c r="I71" i="9"/>
  <c r="J71" i="9" s="1"/>
  <c r="O71" i="9" s="1"/>
  <c r="B71" i="9"/>
  <c r="N70" i="9"/>
  <c r="M70" i="9"/>
  <c r="L70" i="9"/>
  <c r="K70" i="9"/>
  <c r="I70" i="9"/>
  <c r="J70" i="9" s="1"/>
  <c r="O70" i="9" s="1"/>
  <c r="B70" i="9"/>
  <c r="N69" i="9"/>
  <c r="M69" i="9"/>
  <c r="L69" i="9"/>
  <c r="K69" i="9"/>
  <c r="I69" i="9"/>
  <c r="J69" i="9" s="1"/>
  <c r="O69" i="9" s="1"/>
  <c r="B69" i="9"/>
  <c r="M68" i="9"/>
  <c r="L68" i="9"/>
  <c r="K68" i="9"/>
  <c r="I68" i="9"/>
  <c r="J68" i="9" s="1"/>
  <c r="O68" i="9" s="1"/>
  <c r="B68" i="9"/>
  <c r="M67" i="9"/>
  <c r="L67" i="9"/>
  <c r="K67" i="9"/>
  <c r="I67" i="9"/>
  <c r="J67" i="9" s="1"/>
  <c r="O67" i="9" s="1"/>
  <c r="B67" i="9"/>
  <c r="N66" i="9"/>
  <c r="M66" i="9"/>
  <c r="L66" i="9"/>
  <c r="K66" i="9"/>
  <c r="I66" i="9"/>
  <c r="J66" i="9" s="1"/>
  <c r="O66" i="9" s="1"/>
  <c r="B66" i="9"/>
  <c r="N65" i="9"/>
  <c r="M65" i="9"/>
  <c r="L65" i="9"/>
  <c r="K65" i="9"/>
  <c r="I65" i="9"/>
  <c r="J65" i="9" s="1"/>
  <c r="O65" i="9" s="1"/>
  <c r="B65" i="9"/>
  <c r="O64" i="9"/>
  <c r="N64" i="9"/>
  <c r="M64" i="9"/>
  <c r="L64" i="9"/>
  <c r="K64" i="9"/>
  <c r="I64" i="9"/>
  <c r="J64" i="9" s="1"/>
  <c r="B64" i="9"/>
  <c r="O63" i="9"/>
  <c r="M63" i="9"/>
  <c r="L63" i="9"/>
  <c r="K63" i="9"/>
  <c r="I63" i="9"/>
  <c r="J63" i="9" s="1"/>
  <c r="B63" i="9"/>
  <c r="O62" i="9"/>
  <c r="N62" i="9"/>
  <c r="M62" i="9"/>
  <c r="L62" i="9"/>
  <c r="K62" i="9"/>
  <c r="I62" i="9"/>
  <c r="J62" i="9" s="1"/>
  <c r="B62" i="9"/>
  <c r="N61" i="9"/>
  <c r="M61" i="9"/>
  <c r="L61" i="9"/>
  <c r="K61" i="9"/>
  <c r="I61" i="9"/>
  <c r="J61" i="9" s="1"/>
  <c r="O61" i="9" s="1"/>
  <c r="B61" i="9"/>
  <c r="N60" i="9"/>
  <c r="M60" i="9"/>
  <c r="L60" i="9"/>
  <c r="K60" i="9"/>
  <c r="I60" i="9"/>
  <c r="J60" i="9" s="1"/>
  <c r="O60" i="9" s="1"/>
  <c r="B60" i="9"/>
  <c r="M59" i="9"/>
  <c r="L59" i="9"/>
  <c r="K59" i="9"/>
  <c r="I59" i="9"/>
  <c r="J59" i="9" s="1"/>
  <c r="O59" i="9" s="1"/>
  <c r="B59" i="9"/>
  <c r="M58" i="9"/>
  <c r="L58" i="9"/>
  <c r="K58" i="9"/>
  <c r="I58" i="9"/>
  <c r="J58" i="9" s="1"/>
  <c r="O58" i="9" s="1"/>
  <c r="B58" i="9"/>
  <c r="N57" i="9"/>
  <c r="M57" i="9"/>
  <c r="L57" i="9"/>
  <c r="K57" i="9"/>
  <c r="I57" i="9"/>
  <c r="J57" i="9" s="1"/>
  <c r="O57" i="9" s="1"/>
  <c r="B57" i="9"/>
  <c r="M56" i="9"/>
  <c r="L56" i="9"/>
  <c r="K56" i="9"/>
  <c r="I56" i="9"/>
  <c r="J56" i="9" s="1"/>
  <c r="O56" i="9" s="1"/>
  <c r="B56" i="9"/>
  <c r="N55" i="9"/>
  <c r="M55" i="9"/>
  <c r="L55" i="9"/>
  <c r="K55" i="9"/>
  <c r="I55" i="9"/>
  <c r="J55" i="9" s="1"/>
  <c r="O55" i="9" s="1"/>
  <c r="B55" i="9"/>
  <c r="M54" i="9"/>
  <c r="L54" i="9"/>
  <c r="K54" i="9"/>
  <c r="I54" i="9"/>
  <c r="J54" i="9" s="1"/>
  <c r="O54" i="9" s="1"/>
  <c r="B54" i="9"/>
  <c r="O53" i="9"/>
  <c r="N53" i="9"/>
  <c r="M53" i="9"/>
  <c r="L53" i="9"/>
  <c r="K53" i="9"/>
  <c r="I53" i="9"/>
  <c r="J53" i="9" s="1"/>
  <c r="B53" i="9"/>
  <c r="M52" i="9"/>
  <c r="L52" i="9"/>
  <c r="K52" i="9"/>
  <c r="I52" i="9"/>
  <c r="J52" i="9" s="1"/>
  <c r="O52" i="9" s="1"/>
  <c r="B52" i="9"/>
  <c r="N51" i="9"/>
  <c r="M51" i="9"/>
  <c r="L51" i="9"/>
  <c r="K51" i="9"/>
  <c r="J51" i="9"/>
  <c r="O51" i="9" s="1"/>
  <c r="I51" i="9"/>
  <c r="B51" i="9"/>
  <c r="M50" i="9"/>
  <c r="L50" i="9"/>
  <c r="K50" i="9"/>
  <c r="I50" i="9"/>
  <c r="N50" i="9" s="1"/>
  <c r="B50" i="9"/>
  <c r="M49" i="9"/>
  <c r="L49" i="9"/>
  <c r="K49" i="9"/>
  <c r="I49" i="9"/>
  <c r="N49" i="9" s="1"/>
  <c r="B49" i="9"/>
  <c r="M48" i="9"/>
  <c r="L48" i="9"/>
  <c r="K48" i="9"/>
  <c r="J48" i="9"/>
  <c r="O48" i="9" s="1"/>
  <c r="I48" i="9"/>
  <c r="N48" i="9" s="1"/>
  <c r="B48" i="9"/>
  <c r="M47" i="9"/>
  <c r="L47" i="9"/>
  <c r="K47" i="9"/>
  <c r="J47" i="9"/>
  <c r="O47" i="9" s="1"/>
  <c r="I47" i="9"/>
  <c r="N47" i="9" s="1"/>
  <c r="B47" i="9"/>
  <c r="M46" i="9"/>
  <c r="L46" i="9"/>
  <c r="K46" i="9"/>
  <c r="I46" i="9"/>
  <c r="N46" i="9" s="1"/>
  <c r="B46" i="9"/>
  <c r="M45" i="9"/>
  <c r="L45" i="9"/>
  <c r="K45" i="9"/>
  <c r="I45" i="9"/>
  <c r="N45" i="9" s="1"/>
  <c r="B45" i="9"/>
  <c r="M44" i="9"/>
  <c r="L44" i="9"/>
  <c r="K44" i="9"/>
  <c r="J44" i="9"/>
  <c r="O44" i="9" s="1"/>
  <c r="I44" i="9"/>
  <c r="N44" i="9" s="1"/>
  <c r="B44" i="9"/>
  <c r="M43" i="9"/>
  <c r="L43" i="9"/>
  <c r="K43" i="9"/>
  <c r="J43" i="9"/>
  <c r="O43" i="9" s="1"/>
  <c r="I43" i="9"/>
  <c r="N43" i="9" s="1"/>
  <c r="B43" i="9"/>
  <c r="M42" i="9"/>
  <c r="L42" i="9"/>
  <c r="K42" i="9"/>
  <c r="I42" i="9"/>
  <c r="N42" i="9" s="1"/>
  <c r="B42" i="9"/>
  <c r="M41" i="9"/>
  <c r="L41" i="9"/>
  <c r="K41" i="9"/>
  <c r="I41" i="9"/>
  <c r="N41" i="9" s="1"/>
  <c r="B41" i="9"/>
  <c r="M40" i="9"/>
  <c r="L40" i="9"/>
  <c r="K40" i="9"/>
  <c r="J40" i="9"/>
  <c r="O40" i="9" s="1"/>
  <c r="I40" i="9"/>
  <c r="N40" i="9" s="1"/>
  <c r="B40" i="9"/>
  <c r="M39" i="9"/>
  <c r="L39" i="9"/>
  <c r="K39" i="9"/>
  <c r="J39" i="9"/>
  <c r="O39" i="9" s="1"/>
  <c r="I39" i="9"/>
  <c r="N39" i="9" s="1"/>
  <c r="B39" i="9"/>
  <c r="M38" i="9"/>
  <c r="L38" i="9"/>
  <c r="K38" i="9"/>
  <c r="I38" i="9"/>
  <c r="N38" i="9" s="1"/>
  <c r="B38" i="9"/>
  <c r="M37" i="9"/>
  <c r="L37" i="9"/>
  <c r="K37" i="9"/>
  <c r="I37" i="9"/>
  <c r="N37" i="9" s="1"/>
  <c r="B37" i="9"/>
  <c r="M36" i="9"/>
  <c r="L36" i="9"/>
  <c r="K36" i="9"/>
  <c r="J36" i="9"/>
  <c r="O36" i="9" s="1"/>
  <c r="I36" i="9"/>
  <c r="N36" i="9" s="1"/>
  <c r="B36" i="9"/>
  <c r="M35" i="9"/>
  <c r="L35" i="9"/>
  <c r="K35" i="9"/>
  <c r="J35" i="9"/>
  <c r="O35" i="9" s="1"/>
  <c r="I35" i="9"/>
  <c r="N35" i="9" s="1"/>
  <c r="B35" i="9"/>
  <c r="M34" i="9"/>
  <c r="L34" i="9"/>
  <c r="K34" i="9"/>
  <c r="I34" i="9"/>
  <c r="N34" i="9" s="1"/>
  <c r="B34" i="9"/>
  <c r="M33" i="9"/>
  <c r="L33" i="9"/>
  <c r="K33" i="9"/>
  <c r="I33" i="9"/>
  <c r="N33" i="9" s="1"/>
  <c r="B33" i="9"/>
  <c r="M32" i="9"/>
  <c r="L32" i="9"/>
  <c r="K32" i="9"/>
  <c r="J32" i="9"/>
  <c r="O32" i="9" s="1"/>
  <c r="I32" i="9"/>
  <c r="N32" i="9" s="1"/>
  <c r="B32" i="9"/>
  <c r="M31" i="9"/>
  <c r="L31" i="9"/>
  <c r="K31" i="9"/>
  <c r="J31" i="9"/>
  <c r="O31" i="9" s="1"/>
  <c r="I31" i="9"/>
  <c r="N31" i="9" s="1"/>
  <c r="B31" i="9"/>
  <c r="M30" i="9"/>
  <c r="L30" i="9"/>
  <c r="K30" i="9"/>
  <c r="I30" i="9"/>
  <c r="N30" i="9" s="1"/>
  <c r="B30" i="9"/>
  <c r="M29" i="9"/>
  <c r="L29" i="9"/>
  <c r="K29" i="9"/>
  <c r="I29" i="9"/>
  <c r="N29" i="9" s="1"/>
  <c r="B29" i="9"/>
  <c r="M28" i="9"/>
  <c r="L28" i="9"/>
  <c r="K28" i="9"/>
  <c r="J28" i="9"/>
  <c r="O28" i="9" s="1"/>
  <c r="I28" i="9"/>
  <c r="N28" i="9" s="1"/>
  <c r="B28" i="9"/>
  <c r="M27" i="9"/>
  <c r="L27" i="9"/>
  <c r="K27" i="9"/>
  <c r="J27" i="9"/>
  <c r="O27" i="9" s="1"/>
  <c r="I27" i="9"/>
  <c r="N27" i="9" s="1"/>
  <c r="B27" i="9"/>
  <c r="M26" i="9"/>
  <c r="L26" i="9"/>
  <c r="K26" i="9"/>
  <c r="I26" i="9"/>
  <c r="N26" i="9" s="1"/>
  <c r="B26" i="9"/>
  <c r="M25" i="9"/>
  <c r="L25" i="9"/>
  <c r="K25" i="9"/>
  <c r="I25" i="9"/>
  <c r="N25" i="9" s="1"/>
  <c r="B25" i="9"/>
  <c r="M24" i="9"/>
  <c r="L24" i="9"/>
  <c r="K24" i="9"/>
  <c r="J24" i="9"/>
  <c r="O24" i="9" s="1"/>
  <c r="I24" i="9"/>
  <c r="N24" i="9" s="1"/>
  <c r="B24" i="9"/>
  <c r="M23" i="9"/>
  <c r="L23" i="9"/>
  <c r="K23" i="9"/>
  <c r="J23" i="9"/>
  <c r="O23" i="9" s="1"/>
  <c r="I23" i="9"/>
  <c r="N23" i="9" s="1"/>
  <c r="B23" i="9"/>
  <c r="M22" i="9"/>
  <c r="L22" i="9"/>
  <c r="K22" i="9"/>
  <c r="I22" i="9"/>
  <c r="N22" i="9" s="1"/>
  <c r="B22" i="9"/>
  <c r="M21" i="9"/>
  <c r="L21" i="9"/>
  <c r="K21" i="9"/>
  <c r="I21" i="9"/>
  <c r="N21" i="9" s="1"/>
  <c r="B21" i="9"/>
  <c r="M20" i="9"/>
  <c r="L20" i="9"/>
  <c r="K20" i="9"/>
  <c r="J20" i="9"/>
  <c r="O20" i="9" s="1"/>
  <c r="I20" i="9"/>
  <c r="N20" i="9" s="1"/>
  <c r="B20" i="9"/>
  <c r="M19" i="9"/>
  <c r="L19" i="9"/>
  <c r="K19" i="9"/>
  <c r="J19" i="9"/>
  <c r="O19" i="9" s="1"/>
  <c r="I19" i="9"/>
  <c r="N19" i="9" s="1"/>
  <c r="B19" i="9"/>
  <c r="M18" i="9"/>
  <c r="L18" i="9"/>
  <c r="K18" i="9"/>
  <c r="I18" i="9"/>
  <c r="N18" i="9" s="1"/>
  <c r="B18" i="9"/>
  <c r="M17" i="9"/>
  <c r="L17" i="9"/>
  <c r="K17" i="9"/>
  <c r="I17" i="9"/>
  <c r="N17" i="9" s="1"/>
  <c r="B17" i="9"/>
  <c r="M16" i="9"/>
  <c r="L16" i="9"/>
  <c r="K16" i="9"/>
  <c r="J16" i="9"/>
  <c r="O16" i="9" s="1"/>
  <c r="I16" i="9"/>
  <c r="N16" i="9" s="1"/>
  <c r="B16" i="9"/>
  <c r="M15" i="9"/>
  <c r="L15" i="9"/>
  <c r="K15" i="9"/>
  <c r="J15" i="9"/>
  <c r="O15" i="9" s="1"/>
  <c r="I15" i="9"/>
  <c r="N15" i="9" s="1"/>
  <c r="B15" i="9"/>
  <c r="M14" i="9"/>
  <c r="L14" i="9"/>
  <c r="K14" i="9"/>
  <c r="I14" i="9"/>
  <c r="N14" i="9" s="1"/>
  <c r="B14" i="9"/>
  <c r="M13" i="9"/>
  <c r="L13" i="9"/>
  <c r="K13" i="9"/>
  <c r="I13" i="9"/>
  <c r="N13" i="9" s="1"/>
  <c r="B13" i="9"/>
  <c r="M12" i="9"/>
  <c r="L12" i="9"/>
  <c r="K12" i="9"/>
  <c r="J12" i="9"/>
  <c r="O12" i="9" s="1"/>
  <c r="I12" i="9"/>
  <c r="N12" i="9" s="1"/>
  <c r="B12" i="9"/>
  <c r="M11" i="9"/>
  <c r="L11" i="9"/>
  <c r="K11" i="9"/>
  <c r="J11" i="9"/>
  <c r="O11" i="9" s="1"/>
  <c r="I11" i="9"/>
  <c r="N11" i="9" s="1"/>
  <c r="B11" i="9"/>
  <c r="M10" i="9"/>
  <c r="L10" i="9"/>
  <c r="K10" i="9"/>
  <c r="I10" i="9"/>
  <c r="N10" i="9" s="1"/>
  <c r="B10" i="9"/>
  <c r="M9" i="9"/>
  <c r="L9" i="9"/>
  <c r="K9" i="9"/>
  <c r="I9" i="9"/>
  <c r="N9" i="9" s="1"/>
  <c r="B9" i="9"/>
  <c r="M8" i="9"/>
  <c r="L8" i="9"/>
  <c r="K8" i="9"/>
  <c r="J8" i="9"/>
  <c r="O8" i="9" s="1"/>
  <c r="I8" i="9"/>
  <c r="N8" i="9" s="1"/>
  <c r="B8" i="9"/>
  <c r="J611" i="9" l="1"/>
  <c r="O611" i="9" s="1"/>
  <c r="N611" i="9"/>
  <c r="J776" i="9"/>
  <c r="O776" i="9" s="1"/>
  <c r="N776" i="9"/>
  <c r="J10" i="9"/>
  <c r="O10" i="9" s="1"/>
  <c r="J14" i="9"/>
  <c r="O14" i="9" s="1"/>
  <c r="J18" i="9"/>
  <c r="O18" i="9" s="1"/>
  <c r="J22" i="9"/>
  <c r="O22" i="9" s="1"/>
  <c r="J26" i="9"/>
  <c r="O26" i="9" s="1"/>
  <c r="J30" i="9"/>
  <c r="O30" i="9" s="1"/>
  <c r="J34" i="9"/>
  <c r="O34" i="9" s="1"/>
  <c r="J38" i="9"/>
  <c r="O38" i="9" s="1"/>
  <c r="J42" i="9"/>
  <c r="O42" i="9" s="1"/>
  <c r="J46" i="9"/>
  <c r="O46" i="9" s="1"/>
  <c r="J50" i="9"/>
  <c r="O50" i="9" s="1"/>
  <c r="N52" i="9"/>
  <c r="N58" i="9"/>
  <c r="N63" i="9"/>
  <c r="N68" i="9"/>
  <c r="J77" i="9"/>
  <c r="O77" i="9" s="1"/>
  <c r="J90" i="9"/>
  <c r="O90" i="9" s="1"/>
  <c r="J93" i="9"/>
  <c r="O93" i="9" s="1"/>
  <c r="J97" i="9"/>
  <c r="O97" i="9" s="1"/>
  <c r="J101" i="9"/>
  <c r="O101" i="9" s="1"/>
  <c r="J105" i="9"/>
  <c r="O105" i="9" s="1"/>
  <c r="J109" i="9"/>
  <c r="O109" i="9" s="1"/>
  <c r="J113" i="9"/>
  <c r="O113" i="9" s="1"/>
  <c r="J117" i="9"/>
  <c r="O117" i="9" s="1"/>
  <c r="J121" i="9"/>
  <c r="O121" i="9" s="1"/>
  <c r="J125" i="9"/>
  <c r="O125" i="9" s="1"/>
  <c r="J129" i="9"/>
  <c r="O129" i="9" s="1"/>
  <c r="J133" i="9"/>
  <c r="O133" i="9" s="1"/>
  <c r="J137" i="9"/>
  <c r="O137" i="9" s="1"/>
  <c r="L142" i="9"/>
  <c r="J148" i="9"/>
  <c r="O148" i="9" s="1"/>
  <c r="J169" i="9"/>
  <c r="O169" i="9" s="1"/>
  <c r="J176" i="9"/>
  <c r="O176" i="9" s="1"/>
  <c r="J180" i="9"/>
  <c r="O180" i="9" s="1"/>
  <c r="J201" i="9"/>
  <c r="O201" i="9" s="1"/>
  <c r="J208" i="9"/>
  <c r="O208" i="9" s="1"/>
  <c r="N336" i="9"/>
  <c r="N356" i="9"/>
  <c r="J376" i="9"/>
  <c r="O376" i="9" s="1"/>
  <c r="J383" i="9"/>
  <c r="O383" i="9" s="1"/>
  <c r="J408" i="9"/>
  <c r="O408" i="9" s="1"/>
  <c r="J415" i="9"/>
  <c r="O415" i="9" s="1"/>
  <c r="N633" i="9"/>
  <c r="J633" i="9"/>
  <c r="O633" i="9" s="1"/>
  <c r="N665" i="9"/>
  <c r="J665" i="9"/>
  <c r="O665" i="9" s="1"/>
  <c r="J705" i="9"/>
  <c r="O705" i="9" s="1"/>
  <c r="J716" i="9"/>
  <c r="O716" i="9" s="1"/>
  <c r="N716" i="9"/>
  <c r="J809" i="9"/>
  <c r="O809" i="9" s="1"/>
  <c r="J825" i="9"/>
  <c r="O825" i="9" s="1"/>
  <c r="J768" i="9"/>
  <c r="O768" i="9" s="1"/>
  <c r="N768" i="9"/>
  <c r="J17" i="9"/>
  <c r="O17" i="9" s="1"/>
  <c r="J21" i="9"/>
  <c r="O21" i="9" s="1"/>
  <c r="J33" i="9"/>
  <c r="O33" i="9" s="1"/>
  <c r="J37" i="9"/>
  <c r="O37" i="9" s="1"/>
  <c r="J41" i="9"/>
  <c r="O41" i="9" s="1"/>
  <c r="J45" i="9"/>
  <c r="O45" i="9" s="1"/>
  <c r="J49" i="9"/>
  <c r="O49" i="9" s="1"/>
  <c r="N67" i="9"/>
  <c r="J86" i="9"/>
  <c r="O86" i="9" s="1"/>
  <c r="J89" i="9"/>
  <c r="O89" i="9" s="1"/>
  <c r="J96" i="9"/>
  <c r="O96" i="9" s="1"/>
  <c r="J100" i="9"/>
  <c r="O100" i="9" s="1"/>
  <c r="J104" i="9"/>
  <c r="O104" i="9" s="1"/>
  <c r="J108" i="9"/>
  <c r="O108" i="9" s="1"/>
  <c r="J112" i="9"/>
  <c r="O112" i="9" s="1"/>
  <c r="J116" i="9"/>
  <c r="O116" i="9" s="1"/>
  <c r="J120" i="9"/>
  <c r="O120" i="9" s="1"/>
  <c r="J124" i="9"/>
  <c r="O124" i="9" s="1"/>
  <c r="J128" i="9"/>
  <c r="O128" i="9" s="1"/>
  <c r="J132" i="9"/>
  <c r="O132" i="9" s="1"/>
  <c r="J136" i="9"/>
  <c r="O136" i="9" s="1"/>
  <c r="J140" i="9"/>
  <c r="O140" i="9" s="1"/>
  <c r="J161" i="9"/>
  <c r="O161" i="9" s="1"/>
  <c r="J168" i="9"/>
  <c r="O168" i="9" s="1"/>
  <c r="J172" i="9"/>
  <c r="O172" i="9" s="1"/>
  <c r="J193" i="9"/>
  <c r="O193" i="9" s="1"/>
  <c r="J200" i="9"/>
  <c r="O200" i="9" s="1"/>
  <c r="J204" i="9"/>
  <c r="O204" i="9" s="1"/>
  <c r="M280" i="9"/>
  <c r="J341" i="9"/>
  <c r="O341" i="9" s="1"/>
  <c r="J345" i="9"/>
  <c r="O345" i="9" s="1"/>
  <c r="J375" i="9"/>
  <c r="O375" i="9" s="1"/>
  <c r="J400" i="9"/>
  <c r="O400" i="9" s="1"/>
  <c r="J407" i="9"/>
  <c r="O407" i="9" s="1"/>
  <c r="J422" i="9"/>
  <c r="N436" i="9"/>
  <c r="J436" i="9"/>
  <c r="O436" i="9" s="1"/>
  <c r="J461" i="9"/>
  <c r="O461" i="9" s="1"/>
  <c r="J704" i="9"/>
  <c r="O704" i="9" s="1"/>
  <c r="J711" i="9"/>
  <c r="O711" i="9" s="1"/>
  <c r="N711" i="9"/>
  <c r="J761" i="9"/>
  <c r="O761" i="9" s="1"/>
  <c r="N761" i="9"/>
  <c r="J785" i="9"/>
  <c r="O785" i="9" s="1"/>
  <c r="J793" i="9"/>
  <c r="O793" i="9" s="1"/>
  <c r="J808" i="9"/>
  <c r="O808" i="9" s="1"/>
  <c r="N808" i="9"/>
  <c r="J824" i="9"/>
  <c r="O824" i="9" s="1"/>
  <c r="N824" i="9"/>
  <c r="O280" i="9"/>
  <c r="N449" i="9"/>
  <c r="J449" i="9"/>
  <c r="O449" i="9" s="1"/>
  <c r="J623" i="9"/>
  <c r="O623" i="9" s="1"/>
  <c r="N623" i="9"/>
  <c r="J9" i="9"/>
  <c r="O9" i="9" s="1"/>
  <c r="J13" i="9"/>
  <c r="O13" i="9" s="1"/>
  <c r="J25" i="9"/>
  <c r="O25" i="9" s="1"/>
  <c r="J29" i="9"/>
  <c r="O29" i="9" s="1"/>
  <c r="N56" i="9"/>
  <c r="J171" i="9"/>
  <c r="O171" i="9" s="1"/>
  <c r="N354" i="9"/>
  <c r="N360" i="9"/>
  <c r="J365" i="9"/>
  <c r="O365" i="9" s="1"/>
  <c r="J389" i="9"/>
  <c r="O389" i="9" s="1"/>
  <c r="J393" i="9"/>
  <c r="O393" i="9" s="1"/>
  <c r="N424" i="9"/>
  <c r="J454" i="9"/>
  <c r="O454" i="9" s="1"/>
  <c r="N454" i="9"/>
  <c r="J606" i="9"/>
  <c r="O606" i="9" s="1"/>
  <c r="N606" i="9"/>
  <c r="J619" i="9"/>
  <c r="O619" i="9" s="1"/>
  <c r="N619" i="9"/>
  <c r="J800" i="9"/>
  <c r="O800" i="9" s="1"/>
  <c r="N800" i="9"/>
  <c r="J816" i="9"/>
  <c r="O816" i="9" s="1"/>
  <c r="N816" i="9"/>
  <c r="M73" i="9"/>
  <c r="J131" i="9"/>
  <c r="O131" i="9" s="1"/>
  <c r="J135" i="9"/>
  <c r="O135" i="9" s="1"/>
  <c r="J139" i="9"/>
  <c r="O139" i="9" s="1"/>
  <c r="J153" i="9"/>
  <c r="O153" i="9" s="1"/>
  <c r="J160" i="9"/>
  <c r="O160" i="9" s="1"/>
  <c r="J164" i="9"/>
  <c r="O164" i="9" s="1"/>
  <c r="J185" i="9"/>
  <c r="O185" i="9" s="1"/>
  <c r="J192" i="9"/>
  <c r="O192" i="9" s="1"/>
  <c r="J196" i="9"/>
  <c r="O196" i="9" s="1"/>
  <c r="K349" i="9"/>
  <c r="J392" i="9"/>
  <c r="O392" i="9" s="1"/>
  <c r="J399" i="9"/>
  <c r="O399" i="9" s="1"/>
  <c r="J445" i="9"/>
  <c r="O445" i="9" s="1"/>
  <c r="N484" i="9"/>
  <c r="J484" i="9"/>
  <c r="O484" i="9" s="1"/>
  <c r="N649" i="9"/>
  <c r="J649" i="9"/>
  <c r="O649" i="9" s="1"/>
  <c r="N681" i="9"/>
  <c r="J681" i="9"/>
  <c r="O681" i="9" s="1"/>
  <c r="J703" i="9"/>
  <c r="O703" i="9" s="1"/>
  <c r="J784" i="9"/>
  <c r="O784" i="9" s="1"/>
  <c r="N784" i="9"/>
  <c r="J792" i="9"/>
  <c r="O792" i="9" s="1"/>
  <c r="N792" i="9"/>
  <c r="K832" i="9"/>
  <c r="N54" i="9"/>
  <c r="I73" i="9"/>
  <c r="N73" i="9" s="1"/>
  <c r="J163" i="9"/>
  <c r="O163" i="9" s="1"/>
  <c r="M211" i="9"/>
  <c r="N338" i="9"/>
  <c r="L349" i="9"/>
  <c r="N359" i="9"/>
  <c r="L418" i="9"/>
  <c r="N441" i="9"/>
  <c r="J441" i="9"/>
  <c r="O441" i="9" s="1"/>
  <c r="J615" i="9"/>
  <c r="O615" i="9" s="1"/>
  <c r="N615" i="9"/>
  <c r="J706" i="9"/>
  <c r="O706" i="9" s="1"/>
  <c r="N706" i="9"/>
  <c r="J748" i="9"/>
  <c r="O748" i="9" s="1"/>
  <c r="N748" i="9"/>
  <c r="N59" i="9"/>
  <c r="J177" i="9"/>
  <c r="O177" i="9" s="1"/>
  <c r="J184" i="9"/>
  <c r="O184" i="9" s="1"/>
  <c r="J209" i="9"/>
  <c r="O209" i="9" s="1"/>
  <c r="O215" i="9"/>
  <c r="J343" i="9"/>
  <c r="O343" i="9" s="1"/>
  <c r="N358" i="9"/>
  <c r="J367" i="9"/>
  <c r="O367" i="9" s="1"/>
  <c r="J384" i="9"/>
  <c r="O384" i="9" s="1"/>
  <c r="J391" i="9"/>
  <c r="O391" i="9" s="1"/>
  <c r="J416" i="9"/>
  <c r="O416" i="9" s="1"/>
  <c r="N429" i="9"/>
  <c r="J453" i="9"/>
  <c r="O453" i="9" s="1"/>
  <c r="N453" i="9"/>
  <c r="J702" i="9"/>
  <c r="O702" i="9" s="1"/>
  <c r="N702" i="9"/>
  <c r="J720" i="9"/>
  <c r="O720" i="9" s="1"/>
  <c r="N720" i="9"/>
  <c r="J745" i="9"/>
  <c r="O745" i="9" s="1"/>
  <c r="N745" i="9"/>
  <c r="J641" i="9"/>
  <c r="O641" i="9" s="1"/>
  <c r="J657" i="9"/>
  <c r="O657" i="9" s="1"/>
  <c r="J673" i="9"/>
  <c r="O673" i="9" s="1"/>
  <c r="J689" i="9"/>
  <c r="O689" i="9" s="1"/>
  <c r="J772" i="9"/>
  <c r="O772" i="9" s="1"/>
  <c r="J780" i="9"/>
  <c r="O780" i="9" s="1"/>
  <c r="J796" i="9"/>
  <c r="O796" i="9" s="1"/>
  <c r="J804" i="9"/>
  <c r="O804" i="9" s="1"/>
  <c r="N435" i="9"/>
  <c r="N440" i="9"/>
  <c r="N448" i="9"/>
  <c r="N464" i="9"/>
  <c r="J466" i="9"/>
  <c r="O466" i="9" s="1"/>
  <c r="J481" i="9"/>
  <c r="O481" i="9" s="1"/>
  <c r="N554" i="9"/>
  <c r="L625" i="9"/>
  <c r="J631" i="9"/>
  <c r="O631" i="9" s="1"/>
  <c r="J647" i="9"/>
  <c r="O647" i="9" s="1"/>
  <c r="J663" i="9"/>
  <c r="O663" i="9" s="1"/>
  <c r="J679" i="9"/>
  <c r="O679" i="9" s="1"/>
  <c r="J729" i="9"/>
  <c r="O729" i="9" s="1"/>
  <c r="J771" i="9"/>
  <c r="O771" i="9" s="1"/>
  <c r="N775" i="9"/>
  <c r="J779" i="9"/>
  <c r="O779" i="9" s="1"/>
  <c r="N783" i="9"/>
  <c r="N791" i="9"/>
  <c r="N799" i="9"/>
  <c r="N807" i="9"/>
  <c r="N815" i="9"/>
  <c r="N823" i="9"/>
  <c r="N438" i="9"/>
  <c r="N556" i="9"/>
  <c r="N608" i="9"/>
  <c r="N612" i="9"/>
  <c r="N616" i="9"/>
  <c r="N620" i="9"/>
  <c r="M694" i="9"/>
  <c r="N712" i="9"/>
  <c r="N717" i="9"/>
  <c r="N739" i="9"/>
  <c r="N749" i="9"/>
  <c r="N752" i="9"/>
  <c r="I832" i="9"/>
  <c r="N832" i="9" s="1"/>
  <c r="J556" i="9"/>
  <c r="O556" i="9" s="1"/>
  <c r="J639" i="9"/>
  <c r="O639" i="9" s="1"/>
  <c r="J655" i="9"/>
  <c r="O655" i="9" s="1"/>
  <c r="J671" i="9"/>
  <c r="O671" i="9" s="1"/>
  <c r="J687" i="9"/>
  <c r="O687" i="9" s="1"/>
  <c r="N699" i="9"/>
  <c r="N707" i="9"/>
  <c r="N721" i="9"/>
  <c r="J767" i="9"/>
  <c r="O767" i="9" s="1"/>
  <c r="L832" i="9"/>
  <c r="J452" i="9"/>
  <c r="O452" i="9" s="1"/>
  <c r="M556" i="9"/>
  <c r="M832" i="9"/>
  <c r="J80" i="9"/>
  <c r="O80" i="9" s="1"/>
  <c r="J92" i="9"/>
  <c r="O92" i="9" s="1"/>
  <c r="N442" i="9"/>
  <c r="J442" i="9"/>
  <c r="O442" i="9" s="1"/>
  <c r="J446" i="9"/>
  <c r="O446" i="9" s="1"/>
  <c r="N446" i="9"/>
  <c r="N450" i="9"/>
  <c r="J450" i="9"/>
  <c r="O450" i="9" s="1"/>
  <c r="J462" i="9"/>
  <c r="O462" i="9" s="1"/>
  <c r="N462" i="9"/>
  <c r="J470" i="9"/>
  <c r="O470" i="9" s="1"/>
  <c r="N470" i="9"/>
  <c r="N742" i="9"/>
  <c r="J742" i="9"/>
  <c r="O742" i="9" s="1"/>
  <c r="N293" i="9"/>
  <c r="J293" i="9"/>
  <c r="O293" i="9" s="1"/>
  <c r="N309" i="9"/>
  <c r="J309" i="9"/>
  <c r="O309" i="9" s="1"/>
  <c r="J456" i="9"/>
  <c r="O456" i="9" s="1"/>
  <c r="N456" i="9"/>
  <c r="J88" i="9"/>
  <c r="O88" i="9" s="1"/>
  <c r="J167" i="9"/>
  <c r="O167" i="9" s="1"/>
  <c r="J183" i="9"/>
  <c r="O183" i="9" s="1"/>
  <c r="N298" i="9"/>
  <c r="J298" i="9"/>
  <c r="O298" i="9" s="1"/>
  <c r="N330" i="9"/>
  <c r="J330" i="9"/>
  <c r="O330" i="9" s="1"/>
  <c r="J426" i="9"/>
  <c r="O426" i="9" s="1"/>
  <c r="J174" i="9"/>
  <c r="O174" i="9" s="1"/>
  <c r="N287" i="9"/>
  <c r="J287" i="9"/>
  <c r="O287" i="9" s="1"/>
  <c r="N295" i="9"/>
  <c r="J295" i="9"/>
  <c r="O295" i="9" s="1"/>
  <c r="N303" i="9"/>
  <c r="J303" i="9"/>
  <c r="O303" i="9" s="1"/>
  <c r="L73" i="9"/>
  <c r="J79" i="9"/>
  <c r="J83" i="9"/>
  <c r="O83" i="9" s="1"/>
  <c r="J87" i="9"/>
  <c r="O87" i="9" s="1"/>
  <c r="J91" i="9"/>
  <c r="O91" i="9" s="1"/>
  <c r="J149" i="9"/>
  <c r="O149" i="9" s="1"/>
  <c r="J157" i="9"/>
  <c r="O157" i="9" s="1"/>
  <c r="J165" i="9"/>
  <c r="O165" i="9" s="1"/>
  <c r="J173" i="9"/>
  <c r="O173" i="9" s="1"/>
  <c r="J181" i="9"/>
  <c r="O181" i="9" s="1"/>
  <c r="J189" i="9"/>
  <c r="O189" i="9" s="1"/>
  <c r="J197" i="9"/>
  <c r="O197" i="9" s="1"/>
  <c r="J205" i="9"/>
  <c r="O205" i="9" s="1"/>
  <c r="I349" i="9"/>
  <c r="N349" i="9" s="1"/>
  <c r="N284" i="9"/>
  <c r="J284" i="9"/>
  <c r="N292" i="9"/>
  <c r="J292" i="9"/>
  <c r="O292" i="9" s="1"/>
  <c r="N300" i="9"/>
  <c r="J300" i="9"/>
  <c r="O300" i="9" s="1"/>
  <c r="N308" i="9"/>
  <c r="J308" i="9"/>
  <c r="O308" i="9" s="1"/>
  <c r="N316" i="9"/>
  <c r="J316" i="9"/>
  <c r="O316" i="9" s="1"/>
  <c r="N324" i="9"/>
  <c r="J324" i="9"/>
  <c r="O324" i="9" s="1"/>
  <c r="N332" i="9"/>
  <c r="J332" i="9"/>
  <c r="O332" i="9" s="1"/>
  <c r="J364" i="9"/>
  <c r="O364" i="9" s="1"/>
  <c r="N371" i="9"/>
  <c r="J371" i="9"/>
  <c r="O371" i="9" s="1"/>
  <c r="N379" i="9"/>
  <c r="J379" i="9"/>
  <c r="O379" i="9" s="1"/>
  <c r="N387" i="9"/>
  <c r="J387" i="9"/>
  <c r="O387" i="9" s="1"/>
  <c r="N395" i="9"/>
  <c r="J395" i="9"/>
  <c r="O395" i="9" s="1"/>
  <c r="N403" i="9"/>
  <c r="J403" i="9"/>
  <c r="O403" i="9" s="1"/>
  <c r="N411" i="9"/>
  <c r="J411" i="9"/>
  <c r="O411" i="9" s="1"/>
  <c r="N285" i="9"/>
  <c r="J285" i="9"/>
  <c r="O285" i="9" s="1"/>
  <c r="N333" i="9"/>
  <c r="J333" i="9"/>
  <c r="O333" i="9" s="1"/>
  <c r="I142" i="9"/>
  <c r="N142" i="9" s="1"/>
  <c r="J151" i="9"/>
  <c r="O151" i="9" s="1"/>
  <c r="N306" i="9"/>
  <c r="J306" i="9"/>
  <c r="O306" i="9" s="1"/>
  <c r="N314" i="9"/>
  <c r="J314" i="9"/>
  <c r="O314" i="9" s="1"/>
  <c r="N322" i="9"/>
  <c r="J322" i="9"/>
  <c r="O322" i="9" s="1"/>
  <c r="J166" i="9"/>
  <c r="O166" i="9" s="1"/>
  <c r="J182" i="9"/>
  <c r="O182" i="9" s="1"/>
  <c r="J190" i="9"/>
  <c r="O190" i="9" s="1"/>
  <c r="N319" i="9"/>
  <c r="J319" i="9"/>
  <c r="O319" i="9" s="1"/>
  <c r="N327" i="9"/>
  <c r="J327" i="9"/>
  <c r="O327" i="9" s="1"/>
  <c r="J340" i="9"/>
  <c r="O340" i="9" s="1"/>
  <c r="J380" i="9"/>
  <c r="O380" i="9" s="1"/>
  <c r="J388" i="9"/>
  <c r="O388" i="9" s="1"/>
  <c r="J396" i="9"/>
  <c r="O396" i="9" s="1"/>
  <c r="J404" i="9"/>
  <c r="O404" i="9" s="1"/>
  <c r="N289" i="9"/>
  <c r="J289" i="9"/>
  <c r="O289" i="9" s="1"/>
  <c r="N297" i="9"/>
  <c r="J297" i="9"/>
  <c r="O297" i="9" s="1"/>
  <c r="N305" i="9"/>
  <c r="J305" i="9"/>
  <c r="O305" i="9" s="1"/>
  <c r="N313" i="9"/>
  <c r="J313" i="9"/>
  <c r="O313" i="9" s="1"/>
  <c r="N321" i="9"/>
  <c r="J321" i="9"/>
  <c r="O321" i="9" s="1"/>
  <c r="N329" i="9"/>
  <c r="J329" i="9"/>
  <c r="O329" i="9" s="1"/>
  <c r="N363" i="9"/>
  <c r="J363" i="9"/>
  <c r="O363" i="9" s="1"/>
  <c r="N465" i="9"/>
  <c r="J465" i="9"/>
  <c r="O465" i="9" s="1"/>
  <c r="N301" i="9"/>
  <c r="J301" i="9"/>
  <c r="O301" i="9" s="1"/>
  <c r="N317" i="9"/>
  <c r="J317" i="9"/>
  <c r="O317" i="9" s="1"/>
  <c r="N325" i="9"/>
  <c r="J325" i="9"/>
  <c r="O325" i="9" s="1"/>
  <c r="J84" i="9"/>
  <c r="O84" i="9" s="1"/>
  <c r="J175" i="9"/>
  <c r="O175" i="9" s="1"/>
  <c r="N290" i="9"/>
  <c r="J290" i="9"/>
  <c r="O290" i="9" s="1"/>
  <c r="J158" i="9"/>
  <c r="O158" i="9" s="1"/>
  <c r="J206" i="9"/>
  <c r="O206" i="9" s="1"/>
  <c r="N311" i="9"/>
  <c r="J311" i="9"/>
  <c r="O311" i="9" s="1"/>
  <c r="J372" i="9"/>
  <c r="O372" i="9" s="1"/>
  <c r="N146" i="9"/>
  <c r="I211" i="9"/>
  <c r="N211" i="9" s="1"/>
  <c r="N286" i="9"/>
  <c r="J286" i="9"/>
  <c r="O286" i="9" s="1"/>
  <c r="N294" i="9"/>
  <c r="J294" i="9"/>
  <c r="O294" i="9" s="1"/>
  <c r="N302" i="9"/>
  <c r="J302" i="9"/>
  <c r="O302" i="9" s="1"/>
  <c r="N310" i="9"/>
  <c r="J310" i="9"/>
  <c r="O310" i="9" s="1"/>
  <c r="N318" i="9"/>
  <c r="J318" i="9"/>
  <c r="O318" i="9" s="1"/>
  <c r="N326" i="9"/>
  <c r="J326" i="9"/>
  <c r="O326" i="9" s="1"/>
  <c r="N334" i="9"/>
  <c r="J334" i="9"/>
  <c r="O334" i="9" s="1"/>
  <c r="N374" i="9"/>
  <c r="J374" i="9"/>
  <c r="O374" i="9" s="1"/>
  <c r="N382" i="9"/>
  <c r="J382" i="9"/>
  <c r="O382" i="9" s="1"/>
  <c r="N390" i="9"/>
  <c r="J390" i="9"/>
  <c r="O390" i="9" s="1"/>
  <c r="N398" i="9"/>
  <c r="J398" i="9"/>
  <c r="O398" i="9" s="1"/>
  <c r="N406" i="9"/>
  <c r="J406" i="9"/>
  <c r="O406" i="9" s="1"/>
  <c r="N414" i="9"/>
  <c r="J414" i="9"/>
  <c r="O414" i="9" s="1"/>
  <c r="N457" i="9"/>
  <c r="J457" i="9"/>
  <c r="O457" i="9" s="1"/>
  <c r="J480" i="9"/>
  <c r="O480" i="9" s="1"/>
  <c r="N480" i="9"/>
  <c r="N642" i="9"/>
  <c r="J642" i="9"/>
  <c r="O642" i="9" s="1"/>
  <c r="N658" i="9"/>
  <c r="J658" i="9"/>
  <c r="O658" i="9" s="1"/>
  <c r="N674" i="9"/>
  <c r="J674" i="9"/>
  <c r="O674" i="9" s="1"/>
  <c r="J159" i="9"/>
  <c r="O159" i="9" s="1"/>
  <c r="J146" i="9"/>
  <c r="J154" i="9"/>
  <c r="O154" i="9" s="1"/>
  <c r="J162" i="9"/>
  <c r="O162" i="9" s="1"/>
  <c r="J170" i="9"/>
  <c r="O170" i="9" s="1"/>
  <c r="J178" i="9"/>
  <c r="O178" i="9" s="1"/>
  <c r="J186" i="9"/>
  <c r="O186" i="9" s="1"/>
  <c r="J194" i="9"/>
  <c r="O194" i="9" s="1"/>
  <c r="J202" i="9"/>
  <c r="O202" i="9" s="1"/>
  <c r="N291" i="9"/>
  <c r="J291" i="9"/>
  <c r="O291" i="9" s="1"/>
  <c r="N299" i="9"/>
  <c r="J299" i="9"/>
  <c r="O299" i="9" s="1"/>
  <c r="N307" i="9"/>
  <c r="J307" i="9"/>
  <c r="O307" i="9" s="1"/>
  <c r="N315" i="9"/>
  <c r="J315" i="9"/>
  <c r="O315" i="9" s="1"/>
  <c r="N323" i="9"/>
  <c r="J323" i="9"/>
  <c r="O323" i="9" s="1"/>
  <c r="N331" i="9"/>
  <c r="J331" i="9"/>
  <c r="O331" i="9" s="1"/>
  <c r="N342" i="9"/>
  <c r="J342" i="9"/>
  <c r="O342" i="9" s="1"/>
  <c r="N366" i="9"/>
  <c r="J366" i="9"/>
  <c r="O366" i="9" s="1"/>
  <c r="N425" i="9"/>
  <c r="N427" i="9"/>
  <c r="J427" i="9"/>
  <c r="O427" i="9" s="1"/>
  <c r="J472" i="9"/>
  <c r="O472" i="9" s="1"/>
  <c r="N472" i="9"/>
  <c r="J475" i="9"/>
  <c r="O475" i="9" s="1"/>
  <c r="J191" i="9"/>
  <c r="O191" i="9" s="1"/>
  <c r="J199" i="9"/>
  <c r="O199" i="9" s="1"/>
  <c r="J207" i="9"/>
  <c r="O207" i="9" s="1"/>
  <c r="J150" i="9"/>
  <c r="O150" i="9" s="1"/>
  <c r="J198" i="9"/>
  <c r="O198" i="9" s="1"/>
  <c r="J412" i="9"/>
  <c r="O412" i="9" s="1"/>
  <c r="N288" i="9"/>
  <c r="J288" i="9"/>
  <c r="O288" i="9" s="1"/>
  <c r="N296" i="9"/>
  <c r="J296" i="9"/>
  <c r="O296" i="9" s="1"/>
  <c r="N304" i="9"/>
  <c r="J304" i="9"/>
  <c r="O304" i="9" s="1"/>
  <c r="N312" i="9"/>
  <c r="J312" i="9"/>
  <c r="O312" i="9" s="1"/>
  <c r="N320" i="9"/>
  <c r="J320" i="9"/>
  <c r="O320" i="9" s="1"/>
  <c r="N328" i="9"/>
  <c r="J328" i="9"/>
  <c r="O328" i="9" s="1"/>
  <c r="N339" i="9"/>
  <c r="J755" i="9"/>
  <c r="O755" i="9" s="1"/>
  <c r="N755" i="9"/>
  <c r="N690" i="9"/>
  <c r="J690" i="9"/>
  <c r="O690" i="9" s="1"/>
  <c r="I418" i="9"/>
  <c r="N418" i="9" s="1"/>
  <c r="O422" i="9"/>
  <c r="O629" i="9"/>
  <c r="J353" i="9"/>
  <c r="J362" i="9"/>
  <c r="O362" i="9" s="1"/>
  <c r="J370" i="9"/>
  <c r="O370" i="9" s="1"/>
  <c r="J378" i="9"/>
  <c r="O378" i="9" s="1"/>
  <c r="J386" i="9"/>
  <c r="O386" i="9" s="1"/>
  <c r="J394" i="9"/>
  <c r="O394" i="9" s="1"/>
  <c r="J402" i="9"/>
  <c r="O402" i="9" s="1"/>
  <c r="J410" i="9"/>
  <c r="O410" i="9" s="1"/>
  <c r="K418" i="9"/>
  <c r="N432" i="9"/>
  <c r="J474" i="9"/>
  <c r="O474" i="9" s="1"/>
  <c r="J604" i="9"/>
  <c r="O604" i="9" s="1"/>
  <c r="J368" i="9"/>
  <c r="O368" i="9" s="1"/>
  <c r="J458" i="9"/>
  <c r="O458" i="9" s="1"/>
  <c r="J473" i="9"/>
  <c r="O473" i="9" s="1"/>
  <c r="N603" i="9"/>
  <c r="J603" i="9"/>
  <c r="O603" i="9" s="1"/>
  <c r="J758" i="9"/>
  <c r="O758" i="9" s="1"/>
  <c r="N758" i="9"/>
  <c r="I487" i="9"/>
  <c r="N487" i="9" s="1"/>
  <c r="I625" i="9"/>
  <c r="N625" i="9" s="1"/>
  <c r="N638" i="9"/>
  <c r="J638" i="9"/>
  <c r="O638" i="9" s="1"/>
  <c r="N654" i="9"/>
  <c r="J654" i="9"/>
  <c r="O654" i="9" s="1"/>
  <c r="N670" i="9"/>
  <c r="J670" i="9"/>
  <c r="O670" i="9" s="1"/>
  <c r="N686" i="9"/>
  <c r="J686" i="9"/>
  <c r="O686" i="9" s="1"/>
  <c r="N634" i="9"/>
  <c r="J634" i="9"/>
  <c r="O634" i="9" s="1"/>
  <c r="N650" i="9"/>
  <c r="J650" i="9"/>
  <c r="O650" i="9" s="1"/>
  <c r="N666" i="9"/>
  <c r="J666" i="9"/>
  <c r="O666" i="9" s="1"/>
  <c r="N682" i="9"/>
  <c r="J682" i="9"/>
  <c r="O682" i="9" s="1"/>
  <c r="J747" i="9"/>
  <c r="O747" i="9" s="1"/>
  <c r="N747" i="9"/>
  <c r="N630" i="9"/>
  <c r="J630" i="9"/>
  <c r="O630" i="9" s="1"/>
  <c r="N646" i="9"/>
  <c r="J646" i="9"/>
  <c r="O646" i="9" s="1"/>
  <c r="N662" i="9"/>
  <c r="J662" i="9"/>
  <c r="O662" i="9" s="1"/>
  <c r="N678" i="9"/>
  <c r="J678" i="9"/>
  <c r="O678" i="9" s="1"/>
  <c r="J751" i="9"/>
  <c r="O751" i="9" s="1"/>
  <c r="N751" i="9"/>
  <c r="J560" i="9"/>
  <c r="J561" i="9"/>
  <c r="O561" i="9" s="1"/>
  <c r="J562" i="9"/>
  <c r="O562" i="9" s="1"/>
  <c r="J563" i="9"/>
  <c r="O563" i="9" s="1"/>
  <c r="J564" i="9"/>
  <c r="O564" i="9" s="1"/>
  <c r="J565" i="9"/>
  <c r="O565" i="9" s="1"/>
  <c r="J566" i="9"/>
  <c r="O566" i="9" s="1"/>
  <c r="J567" i="9"/>
  <c r="O567" i="9" s="1"/>
  <c r="J568" i="9"/>
  <c r="O568" i="9" s="1"/>
  <c r="J569" i="9"/>
  <c r="O569" i="9" s="1"/>
  <c r="J570" i="9"/>
  <c r="O570" i="9" s="1"/>
  <c r="J571" i="9"/>
  <c r="O571" i="9" s="1"/>
  <c r="J572" i="9"/>
  <c r="O572" i="9" s="1"/>
  <c r="J573" i="9"/>
  <c r="O573" i="9" s="1"/>
  <c r="J574" i="9"/>
  <c r="O574" i="9" s="1"/>
  <c r="J575" i="9"/>
  <c r="O575" i="9" s="1"/>
  <c r="J576" i="9"/>
  <c r="O576" i="9" s="1"/>
  <c r="J577" i="9"/>
  <c r="O577" i="9" s="1"/>
  <c r="J578" i="9"/>
  <c r="O578" i="9" s="1"/>
  <c r="J579" i="9"/>
  <c r="O579" i="9" s="1"/>
  <c r="J580" i="9"/>
  <c r="O580" i="9" s="1"/>
  <c r="J581" i="9"/>
  <c r="O581" i="9" s="1"/>
  <c r="J582" i="9"/>
  <c r="O582" i="9" s="1"/>
  <c r="J583" i="9"/>
  <c r="O583" i="9" s="1"/>
  <c r="J584" i="9"/>
  <c r="O584" i="9" s="1"/>
  <c r="J585" i="9"/>
  <c r="O585" i="9" s="1"/>
  <c r="J586" i="9"/>
  <c r="O586" i="9" s="1"/>
  <c r="J587" i="9"/>
  <c r="O587" i="9" s="1"/>
  <c r="J588" i="9"/>
  <c r="O588" i="9" s="1"/>
  <c r="J589" i="9"/>
  <c r="O589" i="9" s="1"/>
  <c r="J590" i="9"/>
  <c r="O590" i="9" s="1"/>
  <c r="J591" i="9"/>
  <c r="O591" i="9" s="1"/>
  <c r="J592" i="9"/>
  <c r="O592" i="9" s="1"/>
  <c r="J593" i="9"/>
  <c r="O593" i="9" s="1"/>
  <c r="J594" i="9"/>
  <c r="O594" i="9" s="1"/>
  <c r="J595" i="9"/>
  <c r="O595" i="9" s="1"/>
  <c r="J596" i="9"/>
  <c r="O596" i="9" s="1"/>
  <c r="J597" i="9"/>
  <c r="O597" i="9" s="1"/>
  <c r="J598" i="9"/>
  <c r="O598" i="9" s="1"/>
  <c r="J599" i="9"/>
  <c r="O599" i="9" s="1"/>
  <c r="J600" i="9"/>
  <c r="O600" i="9" s="1"/>
  <c r="J601" i="9"/>
  <c r="O601" i="9" s="1"/>
  <c r="J602" i="9"/>
  <c r="O602" i="9" s="1"/>
  <c r="N629" i="9"/>
  <c r="I694" i="9"/>
  <c r="N694" i="9" s="1"/>
  <c r="K694" i="9"/>
  <c r="N741" i="9"/>
  <c r="J741" i="9"/>
  <c r="O741" i="9" s="1"/>
  <c r="J754" i="9"/>
  <c r="O754" i="9" s="1"/>
  <c r="N754" i="9"/>
  <c r="J750" i="9"/>
  <c r="O750" i="9" s="1"/>
  <c r="N750" i="9"/>
  <c r="J632" i="9"/>
  <c r="O632" i="9" s="1"/>
  <c r="J636" i="9"/>
  <c r="O636" i="9" s="1"/>
  <c r="J640" i="9"/>
  <c r="O640" i="9" s="1"/>
  <c r="J644" i="9"/>
  <c r="O644" i="9" s="1"/>
  <c r="J648" i="9"/>
  <c r="O648" i="9" s="1"/>
  <c r="J652" i="9"/>
  <c r="O652" i="9" s="1"/>
  <c r="J656" i="9"/>
  <c r="O656" i="9" s="1"/>
  <c r="J660" i="9"/>
  <c r="O660" i="9" s="1"/>
  <c r="J664" i="9"/>
  <c r="O664" i="9" s="1"/>
  <c r="J668" i="9"/>
  <c r="O668" i="9" s="1"/>
  <c r="J672" i="9"/>
  <c r="O672" i="9" s="1"/>
  <c r="J676" i="9"/>
  <c r="O676" i="9" s="1"/>
  <c r="J680" i="9"/>
  <c r="O680" i="9" s="1"/>
  <c r="J684" i="9"/>
  <c r="O684" i="9" s="1"/>
  <c r="J688" i="9"/>
  <c r="O688" i="9" s="1"/>
  <c r="J692" i="9"/>
  <c r="O692" i="9" s="1"/>
  <c r="J743" i="9"/>
  <c r="O743" i="9" s="1"/>
  <c r="N743" i="9"/>
  <c r="J759" i="9"/>
  <c r="O759" i="9" s="1"/>
  <c r="N759" i="9"/>
  <c r="N560" i="9"/>
  <c r="J746" i="9"/>
  <c r="O746" i="9" s="1"/>
  <c r="N746" i="9"/>
  <c r="K763" i="9"/>
  <c r="L763" i="9"/>
  <c r="I763" i="9"/>
  <c r="N763" i="9" s="1"/>
  <c r="J832" i="9"/>
  <c r="O832" i="9" s="1"/>
  <c r="J73" i="9" l="1"/>
  <c r="O73" i="9" s="1"/>
  <c r="J625" i="9"/>
  <c r="O625" i="9" s="1"/>
  <c r="O560" i="9"/>
  <c r="O353" i="9"/>
  <c r="J418" i="9"/>
  <c r="O418" i="9" s="1"/>
  <c r="J487" i="9"/>
  <c r="O487" i="9" s="1"/>
  <c r="J211" i="9"/>
  <c r="O211" i="9" s="1"/>
  <c r="O146" i="9"/>
  <c r="J763" i="9"/>
  <c r="O763" i="9" s="1"/>
  <c r="J694" i="9"/>
  <c r="O694" i="9" s="1"/>
  <c r="O79" i="9"/>
  <c r="J142" i="9"/>
  <c r="O142" i="9" s="1"/>
  <c r="J349" i="9"/>
  <c r="O349" i="9" s="1"/>
  <c r="O284" i="9"/>
  <c r="I73" i="8" l="1"/>
  <c r="H73" i="8"/>
  <c r="G73" i="8"/>
  <c r="L73" i="8" s="1"/>
  <c r="F73" i="8"/>
  <c r="E73" i="8"/>
  <c r="N73" i="8" s="1"/>
  <c r="O71" i="8"/>
  <c r="N71" i="8"/>
  <c r="M71" i="8"/>
  <c r="L71" i="8"/>
  <c r="K71" i="8"/>
  <c r="J71" i="8"/>
  <c r="N70" i="8"/>
  <c r="M70" i="8"/>
  <c r="L70" i="8"/>
  <c r="K70" i="8"/>
  <c r="J70" i="8"/>
  <c r="O70" i="8" s="1"/>
  <c r="N69" i="8"/>
  <c r="M69" i="8"/>
  <c r="L69" i="8"/>
  <c r="K69" i="8"/>
  <c r="J69" i="8"/>
  <c r="O69" i="8" s="1"/>
  <c r="N68" i="8"/>
  <c r="M68" i="8"/>
  <c r="L68" i="8"/>
  <c r="K68" i="8"/>
  <c r="J68" i="8"/>
  <c r="O68" i="8" s="1"/>
  <c r="O67" i="8"/>
  <c r="N67" i="8"/>
  <c r="M67" i="8"/>
  <c r="L67" i="8"/>
  <c r="K67" i="8"/>
  <c r="J67" i="8"/>
  <c r="N66" i="8"/>
  <c r="M66" i="8"/>
  <c r="L66" i="8"/>
  <c r="K66" i="8"/>
  <c r="J66" i="8"/>
  <c r="O66" i="8" s="1"/>
  <c r="N65" i="8"/>
  <c r="M65" i="8"/>
  <c r="L65" i="8"/>
  <c r="K65" i="8"/>
  <c r="J65" i="8"/>
  <c r="O65" i="8" s="1"/>
  <c r="N64" i="8"/>
  <c r="M64" i="8"/>
  <c r="L64" i="8"/>
  <c r="K64" i="8"/>
  <c r="J64" i="8"/>
  <c r="O64" i="8" s="1"/>
  <c r="N63" i="8"/>
  <c r="M63" i="8"/>
  <c r="L63" i="8"/>
  <c r="K63" i="8"/>
  <c r="J63" i="8"/>
  <c r="O63" i="8" s="1"/>
  <c r="N62" i="8"/>
  <c r="M62" i="8"/>
  <c r="L62" i="8"/>
  <c r="K62" i="8"/>
  <c r="J62" i="8"/>
  <c r="O62" i="8" s="1"/>
  <c r="N61" i="8"/>
  <c r="M61" i="8"/>
  <c r="L61" i="8"/>
  <c r="K61" i="8"/>
  <c r="J61" i="8"/>
  <c r="O61" i="8" s="1"/>
  <c r="N60" i="8"/>
  <c r="M60" i="8"/>
  <c r="L60" i="8"/>
  <c r="K60" i="8"/>
  <c r="J60" i="8"/>
  <c r="O60" i="8" s="1"/>
  <c r="O59" i="8"/>
  <c r="N59" i="8"/>
  <c r="M59" i="8"/>
  <c r="L59" i="8"/>
  <c r="K59" i="8"/>
  <c r="J59" i="8"/>
  <c r="N58" i="8"/>
  <c r="M58" i="8"/>
  <c r="L58" i="8"/>
  <c r="K58" i="8"/>
  <c r="J58" i="8"/>
  <c r="O58" i="8" s="1"/>
  <c r="O57" i="8"/>
  <c r="N57" i="8"/>
  <c r="M57" i="8"/>
  <c r="L57" i="8"/>
  <c r="K57" i="8"/>
  <c r="J57" i="8"/>
  <c r="N56" i="8"/>
  <c r="M56" i="8"/>
  <c r="L56" i="8"/>
  <c r="K56" i="8"/>
  <c r="J56" i="8"/>
  <c r="O56" i="8" s="1"/>
  <c r="N55" i="8"/>
  <c r="M55" i="8"/>
  <c r="L55" i="8"/>
  <c r="K55" i="8"/>
  <c r="J55" i="8"/>
  <c r="O55" i="8" s="1"/>
  <c r="N54" i="8"/>
  <c r="M54" i="8"/>
  <c r="L54" i="8"/>
  <c r="K54" i="8"/>
  <c r="J54" i="8"/>
  <c r="O54" i="8" s="1"/>
  <c r="O53" i="8"/>
  <c r="N53" i="8"/>
  <c r="M53" i="8"/>
  <c r="L53" i="8"/>
  <c r="K53" i="8"/>
  <c r="J53" i="8"/>
  <c r="N52" i="8"/>
  <c r="M52" i="8"/>
  <c r="L52" i="8"/>
  <c r="K52" i="8"/>
  <c r="J52" i="8"/>
  <c r="O52" i="8" s="1"/>
  <c r="N51" i="8"/>
  <c r="M51" i="8"/>
  <c r="L51" i="8"/>
  <c r="K51" i="8"/>
  <c r="J51" i="8"/>
  <c r="O51" i="8" s="1"/>
  <c r="O50" i="8"/>
  <c r="N50" i="8"/>
  <c r="M50" i="8"/>
  <c r="L50" i="8"/>
  <c r="K50" i="8"/>
  <c r="J50" i="8"/>
  <c r="O49" i="8"/>
  <c r="N49" i="8"/>
  <c r="M49" i="8"/>
  <c r="L49" i="8"/>
  <c r="K49" i="8"/>
  <c r="J49" i="8"/>
  <c r="N48" i="8"/>
  <c r="M48" i="8"/>
  <c r="L48" i="8"/>
  <c r="K48" i="8"/>
  <c r="J48" i="8"/>
  <c r="O48" i="8" s="1"/>
  <c r="N47" i="8"/>
  <c r="M47" i="8"/>
  <c r="L47" i="8"/>
  <c r="K47" i="8"/>
  <c r="J47" i="8"/>
  <c r="O47" i="8" s="1"/>
  <c r="O46" i="8"/>
  <c r="N46" i="8"/>
  <c r="M46" i="8"/>
  <c r="L46" i="8"/>
  <c r="K46" i="8"/>
  <c r="J46" i="8"/>
  <c r="N45" i="8"/>
  <c r="M45" i="8"/>
  <c r="L45" i="8"/>
  <c r="K45" i="8"/>
  <c r="J45" i="8"/>
  <c r="O45" i="8" s="1"/>
  <c r="N44" i="8"/>
  <c r="M44" i="8"/>
  <c r="L44" i="8"/>
  <c r="K44" i="8"/>
  <c r="J44" i="8"/>
  <c r="O44" i="8" s="1"/>
  <c r="O43" i="8"/>
  <c r="N43" i="8"/>
  <c r="M43" i="8"/>
  <c r="L43" i="8"/>
  <c r="K43" i="8"/>
  <c r="J43" i="8"/>
  <c r="O42" i="8"/>
  <c r="N42" i="8"/>
  <c r="M42" i="8"/>
  <c r="L42" i="8"/>
  <c r="K42" i="8"/>
  <c r="J42" i="8"/>
  <c r="O41" i="8"/>
  <c r="N41" i="8"/>
  <c r="M41" i="8"/>
  <c r="L41" i="8"/>
  <c r="K41" i="8"/>
  <c r="J41" i="8"/>
  <c r="N40" i="8"/>
  <c r="M40" i="8"/>
  <c r="L40" i="8"/>
  <c r="K40" i="8"/>
  <c r="J40" i="8"/>
  <c r="O40" i="8" s="1"/>
  <c r="O39" i="8"/>
  <c r="N39" i="8"/>
  <c r="M39" i="8"/>
  <c r="L39" i="8"/>
  <c r="K39" i="8"/>
  <c r="J39" i="8"/>
  <c r="N38" i="8"/>
  <c r="M38" i="8"/>
  <c r="L38" i="8"/>
  <c r="K38" i="8"/>
  <c r="J38" i="8"/>
  <c r="O38" i="8" s="1"/>
  <c r="N37" i="8"/>
  <c r="M37" i="8"/>
  <c r="L37" i="8"/>
  <c r="K37" i="8"/>
  <c r="J37" i="8"/>
  <c r="O37" i="8" s="1"/>
  <c r="N36" i="8"/>
  <c r="M36" i="8"/>
  <c r="L36" i="8"/>
  <c r="K36" i="8"/>
  <c r="J36" i="8"/>
  <c r="O36" i="8" s="1"/>
  <c r="O35" i="8"/>
  <c r="N35" i="8"/>
  <c r="M35" i="8"/>
  <c r="L35" i="8"/>
  <c r="K35" i="8"/>
  <c r="J35" i="8"/>
  <c r="O34" i="8"/>
  <c r="N34" i="8"/>
  <c r="M34" i="8"/>
  <c r="L34" i="8"/>
  <c r="K34" i="8"/>
  <c r="J34" i="8"/>
  <c r="N33" i="8"/>
  <c r="M33" i="8"/>
  <c r="L33" i="8"/>
  <c r="K33" i="8"/>
  <c r="J33" i="8"/>
  <c r="O33" i="8" s="1"/>
  <c r="N32" i="8"/>
  <c r="M32" i="8"/>
  <c r="L32" i="8"/>
  <c r="K32" i="8"/>
  <c r="J32" i="8"/>
  <c r="O32" i="8" s="1"/>
  <c r="N31" i="8"/>
  <c r="M31" i="8"/>
  <c r="L31" i="8"/>
  <c r="K31" i="8"/>
  <c r="J31" i="8"/>
  <c r="O31" i="8" s="1"/>
  <c r="N30" i="8"/>
  <c r="M30" i="8"/>
  <c r="L30" i="8"/>
  <c r="K30" i="8"/>
  <c r="J30" i="8"/>
  <c r="O30" i="8" s="1"/>
  <c r="N29" i="8"/>
  <c r="M29" i="8"/>
  <c r="L29" i="8"/>
  <c r="K29" i="8"/>
  <c r="J29" i="8"/>
  <c r="O29" i="8" s="1"/>
  <c r="N28" i="8"/>
  <c r="M28" i="8"/>
  <c r="L28" i="8"/>
  <c r="K28" i="8"/>
  <c r="J28" i="8"/>
  <c r="O28" i="8" s="1"/>
  <c r="O27" i="8"/>
  <c r="N27" i="8"/>
  <c r="M27" i="8"/>
  <c r="L27" i="8"/>
  <c r="K27" i="8"/>
  <c r="J27" i="8"/>
  <c r="N26" i="8"/>
  <c r="M26" i="8"/>
  <c r="L26" i="8"/>
  <c r="K26" i="8"/>
  <c r="J26" i="8"/>
  <c r="O26" i="8" s="1"/>
  <c r="O25" i="8"/>
  <c r="N25" i="8"/>
  <c r="M25" i="8"/>
  <c r="L25" i="8"/>
  <c r="K25" i="8"/>
  <c r="J25" i="8"/>
  <c r="N24" i="8"/>
  <c r="M24" i="8"/>
  <c r="L24" i="8"/>
  <c r="K24" i="8"/>
  <c r="J24" i="8"/>
  <c r="O24" i="8" s="1"/>
  <c r="N23" i="8"/>
  <c r="M23" i="8"/>
  <c r="L23" i="8"/>
  <c r="K23" i="8"/>
  <c r="J23" i="8"/>
  <c r="O23" i="8" s="1"/>
  <c r="N22" i="8"/>
  <c r="M22" i="8"/>
  <c r="L22" i="8"/>
  <c r="K22" i="8"/>
  <c r="J22" i="8"/>
  <c r="O22" i="8" s="1"/>
  <c r="O21" i="8"/>
  <c r="N21" i="8"/>
  <c r="M21" i="8"/>
  <c r="L21" i="8"/>
  <c r="K21" i="8"/>
  <c r="J21" i="8"/>
  <c r="N20" i="8"/>
  <c r="M20" i="8"/>
  <c r="L20" i="8"/>
  <c r="K20" i="8"/>
  <c r="J20" i="8"/>
  <c r="O20" i="8" s="1"/>
  <c r="N19" i="8"/>
  <c r="M19" i="8"/>
  <c r="L19" i="8"/>
  <c r="K19" i="8"/>
  <c r="J19" i="8"/>
  <c r="O19" i="8" s="1"/>
  <c r="O18" i="8"/>
  <c r="N18" i="8"/>
  <c r="M18" i="8"/>
  <c r="L18" i="8"/>
  <c r="K18" i="8"/>
  <c r="J18" i="8"/>
  <c r="O17" i="8"/>
  <c r="N17" i="8"/>
  <c r="M17" i="8"/>
  <c r="L17" i="8"/>
  <c r="K17" i="8"/>
  <c r="J17" i="8"/>
  <c r="N16" i="8"/>
  <c r="M16" i="8"/>
  <c r="L16" i="8"/>
  <c r="K16" i="8"/>
  <c r="J16" i="8"/>
  <c r="O16" i="8" s="1"/>
  <c r="N15" i="8"/>
  <c r="M15" i="8"/>
  <c r="L15" i="8"/>
  <c r="K15" i="8"/>
  <c r="J15" i="8"/>
  <c r="O15" i="8" s="1"/>
  <c r="O14" i="8"/>
  <c r="N14" i="8"/>
  <c r="M14" i="8"/>
  <c r="L14" i="8"/>
  <c r="K14" i="8"/>
  <c r="J14" i="8"/>
  <c r="N13" i="8"/>
  <c r="M13" i="8"/>
  <c r="L13" i="8"/>
  <c r="K13" i="8"/>
  <c r="J13" i="8"/>
  <c r="O13" i="8" s="1"/>
  <c r="N12" i="8"/>
  <c r="M12" i="8"/>
  <c r="L12" i="8"/>
  <c r="K12" i="8"/>
  <c r="J12" i="8"/>
  <c r="O12" i="8" s="1"/>
  <c r="O11" i="8"/>
  <c r="N11" i="8"/>
  <c r="M11" i="8"/>
  <c r="L11" i="8"/>
  <c r="K11" i="8"/>
  <c r="J11" i="8"/>
  <c r="O10" i="8"/>
  <c r="N10" i="8"/>
  <c r="M10" i="8"/>
  <c r="L10" i="8"/>
  <c r="K10" i="8"/>
  <c r="J10" i="8"/>
  <c r="N9" i="8"/>
  <c r="M9" i="8"/>
  <c r="L9" i="8"/>
  <c r="K9" i="8"/>
  <c r="J9" i="8"/>
  <c r="O9" i="8" s="1"/>
  <c r="N8" i="8"/>
  <c r="M8" i="8"/>
  <c r="L8" i="8"/>
  <c r="K8" i="8"/>
  <c r="J8" i="8"/>
  <c r="J73" i="8" l="1"/>
  <c r="O73" i="8" s="1"/>
  <c r="K73" i="8"/>
  <c r="O8" i="8"/>
  <c r="M73" i="8"/>
  <c r="D43" i="7"/>
  <c r="EA42" i="7"/>
  <c r="EA43" i="7" s="1"/>
  <c r="DZ42" i="7"/>
  <c r="DZ43" i="7" s="1"/>
  <c r="DY42" i="7"/>
  <c r="DY43" i="7" s="1"/>
  <c r="DX42" i="7"/>
  <c r="DX43" i="7" s="1"/>
  <c r="DW42" i="7"/>
  <c r="DW43" i="7" s="1"/>
  <c r="DV42" i="7"/>
  <c r="DV43" i="7" s="1"/>
  <c r="DU42" i="7"/>
  <c r="DU43" i="7" s="1"/>
  <c r="DT42" i="7"/>
  <c r="DT43" i="7" s="1"/>
  <c r="DS42" i="7"/>
  <c r="DS43" i="7" s="1"/>
  <c r="DR42" i="7"/>
  <c r="DR43" i="7" s="1"/>
  <c r="DQ42" i="7"/>
  <c r="DQ43" i="7" s="1"/>
  <c r="DP42" i="7"/>
  <c r="DP43" i="7" s="1"/>
  <c r="DO42" i="7"/>
  <c r="DO43" i="7" s="1"/>
  <c r="DN42" i="7"/>
  <c r="DN43" i="7" s="1"/>
  <c r="DM42" i="7"/>
  <c r="DM43" i="7" s="1"/>
  <c r="DL42" i="7"/>
  <c r="DL43" i="7" s="1"/>
  <c r="DK42" i="7"/>
  <c r="DK43" i="7" s="1"/>
  <c r="DJ42" i="7"/>
  <c r="DJ43" i="7" s="1"/>
  <c r="DI42" i="7"/>
  <c r="DI43" i="7" s="1"/>
  <c r="DH42" i="7"/>
  <c r="DH43" i="7" s="1"/>
  <c r="DG42" i="7"/>
  <c r="DG43" i="7" s="1"/>
  <c r="DF42" i="7"/>
  <c r="DF43" i="7" s="1"/>
  <c r="DE42" i="7"/>
  <c r="DE43" i="7" s="1"/>
  <c r="DD42" i="7"/>
  <c r="DD43" i="7" s="1"/>
  <c r="DC42" i="7"/>
  <c r="DC43" i="7" s="1"/>
  <c r="DB42" i="7"/>
  <c r="DB43" i="7" s="1"/>
  <c r="DA42" i="7"/>
  <c r="DA43" i="7" s="1"/>
  <c r="CZ42" i="7"/>
  <c r="CZ43" i="7" s="1"/>
  <c r="CY42" i="7"/>
  <c r="CY43" i="7" s="1"/>
  <c r="CX42" i="7"/>
  <c r="CX43" i="7" s="1"/>
  <c r="CW42" i="7"/>
  <c r="CW43" i="7" s="1"/>
  <c r="CV42" i="7"/>
  <c r="CV43" i="7" s="1"/>
  <c r="CU42" i="7"/>
  <c r="CU43" i="7" s="1"/>
  <c r="CT42" i="7"/>
  <c r="CT43" i="7" s="1"/>
  <c r="CS42" i="7"/>
  <c r="CS43" i="7" s="1"/>
  <c r="CR42" i="7"/>
  <c r="CR43" i="7" s="1"/>
  <c r="CQ42" i="7"/>
  <c r="CQ43" i="7" s="1"/>
  <c r="CP42" i="7"/>
  <c r="CP43" i="7" s="1"/>
  <c r="CO42" i="7"/>
  <c r="CO43" i="7" s="1"/>
  <c r="CN42" i="7"/>
  <c r="CN43" i="7" s="1"/>
  <c r="CM42" i="7"/>
  <c r="CM43" i="7" s="1"/>
  <c r="CL42" i="7"/>
  <c r="CL43" i="7" s="1"/>
  <c r="CK42" i="7"/>
  <c r="CK43" i="7" s="1"/>
  <c r="CJ42" i="7"/>
  <c r="CJ43" i="7" s="1"/>
  <c r="CI42" i="7"/>
  <c r="CI43" i="7" s="1"/>
  <c r="CH42" i="7"/>
  <c r="CH43" i="7" s="1"/>
  <c r="CG42" i="7"/>
  <c r="CG43" i="7" s="1"/>
  <c r="CF42" i="7"/>
  <c r="CF43" i="7" s="1"/>
  <c r="CE42" i="7"/>
  <c r="CE43" i="7" s="1"/>
  <c r="CD42" i="7"/>
  <c r="CD43" i="7" s="1"/>
  <c r="CC42" i="7"/>
  <c r="CC43" i="7" s="1"/>
  <c r="CB42" i="7"/>
  <c r="CB43" i="7" s="1"/>
  <c r="CA42" i="7"/>
  <c r="CA43" i="7" s="1"/>
  <c r="BZ42" i="7"/>
  <c r="BZ43" i="7" s="1"/>
  <c r="BY42" i="7"/>
  <c r="BY43" i="7" s="1"/>
  <c r="BX42" i="7"/>
  <c r="BX43" i="7" s="1"/>
  <c r="BW42" i="7"/>
  <c r="BW43" i="7" s="1"/>
  <c r="BV42" i="7"/>
  <c r="BV43" i="7" s="1"/>
  <c r="BU42" i="7"/>
  <c r="BU43" i="7" s="1"/>
  <c r="BT42" i="7"/>
  <c r="BT43" i="7" s="1"/>
  <c r="BS42" i="7"/>
  <c r="BS43" i="7" s="1"/>
  <c r="BR42" i="7"/>
  <c r="BR43" i="7" s="1"/>
  <c r="BQ42" i="7"/>
  <c r="BQ43" i="7" s="1"/>
  <c r="BP42" i="7"/>
  <c r="BP43" i="7" s="1"/>
  <c r="BO42" i="7"/>
  <c r="BO43" i="7" s="1"/>
  <c r="BN42" i="7"/>
  <c r="BN43" i="7" s="1"/>
  <c r="BM42" i="7"/>
  <c r="BM43" i="7" s="1"/>
  <c r="BL42" i="7"/>
  <c r="BL43" i="7" s="1"/>
  <c r="BK42" i="7"/>
  <c r="BK43" i="7" s="1"/>
  <c r="BJ42" i="7"/>
  <c r="BJ43" i="7" s="1"/>
  <c r="BI42" i="7"/>
  <c r="BI43" i="7" s="1"/>
  <c r="BH42" i="7"/>
  <c r="BH43" i="7" s="1"/>
  <c r="BG42" i="7"/>
  <c r="BG43" i="7" s="1"/>
  <c r="BF42" i="7"/>
  <c r="BF43" i="7" s="1"/>
  <c r="BE42" i="7"/>
  <c r="BE43" i="7" s="1"/>
  <c r="BD42" i="7"/>
  <c r="BD43" i="7" s="1"/>
  <c r="BC42" i="7"/>
  <c r="BC43" i="7" s="1"/>
  <c r="BB42" i="7"/>
  <c r="BB43" i="7" s="1"/>
  <c r="BA42" i="7"/>
  <c r="BA43" i="7" s="1"/>
  <c r="AZ42" i="7"/>
  <c r="AZ43" i="7" s="1"/>
  <c r="AY42" i="7"/>
  <c r="AY43" i="7" s="1"/>
  <c r="AX42" i="7"/>
  <c r="AX43" i="7" s="1"/>
  <c r="AW42" i="7"/>
  <c r="AW43" i="7" s="1"/>
  <c r="AV42" i="7"/>
  <c r="AV43" i="7" s="1"/>
  <c r="AU42" i="7"/>
  <c r="AU43" i="7" s="1"/>
  <c r="AT42" i="7"/>
  <c r="AT43" i="7" s="1"/>
  <c r="AS42" i="7"/>
  <c r="AS43" i="7" s="1"/>
  <c r="AR42" i="7"/>
  <c r="AR43" i="7" s="1"/>
  <c r="AQ42" i="7"/>
  <c r="AQ43" i="7" s="1"/>
  <c r="AP42" i="7"/>
  <c r="AP43" i="7" s="1"/>
  <c r="AO42" i="7"/>
  <c r="AO43" i="7" s="1"/>
  <c r="AN42" i="7"/>
  <c r="AN43" i="7" s="1"/>
  <c r="AM42" i="7"/>
  <c r="AM43" i="7" s="1"/>
  <c r="AL42" i="7"/>
  <c r="AL43" i="7" s="1"/>
  <c r="AK42" i="7"/>
  <c r="AK43" i="7" s="1"/>
  <c r="AJ42" i="7"/>
  <c r="AJ43" i="7" s="1"/>
  <c r="AI42" i="7"/>
  <c r="AI43" i="7" s="1"/>
  <c r="AH42" i="7"/>
  <c r="AH43" i="7" s="1"/>
  <c r="AG42" i="7"/>
  <c r="AG43" i="7" s="1"/>
  <c r="AF42" i="7"/>
  <c r="AF43" i="7" s="1"/>
  <c r="AE42" i="7"/>
  <c r="AE43" i="7" s="1"/>
  <c r="AD42" i="7"/>
  <c r="AD43" i="7" s="1"/>
  <c r="AC42" i="7"/>
  <c r="AC43" i="7" s="1"/>
  <c r="AB42" i="7"/>
  <c r="AB43" i="7" s="1"/>
  <c r="AA42" i="7"/>
  <c r="AA43" i="7" s="1"/>
  <c r="Z42" i="7"/>
  <c r="Z43" i="7" s="1"/>
  <c r="Y42" i="7"/>
  <c r="Y43" i="7" s="1"/>
  <c r="X42" i="7"/>
  <c r="X43" i="7" s="1"/>
  <c r="W42" i="7"/>
  <c r="W43" i="7" s="1"/>
  <c r="V42" i="7"/>
  <c r="V43" i="7" s="1"/>
  <c r="U42" i="7"/>
  <c r="U43" i="7" s="1"/>
  <c r="T42" i="7"/>
  <c r="T43" i="7" s="1"/>
  <c r="S42" i="7"/>
  <c r="S43" i="7" s="1"/>
  <c r="R42" i="7"/>
  <c r="R43" i="7" s="1"/>
  <c r="Q42" i="7"/>
  <c r="Q43" i="7" s="1"/>
  <c r="P42" i="7"/>
  <c r="P43" i="7" s="1"/>
  <c r="O42" i="7"/>
  <c r="O43" i="7" s="1"/>
  <c r="N42" i="7"/>
  <c r="N43" i="7" s="1"/>
  <c r="M42" i="7"/>
  <c r="M43" i="7" s="1"/>
  <c r="L42" i="7"/>
  <c r="L43" i="7" s="1"/>
  <c r="K42" i="7"/>
  <c r="K43" i="7" s="1"/>
  <c r="J42" i="7"/>
  <c r="J43" i="7" s="1"/>
  <c r="I42" i="7"/>
  <c r="I43" i="7" s="1"/>
  <c r="H42" i="7"/>
  <c r="H43" i="7" s="1"/>
  <c r="G42" i="7"/>
  <c r="G43" i="7" s="1"/>
  <c r="F42" i="7"/>
  <c r="F43" i="7" s="1"/>
  <c r="E42" i="7"/>
  <c r="E43" i="7" s="1"/>
  <c r="D42" i="7"/>
  <c r="C42" i="7"/>
  <c r="C43" i="7" s="1"/>
  <c r="B42" i="7"/>
  <c r="B43" i="7" s="1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CK25" i="7"/>
  <c r="EA21" i="7"/>
  <c r="EA25" i="7" s="1"/>
  <c r="DZ21" i="7"/>
  <c r="DZ25" i="7" s="1"/>
  <c r="DY21" i="7"/>
  <c r="DY25" i="7" s="1"/>
  <c r="DX21" i="7"/>
  <c r="DX25" i="7" s="1"/>
  <c r="DW21" i="7"/>
  <c r="DW25" i="7" s="1"/>
  <c r="DV21" i="7"/>
  <c r="DV25" i="7" s="1"/>
  <c r="DU21" i="7"/>
  <c r="DU25" i="7" s="1"/>
  <c r="DT21" i="7"/>
  <c r="DT25" i="7" s="1"/>
  <c r="DS21" i="7"/>
  <c r="DS25" i="7" s="1"/>
  <c r="DR21" i="7"/>
  <c r="DR25" i="7" s="1"/>
  <c r="DQ21" i="7"/>
  <c r="DQ25" i="7" s="1"/>
  <c r="DP21" i="7"/>
  <c r="DP25" i="7" s="1"/>
  <c r="DO21" i="7"/>
  <c r="DO25" i="7" s="1"/>
  <c r="DN21" i="7"/>
  <c r="DN25" i="7" s="1"/>
  <c r="DM21" i="7"/>
  <c r="DM25" i="7" s="1"/>
  <c r="DL21" i="7"/>
  <c r="DL25" i="7" s="1"/>
  <c r="DK21" i="7"/>
  <c r="DK25" i="7" s="1"/>
  <c r="DJ21" i="7"/>
  <c r="DJ25" i="7" s="1"/>
  <c r="DI21" i="7"/>
  <c r="DI25" i="7" s="1"/>
  <c r="DH21" i="7"/>
  <c r="DH25" i="7" s="1"/>
  <c r="DG21" i="7"/>
  <c r="DG25" i="7" s="1"/>
  <c r="DF21" i="7"/>
  <c r="DF25" i="7" s="1"/>
  <c r="DE21" i="7"/>
  <c r="DE25" i="7" s="1"/>
  <c r="DD21" i="7"/>
  <c r="DD25" i="7" s="1"/>
  <c r="DC21" i="7"/>
  <c r="DC25" i="7" s="1"/>
  <c r="DB21" i="7"/>
  <c r="DB25" i="7" s="1"/>
  <c r="DA21" i="7"/>
  <c r="DA25" i="7" s="1"/>
  <c r="CZ21" i="7"/>
  <c r="CZ25" i="7" s="1"/>
  <c r="CY21" i="7"/>
  <c r="CY25" i="7" s="1"/>
  <c r="CX21" i="7"/>
  <c r="CX25" i="7" s="1"/>
  <c r="CW21" i="7"/>
  <c r="CW25" i="7" s="1"/>
  <c r="CV21" i="7"/>
  <c r="CV25" i="7" s="1"/>
  <c r="CU21" i="7"/>
  <c r="CU25" i="7" s="1"/>
  <c r="CT21" i="7"/>
  <c r="CT25" i="7" s="1"/>
  <c r="CS21" i="7"/>
  <c r="CS25" i="7" s="1"/>
  <c r="CR21" i="7"/>
  <c r="CR25" i="7" s="1"/>
  <c r="CQ21" i="7"/>
  <c r="CQ25" i="7" s="1"/>
  <c r="CP21" i="7"/>
  <c r="CP25" i="7" s="1"/>
  <c r="CO21" i="7"/>
  <c r="CO25" i="7" s="1"/>
  <c r="CN21" i="7"/>
  <c r="CN25" i="7" s="1"/>
  <c r="CM21" i="7"/>
  <c r="CM25" i="7" s="1"/>
  <c r="CL21" i="7"/>
  <c r="CL25" i="7" s="1"/>
  <c r="CK21" i="7"/>
  <c r="CJ21" i="7"/>
  <c r="CJ25" i="7" s="1"/>
  <c r="CI21" i="7"/>
  <c r="CI25" i="7" s="1"/>
  <c r="CH21" i="7"/>
  <c r="CH25" i="7" s="1"/>
  <c r="CG21" i="7"/>
  <c r="CG25" i="7" s="1"/>
  <c r="CF21" i="7"/>
  <c r="CF25" i="7" s="1"/>
  <c r="CE21" i="7"/>
  <c r="CE25" i="7" s="1"/>
  <c r="CD21" i="7"/>
  <c r="CD25" i="7" s="1"/>
  <c r="CC21" i="7"/>
  <c r="CC25" i="7" s="1"/>
  <c r="CB21" i="7"/>
  <c r="CB25" i="7" s="1"/>
  <c r="CA21" i="7"/>
  <c r="CA25" i="7" s="1"/>
  <c r="BZ21" i="7"/>
  <c r="BZ25" i="7" s="1"/>
  <c r="BY21" i="7"/>
  <c r="BY25" i="7" s="1"/>
  <c r="BX21" i="7"/>
  <c r="BX25" i="7" s="1"/>
  <c r="BW21" i="7"/>
  <c r="BW25" i="7" s="1"/>
  <c r="BV21" i="7"/>
  <c r="BV25" i="7" s="1"/>
  <c r="BU21" i="7"/>
  <c r="BU25" i="7" s="1"/>
  <c r="BT21" i="7"/>
  <c r="BT25" i="7" s="1"/>
  <c r="BS21" i="7"/>
  <c r="BS25" i="7" s="1"/>
  <c r="BR21" i="7"/>
  <c r="BR25" i="7" s="1"/>
  <c r="BQ21" i="7"/>
  <c r="BQ25" i="7" s="1"/>
  <c r="BP21" i="7"/>
  <c r="BP25" i="7" s="1"/>
  <c r="BO21" i="7"/>
  <c r="BO25" i="7" s="1"/>
  <c r="BN21" i="7"/>
  <c r="BN25" i="7" s="1"/>
  <c r="BM21" i="7"/>
  <c r="BM25" i="7" s="1"/>
  <c r="BL21" i="7"/>
  <c r="BL25" i="7" s="1"/>
  <c r="BK21" i="7"/>
  <c r="BK25" i="7" s="1"/>
  <c r="BJ21" i="7"/>
  <c r="BJ25" i="7" s="1"/>
  <c r="BI21" i="7"/>
  <c r="BI25" i="7" s="1"/>
  <c r="BH21" i="7"/>
  <c r="BH25" i="7" s="1"/>
  <c r="BG21" i="7"/>
  <c r="BG25" i="7" s="1"/>
  <c r="BF21" i="7"/>
  <c r="BF25" i="7" s="1"/>
  <c r="BE21" i="7"/>
  <c r="BE25" i="7" s="1"/>
  <c r="BD21" i="7"/>
  <c r="BD25" i="7" s="1"/>
  <c r="BC21" i="7"/>
  <c r="BC25" i="7" s="1"/>
  <c r="BB21" i="7"/>
  <c r="BB25" i="7" s="1"/>
  <c r="BA21" i="7"/>
  <c r="BA25" i="7" s="1"/>
  <c r="AZ21" i="7"/>
  <c r="AZ25" i="7" s="1"/>
  <c r="AY21" i="7"/>
  <c r="AY25" i="7" s="1"/>
  <c r="AX21" i="7"/>
  <c r="AX25" i="7" s="1"/>
  <c r="AW21" i="7"/>
  <c r="AW25" i="7" s="1"/>
  <c r="AV21" i="7"/>
  <c r="AV25" i="7" s="1"/>
  <c r="AU21" i="7"/>
  <c r="AU25" i="7" s="1"/>
  <c r="AT21" i="7"/>
  <c r="AT25" i="7" s="1"/>
  <c r="AS21" i="7"/>
  <c r="AS25" i="7" s="1"/>
  <c r="AR21" i="7"/>
  <c r="AR25" i="7" s="1"/>
  <c r="AQ21" i="7"/>
  <c r="AQ25" i="7" s="1"/>
  <c r="AP21" i="7"/>
  <c r="AP25" i="7" s="1"/>
  <c r="AO21" i="7"/>
  <c r="AO25" i="7" s="1"/>
  <c r="AN21" i="7"/>
  <c r="AN25" i="7" s="1"/>
  <c r="AM21" i="7"/>
  <c r="AM25" i="7" s="1"/>
  <c r="AL21" i="7"/>
  <c r="AL25" i="7" s="1"/>
  <c r="AK21" i="7"/>
  <c r="AK25" i="7" s="1"/>
  <c r="AJ21" i="7"/>
  <c r="AJ25" i="7" s="1"/>
  <c r="AI21" i="7"/>
  <c r="AI25" i="7" s="1"/>
  <c r="AH21" i="7"/>
  <c r="AH25" i="7" s="1"/>
  <c r="AG21" i="7"/>
  <c r="AG25" i="7" s="1"/>
  <c r="AF21" i="7"/>
  <c r="AF25" i="7" s="1"/>
  <c r="AE21" i="7"/>
  <c r="AE25" i="7" s="1"/>
  <c r="AD21" i="7"/>
  <c r="AD25" i="7" s="1"/>
  <c r="AC21" i="7"/>
  <c r="AC25" i="7" s="1"/>
  <c r="AB21" i="7"/>
  <c r="AB25" i="7" s="1"/>
  <c r="AA21" i="7"/>
  <c r="AA25" i="7" s="1"/>
  <c r="Z21" i="7"/>
  <c r="Z25" i="7" s="1"/>
  <c r="Y21" i="7"/>
  <c r="Y25" i="7" s="1"/>
  <c r="X21" i="7"/>
  <c r="X25" i="7" s="1"/>
  <c r="W21" i="7"/>
  <c r="W25" i="7" s="1"/>
  <c r="V21" i="7"/>
  <c r="V25" i="7" s="1"/>
  <c r="U21" i="7"/>
  <c r="U25" i="7" s="1"/>
  <c r="T21" i="7"/>
  <c r="T25" i="7" s="1"/>
  <c r="S21" i="7"/>
  <c r="S25" i="7" s="1"/>
  <c r="R21" i="7"/>
  <c r="R25" i="7" s="1"/>
  <c r="Q21" i="7"/>
  <c r="Q25" i="7" s="1"/>
  <c r="P21" i="7"/>
  <c r="P25" i="7" s="1"/>
  <c r="O21" i="7"/>
  <c r="O25" i="7" s="1"/>
  <c r="N21" i="7"/>
  <c r="N25" i="7" s="1"/>
  <c r="M21" i="7"/>
  <c r="M25" i="7" s="1"/>
  <c r="L21" i="7"/>
  <c r="L25" i="7" s="1"/>
  <c r="K21" i="7"/>
  <c r="K25" i="7" s="1"/>
  <c r="J21" i="7"/>
  <c r="J25" i="7" s="1"/>
  <c r="I21" i="7"/>
  <c r="I25" i="7" s="1"/>
  <c r="H21" i="7"/>
  <c r="H25" i="7" s="1"/>
  <c r="G21" i="7"/>
  <c r="G25" i="7" s="1"/>
  <c r="F21" i="7"/>
  <c r="F25" i="7" s="1"/>
  <c r="E21" i="7"/>
  <c r="E25" i="7" s="1"/>
  <c r="D21" i="7"/>
  <c r="D25" i="7" s="1"/>
  <c r="C21" i="7"/>
  <c r="C25" i="7" s="1"/>
  <c r="B21" i="7"/>
  <c r="B25" i="7" s="1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U149" i="4"/>
  <c r="T149" i="4"/>
  <c r="S149" i="4"/>
  <c r="R149" i="4"/>
  <c r="Q149" i="4"/>
  <c r="P149" i="4"/>
  <c r="K149" i="4"/>
  <c r="J149" i="4"/>
  <c r="I149" i="4"/>
  <c r="H149" i="4"/>
  <c r="G149" i="4"/>
  <c r="F149" i="4"/>
  <c r="E149" i="4"/>
  <c r="D149" i="4"/>
  <c r="C149" i="4"/>
  <c r="B149" i="4"/>
  <c r="U148" i="4"/>
  <c r="T148" i="4"/>
  <c r="S148" i="4"/>
  <c r="R148" i="4"/>
  <c r="Q148" i="4"/>
  <c r="P148" i="4"/>
  <c r="L148" i="4"/>
  <c r="K148" i="4"/>
  <c r="J148" i="4"/>
  <c r="I148" i="4"/>
  <c r="H148" i="4"/>
  <c r="G148" i="4"/>
  <c r="F148" i="4"/>
  <c r="E148" i="4"/>
  <c r="D148" i="4"/>
  <c r="C148" i="4"/>
  <c r="B148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U142" i="4"/>
  <c r="T142" i="4"/>
  <c r="S142" i="4"/>
  <c r="R142" i="4"/>
  <c r="Q142" i="4"/>
  <c r="P142" i="4"/>
  <c r="K142" i="4"/>
  <c r="J142" i="4"/>
  <c r="I142" i="4"/>
  <c r="H142" i="4"/>
  <c r="G142" i="4"/>
  <c r="F142" i="4"/>
  <c r="E142" i="4"/>
  <c r="D142" i="4"/>
  <c r="C142" i="4"/>
  <c r="B142" i="4"/>
  <c r="U141" i="4"/>
  <c r="T141" i="4"/>
  <c r="S141" i="4"/>
  <c r="R141" i="4"/>
  <c r="Q141" i="4"/>
  <c r="P141" i="4"/>
  <c r="K141" i="4"/>
  <c r="J141" i="4"/>
  <c r="I141" i="4"/>
  <c r="H141" i="4"/>
  <c r="G141" i="4"/>
  <c r="F141" i="4"/>
  <c r="E141" i="4"/>
  <c r="D141" i="4"/>
  <c r="C141" i="4"/>
  <c r="B141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U132" i="4"/>
  <c r="T132" i="4"/>
  <c r="S132" i="4"/>
  <c r="R132" i="4"/>
  <c r="Q132" i="4"/>
  <c r="P132" i="4"/>
  <c r="K132" i="4"/>
  <c r="J132" i="4"/>
  <c r="I132" i="4"/>
  <c r="H132" i="4"/>
  <c r="G132" i="4"/>
  <c r="F132" i="4"/>
  <c r="E132" i="4"/>
  <c r="D132" i="4"/>
  <c r="C132" i="4"/>
  <c r="B132" i="4"/>
  <c r="W131" i="4"/>
  <c r="U131" i="4"/>
  <c r="T131" i="4"/>
  <c r="S131" i="4"/>
  <c r="R131" i="4"/>
  <c r="Q131" i="4"/>
  <c r="P131" i="4"/>
  <c r="L131" i="4"/>
  <c r="K131" i="4"/>
  <c r="J131" i="4"/>
  <c r="I131" i="4"/>
  <c r="H131" i="4"/>
  <c r="G131" i="4"/>
  <c r="F131" i="4"/>
  <c r="E131" i="4"/>
  <c r="D131" i="4"/>
  <c r="C131" i="4"/>
  <c r="B131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U125" i="4"/>
  <c r="T125" i="4"/>
  <c r="S125" i="4"/>
  <c r="R125" i="4"/>
  <c r="Q125" i="4"/>
  <c r="P125" i="4"/>
  <c r="K125" i="4"/>
  <c r="J125" i="4"/>
  <c r="I125" i="4"/>
  <c r="H125" i="4"/>
  <c r="G125" i="4"/>
  <c r="F125" i="4"/>
  <c r="E125" i="4"/>
  <c r="D125" i="4"/>
  <c r="C125" i="4"/>
  <c r="B125" i="4"/>
  <c r="W124" i="4"/>
  <c r="U124" i="4"/>
  <c r="T124" i="4"/>
  <c r="S124" i="4"/>
  <c r="R124" i="4"/>
  <c r="Q124" i="4"/>
  <c r="P124" i="4"/>
  <c r="K124" i="4"/>
  <c r="J124" i="4"/>
  <c r="I124" i="4"/>
  <c r="H124" i="4"/>
  <c r="G124" i="4"/>
  <c r="F124" i="4"/>
  <c r="E124" i="4"/>
  <c r="D124" i="4"/>
  <c r="C124" i="4"/>
  <c r="B124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N100" i="4"/>
  <c r="N142" i="4" s="1"/>
  <c r="W99" i="4"/>
  <c r="W141" i="4" s="1"/>
  <c r="V99" i="4"/>
  <c r="V100" i="4" s="1"/>
  <c r="O99" i="4"/>
  <c r="O141" i="4" s="1"/>
  <c r="N99" i="4"/>
  <c r="N148" i="4" s="1"/>
  <c r="M99" i="4"/>
  <c r="M141" i="4" s="1"/>
  <c r="L99" i="4"/>
  <c r="L141" i="4" s="1"/>
  <c r="V91" i="4"/>
  <c r="O91" i="4"/>
  <c r="N91" i="4"/>
  <c r="M91" i="4"/>
  <c r="L91" i="4"/>
  <c r="M83" i="4"/>
  <c r="L83" i="4"/>
  <c r="V79" i="4"/>
  <c r="M79" i="4"/>
  <c r="W75" i="4"/>
  <c r="W79" i="4" s="1"/>
  <c r="V75" i="4"/>
  <c r="O75" i="4"/>
  <c r="O79" i="4" s="1"/>
  <c r="N75" i="4"/>
  <c r="N79" i="4" s="1"/>
  <c r="M75" i="4"/>
  <c r="L75" i="4"/>
  <c r="L79" i="4" s="1"/>
  <c r="W43" i="4"/>
  <c r="W132" i="4" s="1"/>
  <c r="W42" i="4"/>
  <c r="V42" i="4"/>
  <c r="V131" i="4" s="1"/>
  <c r="O42" i="4"/>
  <c r="O43" i="4" s="1"/>
  <c r="N42" i="4"/>
  <c r="N131" i="4" s="1"/>
  <c r="M42" i="4"/>
  <c r="M131" i="4" s="1"/>
  <c r="L42" i="4"/>
  <c r="L124" i="4" s="1"/>
  <c r="V34" i="4"/>
  <c r="O34" i="4"/>
  <c r="N34" i="4"/>
  <c r="M34" i="4"/>
  <c r="L34" i="4"/>
  <c r="N22" i="4"/>
  <c r="W18" i="4"/>
  <c r="W22" i="4" s="1"/>
  <c r="V18" i="4"/>
  <c r="V22" i="4" s="1"/>
  <c r="O18" i="4"/>
  <c r="O22" i="4" s="1"/>
  <c r="N18" i="4"/>
  <c r="M18" i="4"/>
  <c r="M22" i="4" s="1"/>
  <c r="L18" i="4"/>
  <c r="L22" i="4" s="1"/>
  <c r="M100" i="4" l="1"/>
  <c r="V124" i="4"/>
  <c r="O131" i="4"/>
  <c r="W100" i="4"/>
  <c r="W142" i="4" s="1"/>
  <c r="W125" i="4"/>
  <c r="M148" i="4"/>
  <c r="L43" i="4"/>
  <c r="L125" i="4" s="1"/>
  <c r="N149" i="4"/>
  <c r="M43" i="4"/>
  <c r="M124" i="4"/>
  <c r="V43" i="4"/>
  <c r="V125" i="4" s="1"/>
  <c r="N141" i="4"/>
  <c r="O132" i="4"/>
  <c r="O125" i="4"/>
  <c r="V149" i="4"/>
  <c r="V142" i="4"/>
  <c r="O124" i="4"/>
  <c r="L100" i="4"/>
  <c r="V148" i="4"/>
  <c r="N124" i="4"/>
  <c r="V132" i="4"/>
  <c r="V141" i="4"/>
  <c r="O148" i="4"/>
  <c r="W148" i="4"/>
  <c r="N43" i="4"/>
  <c r="O100" i="4"/>
  <c r="W149" i="4" l="1"/>
  <c r="L132" i="4"/>
  <c r="M125" i="4"/>
  <c r="M132" i="4"/>
  <c r="M142" i="4"/>
  <c r="M149" i="4"/>
  <c r="N125" i="4"/>
  <c r="N132" i="4"/>
  <c r="O142" i="4"/>
  <c r="O149" i="4"/>
  <c r="L149" i="4"/>
  <c r="L142" i="4"/>
  <c r="G31" i="3" l="1"/>
  <c r="K29" i="3"/>
  <c r="K31" i="3" s="1"/>
  <c r="J29" i="3"/>
  <c r="J31" i="3" s="1"/>
  <c r="H29" i="3"/>
  <c r="H31" i="3" s="1"/>
  <c r="F29" i="3"/>
  <c r="F31" i="3" s="1"/>
  <c r="E29" i="3"/>
  <c r="E31" i="3" s="1"/>
  <c r="D29" i="3"/>
  <c r="D31" i="3" s="1"/>
  <c r="B29" i="3"/>
  <c r="B31" i="3" s="1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29" i="3" s="1"/>
  <c r="M31" i="3" s="1"/>
  <c r="L43" i="2"/>
  <c r="L44" i="2" s="1"/>
  <c r="K43" i="2"/>
  <c r="K44" i="2" s="1"/>
  <c r="I43" i="2"/>
  <c r="I44" i="2" s="1"/>
  <c r="H43" i="2"/>
  <c r="H44" i="2" s="1"/>
  <c r="F43" i="2"/>
  <c r="F44" i="2" s="1"/>
  <c r="E43" i="2"/>
  <c r="E44" i="2" s="1"/>
  <c r="C43" i="2"/>
  <c r="C44" i="2" s="1"/>
  <c r="B43" i="2"/>
  <c r="B44" i="2" s="1"/>
  <c r="L22" i="2"/>
  <c r="L26" i="2" s="1"/>
  <c r="K22" i="2"/>
  <c r="K26" i="2" s="1"/>
  <c r="I22" i="2"/>
  <c r="I26" i="2" s="1"/>
  <c r="H22" i="2"/>
  <c r="H26" i="2" s="1"/>
  <c r="F22" i="2"/>
  <c r="F26" i="2" s="1"/>
  <c r="E22" i="2"/>
  <c r="E26" i="2" s="1"/>
  <c r="C22" i="2"/>
  <c r="C26" i="2" s="1"/>
  <c r="B22" i="2"/>
  <c r="B26" i="2" s="1"/>
</calcChain>
</file>

<file path=xl/sharedStrings.xml><?xml version="1.0" encoding="utf-8"?>
<sst xmlns="http://schemas.openxmlformats.org/spreadsheetml/2006/main" count="4573" uniqueCount="876">
  <si>
    <t>Tafla 2 Rekstraryfirlit A hluta, landið allt</t>
  </si>
  <si>
    <t>Tafla 4 Framlög Jöfnunarsjóðs</t>
  </si>
  <si>
    <t>Tafla 5 Framlög Jöfnunarsjóðs vegna málefna fatlaðra</t>
  </si>
  <si>
    <t>Tafla 7 Skatttekjur aðalsjóðs (kr. á íbúa)</t>
  </si>
  <si>
    <t>Tafla 8 Rekstur málaflokka (kr. á íbúa)</t>
  </si>
  <si>
    <t>Tafla 16 Aldursskipting íbúanna eftir sveitarfélögum</t>
  </si>
  <si>
    <t>Höfuðborgarsvæðið</t>
  </si>
  <si>
    <t>Önnur</t>
  </si>
  <si>
    <t>Landið allt</t>
  </si>
  <si>
    <t>Reykjavíkurborg</t>
  </si>
  <si>
    <t>utan Reykjavíkurborgar</t>
  </si>
  <si>
    <t>sveitarfélög</t>
  </si>
  <si>
    <t>Íbúafjöldi</t>
  </si>
  <si>
    <t>A hluti</t>
  </si>
  <si>
    <t>A og B hluti</t>
  </si>
  <si>
    <t>Rekstrarreikningur (í þús.kr.)</t>
  </si>
  <si>
    <t>Skatttekjur án Jöfnunarsjóðs</t>
  </si>
  <si>
    <t>Framlag Jöfnunarsjóðs</t>
  </si>
  <si>
    <t>Þjónustutekjur og aðrar tekjur</t>
  </si>
  <si>
    <t>Tekjur</t>
  </si>
  <si>
    <t>Laun og launatengd gjöld</t>
  </si>
  <si>
    <t>Breyting lifeyrisskuldb.</t>
  </si>
  <si>
    <t>Annar rekstrarkostnaður</t>
  </si>
  <si>
    <t>Afskriftir</t>
  </si>
  <si>
    <t>Gjöld</t>
  </si>
  <si>
    <t>Rekstrarniðurst. fyrir fjárm.l. og óregl.l.</t>
  </si>
  <si>
    <t>Fjármunatekj. og (fjármagnsgj.)</t>
  </si>
  <si>
    <t>Rekstrarniðurstaða fyrir óreglulega liði</t>
  </si>
  <si>
    <t>Óreglulegir liðir</t>
  </si>
  <si>
    <t>Rekstrarniðurstaða eftir óreglulega liði</t>
  </si>
  <si>
    <t>Efnahagsreikningur (í þús.kr.)</t>
  </si>
  <si>
    <t>Varanlegir rekstrarfjármunir</t>
  </si>
  <si>
    <t>Áhættufjármunir og langtímakröfur</t>
  </si>
  <si>
    <t>Fastafjármunir</t>
  </si>
  <si>
    <t>Veltufjármunir</t>
  </si>
  <si>
    <t>Eignir</t>
  </si>
  <si>
    <t>Eigið fé</t>
  </si>
  <si>
    <t>Skuldbindingar</t>
  </si>
  <si>
    <t>Langtímaskuldir</t>
  </si>
  <si>
    <t>Skammtímaskuldir</t>
  </si>
  <si>
    <t>Skuldir án skuldbindinga</t>
  </si>
  <si>
    <t>Skuldir og skuldbindingar</t>
  </si>
  <si>
    <t>Skuldir og eigið fé</t>
  </si>
  <si>
    <t>Sjóðstreymi (í þús.kr.)</t>
  </si>
  <si>
    <t>Rekstrarniðurstaða</t>
  </si>
  <si>
    <t>Liðir sem hafa ekki áhrif á fjárstr.</t>
  </si>
  <si>
    <t>Veltufé frá rekstri</t>
  </si>
  <si>
    <t>Br. á rekstrart. eignum og skuldum</t>
  </si>
  <si>
    <t>Handbært fé frá rekstri</t>
  </si>
  <si>
    <t>Fjárfestingarhreyfingar</t>
  </si>
  <si>
    <t>Fjármögnunarhreyfingar</t>
  </si>
  <si>
    <t>Hækkun (lækkun) á handbæru fé</t>
  </si>
  <si>
    <t>Heildar-</t>
  </si>
  <si>
    <t>Laun og</t>
  </si>
  <si>
    <t>Breyting</t>
  </si>
  <si>
    <t>Annar</t>
  </si>
  <si>
    <t>Fjármunatekj./</t>
  </si>
  <si>
    <t>Óreglulegir</t>
  </si>
  <si>
    <t>tekjur</t>
  </si>
  <si>
    <t>launat. gjöld</t>
  </si>
  <si>
    <t>lífeyrisskuldb.</t>
  </si>
  <si>
    <t>rekstrarkostn.</t>
  </si>
  <si>
    <t>samtals</t>
  </si>
  <si>
    <t>(fjármagnsgj.)</t>
  </si>
  <si>
    <t>liðir</t>
  </si>
  <si>
    <t>Niðurstaða</t>
  </si>
  <si>
    <t>í þús. kr.</t>
  </si>
  <si>
    <t>Útsvar</t>
  </si>
  <si>
    <t>Fasteignaskattur</t>
  </si>
  <si>
    <t>Framlög úr Jöfnunarsjóði</t>
  </si>
  <si>
    <t>Skatttekjur</t>
  </si>
  <si>
    <t>Félagsþjónusta</t>
  </si>
  <si>
    <t>Heilbrigðismál</t>
  </si>
  <si>
    <t>Fræðslu- og uppeldismál</t>
  </si>
  <si>
    <t>Menningarmál</t>
  </si>
  <si>
    <t>Æskulýðs- og íþróttamál</t>
  </si>
  <si>
    <t>Brunamál og almannavarnir</t>
  </si>
  <si>
    <t>Hreinlætismál</t>
  </si>
  <si>
    <t>Skipulags- og byggingamál</t>
  </si>
  <si>
    <t>Umferðar- og samgöngumál</t>
  </si>
  <si>
    <t>Umhverfismál</t>
  </si>
  <si>
    <t>Atvinnumál</t>
  </si>
  <si>
    <t>Framlög til B-hluta fyrirtækja</t>
  </si>
  <si>
    <t>Sameiginlegur kostnaður</t>
  </si>
  <si>
    <t>Breyting lífeyrisskuldbindinga</t>
  </si>
  <si>
    <t>Óvenjulegir liðir</t>
  </si>
  <si>
    <t>Fjármagnsliðir</t>
  </si>
  <si>
    <t>Aðalsjóður</t>
  </si>
  <si>
    <t>Aðrir sjóðir A-hluta og milliviðsk.</t>
  </si>
  <si>
    <t>Rekstur A hluta samtals</t>
  </si>
  <si>
    <t>Rekstrarreikningur ( A hluti )</t>
  </si>
  <si>
    <t>Í þús kr. á verðlagi hvers árs</t>
  </si>
  <si>
    <t>Efnahagsreikningur ( A hluti )</t>
  </si>
  <si>
    <t>Sjóðstreymisyfirlit ( A hluti )</t>
  </si>
  <si>
    <t>í þús kr. á verðlagi hvers árs</t>
  </si>
  <si>
    <t>Rekstrarreikningur ( A og B hluti )</t>
  </si>
  <si>
    <t>Efnahagsreikningur ( A og B hluti )</t>
  </si>
  <si>
    <t>Sjóðstreymisyfirlit ( A og B hluti )</t>
  </si>
  <si>
    <t>Lykiltölur ( A hluti )</t>
  </si>
  <si>
    <t>íbúafjöldi</t>
  </si>
  <si>
    <t>Í hlutfalli við tekjur</t>
  </si>
  <si>
    <t>Laun, launatengd gjöld og br.lífs.skb.</t>
  </si>
  <si>
    <t>Krónur á íbúa</t>
  </si>
  <si>
    <t>Veltufjárhlutfall</t>
  </si>
  <si>
    <t>Lykiltölur ( A og B hluti )</t>
  </si>
  <si>
    <t>Fasteigna-</t>
  </si>
  <si>
    <t>nemenda</t>
  </si>
  <si>
    <t>Samtals</t>
  </si>
  <si>
    <t>Kópavogsbær</t>
  </si>
  <si>
    <t>Seltjarnarnesbær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</si>
  <si>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</si>
  <si>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</si>
  <si>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</si>
  <si>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</si>
  <si>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</si>
  <si>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</si>
  <si>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Sveitarfélagið Vogar</t>
  </si>
  <si>
    <t>Suðurnesjabær</t>
  </si>
  <si>
    <t>Akraneskaupstaður</t>
  </si>
  <si>
    <t>Skorradalshreppur</t>
  </si>
  <si>
    <t>Hvalfjarðarsveit</t>
  </si>
  <si>
    <t>Borgarbyggð</t>
  </si>
  <si>
    <t>Grundarfjarðarbær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</si>
  <si>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</si>
  <si>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</si>
  <si>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</si>
  <si>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</si>
  <si>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</si>
  <si>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</si>
  <si>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</si>
  <si>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</si>
  <si>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</si>
  <si>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</si>
  <si>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</si>
  <si>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</si>
  <si>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Húnaþing vestra</t>
  </si>
  <si>
    <t>Sveitarfélagið Skagaströnd</t>
  </si>
  <si>
    <t>Skagabyggð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</si>
  <si>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</si>
  <si>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</si>
  <si>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</si>
  <si>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</si>
  <si>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</si>
  <si>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</si>
  <si>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</si>
  <si>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Tjörneshreppur</t>
  </si>
  <si>
    <t>Þingeyjarsveit</t>
  </si>
  <si>
    <t>Langanesbyggð</t>
  </si>
  <si>
    <t>Fjarðabyggð</t>
  </si>
  <si>
    <t>Múlaþing</t>
  </si>
  <si>
    <t>Vopnafjarðarhreppur</t>
  </si>
  <si>
    <t>Fljótsdalshreppur</t>
  </si>
  <si>
    <t>Vestmannaeyjabær</t>
  </si>
  <si>
    <t>Sveitarfélagið Árborg</t>
  </si>
  <si>
    <t>Sveitarfélagið Hornafjörður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</si>
  <si>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</si>
  <si>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</si>
  <si>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</si>
  <si>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</si>
  <si>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</si>
  <si>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</si>
  <si>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</si>
  <si>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</si>
  <si>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</si>
  <si>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</si>
  <si>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</si>
  <si>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</si>
  <si>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Skeiða- og Gnúpverjahr.</t>
  </si>
  <si>
    <t>Kr. á íbúa, raðað eftir íbúafjölda</t>
  </si>
  <si>
    <t>Jöfnunar-</t>
  </si>
  <si>
    <t>Íbúafj.</t>
  </si>
  <si>
    <t>0001 Útsvör</t>
  </si>
  <si>
    <t>0006 Fasteignaskattur</t>
  </si>
  <si>
    <t>0010 Framlög úr Jöfnunarsjóði sveitarfélaga</t>
  </si>
  <si>
    <t>0035 Lóðarleiga</t>
  </si>
  <si>
    <t>Grand Total</t>
  </si>
  <si>
    <t>skattur</t>
  </si>
  <si>
    <t>sjóður</t>
  </si>
  <si>
    <t>0000 Reykjavíkurborg</t>
  </si>
  <si>
    <t>1000 Kópavogsbær</t>
  </si>
  <si>
    <t>1400 Hafnarfjarðarkaupstaður</t>
  </si>
  <si>
    <t>2000 Reykjanesbær</t>
  </si>
  <si>
    <t>1300 Garðabær</t>
  </si>
  <si>
    <t>1604 Mosfellsbær</t>
  </si>
  <si>
    <t>8200 Sveitarfélagið Árborg</t>
  </si>
  <si>
    <t>3000 Akraneskaupstaður</t>
  </si>
  <si>
    <t>7300 Fjarðabyggð</t>
  </si>
  <si>
    <t>7400 Múlaþing</t>
  </si>
  <si>
    <t>8000 Vestmannaeyjabær</t>
  </si>
  <si>
    <t>4200 Ísafjarðarbær</t>
  </si>
  <si>
    <t>3609 Borgarbyggð</t>
  </si>
  <si>
    <t>2510 Suðurnesjabær</t>
  </si>
  <si>
    <t>2300 Grindavíkurbær</t>
  </si>
  <si>
    <t>6100 Norðurþing</t>
  </si>
  <si>
    <t>8716 Hveragerðisbær</t>
  </si>
  <si>
    <t>8401 Sveitarfélagið Hornafjörður</t>
  </si>
  <si>
    <t>8717 Sveitarfélagið Ölfus</t>
  </si>
  <si>
    <t>6250 Fjallabyggð</t>
  </si>
  <si>
    <t>8613 Rangárþing eystra</t>
  </si>
  <si>
    <t>6400 Dalvíkurbyggð</t>
  </si>
  <si>
    <t>8614 Rangárþing ytra</t>
  </si>
  <si>
    <t>3714 Snæfellsbær</t>
  </si>
  <si>
    <t>2506 Sveitarfélagið Vogar</t>
  </si>
  <si>
    <t>5508 Húnaþing vestra</t>
  </si>
  <si>
    <t>8721 Bláskógabyggð</t>
  </si>
  <si>
    <t>6513 Eyjafjarðarsveit</t>
  </si>
  <si>
    <t>4607 Vesturbyggð</t>
  </si>
  <si>
    <t>4100 Bolungarvíkurkaupstaður</t>
  </si>
  <si>
    <t>3709 Grundarfjarðarbær</t>
  </si>
  <si>
    <t>8710 Hrunamannahreppur</t>
  </si>
  <si>
    <t>8508 Mýrdalshreppur</t>
  </si>
  <si>
    <t>8722 Flóahreppur</t>
  </si>
  <si>
    <t>6515 Hörgársveit</t>
  </si>
  <si>
    <t>7502 Vopnafjarðarhreppur</t>
  </si>
  <si>
    <t>3511 Hvalfjarðarsveit</t>
  </si>
  <si>
    <t>8509 Skaftárhreppur</t>
  </si>
  <si>
    <t>3811 Dalabyggð</t>
  </si>
  <si>
    <t>8720 Skeiða- og Gnúpverjahreppur</t>
  </si>
  <si>
    <t>8719 Grímsnes- og Grafningshreppur</t>
  </si>
  <si>
    <t>5609 Sveitarfélagið Skagaströnd</t>
  </si>
  <si>
    <t>6601 Svalbarðsstrandarhreppur</t>
  </si>
  <si>
    <t>4911 Strandabyggð</t>
  </si>
  <si>
    <t>6602 Grýtubakkahreppur</t>
  </si>
  <si>
    <t>8610 Ásahreppur</t>
  </si>
  <si>
    <t>4604 Tálknafjarðarhreppur</t>
  </si>
  <si>
    <t>1606 Kjósarhreppur</t>
  </si>
  <si>
    <t>4502 Reykhólahreppur</t>
  </si>
  <si>
    <t>4803 Súðavíkurhreppur</t>
  </si>
  <si>
    <t>3713 Eyja- og Miklaholtshreppur</t>
  </si>
  <si>
    <t>4902 Kaldrananeshreppur</t>
  </si>
  <si>
    <t>7505 Fljótsdalshreppur</t>
  </si>
  <si>
    <t>5611 Skagabyggð</t>
  </si>
  <si>
    <t>3506 Skorradalshreppur</t>
  </si>
  <si>
    <t>6611 Tjörneshreppur</t>
  </si>
  <si>
    <t>4901 Árneshreppur</t>
  </si>
  <si>
    <t>íbúafj.</t>
  </si>
  <si>
    <t>kostnaður</t>
  </si>
  <si>
    <t>Svnr</t>
  </si>
  <si>
    <t>Heiti</t>
  </si>
  <si>
    <t>Laun og launtengd gjöld</t>
  </si>
  <si>
    <t>Gjöld Total</t>
  </si>
  <si>
    <t>Nettó</t>
  </si>
  <si>
    <t>02 Félagsþjónusta</t>
  </si>
  <si>
    <t>03 Heilbrigðismál</t>
  </si>
  <si>
    <t>04 Fræðslu- og uppeldismál</t>
  </si>
  <si>
    <t>05 Menningarmál</t>
  </si>
  <si>
    <t>Æskulýðs- og íþrottamál</t>
  </si>
  <si>
    <t>06 Æskulýðs- og íþróttamál</t>
  </si>
  <si>
    <t>07 Brunamál og almannavarnir</t>
  </si>
  <si>
    <t>08 Hreinlætismál</t>
  </si>
  <si>
    <t>Skipulags- og byggingarmál</t>
  </si>
  <si>
    <t>09 Skipulags- og byggingarmál</t>
  </si>
  <si>
    <t>10 Umferðar- og samgöngumál</t>
  </si>
  <si>
    <t>11 Umhverfismál</t>
  </si>
  <si>
    <t>13 Atvinnumál</t>
  </si>
  <si>
    <t>21 Sameiginlegur kostnaður</t>
  </si>
  <si>
    <t>Tafla 9a. Lykiltölur, hlutfall við tekjur</t>
  </si>
  <si>
    <t>Tafla 9b. Lykiltölur, hlutfall við tekjur</t>
  </si>
  <si>
    <t>Laun,</t>
  </si>
  <si>
    <t>Fjár-</t>
  </si>
  <si>
    <t>launat.gj. og</t>
  </si>
  <si>
    <t>Veltufé frá</t>
  </si>
  <si>
    <t xml:space="preserve">festingar- </t>
  </si>
  <si>
    <t>Skuldir án</t>
  </si>
  <si>
    <t>Skuldir og</t>
  </si>
  <si>
    <t>br.lífsj.skb.</t>
  </si>
  <si>
    <t>rekstri</t>
  </si>
  <si>
    <t>hreyfingar</t>
  </si>
  <si>
    <t>skuldb.</t>
  </si>
  <si>
    <t>1100 Seltjarnarnesbær</t>
  </si>
  <si>
    <t>Tafla 10a. Lykiltölur úr rekstri</t>
  </si>
  <si>
    <t>Tafla 10b. Lykiltölur úr rekstri</t>
  </si>
  <si>
    <t>rekstrargj.</t>
  </si>
  <si>
    <t>Fjármagns-</t>
  </si>
  <si>
    <t>Óreglul.</t>
  </si>
  <si>
    <t>Rekstrar-</t>
  </si>
  <si>
    <t>og afskr.</t>
  </si>
  <si>
    <t>niðurstaða</t>
  </si>
  <si>
    <t>Tafla 11a. Lykiltölur úr sjóðsstreymi og efnahag</t>
  </si>
  <si>
    <t>Tafla 11b. Lykiltölur úr sjóðsstreymi og efnahag</t>
  </si>
  <si>
    <t xml:space="preserve">Fjárfestingar- </t>
  </si>
  <si>
    <t>Skuldir með</t>
  </si>
  <si>
    <t>í þús.kr.</t>
  </si>
  <si>
    <t>Álagningar-</t>
  </si>
  <si>
    <t xml:space="preserve">Álagt </t>
  </si>
  <si>
    <t>prósenta</t>
  </si>
  <si>
    <t>útsvar skv.</t>
  </si>
  <si>
    <t>útsvar, hluti</t>
  </si>
  <si>
    <t>nettó</t>
  </si>
  <si>
    <t>brúttó útsvar</t>
  </si>
  <si>
    <t>Svnr.</t>
  </si>
  <si>
    <t>Heiti sveitarfélags</t>
  </si>
  <si>
    <t>útsvars</t>
  </si>
  <si>
    <t>álagningaskrá</t>
  </si>
  <si>
    <t>Jöfnunarsjóðs</t>
  </si>
  <si>
    <t>útsvar</t>
  </si>
  <si>
    <t>kr.á íbúa</t>
  </si>
  <si>
    <t>Útsvarsstofn</t>
  </si>
  <si>
    <t>Álagn.</t>
  </si>
  <si>
    <t>Álagning</t>
  </si>
  <si>
    <t>prós.</t>
  </si>
  <si>
    <t>kr.</t>
  </si>
  <si>
    <t>stofn</t>
  </si>
  <si>
    <t>A-fl.</t>
  </si>
  <si>
    <t>B-fl.</t>
  </si>
  <si>
    <t>C-fl.</t>
  </si>
  <si>
    <t>álagning</t>
  </si>
  <si>
    <t>á íbúa</t>
  </si>
  <si>
    <t>Fráveitugj.</t>
  </si>
  <si>
    <t>Vatnsgjald</t>
  </si>
  <si>
    <t xml:space="preserve">    Lóðarleiga</t>
  </si>
  <si>
    <t>A-liður</t>
  </si>
  <si>
    <t>B-liður</t>
  </si>
  <si>
    <t>C-liður</t>
  </si>
  <si>
    <t xml:space="preserve">% af </t>
  </si>
  <si>
    <t>íbúðir</t>
  </si>
  <si>
    <t>fyrirtæki</t>
  </si>
  <si>
    <t>Fj.</t>
  </si>
  <si>
    <t>Sveitarfélag</t>
  </si>
  <si>
    <t>%</t>
  </si>
  <si>
    <t>fm</t>
  </si>
  <si>
    <t>% af lm</t>
  </si>
  <si>
    <t>gjd.</t>
  </si>
  <si>
    <t>0000</t>
  </si>
  <si>
    <t>Reykjavíkurborg 1) 5)</t>
  </si>
  <si>
    <t>Reykjanesbær 11)</t>
  </si>
  <si>
    <t>Akraneskaupstaður 1 ) 5)</t>
  </si>
  <si>
    <t>Hvalfjarðarsveit 5)</t>
  </si>
  <si>
    <t>Borgarbyggð 2) 12)</t>
  </si>
  <si>
    <t>Grundarfjarðarbær 6)</t>
  </si>
  <si>
    <t>Dalvíkurbyggð 4) 9)</t>
  </si>
  <si>
    <t>Eyjafjarðarsveit 8)</t>
  </si>
  <si>
    <t>Hörgársveit 8)</t>
  </si>
  <si>
    <t>Svalbarðsstrandarhr. 8)</t>
  </si>
  <si>
    <t>Múlaþing 10)</t>
  </si>
  <si>
    <t>Grímsn.- og Grafningshr.</t>
  </si>
  <si>
    <t>milli ára</t>
  </si>
  <si>
    <t>Tafla 16.  Aldursskipting íbúanna eftir sveitarfélögum</t>
  </si>
  <si>
    <t>Hlf</t>
  </si>
  <si>
    <t>0 ára</t>
  </si>
  <si>
    <t>í %</t>
  </si>
  <si>
    <t>1- 5</t>
  </si>
  <si>
    <t xml:space="preserve">í % </t>
  </si>
  <si>
    <t>6 - 15</t>
  </si>
  <si>
    <t>16 - 25</t>
  </si>
  <si>
    <t>26 - 66</t>
  </si>
  <si>
    <t xml:space="preserve">67 - 79 </t>
  </si>
  <si>
    <t>80 -</t>
  </si>
  <si>
    <t>Alls</t>
  </si>
  <si>
    <t>Á 1. ári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</si>
  <si>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</si>
  <si>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</si>
  <si>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</si>
  <si>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</si>
  <si>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</si>
  <si>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</si>
  <si>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</si>
  <si>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</si>
  <si>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</si>
  <si>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</si>
  <si>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</si>
  <si>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</si>
  <si>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</si>
  <si>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</si>
  <si>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</si>
  <si>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</si>
  <si>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</si>
  <si>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</si>
  <si>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</si>
  <si>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</si>
  <si>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</si>
  <si>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</si>
  <si>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</si>
  <si>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</si>
  <si>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</si>
  <si>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</si>
  <si>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</si>
  <si>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</si>
  <si>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</si>
  <si>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</si>
  <si>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</si>
  <si>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</si>
  <si>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</si>
  <si>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</si>
  <si>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</si>
  <si>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</si>
  <si>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</si>
  <si>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</si>
  <si>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</si>
  <si>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</si>
  <si>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</si>
  <si>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</si>
  <si>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</si>
  <si>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</si>
  <si>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</si>
  <si>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</si>
  <si>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</si>
  <si>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</si>
  <si>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</si>
  <si>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</si>
  <si>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</si>
  <si>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</si>
  <si>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</si>
  <si>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</si>
  <si>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</si>
  <si>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</si>
  <si>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</si>
  <si>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</si>
  <si>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</si>
  <si>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</si>
  <si>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</si>
  <si>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</si>
  <si>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</si>
  <si>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</si>
  <si>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</si>
  <si>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</si>
  <si>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</si>
  <si>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</si>
  <si>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</si>
  <si>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</si>
  <si>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</si>
  <si>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</si>
  <si>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</si>
  <si>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</si>
  <si>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</si>
  <si>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</si>
  <si>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</si>
  <si>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</si>
  <si>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</si>
  <si>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</si>
  <si>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</si>
  <si>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</si>
  <si>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</si>
  <si>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</si>
  <si>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</si>
  <si>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</si>
  <si>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</si>
  <si>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</si>
  <si>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</si>
  <si>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</si>
  <si>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</si>
  <si>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</si>
  <si>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</si>
  <si>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</si>
  <si>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</si>
  <si>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</si>
  <si>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</si>
  <si>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</si>
  <si>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</si>
  <si>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</si>
  <si>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</si>
  <si>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</si>
  <si>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</si>
  <si>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</si>
  <si>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</si>
  <si>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</si>
  <si>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</si>
  <si>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</si>
  <si>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</si>
  <si>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Brúttó</t>
  </si>
  <si>
    <t>Stöðugildi</t>
  </si>
  <si>
    <t>Bekkjar-</t>
  </si>
  <si>
    <t>gjöld</t>
  </si>
  <si>
    <t>Fjöldi</t>
  </si>
  <si>
    <t>kennara</t>
  </si>
  <si>
    <t>annara</t>
  </si>
  <si>
    <t>Skóli</t>
  </si>
  <si>
    <t>deildir</t>
  </si>
  <si>
    <t>Launa og lanatengd</t>
  </si>
  <si>
    <t>Önnur gjöld</t>
  </si>
  <si>
    <t>(í þús.kr.)</t>
  </si>
  <si>
    <t>með réttindi</t>
  </si>
  <si>
    <t>án réttinda</t>
  </si>
  <si>
    <t>starfmanna</t>
  </si>
  <si>
    <t>I Höfuðborgarsvæði</t>
  </si>
  <si>
    <t>Austurbæjarskóli</t>
  </si>
  <si>
    <t>1-10</t>
  </si>
  <si>
    <t>Árbæjarskóli</t>
  </si>
  <si>
    <t>Ártúnsskóli</t>
  </si>
  <si>
    <t>1-7</t>
  </si>
  <si>
    <t>Breiðagerðisskóli</t>
  </si>
  <si>
    <t>Breiðholtsskóli</t>
  </si>
  <si>
    <t>Brúarskóli  1)</t>
  </si>
  <si>
    <t>Dalskóli</t>
  </si>
  <si>
    <t>Fellaskóli, Rvík</t>
  </si>
  <si>
    <t>Foldaskóli</t>
  </si>
  <si>
    <t>Fossvogsskóli</t>
  </si>
  <si>
    <t>Grandaskóli</t>
  </si>
  <si>
    <t>Hagaskóli</t>
  </si>
  <si>
    <t>8-10</t>
  </si>
  <si>
    <t>Hamraskóli</t>
  </si>
  <si>
    <t>Háteigsskóli</t>
  </si>
  <si>
    <t>Hlíðaskóli</t>
  </si>
  <si>
    <t>Hólabrekkuskóli</t>
  </si>
  <si>
    <t>Húsaskóli</t>
  </si>
  <si>
    <t xml:space="preserve">Ingunnarskóli </t>
  </si>
  <si>
    <t>Klettaskóli 1)</t>
  </si>
  <si>
    <t>Klébergsskóli</t>
  </si>
  <si>
    <t>Langholtsskóli</t>
  </si>
  <si>
    <t>Laugalækjarskóli</t>
  </si>
  <si>
    <t>7-10</t>
  </si>
  <si>
    <t>Laugarnesskóli</t>
  </si>
  <si>
    <t>1-6</t>
  </si>
  <si>
    <t>Melaskóli</t>
  </si>
  <si>
    <t>Norðlingaskóli</t>
  </si>
  <si>
    <t>Réttarholtsskóli</t>
  </si>
  <si>
    <t>Rimaskóli</t>
  </si>
  <si>
    <t>Selásskóli</t>
  </si>
  <si>
    <t>Seljaskóli</t>
  </si>
  <si>
    <t>Sæmundarskóli</t>
  </si>
  <si>
    <t>Vesturbæjarskóli</t>
  </si>
  <si>
    <t>Vogaskóli</t>
  </si>
  <si>
    <t>Ölduselsskóli</t>
  </si>
  <si>
    <t>1000</t>
  </si>
  <si>
    <t>Álfhólsskóli</t>
  </si>
  <si>
    <t>Hörðuvallaskóli</t>
  </si>
  <si>
    <t>Kársnesskóli</t>
  </si>
  <si>
    <t>Kópavogsskóli</t>
  </si>
  <si>
    <t>Lindaskóli</t>
  </si>
  <si>
    <t>Salaskóli</t>
  </si>
  <si>
    <t>Smáraskóli</t>
  </si>
  <si>
    <t>Snælandsskóli</t>
  </si>
  <si>
    <t>Vatnsendaskóli</t>
  </si>
  <si>
    <t>1100</t>
  </si>
  <si>
    <t>Grunnskóli Seltjarnarness</t>
  </si>
  <si>
    <t>1300</t>
  </si>
  <si>
    <t>Álftanesskóli</t>
  </si>
  <si>
    <t>Flataskóli</t>
  </si>
  <si>
    <t>Garðaskóli</t>
  </si>
  <si>
    <t>Hofsstaðaskóli</t>
  </si>
  <si>
    <t>Sjálandsskóli</t>
  </si>
  <si>
    <t>Urriðaholtsskóli</t>
  </si>
  <si>
    <t>1400</t>
  </si>
  <si>
    <t>Áslandsskóli</t>
  </si>
  <si>
    <t>Hraunvallaskóli</t>
  </si>
  <si>
    <t>Hvaleyrarskóli</t>
  </si>
  <si>
    <t>Lækjarskóli</t>
  </si>
  <si>
    <t>Setbergsskóli</t>
  </si>
  <si>
    <t>Skarðshlíðarskóli</t>
  </si>
  <si>
    <t>Víðistaðaskóli</t>
  </si>
  <si>
    <t>Öldutúnsskóli</t>
  </si>
  <si>
    <t>1604</t>
  </si>
  <si>
    <t>Helgafellsskóli</t>
  </si>
  <si>
    <t>Krikaskóli</t>
  </si>
  <si>
    <t>1-4</t>
  </si>
  <si>
    <t>Lágafellsskóli</t>
  </si>
  <si>
    <t>Varmárskóli</t>
  </si>
  <si>
    <t>II Suðurnes</t>
  </si>
  <si>
    <t>2000</t>
  </si>
  <si>
    <t>Akurskóli</t>
  </si>
  <si>
    <t>Holtaskóli</t>
  </si>
  <si>
    <t>Myllubakkaskóli</t>
  </si>
  <si>
    <t>Njarðvíkurskóli</t>
  </si>
  <si>
    <t>Stapaskóli</t>
  </si>
  <si>
    <t>2300</t>
  </si>
  <si>
    <t>Grunnskóli Grindavíkur</t>
  </si>
  <si>
    <t>2506</t>
  </si>
  <si>
    <t>Stóru-Vogaskóli</t>
  </si>
  <si>
    <t>2510</t>
  </si>
  <si>
    <t>Gerðaskóli</t>
  </si>
  <si>
    <t>III Vesturland</t>
  </si>
  <si>
    <t>3000</t>
  </si>
  <si>
    <t>Brekkubæjarskóli</t>
  </si>
  <si>
    <t>Grundaskóli</t>
  </si>
  <si>
    <t>3511</t>
  </si>
  <si>
    <t>3609</t>
  </si>
  <si>
    <t>Grunnskóli Borgarfjarðarsveitar</t>
  </si>
  <si>
    <t>Grunnskólinn í Borgarnesi</t>
  </si>
  <si>
    <t>3709</t>
  </si>
  <si>
    <t>Grunnskóli Grundarfjarðar</t>
  </si>
  <si>
    <t>Grunnskólinn í Stykkishólmi</t>
  </si>
  <si>
    <t>3714</t>
  </si>
  <si>
    <t>Grunnskóli Snæfellsbæjar</t>
  </si>
  <si>
    <t>3811</t>
  </si>
  <si>
    <t>Auðarskóli</t>
  </si>
  <si>
    <t>IV Vestfirðir</t>
  </si>
  <si>
    <t>4100</t>
  </si>
  <si>
    <t>Grunnskóli Bolungarvíkur</t>
  </si>
  <si>
    <t>4200</t>
  </si>
  <si>
    <t>Grunnskóli Önundarfjarðar</t>
  </si>
  <si>
    <t>Grunnskólinn á Ísafirði</t>
  </si>
  <si>
    <t>Grunnskólinn á Suðureyri</t>
  </si>
  <si>
    <t>Grunnskólinn Þingeyri</t>
  </si>
  <si>
    <t>4502</t>
  </si>
  <si>
    <t>Reykhólaskóli</t>
  </si>
  <si>
    <t>4604</t>
  </si>
  <si>
    <t>4607</t>
  </si>
  <si>
    <t>Bíldudalsskóli</t>
  </si>
  <si>
    <t>Patreksskóli</t>
  </si>
  <si>
    <t>4803</t>
  </si>
  <si>
    <t>Súðavíkurskóli</t>
  </si>
  <si>
    <t>4902</t>
  </si>
  <si>
    <t>Grunnskólinn á Drangsnesi</t>
  </si>
  <si>
    <t>4911</t>
  </si>
  <si>
    <t>Grunnskólinn Hólmavík</t>
  </si>
  <si>
    <t>V Norðurland vestra</t>
  </si>
  <si>
    <t>Grunnskólinn austan Vatna</t>
  </si>
  <si>
    <t>Varmahlíðarskóli</t>
  </si>
  <si>
    <t>5508</t>
  </si>
  <si>
    <t>Grunnskóli Húnaþings vestra</t>
  </si>
  <si>
    <t>5609</t>
  </si>
  <si>
    <t>Höfðaskóli</t>
  </si>
  <si>
    <t>VI Norðurland eystra</t>
  </si>
  <si>
    <t>6000</t>
  </si>
  <si>
    <t>Brekkuskóli</t>
  </si>
  <si>
    <t>Giljaskóli</t>
  </si>
  <si>
    <t>Glerárskóli</t>
  </si>
  <si>
    <t>Hlíðarskóli 1)</t>
  </si>
  <si>
    <t>Lundarskóli</t>
  </si>
  <si>
    <t>Oddeyrarskóli</t>
  </si>
  <si>
    <t>Síðuskóli</t>
  </si>
  <si>
    <t>6100</t>
  </si>
  <si>
    <t>Borgarhólsskóli</t>
  </si>
  <si>
    <t>Grunnskóli Raufarhafnar</t>
  </si>
  <si>
    <t>Öxarfjarðarskóli</t>
  </si>
  <si>
    <t>6250</t>
  </si>
  <si>
    <t>Grunnskóli Fjallabyggðar</t>
  </si>
  <si>
    <t>6400</t>
  </si>
  <si>
    <t>Árskógarskóli</t>
  </si>
  <si>
    <t>6513</t>
  </si>
  <si>
    <t>Hrafnagilsskóli</t>
  </si>
  <si>
    <t>6515</t>
  </si>
  <si>
    <t>Þelamerkurskóli</t>
  </si>
  <si>
    <t>6601</t>
  </si>
  <si>
    <t>Valsárskóli</t>
  </si>
  <si>
    <t>6602</t>
  </si>
  <si>
    <t>Grenivíkurskóli</t>
  </si>
  <si>
    <t>Reykjahlíðarskóli</t>
  </si>
  <si>
    <t>Grunnskólinn á Þórshöfn</t>
  </si>
  <si>
    <t>VII Austurland</t>
  </si>
  <si>
    <t>7300</t>
  </si>
  <si>
    <t>Breiðdals-og Stöðvarfjarðarskóli</t>
  </si>
  <si>
    <t>Grunnskóli Fáskrúðsfjarðar</t>
  </si>
  <si>
    <t>Grunnskóli Reyðarfjarðar</t>
  </si>
  <si>
    <t>Grunnskólinn á Eskifirði</t>
  </si>
  <si>
    <t>Nesskóli</t>
  </si>
  <si>
    <t>7400</t>
  </si>
  <si>
    <t>Brúarásskóli</t>
  </si>
  <si>
    <t>Egilsstaðaskóli</t>
  </si>
  <si>
    <t xml:space="preserve">Seyðisfjarðarskóli  </t>
  </si>
  <si>
    <t>7502</t>
  </si>
  <si>
    <t>Vopnafjarðarskóli</t>
  </si>
  <si>
    <t>VIII Suðurland</t>
  </si>
  <si>
    <t>8000</t>
  </si>
  <si>
    <t>Grunnskóli Vestmannaeyja</t>
  </si>
  <si>
    <t>8200</t>
  </si>
  <si>
    <t>Barnaskólinn á Eb. og Stk.</t>
  </si>
  <si>
    <t>Sunnulækjarskóli</t>
  </si>
  <si>
    <t>Vallaskóli</t>
  </si>
  <si>
    <t>8401</t>
  </si>
  <si>
    <t>Grunnskóli Hornafjarðar</t>
  </si>
  <si>
    <t>Grunnskólinn í Hofgarði</t>
  </si>
  <si>
    <t>8508</t>
  </si>
  <si>
    <t>8509</t>
  </si>
  <si>
    <t>8613</t>
  </si>
  <si>
    <t>Hvolsskóli</t>
  </si>
  <si>
    <t>8614</t>
  </si>
  <si>
    <t>Grunnskólinn á Hellu</t>
  </si>
  <si>
    <t>8710</t>
  </si>
  <si>
    <t>Flúðaskóli</t>
  </si>
  <si>
    <t>8716</t>
  </si>
  <si>
    <t>Grunnskólinn í Hveragerði</t>
  </si>
  <si>
    <t>8717</t>
  </si>
  <si>
    <t>Grunnskólinn í Þorlákshöfn</t>
  </si>
  <si>
    <t>8719</t>
  </si>
  <si>
    <t>Kerhólsskóli</t>
  </si>
  <si>
    <t>8720</t>
  </si>
  <si>
    <t>Þjórsárskóli</t>
  </si>
  <si>
    <t>8721</t>
  </si>
  <si>
    <t>8722</t>
  </si>
  <si>
    <t>Flóaskóli</t>
  </si>
  <si>
    <t>Sjálfstætt starfandi grunnskólar sem fá rekstrarstuðning frá viðkomandi sveitarfélögum</t>
  </si>
  <si>
    <t>Barnask. Hjallast. Rvík.</t>
  </si>
  <si>
    <t>Landakotsskóli</t>
  </si>
  <si>
    <t>Skóli Ísaks Jónssonar</t>
  </si>
  <si>
    <t>Suðurhlíðarskóli</t>
  </si>
  <si>
    <t>Tjarnarskóli</t>
  </si>
  <si>
    <t>Waldorfskólinn Sólstafir</t>
  </si>
  <si>
    <t>Waldorfskólinn Lækjarbotnum</t>
  </si>
  <si>
    <t>Alþjóðarskólinn á Íslandi</t>
  </si>
  <si>
    <t>Barnask. Hjallast. Vífilsstöðum</t>
  </si>
  <si>
    <t>Barnask. Hjallast. Hjallabraut</t>
  </si>
  <si>
    <t>Framsýn</t>
  </si>
  <si>
    <t>Sjálfstætt starfandi grunnskólar samtals</t>
  </si>
  <si>
    <t>1) Sérskólar</t>
  </si>
  <si>
    <t>2) Grunnskólar sem reknir eru í samstarfi sveitarfélaga</t>
  </si>
  <si>
    <t>Heimild: Ársreikningar sveitarfélaga og Hagstofa Íslands</t>
  </si>
  <si>
    <t>Tafla 9 Lykiltölur, hlutfall við tekjur</t>
  </si>
  <si>
    <t>Tafla 10 Lykiltölur úr rekstri (kr. á íbúa)</t>
  </si>
  <si>
    <t>Tafla 11 Lykiltölur úr sjóðstreymi og efnahag (kr. á íbúa)</t>
  </si>
  <si>
    <t>Efnisyfirlit</t>
  </si>
  <si>
    <t>EFNISYFIRLIT</t>
  </si>
  <si>
    <t>Lóðaleiga</t>
  </si>
  <si>
    <t>Akureyrarbær</t>
  </si>
  <si>
    <t>Lóða-</t>
  </si>
  <si>
    <t>Sveitarfelag</t>
  </si>
  <si>
    <t>leiga</t>
  </si>
  <si>
    <t>00 Skatttekjur</t>
  </si>
  <si>
    <t>6000 Akureyrarbær</t>
  </si>
  <si>
    <t>Raðað eftir íbúafjölda</t>
  </si>
  <si>
    <t>A_hluti</t>
  </si>
  <si>
    <t>A_og_B_hluti</t>
  </si>
  <si>
    <t>Laun og br.l</t>
  </si>
  <si>
    <t>Suldir án</t>
  </si>
  <si>
    <t>Annar og afskr</t>
  </si>
  <si>
    <t>Tafla 15.   Íbúafjöldi í sveitarfélögum</t>
  </si>
  <si>
    <t>Álftamýrarskóli</t>
  </si>
  <si>
    <t>Borgaskóli</t>
  </si>
  <si>
    <t>Engjaskóli</t>
  </si>
  <si>
    <t>Hvassaleitisskóli</t>
  </si>
  <si>
    <t>0000 Reykjavíkurborg Samtals</t>
  </si>
  <si>
    <t>1000 Kópavogsbær Samtals</t>
  </si>
  <si>
    <t>1100 Seltjarnarnesbær Samtals</t>
  </si>
  <si>
    <t>1300 Garðabær Samtals</t>
  </si>
  <si>
    <t>Engidalsskóli</t>
  </si>
  <si>
    <t>1400 Hafnarfjarðarkaupstaður Samtals</t>
  </si>
  <si>
    <t>Kvíslarskóli</t>
  </si>
  <si>
    <t>1604 Mosfellsbær Samtals</t>
  </si>
  <si>
    <t>I Höfuðborgarsvæði Samtals</t>
  </si>
  <si>
    <t>2000 Reykjanesbær Samtals</t>
  </si>
  <si>
    <t>2300 Grindavíkurbær Samtals</t>
  </si>
  <si>
    <t>2506 Sveitarfélagið Vogar Samtals</t>
  </si>
  <si>
    <t>2510 Suðurnesjabær Samtals</t>
  </si>
  <si>
    <t>II Suðurnes Samtals</t>
  </si>
  <si>
    <t>3000 Akraneskaupstaður Samtals</t>
  </si>
  <si>
    <t>3511 Hvalfjarðarsveit Samtals</t>
  </si>
  <si>
    <t>3609 Borgarbyggð Samtals</t>
  </si>
  <si>
    <t>3709 Grundarfjarðarbær Samtals</t>
  </si>
  <si>
    <t>3714 Snæfellsbær Samtals</t>
  </si>
  <si>
    <t>3811 Dalabyggð Samtals</t>
  </si>
  <si>
    <t>III Vesturland Samtals</t>
  </si>
  <si>
    <t>4100 Bolungarvíkurkaupstaður Samtals</t>
  </si>
  <si>
    <t>4200 Ísafjarðarbær Samtals</t>
  </si>
  <si>
    <t>4502 Reykhólahreppur Samtals</t>
  </si>
  <si>
    <t>4604 Tálknafjarðarhreppur Samtals</t>
  </si>
  <si>
    <t>4607 Vesturbyggð Samtals</t>
  </si>
  <si>
    <t>4803 Súðavíkurhreppur Samtals</t>
  </si>
  <si>
    <t>4902 Kaldrananeshreppur Samtals</t>
  </si>
  <si>
    <t>4911 Strandabyggð Samtals</t>
  </si>
  <si>
    <t>IV Vestfirðir Samtals</t>
  </si>
  <si>
    <t>5508 Húnaþing vestra Samtals</t>
  </si>
  <si>
    <t>5609 Sveitarfélagið Skagaströnd Samtals</t>
  </si>
  <si>
    <t>V Norðurland vestra Samtals</t>
  </si>
  <si>
    <t>6000 Akureyrarbær Samtals</t>
  </si>
  <si>
    <t>6100 Norðurþing Samtals</t>
  </si>
  <si>
    <t>6250 Fjallabyggð Samtals</t>
  </si>
  <si>
    <t>6400 Dalvíkurbyggð Samtals</t>
  </si>
  <si>
    <t>6513 Eyjafjarðarsveit Samtals</t>
  </si>
  <si>
    <t>6515 Hörgársveit Samtals</t>
  </si>
  <si>
    <t>6601 Svalbarðsstrandarhreppur Samtals</t>
  </si>
  <si>
    <t>6602 Grýtubakkahreppur Samtals</t>
  </si>
  <si>
    <t>VI Norðurland eystra Samtals</t>
  </si>
  <si>
    <t>7300 Fjarðabyggð Samtals</t>
  </si>
  <si>
    <t>7400 Múlaþing Samtals</t>
  </si>
  <si>
    <t>7502 Vopnafjarðarhreppur Samtals</t>
  </si>
  <si>
    <t>VII Austurland Samtals</t>
  </si>
  <si>
    <t>8000 Vestmannaeyjabær Samtals</t>
  </si>
  <si>
    <t>8200 Sveitarfélagið Árborg Samtals</t>
  </si>
  <si>
    <t>8401 Sveitarfélagið Hornafjörður Samtals</t>
  </si>
  <si>
    <t>8508 Mýrdalshreppur Samtals</t>
  </si>
  <si>
    <t>8509 Skaftárhreppur Samtals</t>
  </si>
  <si>
    <t>8613 Rangárþing eystra Samtals</t>
  </si>
  <si>
    <t>8614 Rangárþing ytra Samtals</t>
  </si>
  <si>
    <t>8710 Hrunamannahreppur Samtals</t>
  </si>
  <si>
    <t>8716 Hveragerðisbær Samtals</t>
  </si>
  <si>
    <t>8717 Sveitarfélagið Ölfus Samtals</t>
  </si>
  <si>
    <t>8719 Grímsnes- og Grafningshreppur Samtals</t>
  </si>
  <si>
    <t>1-8</t>
  </si>
  <si>
    <t>8720 Skeiða- og Gnúpverjahreppur Samtals</t>
  </si>
  <si>
    <t>8721 Bláskógabyggð Samtals</t>
  </si>
  <si>
    <t>8722 Flóahreppur Samtals</t>
  </si>
  <si>
    <t>VIII Suðurland Samtals</t>
  </si>
  <si>
    <t>Akureyrarbær 3) 8)</t>
  </si>
  <si>
    <t>3716</t>
  </si>
  <si>
    <t>5613</t>
  </si>
  <si>
    <t>5716</t>
  </si>
  <si>
    <t>6613</t>
  </si>
  <si>
    <t>6710</t>
  </si>
  <si>
    <t>Sveitarfélagið Stykkishólmur</t>
  </si>
  <si>
    <t>Húnabyggð</t>
  </si>
  <si>
    <t>Skagafjörður</t>
  </si>
  <si>
    <t>5716 Skagafjörður</t>
  </si>
  <si>
    <t>6613 Þingeyjarsveit</t>
  </si>
  <si>
    <t>3716 Sveitarfélagið Stykkishólmur</t>
  </si>
  <si>
    <t>5613 Húnabyggð</t>
  </si>
  <si>
    <t>6710 Langanesbyggð</t>
  </si>
  <si>
    <t>180 kr/m2</t>
  </si>
  <si>
    <t>Sveitarfélagið Stykkishólmur 7)</t>
  </si>
  <si>
    <t>Fjarðabyggð 13)</t>
  </si>
  <si>
    <t>1. janúar 2023</t>
  </si>
  <si>
    <t>3716 Sveitarfélagið Stykkishólmur Samtals</t>
  </si>
  <si>
    <t>5716 Skagafjörður Samtals</t>
  </si>
  <si>
    <t>5613 Húnabyggð Samtals</t>
  </si>
  <si>
    <t>Stórutjarnaskóli</t>
  </si>
  <si>
    <t>6613 Þingeyjarsveit Samtals</t>
  </si>
  <si>
    <t>6710 Langanesbyggð Samtals</t>
  </si>
  <si>
    <t>Stekkjaskóli</t>
  </si>
  <si>
    <t>Reykholtsskóli</t>
  </si>
  <si>
    <t>Tafla 1. Samantekt 2023</t>
  </si>
  <si>
    <t>Tafla 2. Rekstraryfirlit A hluta 2023, landið allt</t>
  </si>
  <si>
    <t>Tafla 3. Heildaryfirlit 2017-2023</t>
  </si>
  <si>
    <t>Tafla 6. Ársreikningar sveitarfélaga 2023</t>
  </si>
  <si>
    <t>Tafla 7. Skatttekjur aðalsjóðs 2023</t>
  </si>
  <si>
    <t>Tafla 8. Rekstur málaflokka 2023</t>
  </si>
  <si>
    <t>Tafla 12. Álagt útsvar 2024 vegna launa 2023</t>
  </si>
  <si>
    <t>Tafla 13. Álagður fasteignaskattur 2024</t>
  </si>
  <si>
    <t>Tafla 14. Útsvarsprósentur og álagningarreglur fasteignagjalda árið 2024 hjá sveitarfélögum með fleiri en 300 íbúa og minni þéttbýli</t>
  </si>
  <si>
    <t>499,92 kr/m2</t>
  </si>
  <si>
    <t>208,42 kr/m2</t>
  </si>
  <si>
    <t>21,43 kr/m2</t>
  </si>
  <si>
    <t>247,00 kr/m2</t>
  </si>
  <si>
    <t>662,28 kr/m2</t>
  </si>
  <si>
    <t>392,56 kr/m2</t>
  </si>
  <si>
    <t>345,76 kr/m2</t>
  </si>
  <si>
    <t>271,78 kr/m2</t>
  </si>
  <si>
    <t>Ísafjarðarbær 14) 15)</t>
  </si>
  <si>
    <t>185,00 kr/m2</t>
  </si>
  <si>
    <t>18,30kr/m2</t>
  </si>
  <si>
    <t>10,5 kr/m2</t>
  </si>
  <si>
    <t>321,65 kr/m2</t>
  </si>
  <si>
    <t>179,40 kr/m2</t>
  </si>
  <si>
    <t>414,93 kr/m2</t>
  </si>
  <si>
    <t>211,78 kr/m2</t>
  </si>
  <si>
    <t>386,00 kr/m2</t>
  </si>
  <si>
    <t>299,00 kr/m2</t>
  </si>
  <si>
    <t>217,00 kr/m2</t>
  </si>
  <si>
    <t>68.768 kr.</t>
  </si>
  <si>
    <t>1) Fráveitugjald: Fast gjald kr. 12.952 og gjald á hvern fermetra kr. 499,92</t>
  </si>
  <si>
    <t>2) Fráveitugjald: Fast gjald kr. 17.161 og gjald á hvern fermetra kr. 662,28</t>
  </si>
  <si>
    <t>3) Fráveitugjald: Fast gjald kr.  13.613 og gjald á hvern fermetra kr. 321,65</t>
  </si>
  <si>
    <t>4) Fráveitugjald: Fast gjald kr. 19.884 og gjald á hvern fermetra kr. 414,93</t>
  </si>
  <si>
    <t>5) Vatnsgjald: Fast gjald kr. 5.370 og gjald á hvern fermetra kr. 208,42</t>
  </si>
  <si>
    <t>6) Vatnsgjald: Fast gjald kr. 7.855 og gjald á hvern fermetra kr. 345,76</t>
  </si>
  <si>
    <t>7) Vatnsgjald: Fast gjald kr. 7.004 og gjald á hvern fermetra kr. 271,78</t>
  </si>
  <si>
    <t>8) Vatnsgjald: Fast gjald kr. 11.964 og gjald á hvern fermetra kr. 179,40</t>
  </si>
  <si>
    <t>9) Vatnsgjald: Fast gjald kr. 5.770 og gjald á hvern fermetra kr. 211,78</t>
  </si>
  <si>
    <t>10) Vatnsgjald: Fast gjald kr. 10.511 og gjald á hvern fermetra kr. 299,00</t>
  </si>
  <si>
    <t>11) Vatnsgjald: Fast gjald kr. 6.600 og gjald á hvern fermetra kr. 247,00</t>
  </si>
  <si>
    <t>12) Vatnsgjald: Fast gjald kr. 8.918 og gjald á hvern fermetra kr. 392,56</t>
  </si>
  <si>
    <t>13) Vatnsgjald: Fast gjald kr. 4.721 og gjald á hvern fermetra kr. 386,00</t>
  </si>
  <si>
    <t>14) Vatnsgjald: Fast gjald kr. 1.500 og gjald á hvern fermetra kr. 18,30</t>
  </si>
  <si>
    <t>15) Fráveitugjald: Fast gjald kr. 8.000 og gjald á hvern fermetra kr. 185,00</t>
  </si>
  <si>
    <t>1. janúar 2024</t>
  </si>
  <si>
    <t>Heimild: Hagstofa Íslands</t>
  </si>
  <si>
    <t>Víkurskóli, Rvík</t>
  </si>
  <si>
    <t>Arnarskóli 1)</t>
  </si>
  <si>
    <t>Háaleitisskóli, Rnes</t>
  </si>
  <si>
    <t>Heiðarskóli, Rnes</t>
  </si>
  <si>
    <t>Sandgerðisskóli</t>
  </si>
  <si>
    <t>Heiðarskóli, Hvalfj.sv.</t>
  </si>
  <si>
    <t>Tálknafjarðarskóli</t>
  </si>
  <si>
    <t>Árskóli</t>
  </si>
  <si>
    <t>Húnaskóli</t>
  </si>
  <si>
    <t>Hríseyjarskóli</t>
  </si>
  <si>
    <t>Naustaskóli</t>
  </si>
  <si>
    <t>Dalvíkurskóli</t>
  </si>
  <si>
    <t>Þingeyjarskóli</t>
  </si>
  <si>
    <t>Djúpavogsskóli</t>
  </si>
  <si>
    <t>Fellaskóli, Múlaþ.</t>
  </si>
  <si>
    <t>Víkurskóli, Mýrdalshr.</t>
  </si>
  <si>
    <t>Kirkjubæjarskóli</t>
  </si>
  <si>
    <t>Laugalandsskóli 2)</t>
  </si>
  <si>
    <t>Bláskógaskóli Laugarvatni</t>
  </si>
  <si>
    <t>Tafla 17. Upplýsingar um starfsemi grunnskóla á árinu 2023</t>
  </si>
  <si>
    <t>Framlög Jöfnunarsjóðs 2023 vegna málefna fatlaðs fólks mun liggja fyrir eftir ársfund Jöfnunarsjóðs 9. október</t>
  </si>
  <si>
    <t>Heildarframlög Jöfnunarsjóðs 2023 til sveitarfélga mun liggja fyrir eftir ársfund Jöfnunarsjóðs 9. október</t>
  </si>
  <si>
    <t>Upplýsingar um starfsemi leikskóla 2023 mun liggja fyrir um miðjan október (skv. Hagstofu)</t>
  </si>
  <si>
    <t>Tafla 1 Samantekt ársreikninga 2023</t>
  </si>
  <si>
    <t>Tafla 3 Heildaryfirlit 2017 til 2023</t>
  </si>
  <si>
    <t>Tafla 6 Ársreikningar sveitarfélaga 2023</t>
  </si>
  <si>
    <t>Tafla 12 Álagt útsvar 2024 vegna launa 2023</t>
  </si>
  <si>
    <t>Tafla 13 Álagður fasteignaskattur 2024</t>
  </si>
  <si>
    <t>Tafla 14 Álagningarreglur fasteignagjalda árið 2024</t>
  </si>
  <si>
    <t>Tafla 15 Íbúafjöldi í sveitarfélögum 1. janúar 2024</t>
  </si>
  <si>
    <t>Tafla 17 Upplýsingar um starfsemi grunnskóla árið 2023</t>
  </si>
  <si>
    <t>Tafla 18 Upplýsingar um starfsemi leikskóla árið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</si>
</sst>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"/>
    <numFmt numFmtId="165" formatCode="0.0%"/>
    <numFmt numFmtId="166" formatCode="0.0"/>
    <numFmt numFmtId="167" formatCode="0.000%"/>
    <numFmt numFmtId="168" formatCode="0.000"/>
    <numFmt numFmtId="169" formatCode="0.0000"/>
    <numFmt numFmtId="170" formatCode="#,##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Optima"/>
    </font>
    <font>
      <sz val="10"/>
      <color theme="1"/>
      <name val="Optima"/>
    </font>
    <font>
      <b/>
      <sz val="10"/>
      <name val="Optima"/>
    </font>
    <font>
      <sz val="10"/>
      <name val="Optima"/>
    </font>
    <font>
      <sz val="10"/>
      <color indexed="8"/>
      <name val="Arial"/>
      <family val="2"/>
    </font>
    <font>
      <sz val="10"/>
      <color theme="1"/>
      <name val="Optima"/>
      <family val="2"/>
    </font>
    <font>
      <b/>
      <sz val="11"/>
      <color theme="1"/>
      <name val="Optima"/>
    </font>
    <font>
      <b/>
      <sz val="10"/>
      <color theme="1"/>
      <name val="Optima"/>
      <family val="2"/>
    </font>
    <font>
      <b/>
      <sz val="10"/>
      <name val="Optima"/>
      <family val="2"/>
    </font>
    <font>
      <b/>
      <sz val="11"/>
      <color theme="1"/>
      <name val="Opti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i/>
      <sz val="11"/>
      <color theme="1"/>
      <name val="Aptos Narrow"/>
      <family val="2"/>
    </font>
    <font>
      <sz val="11"/>
      <name val="Aptos Narrow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indexed="65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5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7" fillId="0" borderId="0" applyNumberFormat="0" applyFill="0" applyBorder="0" applyAlignment="0" applyProtection="0"/>
  </cellStyleXfs>
  <cellXfs count="298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2" borderId="0" xfId="0" applyFill="1"/>
    <xf numFmtId="0" fontId="5" fillId="0" borderId="0" xfId="0" applyFont="1"/>
    <xf numFmtId="3" fontId="0" fillId="2" borderId="0" xfId="0" applyNumberFormat="1" applyFill="1"/>
    <xf numFmtId="3" fontId="0" fillId="0" borderId="0" xfId="0" applyNumberFormat="1"/>
    <xf numFmtId="3" fontId="0" fillId="2" borderId="5" xfId="0" applyNumberFormat="1" applyFill="1" applyBorder="1"/>
    <xf numFmtId="3" fontId="0" fillId="0" borderId="5" xfId="0" applyNumberFormat="1" applyBorder="1"/>
    <xf numFmtId="3" fontId="2" fillId="2" borderId="0" xfId="0" applyNumberFormat="1" applyFont="1" applyFill="1"/>
    <xf numFmtId="3" fontId="2" fillId="0" borderId="0" xfId="0" applyNumberFormat="1" applyFont="1"/>
    <xf numFmtId="3" fontId="2" fillId="2" borderId="8" xfId="0" applyNumberFormat="1" applyFont="1" applyFill="1" applyBorder="1"/>
    <xf numFmtId="3" fontId="2" fillId="0" borderId="8" xfId="0" applyNumberFormat="1" applyFont="1" applyBorder="1"/>
    <xf numFmtId="0" fontId="2" fillId="0" borderId="0" xfId="0" applyFont="1"/>
    <xf numFmtId="0" fontId="4" fillId="0" borderId="9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0" xfId="0" applyFont="1"/>
    <xf numFmtId="0" fontId="8" fillId="0" borderId="9" xfId="0" applyFont="1" applyBorder="1"/>
    <xf numFmtId="0" fontId="8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0" xfId="0" applyFont="1"/>
    <xf numFmtId="0" fontId="11" fillId="0" borderId="0" xfId="0" applyFont="1"/>
    <xf numFmtId="164" fontId="0" fillId="2" borderId="0" xfId="0" applyNumberFormat="1" applyFill="1"/>
    <xf numFmtId="10" fontId="0" fillId="2" borderId="0" xfId="0" applyNumberFormat="1" applyFill="1"/>
    <xf numFmtId="10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/>
    <xf numFmtId="168" fontId="13" fillId="2" borderId="0" xfId="0" applyNumberFormat="1" applyFont="1" applyFill="1"/>
    <xf numFmtId="2" fontId="0" fillId="2" borderId="0" xfId="0" applyNumberForma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/>
    <xf numFmtId="2" fontId="13" fillId="0" borderId="0" xfId="0" applyNumberFormat="1" applyFont="1"/>
    <xf numFmtId="168" fontId="13" fillId="0" borderId="0" xfId="0" applyNumberFormat="1" applyFont="1"/>
    <xf numFmtId="168" fontId="1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8" fontId="13" fillId="2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8" fontId="0" fillId="2" borderId="0" xfId="0" applyNumberFormat="1" applyFill="1"/>
    <xf numFmtId="0" fontId="0" fillId="0" borderId="0" xfId="0" quotePrefix="1" applyAlignment="1">
      <alignment horizontal="left"/>
    </xf>
    <xf numFmtId="1" fontId="0" fillId="2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/>
    <xf numFmtId="49" fontId="15" fillId="0" borderId="0" xfId="0" applyNumberFormat="1" applyFont="1" applyAlignment="1">
      <alignment horizontal="center"/>
    </xf>
    <xf numFmtId="170" fontId="0" fillId="0" borderId="0" xfId="0" applyNumberFormat="1"/>
    <xf numFmtId="0" fontId="0" fillId="0" borderId="18" xfId="0" applyBorder="1"/>
    <xf numFmtId="0" fontId="0" fillId="0" borderId="19" xfId="0" applyBorder="1"/>
    <xf numFmtId="3" fontId="0" fillId="0" borderId="20" xfId="0" applyNumberFormat="1" applyBorder="1"/>
    <xf numFmtId="170" fontId="0" fillId="0" borderId="20" xfId="0" applyNumberFormat="1" applyBorder="1"/>
    <xf numFmtId="0" fontId="0" fillId="2" borderId="19" xfId="0" applyFill="1" applyBorder="1"/>
    <xf numFmtId="3" fontId="0" fillId="2" borderId="20" xfId="0" applyNumberFormat="1" applyFill="1" applyBorder="1"/>
    <xf numFmtId="170" fontId="0" fillId="2" borderId="20" xfId="0" applyNumberFormat="1" applyFill="1" applyBorder="1"/>
    <xf numFmtId="0" fontId="17" fillId="0" borderId="0" xfId="3"/>
    <xf numFmtId="0" fontId="4" fillId="0" borderId="10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" fillId="0" borderId="0" xfId="0" applyFont="1" applyAlignment="1">
      <alignment horizontal="center"/>
    </xf>
    <xf numFmtId="0" fontId="19" fillId="0" borderId="8" xfId="0" applyFont="1" applyBorder="1"/>
    <xf numFmtId="0" fontId="0" fillId="0" borderId="5" xfId="0" applyBorder="1"/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167" fontId="2" fillId="0" borderId="0" xfId="1" applyNumberFormat="1" applyFont="1"/>
    <xf numFmtId="165" fontId="0" fillId="2" borderId="0" xfId="1" applyNumberFormat="1" applyFont="1" applyFill="1"/>
    <xf numFmtId="165" fontId="0" fillId="0" borderId="0" xfId="1" applyNumberFormat="1" applyFont="1"/>
    <xf numFmtId="165" fontId="2" fillId="0" borderId="0" xfId="1" applyNumberFormat="1" applyFont="1"/>
    <xf numFmtId="166" fontId="0" fillId="2" borderId="0" xfId="0" applyNumberFormat="1" applyFill="1"/>
    <xf numFmtId="166" fontId="0" fillId="0" borderId="0" xfId="0" applyNumberFormat="1"/>
    <xf numFmtId="166" fontId="2" fillId="0" borderId="0" xfId="0" applyNumberFormat="1" applyFont="1"/>
    <xf numFmtId="0" fontId="19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2" fillId="0" borderId="19" xfId="0" applyFont="1" applyBorder="1"/>
    <xf numFmtId="0" fontId="2" fillId="0" borderId="21" xfId="0" applyFont="1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20" fillId="0" borderId="0" xfId="0" applyFont="1"/>
    <xf numFmtId="0" fontId="13" fillId="0" borderId="1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1" xfId="0" applyFont="1" applyBorder="1"/>
    <xf numFmtId="0" fontId="19" fillId="0" borderId="1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1" fillId="0" borderId="0" xfId="0" applyFont="1" applyAlignment="1">
      <alignment horizontal="right"/>
    </xf>
    <xf numFmtId="3" fontId="0" fillId="2" borderId="6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0" fontId="19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2" fillId="0" borderId="9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2" fillId="0" borderId="6" xfId="0" applyFont="1" applyBorder="1"/>
    <xf numFmtId="0" fontId="22" fillId="0" borderId="10" xfId="0" applyFont="1" applyBorder="1" applyAlignment="1">
      <alignment horizontal="center"/>
    </xf>
    <xf numFmtId="0" fontId="22" fillId="0" borderId="6" xfId="0" applyFont="1" applyBorder="1" applyAlignment="1">
      <alignment horizontal="right"/>
    </xf>
    <xf numFmtId="0" fontId="22" fillId="0" borderId="9" xfId="0" applyFont="1" applyBorder="1" applyAlignment="1">
      <alignment horizontal="right"/>
    </xf>
    <xf numFmtId="0" fontId="20" fillId="0" borderId="6" xfId="0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7" xfId="0" applyFont="1" applyBorder="1" applyAlignment="1">
      <alignment horizontal="right"/>
    </xf>
    <xf numFmtId="0" fontId="22" fillId="0" borderId="0" xfId="0" applyFont="1" applyAlignment="1">
      <alignment horizontal="right"/>
    </xf>
    <xf numFmtId="10" fontId="13" fillId="2" borderId="0" xfId="1" applyNumberFormat="1" applyFont="1" applyFill="1"/>
    <xf numFmtId="10" fontId="13" fillId="0" borderId="0" xfId="1" applyNumberFormat="1" applyFont="1" applyFill="1"/>
    <xf numFmtId="169" fontId="13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168" fontId="22" fillId="0" borderId="0" xfId="0" applyNumberFormat="1" applyFont="1"/>
    <xf numFmtId="168" fontId="22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0" fontId="24" fillId="0" borderId="0" xfId="0" applyFont="1"/>
    <xf numFmtId="49" fontId="13" fillId="0" borderId="0" xfId="0" applyNumberFormat="1" applyFont="1"/>
    <xf numFmtId="0" fontId="20" fillId="0" borderId="0" xfId="0" applyFont="1" applyAlignment="1">
      <alignment horizontal="center"/>
    </xf>
    <xf numFmtId="49" fontId="20" fillId="0" borderId="17" xfId="0" applyNumberFormat="1" applyFont="1" applyBorder="1"/>
    <xf numFmtId="49" fontId="20" fillId="0" borderId="17" xfId="0" applyNumberFormat="1" applyFont="1" applyBorder="1" applyAlignment="1">
      <alignment horizontal="center"/>
    </xf>
    <xf numFmtId="0" fontId="15" fillId="0" borderId="0" xfId="0" applyFont="1" applyProtection="1">
      <protection locked="0"/>
    </xf>
    <xf numFmtId="0" fontId="25" fillId="0" borderId="9" xfId="2" applyFont="1" applyBorder="1"/>
    <xf numFmtId="0" fontId="13" fillId="0" borderId="9" xfId="0" applyFont="1" applyBorder="1"/>
    <xf numFmtId="0" fontId="22" fillId="0" borderId="11" xfId="0" applyFont="1" applyBorder="1"/>
    <xf numFmtId="0" fontId="26" fillId="0" borderId="9" xfId="2" applyFont="1" applyBorder="1" applyAlignment="1">
      <alignment horizontal="center"/>
    </xf>
    <xf numFmtId="0" fontId="26" fillId="0" borderId="6" xfId="2" applyFont="1" applyBorder="1" applyAlignment="1">
      <alignment horizontal="center"/>
    </xf>
    <xf numFmtId="0" fontId="26" fillId="0" borderId="7" xfId="2" applyFont="1" applyBorder="1"/>
    <xf numFmtId="0" fontId="26" fillId="0" borderId="7" xfId="2" applyFont="1" applyBorder="1" applyAlignment="1">
      <alignment horizontal="center"/>
    </xf>
    <xf numFmtId="0" fontId="22" fillId="0" borderId="5" xfId="0" applyFont="1" applyBorder="1"/>
    <xf numFmtId="0" fontId="20" fillId="0" borderId="21" xfId="0" applyFont="1" applyBorder="1"/>
    <xf numFmtId="0" fontId="23" fillId="0" borderId="0" xfId="0" applyFont="1"/>
    <xf numFmtId="0" fontId="27" fillId="0" borderId="0" xfId="2" applyFont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8" xfId="0" applyFont="1" applyBorder="1"/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31" fillId="3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30" fillId="3" borderId="0" xfId="0" applyFont="1" applyFill="1"/>
    <xf numFmtId="3" fontId="30" fillId="0" borderId="0" xfId="0" applyNumberFormat="1" applyFont="1"/>
    <xf numFmtId="3" fontId="30" fillId="3" borderId="0" xfId="0" applyNumberFormat="1" applyFont="1" applyFill="1"/>
    <xf numFmtId="0" fontId="30" fillId="0" borderId="5" xfId="0" applyFont="1" applyBorder="1"/>
    <xf numFmtId="3" fontId="30" fillId="0" borderId="5" xfId="0" applyNumberFormat="1" applyFont="1" applyBorder="1"/>
    <xf numFmtId="3" fontId="30" fillId="3" borderId="5" xfId="0" applyNumberFormat="1" applyFont="1" applyFill="1" applyBorder="1"/>
    <xf numFmtId="3" fontId="29" fillId="0" borderId="0" xfId="0" applyNumberFormat="1" applyFont="1"/>
    <xf numFmtId="3" fontId="29" fillId="3" borderId="0" xfId="0" applyNumberFormat="1" applyFont="1" applyFill="1"/>
    <xf numFmtId="0" fontId="31" fillId="0" borderId="0" xfId="0" applyFont="1"/>
    <xf numFmtId="3" fontId="31" fillId="0" borderId="0" xfId="0" applyNumberFormat="1" applyFont="1"/>
    <xf numFmtId="3" fontId="31" fillId="3" borderId="0" xfId="0" applyNumberFormat="1" applyFont="1" applyFill="1"/>
    <xf numFmtId="0" fontId="29" fillId="0" borderId="8" xfId="0" applyFont="1" applyBorder="1"/>
    <xf numFmtId="3" fontId="31" fillId="0" borderId="8" xfId="0" applyNumberFormat="1" applyFont="1" applyBorder="1"/>
    <xf numFmtId="3" fontId="31" fillId="3" borderId="8" xfId="0" applyNumberFormat="1" applyFont="1" applyFill="1" applyBorder="1"/>
    <xf numFmtId="0" fontId="32" fillId="0" borderId="0" xfId="0" applyFont="1"/>
    <xf numFmtId="165" fontId="30" fillId="0" borderId="0" xfId="1" applyNumberFormat="1" applyFont="1" applyFill="1"/>
    <xf numFmtId="165" fontId="30" fillId="3" borderId="0" xfId="1" applyNumberFormat="1" applyFont="1" applyFill="1"/>
    <xf numFmtId="0" fontId="33" fillId="0" borderId="0" xfId="0" applyFont="1"/>
    <xf numFmtId="166" fontId="30" fillId="0" borderId="0" xfId="0" applyNumberFormat="1" applyFont="1"/>
    <xf numFmtId="166" fontId="30" fillId="3" borderId="0" xfId="0" applyNumberFormat="1" applyFont="1" applyFill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30" fillId="2" borderId="0" xfId="0" applyFont="1" applyFill="1"/>
    <xf numFmtId="3" fontId="30" fillId="2" borderId="0" xfId="0" applyNumberFormat="1" applyFont="1" applyFill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9" fontId="0" fillId="0" borderId="32" xfId="1" applyFont="1" applyFill="1" applyBorder="1"/>
    <xf numFmtId="9" fontId="0" fillId="0" borderId="0" xfId="1" applyFont="1" applyFill="1" applyBorder="1"/>
    <xf numFmtId="9" fontId="0" fillId="0" borderId="33" xfId="1" applyFont="1" applyFill="1" applyBorder="1"/>
    <xf numFmtId="9" fontId="0" fillId="0" borderId="0" xfId="1" applyFont="1" applyFill="1"/>
    <xf numFmtId="9" fontId="2" fillId="0" borderId="0" xfId="1" applyFont="1" applyFill="1"/>
    <xf numFmtId="0" fontId="3" fillId="0" borderId="34" xfId="0" applyFont="1" applyBorder="1"/>
    <xf numFmtId="0" fontId="0" fillId="0" borderId="35" xfId="0" applyBorder="1"/>
    <xf numFmtId="0" fontId="0" fillId="0" borderId="36" xfId="0" applyBorder="1"/>
    <xf numFmtId="0" fontId="4" fillId="0" borderId="39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3" fontId="0" fillId="0" borderId="32" xfId="0" applyNumberFormat="1" applyBorder="1"/>
    <xf numFmtId="3" fontId="0" fillId="0" borderId="33" xfId="0" applyNumberFormat="1" applyBorder="1"/>
    <xf numFmtId="0" fontId="3" fillId="0" borderId="35" xfId="0" applyFont="1" applyBorder="1"/>
    <xf numFmtId="0" fontId="5" fillId="0" borderId="32" xfId="0" applyFont="1" applyBorder="1"/>
    <xf numFmtId="9" fontId="0" fillId="2" borderId="32" xfId="1" applyFont="1" applyFill="1" applyBorder="1"/>
    <xf numFmtId="9" fontId="0" fillId="2" borderId="0" xfId="1" applyFont="1" applyFill="1" applyBorder="1"/>
    <xf numFmtId="9" fontId="0" fillId="2" borderId="33" xfId="1" applyFont="1" applyFill="1" applyBorder="1"/>
    <xf numFmtId="3" fontId="0" fillId="2" borderId="32" xfId="0" applyNumberFormat="1" applyFill="1" applyBorder="1"/>
    <xf numFmtId="3" fontId="0" fillId="2" borderId="33" xfId="0" applyNumberFormat="1" applyFill="1" applyBorder="1"/>
    <xf numFmtId="0" fontId="13" fillId="0" borderId="0" xfId="0" applyFont="1" applyAlignment="1">
      <alignment horizontal="left"/>
    </xf>
    <xf numFmtId="3" fontId="22" fillId="0" borderId="0" xfId="0" applyNumberFormat="1" applyFont="1"/>
    <xf numFmtId="1" fontId="18" fillId="0" borderId="0" xfId="0" applyNumberFormat="1" applyFont="1" applyAlignment="1">
      <alignment horizontal="center"/>
    </xf>
    <xf numFmtId="1" fontId="18" fillId="0" borderId="0" xfId="0" applyNumberFormat="1" applyFont="1"/>
    <xf numFmtId="167" fontId="0" fillId="0" borderId="0" xfId="1" applyNumberFormat="1" applyFont="1"/>
    <xf numFmtId="167" fontId="0" fillId="2" borderId="0" xfId="1" applyNumberFormat="1" applyFont="1" applyFill="1"/>
    <xf numFmtId="2" fontId="22" fillId="0" borderId="0" xfId="0" applyNumberFormat="1" applyFont="1"/>
    <xf numFmtId="169" fontId="0" fillId="2" borderId="0" xfId="0" applyNumberFormat="1" applyFill="1" applyAlignment="1">
      <alignment horizontal="right"/>
    </xf>
    <xf numFmtId="169" fontId="13" fillId="2" borderId="0" xfId="0" applyNumberFormat="1" applyFont="1" applyFill="1"/>
    <xf numFmtId="0" fontId="28" fillId="0" borderId="0" xfId="0" applyFont="1"/>
    <xf numFmtId="49" fontId="0" fillId="0" borderId="0" xfId="0" applyNumberFormat="1"/>
    <xf numFmtId="49" fontId="13" fillId="0" borderId="9" xfId="0" applyNumberFormat="1" applyFont="1" applyBorder="1"/>
    <xf numFmtId="49" fontId="26" fillId="0" borderId="6" xfId="2" applyNumberFormat="1" applyFont="1" applyBorder="1" applyAlignment="1">
      <alignment horizontal="center"/>
    </xf>
    <xf numFmtId="49" fontId="26" fillId="0" borderId="7" xfId="2" applyNumberFormat="1" applyFont="1" applyBorder="1" applyAlignment="1">
      <alignment horizontal="center"/>
    </xf>
    <xf numFmtId="0" fontId="0" fillId="0" borderId="41" xfId="0" applyBorder="1"/>
    <xf numFmtId="49" fontId="0" fillId="0" borderId="41" xfId="0" applyNumberFormat="1" applyBorder="1"/>
    <xf numFmtId="3" fontId="0" fillId="0" borderId="42" xfId="0" applyNumberFormat="1" applyBorder="1"/>
    <xf numFmtId="3" fontId="0" fillId="0" borderId="43" xfId="0" applyNumberFormat="1" applyBorder="1"/>
    <xf numFmtId="170" fontId="0" fillId="0" borderId="43" xfId="0" applyNumberFormat="1" applyBorder="1"/>
    <xf numFmtId="170" fontId="0" fillId="0" borderId="44" xfId="0" applyNumberFormat="1" applyBorder="1"/>
    <xf numFmtId="49" fontId="2" fillId="0" borderId="19" xfId="0" applyNumberFormat="1" applyFont="1" applyBorder="1"/>
    <xf numFmtId="3" fontId="0" fillId="0" borderId="45" xfId="0" applyNumberFormat="1" applyBorder="1"/>
    <xf numFmtId="170" fontId="0" fillId="0" borderId="46" xfId="0" applyNumberFormat="1" applyBorder="1"/>
    <xf numFmtId="49" fontId="0" fillId="2" borderId="19" xfId="0" applyNumberFormat="1" applyFill="1" applyBorder="1"/>
    <xf numFmtId="3" fontId="0" fillId="2" borderId="45" xfId="0" applyNumberFormat="1" applyFill="1" applyBorder="1"/>
    <xf numFmtId="170" fontId="0" fillId="2" borderId="46" xfId="0" applyNumberFormat="1" applyFill="1" applyBorder="1"/>
    <xf numFmtId="49" fontId="0" fillId="0" borderId="19" xfId="0" applyNumberFormat="1" applyBorder="1"/>
    <xf numFmtId="0" fontId="2" fillId="0" borderId="41" xfId="0" applyFont="1" applyBorder="1"/>
    <xf numFmtId="49" fontId="2" fillId="0" borderId="41" xfId="0" applyNumberFormat="1" applyFont="1" applyBorder="1"/>
    <xf numFmtId="3" fontId="2" fillId="0" borderId="42" xfId="0" applyNumberFormat="1" applyFont="1" applyBorder="1"/>
    <xf numFmtId="3" fontId="2" fillId="0" borderId="43" xfId="0" applyNumberFormat="1" applyFont="1" applyBorder="1"/>
    <xf numFmtId="170" fontId="2" fillId="0" borderId="43" xfId="0" applyNumberFormat="1" applyFont="1" applyBorder="1"/>
    <xf numFmtId="170" fontId="2" fillId="0" borderId="44" xfId="0" applyNumberFormat="1" applyFont="1" applyBorder="1"/>
    <xf numFmtId="0" fontId="0" fillId="0" borderId="43" xfId="0" applyBorder="1"/>
    <xf numFmtId="0" fontId="2" fillId="0" borderId="43" xfId="0" applyFont="1" applyBorder="1"/>
    <xf numFmtId="0" fontId="0" fillId="0" borderId="22" xfId="0" applyBorder="1"/>
    <xf numFmtId="49" fontId="0" fillId="0" borderId="18" xfId="0" applyNumberFormat="1" applyBorder="1"/>
    <xf numFmtId="3" fontId="0" fillId="0" borderId="47" xfId="0" applyNumberFormat="1" applyBorder="1"/>
    <xf numFmtId="170" fontId="0" fillId="0" borderId="48" xfId="0" applyNumberFormat="1" applyBorder="1"/>
    <xf numFmtId="0" fontId="2" fillId="0" borderId="49" xfId="0" applyFont="1" applyBorder="1"/>
    <xf numFmtId="49" fontId="2" fillId="0" borderId="49" xfId="0" applyNumberFormat="1" applyFont="1" applyBorder="1"/>
    <xf numFmtId="3" fontId="2" fillId="0" borderId="50" xfId="0" applyNumberFormat="1" applyFont="1" applyBorder="1"/>
    <xf numFmtId="3" fontId="2" fillId="0" borderId="51" xfId="0" applyNumberFormat="1" applyFont="1" applyBorder="1"/>
    <xf numFmtId="170" fontId="2" fillId="0" borderId="51" xfId="0" applyNumberFormat="1" applyFont="1" applyBorder="1"/>
    <xf numFmtId="170" fontId="2" fillId="0" borderId="52" xfId="0" applyNumberFormat="1" applyFont="1" applyBorder="1"/>
    <xf numFmtId="0" fontId="0" fillId="2" borderId="9" xfId="0" applyFill="1" applyBorder="1" applyAlignment="1">
      <alignment horizontal="center"/>
    </xf>
    <xf numFmtId="3" fontId="0" fillId="2" borderId="3" xfId="0" applyNumberFormat="1" applyFill="1" applyBorder="1"/>
    <xf numFmtId="3" fontId="0" fillId="2" borderId="4" xfId="0" applyNumberFormat="1" applyFill="1" applyBorder="1"/>
    <xf numFmtId="0" fontId="3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_Sheet1" xfId="2" xr:uid="{5FA4B37E-62EA-4B9F-B45D-19442EF392F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7F9F-C179-4CC3-BC34-A135BD9CB5A3}">
  <dimension ref="A1:A20"/>
  <sheetViews>
    <sheetView showGridLines="0" tabSelected="1" zoomScale="110" zoomScaleNormal="110" workbookViewId="0">
      <selection activeCell="A2" sqref="A2"/>
    </sheetView>
  </sheetViews>
  <sheetFormatPr defaultRowHeight="15"/>
  <cols>
    <col min="1" max="1" width="91.5703125" customWidth="1"/>
  </cols>
  <sheetData>
    <row r="1" spans="1:1">
      <c r="A1" s="14" t="s">
        <v>691</v>
      </c>
    </row>
    <row r="3" spans="1:1">
      <c r="A3" s="71" t="s">
        <v>867</v>
      </c>
    </row>
    <row r="4" spans="1:1">
      <c r="A4" s="71" t="s">
        <v>0</v>
      </c>
    </row>
    <row r="5" spans="1:1">
      <c r="A5" s="71" t="s">
        <v>868</v>
      </c>
    </row>
    <row r="6" spans="1:1">
      <c r="A6" s="71" t="s">
        <v>1</v>
      </c>
    </row>
    <row r="7" spans="1:1">
      <c r="A7" s="71" t="s">
        <v>2</v>
      </c>
    </row>
    <row r="8" spans="1:1">
      <c r="A8" s="71" t="s">
        <v>869</v>
      </c>
    </row>
    <row r="9" spans="1:1">
      <c r="A9" s="71" t="s">
        <v>3</v>
      </c>
    </row>
    <row r="10" spans="1:1">
      <c r="A10" s="71" t="s">
        <v>4</v>
      </c>
    </row>
    <row r="11" spans="1:1">
      <c r="A11" s="71" t="s">
        <v>687</v>
      </c>
    </row>
    <row r="12" spans="1:1">
      <c r="A12" s="71" t="s">
        <v>688</v>
      </c>
    </row>
    <row r="13" spans="1:1">
      <c r="A13" s="71" t="s">
        <v>689</v>
      </c>
    </row>
    <row r="14" spans="1:1">
      <c r="A14" s="71" t="s">
        <v>870</v>
      </c>
    </row>
    <row r="15" spans="1:1">
      <c r="A15" s="71" t="s">
        <v>871</v>
      </c>
    </row>
    <row r="16" spans="1:1">
      <c r="A16" s="71" t="s">
        <v>872</v>
      </c>
    </row>
    <row r="17" spans="1:1">
      <c r="A17" s="71" t="s">
        <v>873</v>
      </c>
    </row>
    <row r="18" spans="1:1">
      <c r="A18" s="71" t="s">
        <v>5</v>
      </c>
    </row>
    <row r="19" spans="1:1">
      <c r="A19" s="71" t="s">
        <v>874</v>
      </c>
    </row>
    <row r="20" spans="1:1">
      <c r="A20" s="71" t="s">
        <v>875</v>
      </c>
    </row>
  </sheetData>
  <hyperlinks>
    <hyperlink ref="A3" location="'Tafla 1'!A1" display="Tafla 1 Samantekt ársreikninga 2020" xr:uid="{70575280-7D10-4871-BABE-30C2E74259E7}"/>
    <hyperlink ref="A4" location="'Tafla 2'!A1" display="Tafla 2 Rekstraryfirlit A hluta, landið allt" xr:uid="{C4B205B3-645D-4084-A6E3-91AD77F6CE2E}"/>
    <hyperlink ref="A5" location="'Tafla 3'!A1" display="Tafla 3 Heildaryfirlit 2014 til 2020" xr:uid="{628EC75C-1789-42D0-BE9D-2F67724D61C5}"/>
    <hyperlink ref="A6" location="'Tafla 4'!A1" display="Tafla 4 Framlög Jöfnunarsjóðs" xr:uid="{43CBBFD3-38FD-4CE5-A06F-5FF07B70C90C}"/>
    <hyperlink ref="A7" location="'Tafla 5'!A1" display="Tafla 5 Framlög Jöfnunarsjóðs vegna málefna fatlaðra" xr:uid="{1C371B0D-6B06-4182-9CE2-F69ED8A2425B}"/>
    <hyperlink ref="A8" location="'Tafla 6'!A1" display="Tafla 6 Ársreikningar sveitarfélaga 2020" xr:uid="{9B33BA02-D2C2-4515-BFA4-45C5191BF22E}"/>
    <hyperlink ref="A9" location="'Tafla 7'!A1" display="Tafla 7 Skatttekjur aðalsjóðs (kr. á íbúa)" xr:uid="{42EF9B21-A592-4B55-B85D-6B7F093BEF73}"/>
    <hyperlink ref="A10" location="'Tafla 8'!A1" display="Tafla 8 Rekstur málaflokka (kr. á íbúa)" xr:uid="{0437B228-467B-4CBD-8E74-645426C8DE07}"/>
    <hyperlink ref="A11" location="'Tafla 9'!A1" display="Tafla 9 Lykiltölur, hlutfall við tekjur" xr:uid="{49370058-518C-48AC-A2F1-5A58E89BBDFA}"/>
    <hyperlink ref="A12" location="'Tafla 10'!A1" display="Tafla 10 Lykiltölur úr rekstri (kr. á íbúa)" xr:uid="{CA1F683E-3F51-4118-8C1C-AA79CD7E7691}"/>
    <hyperlink ref="A13" location="'Tafla 11'!A1" display="Tafla 11 Lykiltölur úr sjóðstreymi og efnahag (kr. á íbúa)" xr:uid="{967941EB-CCB2-4BDA-91B4-98E227867298}"/>
    <hyperlink ref="A14" location="'Tafla 12'!A1" display="Tafla 12 Álagt útsvar 2021 vegna launa 2020" xr:uid="{9294F6E9-ABAD-4574-BB79-D29A99548E6D}"/>
    <hyperlink ref="A15" location="'Tafla 13'!A1" display="Tafla 13 Álagður fasteignaskattur 2021" xr:uid="{4ACFD26E-33A9-4228-B6B8-C6557DE81154}"/>
    <hyperlink ref="A16" location="'Tafla 14'!A1" display="Tafla 14 Álagningarreglur fasteignagjalda árið 2021" xr:uid="{BD284635-0A3E-466E-AF76-0E8B2E75A36E}"/>
    <hyperlink ref="A17" location="'Tafla 15'!A1" display="Tafla 15 Íbúafjöldi í sveitarfélögum 1. janúar 2021" xr:uid="{3BF59D52-2739-4B74-A8EC-0DC0703F337E}"/>
    <hyperlink ref="A18" location="'Tafla 16'!A1" display="Tafla 16 Aldursskipting íbúanna eftir sveitarfélögum" xr:uid="{EBBECF95-3FCB-4CB4-BBB5-48229BC2032D}"/>
    <hyperlink ref="A19" location="'Tafla 17'!A1" display="Tafla 17 Upplýsingar um starfsemi grunnskóla árið 2022" xr:uid="{573FB31C-6EDB-4C24-A147-131CCF5B7395}"/>
    <hyperlink ref="A20" location="'Tafla 18'!A1" display="Tafla 18 Upplýsingar um starfsemi leikskóla árið 2022" xr:uid="{791A56B7-B49F-41EF-8BAD-77CC05108E4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706F-637F-4F6F-846E-C77806D2992A}">
  <dimension ref="A1:AB74"/>
  <sheetViews>
    <sheetView workbookViewId="0"/>
  </sheetViews>
  <sheetFormatPr defaultRowHeight="15"/>
  <cols>
    <col min="1" max="1" width="25.7109375" customWidth="1"/>
    <col min="3" max="9" width="12.5703125" hidden="1" customWidth="1"/>
    <col min="10" max="16" width="12" hidden="1" customWidth="1"/>
    <col min="17" max="17" width="9.85546875" customWidth="1"/>
    <col min="18" max="18" width="11.85546875" customWidth="1"/>
    <col min="19" max="19" width="10.140625" customWidth="1"/>
    <col min="20" max="20" width="9.85546875" customWidth="1"/>
    <col min="21" max="21" width="9.42578125" customWidth="1"/>
    <col min="22" max="22" width="10" customWidth="1"/>
    <col min="23" max="23" width="9.5703125" customWidth="1"/>
    <col min="24" max="24" width="11.5703125" customWidth="1"/>
    <col min="25" max="25" width="10.42578125" customWidth="1"/>
    <col min="26" max="26" width="9.85546875" customWidth="1"/>
    <col min="27" max="27" width="9.140625" customWidth="1"/>
    <col min="28" max="28" width="9.5703125" customWidth="1"/>
  </cols>
  <sheetData>
    <row r="1" spans="1:28">
      <c r="A1" s="71" t="s">
        <v>690</v>
      </c>
    </row>
    <row r="2" spans="1:28" ht="15.75">
      <c r="Q2" s="1" t="s">
        <v>256</v>
      </c>
      <c r="W2" s="1" t="s">
        <v>257</v>
      </c>
    </row>
    <row r="3" spans="1:28" ht="15.75" thickBot="1"/>
    <row r="4" spans="1:28">
      <c r="A4" s="5" t="s">
        <v>699</v>
      </c>
      <c r="Q4" s="289" t="s">
        <v>13</v>
      </c>
      <c r="R4" s="290"/>
      <c r="S4" s="290"/>
      <c r="T4" s="290"/>
      <c r="U4" s="290"/>
      <c r="V4" s="291"/>
      <c r="W4" s="289" t="s">
        <v>14</v>
      </c>
      <c r="X4" s="290"/>
      <c r="Y4" s="290"/>
      <c r="Z4" s="290"/>
      <c r="AA4" s="290"/>
      <c r="AB4" s="291"/>
    </row>
    <row r="5" spans="1:28">
      <c r="Q5" s="195"/>
      <c r="R5" s="17" t="s">
        <v>258</v>
      </c>
      <c r="S5" s="17"/>
      <c r="T5" s="17" t="s">
        <v>259</v>
      </c>
      <c r="U5" s="17"/>
      <c r="V5" s="196"/>
      <c r="W5" s="195"/>
      <c r="X5" s="17" t="s">
        <v>258</v>
      </c>
      <c r="Y5" s="17"/>
      <c r="Z5" s="17" t="s">
        <v>259</v>
      </c>
      <c r="AA5" s="17"/>
      <c r="AB5" s="196"/>
    </row>
    <row r="6" spans="1:28">
      <c r="C6" t="s">
        <v>700</v>
      </c>
      <c r="J6" t="s">
        <v>701</v>
      </c>
      <c r="Q6" s="197"/>
      <c r="R6" s="2" t="s">
        <v>260</v>
      </c>
      <c r="S6" s="2" t="s">
        <v>261</v>
      </c>
      <c r="T6" s="2" t="s">
        <v>262</v>
      </c>
      <c r="U6" s="2" t="s">
        <v>263</v>
      </c>
      <c r="V6" s="198" t="s">
        <v>264</v>
      </c>
      <c r="W6" s="197"/>
      <c r="X6" s="2" t="s">
        <v>260</v>
      </c>
      <c r="Y6" s="2" t="s">
        <v>261</v>
      </c>
      <c r="Z6" s="2" t="s">
        <v>262</v>
      </c>
      <c r="AA6" s="2" t="s">
        <v>263</v>
      </c>
      <c r="AB6" s="198" t="s">
        <v>264</v>
      </c>
    </row>
    <row r="7" spans="1:28">
      <c r="C7" s="118"/>
      <c r="D7" s="118"/>
      <c r="E7" s="118"/>
      <c r="F7" s="118"/>
      <c r="G7" s="118"/>
      <c r="H7" s="118"/>
      <c r="I7" s="118"/>
      <c r="J7" s="119"/>
      <c r="K7" s="119"/>
      <c r="L7" s="119"/>
      <c r="M7" s="119"/>
      <c r="N7" s="119"/>
      <c r="O7" s="119"/>
      <c r="P7" s="119"/>
      <c r="Q7" s="199" t="s">
        <v>70</v>
      </c>
      <c r="R7" s="3" t="s">
        <v>265</v>
      </c>
      <c r="S7" s="3" t="s">
        <v>266</v>
      </c>
      <c r="T7" s="3" t="s">
        <v>267</v>
      </c>
      <c r="U7" s="3" t="s">
        <v>268</v>
      </c>
      <c r="V7" s="200" t="s">
        <v>268</v>
      </c>
      <c r="W7" s="199" t="s">
        <v>70</v>
      </c>
      <c r="X7" s="3" t="s">
        <v>265</v>
      </c>
      <c r="Y7" s="3" t="s">
        <v>266</v>
      </c>
      <c r="Z7" s="3" t="s">
        <v>267</v>
      </c>
      <c r="AA7" s="3" t="s">
        <v>268</v>
      </c>
      <c r="AB7" s="200" t="s">
        <v>268</v>
      </c>
    </row>
    <row r="8" spans="1:28">
      <c r="A8" t="s">
        <v>318</v>
      </c>
      <c r="B8" t="s">
        <v>12</v>
      </c>
      <c r="C8" t="s">
        <v>19</v>
      </c>
      <c r="D8" t="s">
        <v>70</v>
      </c>
      <c r="E8" t="s">
        <v>702</v>
      </c>
      <c r="F8" t="s">
        <v>46</v>
      </c>
      <c r="G8" t="s">
        <v>49</v>
      </c>
      <c r="H8" t="s">
        <v>703</v>
      </c>
      <c r="I8" t="s">
        <v>281</v>
      </c>
      <c r="J8" t="s">
        <v>19</v>
      </c>
      <c r="K8" t="s">
        <v>70</v>
      </c>
      <c r="L8" t="s">
        <v>702</v>
      </c>
      <c r="M8" t="s">
        <v>46</v>
      </c>
      <c r="N8" t="s">
        <v>49</v>
      </c>
      <c r="O8" t="s">
        <v>703</v>
      </c>
      <c r="P8" t="s">
        <v>281</v>
      </c>
      <c r="Q8" s="201"/>
      <c r="V8" s="202"/>
      <c r="W8" s="201"/>
      <c r="AB8" s="202"/>
    </row>
    <row r="9" spans="1:28">
      <c r="A9" s="4" t="s">
        <v>178</v>
      </c>
      <c r="B9" s="6">
        <v>136894</v>
      </c>
      <c r="C9" s="6">
        <v>176407758.99999997</v>
      </c>
      <c r="D9" s="6">
        <v>148703504.89999998</v>
      </c>
      <c r="E9" s="6">
        <v>102040009.10000001</v>
      </c>
      <c r="F9" s="6">
        <v>11541483.100000001</v>
      </c>
      <c r="G9" s="6">
        <v>-22398254.600000005</v>
      </c>
      <c r="H9" s="6">
        <v>159727462.40000001</v>
      </c>
      <c r="I9" s="6">
        <v>198472694</v>
      </c>
      <c r="J9" s="6">
        <v>251624936.39999998</v>
      </c>
      <c r="K9" s="6">
        <v>147889801.89999998</v>
      </c>
      <c r="L9" s="6">
        <v>119876433.60000001</v>
      </c>
      <c r="M9" s="6">
        <v>35743964.799999997</v>
      </c>
      <c r="N9" s="6">
        <v>-51407321.20000001</v>
      </c>
      <c r="O9" s="6">
        <v>425715518</v>
      </c>
      <c r="P9" s="6">
        <v>495260509.39999998</v>
      </c>
      <c r="Q9" s="219">
        <f t="shared" ref="Q9:V40" si="0">D9/$C9</f>
        <v>0.84295331306827614</v>
      </c>
      <c r="R9" s="220">
        <f t="shared" si="0"/>
        <v>0.57843265896258012</v>
      </c>
      <c r="S9" s="220">
        <f t="shared" si="0"/>
        <v>6.5425030993109562E-2</v>
      </c>
      <c r="T9" s="220">
        <f t="shared" si="0"/>
        <v>-0.1269686476772261</v>
      </c>
      <c r="U9" s="220">
        <f t="shared" si="0"/>
        <v>0.90544465450638167</v>
      </c>
      <c r="V9" s="221">
        <f t="shared" si="0"/>
        <v>1.1250791638932391</v>
      </c>
      <c r="W9" s="219">
        <f t="shared" ref="W9:AB40" si="1">K9/$J9</f>
        <v>0.58773905327453069</v>
      </c>
      <c r="X9" s="220">
        <f t="shared" si="1"/>
        <v>0.4764091958256329</v>
      </c>
      <c r="Y9" s="220">
        <f t="shared" si="1"/>
        <v>0.14205255373886705</v>
      </c>
      <c r="Z9" s="220">
        <f t="shared" si="1"/>
        <v>-0.20430137781845065</v>
      </c>
      <c r="AA9" s="220">
        <f t="shared" si="1"/>
        <v>1.6918653774570811</v>
      </c>
      <c r="AB9" s="221">
        <f t="shared" si="1"/>
        <v>1.9682489203403133</v>
      </c>
    </row>
    <row r="10" spans="1:28">
      <c r="A10" t="s">
        <v>179</v>
      </c>
      <c r="B10" s="7">
        <v>39335</v>
      </c>
      <c r="C10" s="7">
        <v>49468204</v>
      </c>
      <c r="D10" s="7">
        <v>40532102</v>
      </c>
      <c r="E10" s="7">
        <v>27569877</v>
      </c>
      <c r="F10" s="7">
        <v>4047764</v>
      </c>
      <c r="G10" s="7">
        <v>-3237785</v>
      </c>
      <c r="H10" s="7">
        <v>37239943</v>
      </c>
      <c r="I10" s="7">
        <v>52000928</v>
      </c>
      <c r="J10" s="7">
        <v>51629373</v>
      </c>
      <c r="K10" s="7">
        <v>40426440</v>
      </c>
      <c r="L10" s="7">
        <v>27727453</v>
      </c>
      <c r="M10" s="7">
        <v>4932238</v>
      </c>
      <c r="N10" s="7">
        <v>-3296050</v>
      </c>
      <c r="O10" s="7">
        <v>43583989</v>
      </c>
      <c r="P10" s="7">
        <v>58344974</v>
      </c>
      <c r="Q10" s="203">
        <f t="shared" si="0"/>
        <v>0.81935665180001283</v>
      </c>
      <c r="R10" s="204">
        <f t="shared" si="0"/>
        <v>0.55732520630827831</v>
      </c>
      <c r="S10" s="204">
        <f t="shared" si="0"/>
        <v>8.182557021880156E-2</v>
      </c>
      <c r="T10" s="204">
        <f t="shared" si="0"/>
        <v>-6.5451840539834438E-2</v>
      </c>
      <c r="U10" s="204">
        <f t="shared" si="0"/>
        <v>0.75280564056863675</v>
      </c>
      <c r="V10" s="205">
        <f t="shared" si="0"/>
        <v>1.0511990287741193</v>
      </c>
      <c r="W10" s="203">
        <f t="shared" si="1"/>
        <v>0.78301241427045798</v>
      </c>
      <c r="X10" s="204">
        <f t="shared" si="1"/>
        <v>0.5370480288420314</v>
      </c>
      <c r="Y10" s="204">
        <f t="shared" si="1"/>
        <v>9.5531626928725244E-2</v>
      </c>
      <c r="Z10" s="204">
        <f t="shared" si="1"/>
        <v>-6.3840597095765617E-2</v>
      </c>
      <c r="AA10" s="204">
        <f t="shared" si="1"/>
        <v>0.8441704105141854</v>
      </c>
      <c r="AB10" s="205">
        <f t="shared" si="1"/>
        <v>1.1300732627529682</v>
      </c>
    </row>
    <row r="11" spans="1:28">
      <c r="A11" s="4" t="s">
        <v>180</v>
      </c>
      <c r="B11" s="6">
        <v>30616</v>
      </c>
      <c r="C11" s="6">
        <v>42907133</v>
      </c>
      <c r="D11" s="6">
        <v>33095037</v>
      </c>
      <c r="E11" s="6">
        <v>23355240</v>
      </c>
      <c r="F11" s="6">
        <v>959802</v>
      </c>
      <c r="G11" s="6">
        <v>-150573</v>
      </c>
      <c r="H11" s="6">
        <v>38868364</v>
      </c>
      <c r="I11" s="6">
        <v>56475973</v>
      </c>
      <c r="J11" s="6">
        <v>47284411</v>
      </c>
      <c r="K11" s="6">
        <v>33003285</v>
      </c>
      <c r="L11" s="6">
        <v>24531787</v>
      </c>
      <c r="M11" s="6">
        <v>2635010</v>
      </c>
      <c r="N11" s="6">
        <v>-1022613</v>
      </c>
      <c r="O11" s="6">
        <v>43190201</v>
      </c>
      <c r="P11" s="6">
        <v>61104928</v>
      </c>
      <c r="Q11" s="219">
        <f t="shared" si="0"/>
        <v>0.77131783659374309</v>
      </c>
      <c r="R11" s="220">
        <f t="shared" si="0"/>
        <v>0.54432068439529624</v>
      </c>
      <c r="S11" s="220">
        <f t="shared" si="0"/>
        <v>2.2369287642686357E-2</v>
      </c>
      <c r="T11" s="220">
        <f t="shared" si="0"/>
        <v>-3.5092766510407491E-3</v>
      </c>
      <c r="U11" s="220">
        <f t="shared" si="0"/>
        <v>0.90587185119080316</v>
      </c>
      <c r="V11" s="221">
        <f t="shared" si="0"/>
        <v>1.3162373957728659</v>
      </c>
      <c r="W11" s="219">
        <f t="shared" si="1"/>
        <v>0.69797390518409963</v>
      </c>
      <c r="X11" s="220">
        <f t="shared" si="1"/>
        <v>0.51881342034693001</v>
      </c>
      <c r="Y11" s="220">
        <f t="shared" si="1"/>
        <v>5.5726822948053638E-2</v>
      </c>
      <c r="Z11" s="220">
        <f t="shared" si="1"/>
        <v>-2.1626852875464602E-2</v>
      </c>
      <c r="AA11" s="220">
        <f t="shared" si="1"/>
        <v>0.91341311198737363</v>
      </c>
      <c r="AB11" s="221">
        <f t="shared" si="1"/>
        <v>1.2922848504975561</v>
      </c>
    </row>
    <row r="12" spans="1:28">
      <c r="A12" t="s">
        <v>181</v>
      </c>
      <c r="B12" s="7">
        <v>21957</v>
      </c>
      <c r="C12" s="7">
        <v>25007989</v>
      </c>
      <c r="D12" s="7">
        <v>21439595</v>
      </c>
      <c r="E12" s="7">
        <v>12616952</v>
      </c>
      <c r="F12" s="7">
        <v>3967547</v>
      </c>
      <c r="G12" s="7">
        <v>-4628870</v>
      </c>
      <c r="H12" s="7">
        <v>22172973</v>
      </c>
      <c r="I12" s="7">
        <v>30334758</v>
      </c>
      <c r="J12" s="7">
        <v>36441288</v>
      </c>
      <c r="K12" s="7">
        <v>21370226</v>
      </c>
      <c r="L12" s="7">
        <v>15431152</v>
      </c>
      <c r="M12" s="7">
        <v>8383467</v>
      </c>
      <c r="N12" s="7">
        <v>-7600870</v>
      </c>
      <c r="O12" s="7">
        <v>41240965</v>
      </c>
      <c r="P12" s="7">
        <v>52254541</v>
      </c>
      <c r="Q12" s="203">
        <f t="shared" si="0"/>
        <v>0.85730983806814698</v>
      </c>
      <c r="R12" s="204">
        <f t="shared" si="0"/>
        <v>0.50451685659330703</v>
      </c>
      <c r="S12" s="204">
        <f t="shared" si="0"/>
        <v>0.15865118142846271</v>
      </c>
      <c r="T12" s="204">
        <f t="shared" si="0"/>
        <v>-0.18509565083381954</v>
      </c>
      <c r="U12" s="204">
        <f t="shared" si="0"/>
        <v>0.8866355867319039</v>
      </c>
      <c r="V12" s="205">
        <f t="shared" si="0"/>
        <v>1.2130026928594699</v>
      </c>
      <c r="W12" s="203">
        <f t="shared" si="1"/>
        <v>0.58642894290673808</v>
      </c>
      <c r="X12" s="204">
        <f t="shared" si="1"/>
        <v>0.42345243120934695</v>
      </c>
      <c r="Y12" s="204">
        <f t="shared" si="1"/>
        <v>0.23005408041559891</v>
      </c>
      <c r="Z12" s="204">
        <f t="shared" si="1"/>
        <v>-0.20857852225201259</v>
      </c>
      <c r="AA12" s="204">
        <f t="shared" si="1"/>
        <v>1.1317098616272838</v>
      </c>
      <c r="AB12" s="205">
        <f t="shared" si="1"/>
        <v>1.4339378180046765</v>
      </c>
    </row>
    <row r="13" spans="1:28">
      <c r="A13" s="4" t="s">
        <v>698</v>
      </c>
      <c r="B13" s="6">
        <v>19812</v>
      </c>
      <c r="C13" s="6">
        <v>27681720</v>
      </c>
      <c r="D13" s="6">
        <v>23321000</v>
      </c>
      <c r="E13" s="6">
        <v>17315806</v>
      </c>
      <c r="F13" s="6">
        <v>2700290</v>
      </c>
      <c r="G13" s="6">
        <v>-1815298</v>
      </c>
      <c r="H13" s="6">
        <v>22394497</v>
      </c>
      <c r="I13" s="6">
        <v>28228024</v>
      </c>
      <c r="J13" s="6">
        <v>34404688</v>
      </c>
      <c r="K13" s="6">
        <v>23245051</v>
      </c>
      <c r="L13" s="6">
        <v>19229454</v>
      </c>
      <c r="M13" s="6">
        <v>5280737</v>
      </c>
      <c r="N13" s="6">
        <v>-4647883</v>
      </c>
      <c r="O13" s="6">
        <v>33442358</v>
      </c>
      <c r="P13" s="6">
        <v>39947383</v>
      </c>
      <c r="Q13" s="219">
        <f t="shared" si="0"/>
        <v>0.84246932632798832</v>
      </c>
      <c r="R13" s="220">
        <f t="shared" si="0"/>
        <v>0.62553215623884639</v>
      </c>
      <c r="S13" s="220">
        <f t="shared" si="0"/>
        <v>9.7547767985515357E-2</v>
      </c>
      <c r="T13" s="220">
        <f t="shared" si="0"/>
        <v>-6.5577500242036985E-2</v>
      </c>
      <c r="U13" s="220">
        <f t="shared" si="0"/>
        <v>0.80899947691111684</v>
      </c>
      <c r="V13" s="221">
        <f t="shared" si="0"/>
        <v>1.0197351898653697</v>
      </c>
      <c r="W13" s="219">
        <f t="shared" si="1"/>
        <v>0.67563615167793412</v>
      </c>
      <c r="X13" s="220">
        <f t="shared" si="1"/>
        <v>0.55891958677259335</v>
      </c>
      <c r="Y13" s="220">
        <f t="shared" si="1"/>
        <v>0.15348887918995224</v>
      </c>
      <c r="Z13" s="220">
        <f t="shared" si="1"/>
        <v>-0.13509446735863437</v>
      </c>
      <c r="AA13" s="220">
        <f t="shared" si="1"/>
        <v>0.97202910254556008</v>
      </c>
      <c r="AB13" s="221">
        <f t="shared" si="1"/>
        <v>1.1611028996978552</v>
      </c>
    </row>
    <row r="14" spans="1:28">
      <c r="A14" t="s">
        <v>182</v>
      </c>
      <c r="B14" s="7">
        <v>19088</v>
      </c>
      <c r="C14" s="7">
        <v>27021860</v>
      </c>
      <c r="D14" s="7">
        <v>20353081</v>
      </c>
      <c r="E14" s="7">
        <v>12008554</v>
      </c>
      <c r="F14" s="7">
        <v>-189160</v>
      </c>
      <c r="G14" s="7">
        <v>-4041197</v>
      </c>
      <c r="H14" s="7">
        <v>31736634</v>
      </c>
      <c r="I14" s="7">
        <v>35454594</v>
      </c>
      <c r="J14" s="7">
        <v>29145617</v>
      </c>
      <c r="K14" s="7">
        <v>20315737</v>
      </c>
      <c r="L14" s="7">
        <v>12581126</v>
      </c>
      <c r="M14" s="7">
        <v>647157</v>
      </c>
      <c r="N14" s="7">
        <v>-5486359</v>
      </c>
      <c r="O14" s="7">
        <v>32858273</v>
      </c>
      <c r="P14" s="7">
        <v>36631723</v>
      </c>
      <c r="Q14" s="203">
        <f t="shared" si="0"/>
        <v>0.7532079953045423</v>
      </c>
      <c r="R14" s="204">
        <f t="shared" si="0"/>
        <v>0.44440145867086872</v>
      </c>
      <c r="S14" s="204">
        <f t="shared" si="0"/>
        <v>-7.0002583093835878E-3</v>
      </c>
      <c r="T14" s="204">
        <f t="shared" si="0"/>
        <v>-0.14955288051969776</v>
      </c>
      <c r="U14" s="204">
        <f t="shared" si="0"/>
        <v>1.1744799950854605</v>
      </c>
      <c r="V14" s="205">
        <f t="shared" si="0"/>
        <v>1.3120708196993101</v>
      </c>
      <c r="W14" s="203">
        <f t="shared" si="1"/>
        <v>0.69704261193029471</v>
      </c>
      <c r="X14" s="204">
        <f t="shared" si="1"/>
        <v>0.43166442487733231</v>
      </c>
      <c r="Y14" s="204">
        <f t="shared" si="1"/>
        <v>2.2204264881405669E-2</v>
      </c>
      <c r="Z14" s="204">
        <f t="shared" si="1"/>
        <v>-0.18823959019292677</v>
      </c>
      <c r="AA14" s="204">
        <f t="shared" si="1"/>
        <v>1.1273829955289676</v>
      </c>
      <c r="AB14" s="205">
        <f t="shared" si="1"/>
        <v>1.2568518621513485</v>
      </c>
    </row>
    <row r="15" spans="1:28">
      <c r="A15" s="4" t="s">
        <v>183</v>
      </c>
      <c r="B15" s="6">
        <v>13403</v>
      </c>
      <c r="C15" s="6">
        <v>18559269</v>
      </c>
      <c r="D15" s="6">
        <v>15400493</v>
      </c>
      <c r="E15" s="6">
        <v>9533075</v>
      </c>
      <c r="F15" s="6">
        <v>1592605</v>
      </c>
      <c r="G15" s="6">
        <v>-1540210</v>
      </c>
      <c r="H15" s="6">
        <v>19461922</v>
      </c>
      <c r="I15" s="6">
        <v>22263610</v>
      </c>
      <c r="J15" s="6">
        <v>20304985</v>
      </c>
      <c r="K15" s="6">
        <v>15380793</v>
      </c>
      <c r="L15" s="6">
        <v>9899336</v>
      </c>
      <c r="M15" s="6">
        <v>1935433</v>
      </c>
      <c r="N15" s="6">
        <v>-2267276</v>
      </c>
      <c r="O15" s="6">
        <v>21322520</v>
      </c>
      <c r="P15" s="6">
        <v>24225792</v>
      </c>
      <c r="Q15" s="219">
        <f t="shared" si="0"/>
        <v>0.82980062415173783</v>
      </c>
      <c r="R15" s="220">
        <f t="shared" si="0"/>
        <v>0.5136557371952527</v>
      </c>
      <c r="S15" s="220">
        <f t="shared" si="0"/>
        <v>8.5811838817574121E-2</v>
      </c>
      <c r="T15" s="220">
        <f t="shared" si="0"/>
        <v>-8.2988721161377635E-2</v>
      </c>
      <c r="U15" s="220">
        <f t="shared" si="0"/>
        <v>1.0486362366966069</v>
      </c>
      <c r="V15" s="221">
        <f t="shared" si="0"/>
        <v>1.1995951995738625</v>
      </c>
      <c r="W15" s="219">
        <f t="shared" si="1"/>
        <v>0.75748851821363083</v>
      </c>
      <c r="X15" s="220">
        <f t="shared" si="1"/>
        <v>0.48753229810315052</v>
      </c>
      <c r="Y15" s="220">
        <f t="shared" si="1"/>
        <v>9.5318120156207942E-2</v>
      </c>
      <c r="Z15" s="220">
        <f t="shared" si="1"/>
        <v>-0.11166105269223296</v>
      </c>
      <c r="AA15" s="220">
        <f t="shared" si="1"/>
        <v>1.0501125708785306</v>
      </c>
      <c r="AB15" s="221">
        <f t="shared" si="1"/>
        <v>1.1930957841140981</v>
      </c>
    </row>
    <row r="16" spans="1:28">
      <c r="A16" t="s">
        <v>184</v>
      </c>
      <c r="B16" s="7">
        <v>11565</v>
      </c>
      <c r="C16" s="7">
        <v>16157034</v>
      </c>
      <c r="D16" s="7">
        <v>13315364</v>
      </c>
      <c r="E16" s="7">
        <v>10028207</v>
      </c>
      <c r="F16" s="7">
        <v>551927</v>
      </c>
      <c r="G16" s="7">
        <v>-1378767</v>
      </c>
      <c r="H16" s="7">
        <v>27962433</v>
      </c>
      <c r="I16" s="7">
        <v>31291525</v>
      </c>
      <c r="J16" s="7">
        <v>17951068</v>
      </c>
      <c r="K16" s="7">
        <v>13284528</v>
      </c>
      <c r="L16" s="7">
        <v>10344543</v>
      </c>
      <c r="M16" s="7">
        <v>1712572</v>
      </c>
      <c r="N16" s="7">
        <v>-1964448</v>
      </c>
      <c r="O16" s="7">
        <v>27724424</v>
      </c>
      <c r="P16" s="7">
        <v>31406893</v>
      </c>
      <c r="Q16" s="203">
        <f t="shared" si="0"/>
        <v>0.82412180354389297</v>
      </c>
      <c r="R16" s="204">
        <f t="shared" si="0"/>
        <v>0.62067128162260476</v>
      </c>
      <c r="S16" s="204">
        <f t="shared" si="0"/>
        <v>3.4160168258604892E-2</v>
      </c>
      <c r="T16" s="204">
        <f t="shared" si="0"/>
        <v>-8.5335402524993137E-2</v>
      </c>
      <c r="U16" s="204">
        <f t="shared" si="0"/>
        <v>1.7306662225257432</v>
      </c>
      <c r="V16" s="205">
        <f t="shared" si="0"/>
        <v>1.9367122084412276</v>
      </c>
      <c r="W16" s="203">
        <f t="shared" si="1"/>
        <v>0.74004109393379824</v>
      </c>
      <c r="X16" s="204">
        <f t="shared" si="1"/>
        <v>0.57626337329901489</v>
      </c>
      <c r="Y16" s="204">
        <f t="shared" si="1"/>
        <v>9.540223456342542E-2</v>
      </c>
      <c r="Z16" s="204">
        <f t="shared" si="1"/>
        <v>-0.10943348885982718</v>
      </c>
      <c r="AA16" s="204">
        <f t="shared" si="1"/>
        <v>1.5444442637062039</v>
      </c>
      <c r="AB16" s="205">
        <f t="shared" si="1"/>
        <v>1.7495835345284192</v>
      </c>
    </row>
    <row r="17" spans="1:28">
      <c r="A17" s="4" t="s">
        <v>185</v>
      </c>
      <c r="B17" s="6">
        <v>8071</v>
      </c>
      <c r="C17" s="6">
        <v>10343780</v>
      </c>
      <c r="D17" s="6">
        <v>9122827</v>
      </c>
      <c r="E17" s="6">
        <v>6847893</v>
      </c>
      <c r="F17" s="6">
        <v>1244186</v>
      </c>
      <c r="G17" s="6">
        <v>-3106073</v>
      </c>
      <c r="H17" s="6">
        <v>5304240</v>
      </c>
      <c r="I17" s="6">
        <v>9793940</v>
      </c>
      <c r="J17" s="6">
        <v>11699681</v>
      </c>
      <c r="K17" s="6">
        <v>9106613</v>
      </c>
      <c r="L17" s="6">
        <v>8070473</v>
      </c>
      <c r="M17" s="6">
        <v>1177363</v>
      </c>
      <c r="N17" s="6">
        <v>-3307719</v>
      </c>
      <c r="O17" s="6">
        <v>5997983</v>
      </c>
      <c r="P17" s="6">
        <v>10556261</v>
      </c>
      <c r="Q17" s="219">
        <f t="shared" si="0"/>
        <v>0.88196259007828859</v>
      </c>
      <c r="R17" s="220">
        <f t="shared" si="0"/>
        <v>0.66203003157453078</v>
      </c>
      <c r="S17" s="220">
        <f t="shared" si="0"/>
        <v>0.12028349404182997</v>
      </c>
      <c r="T17" s="220">
        <f t="shared" si="0"/>
        <v>-0.30028413210644467</v>
      </c>
      <c r="U17" s="220">
        <f t="shared" si="0"/>
        <v>0.51279512905340219</v>
      </c>
      <c r="V17" s="221">
        <f t="shared" si="0"/>
        <v>0.94684341701002916</v>
      </c>
      <c r="W17" s="219">
        <f t="shared" si="1"/>
        <v>0.77836421352000962</v>
      </c>
      <c r="X17" s="220">
        <f t="shared" si="1"/>
        <v>0.68980282453854935</v>
      </c>
      <c r="Y17" s="220">
        <f t="shared" si="1"/>
        <v>0.10063205996813075</v>
      </c>
      <c r="Z17" s="220">
        <f t="shared" si="1"/>
        <v>-0.28271873395522495</v>
      </c>
      <c r="AA17" s="220">
        <f t="shared" si="1"/>
        <v>0.51266209736829582</v>
      </c>
      <c r="AB17" s="221">
        <f t="shared" si="1"/>
        <v>0.9022691302438075</v>
      </c>
    </row>
    <row r="18" spans="1:28">
      <c r="A18" t="s">
        <v>187</v>
      </c>
      <c r="B18" s="7">
        <v>5177</v>
      </c>
      <c r="C18" s="7">
        <v>8148482</v>
      </c>
      <c r="D18" s="7">
        <v>7098358</v>
      </c>
      <c r="E18" s="7">
        <v>5068297</v>
      </c>
      <c r="F18" s="7">
        <v>482548</v>
      </c>
      <c r="G18" s="7">
        <v>-538683</v>
      </c>
      <c r="H18" s="7">
        <v>8952153</v>
      </c>
      <c r="I18" s="7">
        <v>10441222</v>
      </c>
      <c r="J18" s="7">
        <v>9622745</v>
      </c>
      <c r="K18" s="7">
        <v>7047820</v>
      </c>
      <c r="L18" s="7">
        <v>5331659</v>
      </c>
      <c r="M18" s="7">
        <v>1323397</v>
      </c>
      <c r="N18" s="7">
        <v>-1221575</v>
      </c>
      <c r="O18" s="7">
        <v>12049929</v>
      </c>
      <c r="P18" s="7">
        <v>13665821</v>
      </c>
      <c r="Q18" s="203">
        <f t="shared" si="0"/>
        <v>0.87112642575635557</v>
      </c>
      <c r="R18" s="204">
        <f t="shared" si="0"/>
        <v>0.62199278344113662</v>
      </c>
      <c r="S18" s="204">
        <f t="shared" si="0"/>
        <v>5.9219373620755376E-2</v>
      </c>
      <c r="T18" s="204">
        <f t="shared" si="0"/>
        <v>-6.6108386813642103E-2</v>
      </c>
      <c r="U18" s="204">
        <f t="shared" si="0"/>
        <v>1.0986283089291968</v>
      </c>
      <c r="V18" s="205">
        <f t="shared" si="0"/>
        <v>1.2813701987683104</v>
      </c>
      <c r="W18" s="203">
        <f t="shared" si="1"/>
        <v>0.73241263277786117</v>
      </c>
      <c r="X18" s="204">
        <f t="shared" si="1"/>
        <v>0.55406840771526211</v>
      </c>
      <c r="Y18" s="204">
        <f t="shared" si="1"/>
        <v>0.13752801305656545</v>
      </c>
      <c r="Z18" s="204">
        <f t="shared" si="1"/>
        <v>-0.12694662489757341</v>
      </c>
      <c r="AA18" s="204">
        <f t="shared" si="1"/>
        <v>1.2522340558749088</v>
      </c>
      <c r="AB18" s="205">
        <f t="shared" si="1"/>
        <v>1.4201582812388773</v>
      </c>
    </row>
    <row r="19" spans="1:28">
      <c r="A19" s="4" t="s">
        <v>186</v>
      </c>
      <c r="B19" s="6">
        <v>5163</v>
      </c>
      <c r="C19" s="6">
        <v>8496623</v>
      </c>
      <c r="D19" s="6">
        <v>7225047</v>
      </c>
      <c r="E19" s="6">
        <v>5442523</v>
      </c>
      <c r="F19" s="6">
        <v>938100</v>
      </c>
      <c r="G19" s="6">
        <v>-424554</v>
      </c>
      <c r="H19" s="6">
        <v>8205233</v>
      </c>
      <c r="I19" s="6">
        <v>11776615</v>
      </c>
      <c r="J19" s="6">
        <v>10568724</v>
      </c>
      <c r="K19" s="6">
        <v>7210195</v>
      </c>
      <c r="L19" s="6">
        <v>5851889</v>
      </c>
      <c r="M19" s="6">
        <v>1888314</v>
      </c>
      <c r="N19" s="6">
        <v>-888359</v>
      </c>
      <c r="O19" s="6">
        <v>7640995</v>
      </c>
      <c r="P19" s="6">
        <v>11407476</v>
      </c>
      <c r="Q19" s="219">
        <f t="shared" si="0"/>
        <v>0.85034336582898873</v>
      </c>
      <c r="R19" s="220">
        <f t="shared" si="0"/>
        <v>0.64055131079724259</v>
      </c>
      <c r="S19" s="220">
        <f t="shared" si="0"/>
        <v>0.11040857055797344</v>
      </c>
      <c r="T19" s="220">
        <f t="shared" si="0"/>
        <v>-4.9967381158373153E-2</v>
      </c>
      <c r="U19" s="220">
        <f t="shared" si="0"/>
        <v>0.96570519840647273</v>
      </c>
      <c r="V19" s="221">
        <f t="shared" si="0"/>
        <v>1.3860347811124489</v>
      </c>
      <c r="W19" s="219">
        <f t="shared" si="1"/>
        <v>0.68222001066543136</v>
      </c>
      <c r="X19" s="220">
        <f t="shared" si="1"/>
        <v>0.55369872465209613</v>
      </c>
      <c r="Y19" s="220">
        <f t="shared" si="1"/>
        <v>0.17867000784579104</v>
      </c>
      <c r="Z19" s="220">
        <f t="shared" si="1"/>
        <v>-8.4055464027634752E-2</v>
      </c>
      <c r="AA19" s="220">
        <f t="shared" si="1"/>
        <v>0.72298179042238209</v>
      </c>
      <c r="AB19" s="221">
        <f t="shared" si="1"/>
        <v>1.0793617091334773</v>
      </c>
    </row>
    <row r="20" spans="1:28">
      <c r="A20" t="s">
        <v>269</v>
      </c>
      <c r="B20" s="7">
        <v>4572</v>
      </c>
      <c r="C20" s="7">
        <v>5685654.5</v>
      </c>
      <c r="D20" s="7">
        <v>4927447.7</v>
      </c>
      <c r="E20" s="7">
        <v>3570956.2</v>
      </c>
      <c r="F20" s="7">
        <v>-23464.299999999988</v>
      </c>
      <c r="G20" s="7">
        <v>-473119.80000000005</v>
      </c>
      <c r="H20" s="7">
        <v>5700616</v>
      </c>
      <c r="I20" s="7">
        <v>8082982.3000000007</v>
      </c>
      <c r="J20" s="7">
        <v>6357234.6000000006</v>
      </c>
      <c r="K20" s="7">
        <v>4922325.4000000004</v>
      </c>
      <c r="L20" s="7">
        <v>3780739.6000000006</v>
      </c>
      <c r="M20" s="7">
        <v>211192.00000000006</v>
      </c>
      <c r="N20" s="7">
        <v>-680677.3</v>
      </c>
      <c r="O20" s="7">
        <v>6262757.1000000006</v>
      </c>
      <c r="P20" s="7">
        <v>8746537.8000000007</v>
      </c>
      <c r="Q20" s="203">
        <f t="shared" si="0"/>
        <v>0.8666456429950149</v>
      </c>
      <c r="R20" s="204">
        <f t="shared" si="0"/>
        <v>0.62806422725826905</v>
      </c>
      <c r="S20" s="204">
        <f t="shared" si="0"/>
        <v>-4.1269303296568565E-3</v>
      </c>
      <c r="T20" s="204">
        <f t="shared" si="0"/>
        <v>-8.3212900115545191E-2</v>
      </c>
      <c r="U20" s="204">
        <f t="shared" si="0"/>
        <v>1.0026314472678564</v>
      </c>
      <c r="V20" s="205">
        <f t="shared" si="0"/>
        <v>1.4216450014681687</v>
      </c>
      <c r="W20" s="203">
        <f t="shared" si="1"/>
        <v>0.77428720343276303</v>
      </c>
      <c r="X20" s="204">
        <f t="shared" si="1"/>
        <v>0.59471450054714048</v>
      </c>
      <c r="Y20" s="204">
        <f t="shared" si="1"/>
        <v>3.3220734059428929E-2</v>
      </c>
      <c r="Z20" s="204">
        <f t="shared" si="1"/>
        <v>-0.10707128851277567</v>
      </c>
      <c r="AA20" s="204">
        <f t="shared" si="1"/>
        <v>0.98513858525843923</v>
      </c>
      <c r="AB20" s="205">
        <f t="shared" si="1"/>
        <v>1.3758400232704957</v>
      </c>
    </row>
    <row r="21" spans="1:28">
      <c r="A21" s="4" t="s">
        <v>188</v>
      </c>
      <c r="B21" s="6">
        <v>4444</v>
      </c>
      <c r="C21" s="6">
        <v>5953653.4000000004</v>
      </c>
      <c r="D21" s="6">
        <v>5209676.5</v>
      </c>
      <c r="E21" s="6">
        <v>3514760.8000000003</v>
      </c>
      <c r="F21" s="6">
        <v>955218.60000000009</v>
      </c>
      <c r="G21" s="6">
        <v>-497878.5</v>
      </c>
      <c r="H21" s="6">
        <v>1665038.9</v>
      </c>
      <c r="I21" s="6">
        <v>6264116.3000000007</v>
      </c>
      <c r="J21" s="6">
        <v>9152250.4000000004</v>
      </c>
      <c r="K21" s="6">
        <v>5193401.9000000004</v>
      </c>
      <c r="L21" s="6">
        <v>4765394.2</v>
      </c>
      <c r="M21" s="6">
        <v>1550946.6</v>
      </c>
      <c r="N21" s="6">
        <v>-699075.60000000009</v>
      </c>
      <c r="O21" s="6">
        <v>1376618.9000000001</v>
      </c>
      <c r="P21" s="6">
        <v>6225076.1000000006</v>
      </c>
      <c r="Q21" s="219">
        <f t="shared" si="0"/>
        <v>0.87503859394972505</v>
      </c>
      <c r="R21" s="220">
        <f t="shared" si="0"/>
        <v>0.59035361379955376</v>
      </c>
      <c r="S21" s="220">
        <f t="shared" si="0"/>
        <v>0.16044242682988566</v>
      </c>
      <c r="T21" s="220">
        <f t="shared" si="0"/>
        <v>-8.3625711231359215E-2</v>
      </c>
      <c r="U21" s="220">
        <f t="shared" si="0"/>
        <v>0.27966675050314482</v>
      </c>
      <c r="V21" s="221">
        <f t="shared" si="0"/>
        <v>1.0521466197545193</v>
      </c>
      <c r="W21" s="219">
        <f t="shared" si="1"/>
        <v>0.56744534655651468</v>
      </c>
      <c r="X21" s="220">
        <f t="shared" si="1"/>
        <v>0.52068005044966859</v>
      </c>
      <c r="Y21" s="220">
        <f t="shared" si="1"/>
        <v>0.16946068258796765</v>
      </c>
      <c r="Z21" s="220">
        <f t="shared" si="1"/>
        <v>-7.6382918893914881E-2</v>
      </c>
      <c r="AA21" s="220">
        <f t="shared" si="1"/>
        <v>0.15041315958750431</v>
      </c>
      <c r="AB21" s="221">
        <f t="shared" si="1"/>
        <v>0.6801689014103024</v>
      </c>
    </row>
    <row r="22" spans="1:28">
      <c r="A22" t="s">
        <v>781</v>
      </c>
      <c r="B22" s="7">
        <v>4276</v>
      </c>
      <c r="C22" s="7">
        <v>7451727</v>
      </c>
      <c r="D22" s="7">
        <v>6392014</v>
      </c>
      <c r="E22" s="7">
        <v>4876505</v>
      </c>
      <c r="F22" s="7">
        <v>751882</v>
      </c>
      <c r="G22" s="7">
        <v>-592330</v>
      </c>
      <c r="H22" s="7">
        <v>7090366</v>
      </c>
      <c r="I22" s="7">
        <v>8872124</v>
      </c>
      <c r="J22" s="7">
        <v>8908305</v>
      </c>
      <c r="K22" s="7">
        <v>6376878</v>
      </c>
      <c r="L22" s="7">
        <v>5240668</v>
      </c>
      <c r="M22" s="7">
        <v>1226204</v>
      </c>
      <c r="N22" s="7">
        <v>-961715</v>
      </c>
      <c r="O22" s="7">
        <v>8252837</v>
      </c>
      <c r="P22" s="7">
        <v>10196322</v>
      </c>
      <c r="Q22" s="203">
        <f t="shared" si="0"/>
        <v>0.8577896103815934</v>
      </c>
      <c r="R22" s="204">
        <f t="shared" si="0"/>
        <v>0.65441272875401901</v>
      </c>
      <c r="S22" s="204">
        <f t="shared" si="0"/>
        <v>0.10090036846492095</v>
      </c>
      <c r="T22" s="204">
        <f t="shared" si="0"/>
        <v>-7.9488956050053905E-2</v>
      </c>
      <c r="U22" s="204">
        <f t="shared" si="0"/>
        <v>0.95150640918541429</v>
      </c>
      <c r="V22" s="205">
        <f t="shared" si="0"/>
        <v>1.1906131290102282</v>
      </c>
      <c r="W22" s="203">
        <f t="shared" si="1"/>
        <v>0.7158351672961355</v>
      </c>
      <c r="X22" s="204">
        <f t="shared" si="1"/>
        <v>0.58829014049249551</v>
      </c>
      <c r="Y22" s="204">
        <f t="shared" si="1"/>
        <v>0.13764728531409734</v>
      </c>
      <c r="Z22" s="204">
        <f t="shared" si="1"/>
        <v>-0.10795712540152139</v>
      </c>
      <c r="AA22" s="204">
        <f t="shared" si="1"/>
        <v>0.92642057046767035</v>
      </c>
      <c r="AB22" s="205">
        <f t="shared" si="1"/>
        <v>1.1445860912934616</v>
      </c>
    </row>
    <row r="23" spans="1:28">
      <c r="A23" s="4" t="s">
        <v>190</v>
      </c>
      <c r="B23" s="6">
        <v>4100</v>
      </c>
      <c r="C23" s="6">
        <v>5963755</v>
      </c>
      <c r="D23" s="6">
        <v>5043511</v>
      </c>
      <c r="E23" s="6">
        <v>3454502</v>
      </c>
      <c r="F23" s="6">
        <v>961404</v>
      </c>
      <c r="G23" s="6">
        <v>-303538</v>
      </c>
      <c r="H23" s="6">
        <v>2449569</v>
      </c>
      <c r="I23" s="6">
        <v>3870945</v>
      </c>
      <c r="J23" s="6">
        <v>6855100</v>
      </c>
      <c r="K23" s="6">
        <v>5017972</v>
      </c>
      <c r="L23" s="6">
        <v>3772507</v>
      </c>
      <c r="M23" s="6">
        <v>998908</v>
      </c>
      <c r="N23" s="6">
        <v>-317786</v>
      </c>
      <c r="O23" s="6">
        <v>4339688</v>
      </c>
      <c r="P23" s="6">
        <v>5761064</v>
      </c>
      <c r="Q23" s="219">
        <f t="shared" si="0"/>
        <v>0.84569386234008603</v>
      </c>
      <c r="R23" s="220">
        <f t="shared" si="0"/>
        <v>0.57924948291806089</v>
      </c>
      <c r="S23" s="220">
        <f t="shared" si="0"/>
        <v>0.16120782963082822</v>
      </c>
      <c r="T23" s="220">
        <f t="shared" si="0"/>
        <v>-5.0897127732443738E-2</v>
      </c>
      <c r="U23" s="220">
        <f t="shared" si="0"/>
        <v>0.41074272836493114</v>
      </c>
      <c r="V23" s="221">
        <f t="shared" si="0"/>
        <v>0.64907847488704684</v>
      </c>
      <c r="W23" s="219">
        <f t="shared" si="1"/>
        <v>0.73200566001954748</v>
      </c>
      <c r="X23" s="220">
        <f t="shared" si="1"/>
        <v>0.55032122069699929</v>
      </c>
      <c r="Y23" s="220">
        <f t="shared" si="1"/>
        <v>0.14571749500371986</v>
      </c>
      <c r="Z23" s="220">
        <f t="shared" si="1"/>
        <v>-4.635760236903911E-2</v>
      </c>
      <c r="AA23" s="220">
        <f t="shared" si="1"/>
        <v>0.63305976572187128</v>
      </c>
      <c r="AB23" s="221">
        <f t="shared" si="1"/>
        <v>0.84040553748304181</v>
      </c>
    </row>
    <row r="24" spans="1:28">
      <c r="A24" t="s">
        <v>191</v>
      </c>
      <c r="B24" s="7">
        <v>3897</v>
      </c>
      <c r="C24" s="7">
        <v>5983150</v>
      </c>
      <c r="D24" s="7">
        <v>5052499</v>
      </c>
      <c r="E24" s="7">
        <v>3208012</v>
      </c>
      <c r="F24" s="7">
        <v>596818</v>
      </c>
      <c r="G24" s="7">
        <v>-635788</v>
      </c>
      <c r="H24" s="7">
        <v>3503300</v>
      </c>
      <c r="I24" s="7">
        <v>4687851</v>
      </c>
      <c r="J24" s="7">
        <v>6324235</v>
      </c>
      <c r="K24" s="7">
        <v>5044223</v>
      </c>
      <c r="L24" s="7">
        <v>3330529</v>
      </c>
      <c r="M24" s="7">
        <v>702621</v>
      </c>
      <c r="N24" s="7">
        <v>-711263</v>
      </c>
      <c r="O24" s="7">
        <v>4657842</v>
      </c>
      <c r="P24" s="7">
        <v>6063812</v>
      </c>
      <c r="Q24" s="203">
        <f t="shared" si="0"/>
        <v>0.84445467688424991</v>
      </c>
      <c r="R24" s="204">
        <f t="shared" si="0"/>
        <v>0.53617442317174069</v>
      </c>
      <c r="S24" s="204">
        <f t="shared" si="0"/>
        <v>9.9749797347551045E-2</v>
      </c>
      <c r="T24" s="204">
        <f t="shared" si="0"/>
        <v>-0.10626308884116227</v>
      </c>
      <c r="U24" s="204">
        <f t="shared" si="0"/>
        <v>0.58552769026348994</v>
      </c>
      <c r="V24" s="205">
        <f t="shared" si="0"/>
        <v>0.78350885403173909</v>
      </c>
      <c r="W24" s="203">
        <f t="shared" si="1"/>
        <v>0.79760208151657863</v>
      </c>
      <c r="X24" s="204">
        <f t="shared" si="1"/>
        <v>0.52662954491729042</v>
      </c>
      <c r="Y24" s="204">
        <f t="shared" si="1"/>
        <v>0.11109976147312679</v>
      </c>
      <c r="Z24" s="204">
        <f t="shared" si="1"/>
        <v>-0.11246625085879952</v>
      </c>
      <c r="AA24" s="204">
        <f t="shared" si="1"/>
        <v>0.73650678698688454</v>
      </c>
      <c r="AB24" s="205">
        <f t="shared" si="1"/>
        <v>0.95882142267009374</v>
      </c>
    </row>
    <row r="25" spans="1:28">
      <c r="A25" s="4" t="s">
        <v>189</v>
      </c>
      <c r="B25" s="6">
        <v>3797</v>
      </c>
      <c r="C25" s="6">
        <v>6016110</v>
      </c>
      <c r="D25" s="6">
        <v>5036690</v>
      </c>
      <c r="E25" s="6">
        <v>3502718</v>
      </c>
      <c r="F25" s="6">
        <v>681323</v>
      </c>
      <c r="G25" s="6">
        <v>-293632</v>
      </c>
      <c r="H25" s="6">
        <v>5072002</v>
      </c>
      <c r="I25" s="6">
        <v>7328861</v>
      </c>
      <c r="J25" s="6">
        <v>7348936</v>
      </c>
      <c r="K25" s="6">
        <v>5025146</v>
      </c>
      <c r="L25" s="6">
        <v>3844216</v>
      </c>
      <c r="M25" s="6">
        <v>1059323</v>
      </c>
      <c r="N25" s="6">
        <v>-658938</v>
      </c>
      <c r="O25" s="6">
        <v>7472090</v>
      </c>
      <c r="P25" s="6">
        <v>9811042</v>
      </c>
      <c r="Q25" s="219">
        <f t="shared" si="0"/>
        <v>0.83720045012474842</v>
      </c>
      <c r="R25" s="220">
        <f t="shared" si="0"/>
        <v>0.58222306440540483</v>
      </c>
      <c r="S25" s="220">
        <f t="shared" si="0"/>
        <v>0.11324975773381803</v>
      </c>
      <c r="T25" s="220">
        <f t="shared" si="0"/>
        <v>-4.8807618211768072E-2</v>
      </c>
      <c r="U25" s="220">
        <f t="shared" si="0"/>
        <v>0.84307002365315797</v>
      </c>
      <c r="V25" s="221">
        <f t="shared" si="0"/>
        <v>1.2182059503566258</v>
      </c>
      <c r="W25" s="219">
        <f t="shared" si="1"/>
        <v>0.6837923204120977</v>
      </c>
      <c r="X25" s="220">
        <f t="shared" si="1"/>
        <v>0.52309830974170957</v>
      </c>
      <c r="Y25" s="220">
        <f t="shared" si="1"/>
        <v>0.1441464451452564</v>
      </c>
      <c r="Z25" s="220">
        <f t="shared" si="1"/>
        <v>-8.9664408562001363E-2</v>
      </c>
      <c r="AA25" s="220">
        <f t="shared" si="1"/>
        <v>1.0167580721889535</v>
      </c>
      <c r="AB25" s="221">
        <f t="shared" si="1"/>
        <v>1.3350289075860777</v>
      </c>
    </row>
    <row r="26" spans="1:28">
      <c r="A26" t="s">
        <v>192</v>
      </c>
      <c r="B26" s="7">
        <v>3579</v>
      </c>
      <c r="C26" s="7">
        <v>5191633</v>
      </c>
      <c r="D26" s="7">
        <v>4480799</v>
      </c>
      <c r="E26" s="7">
        <v>2867329</v>
      </c>
      <c r="F26" s="7">
        <v>1811220</v>
      </c>
      <c r="G26" s="7">
        <v>-1020146</v>
      </c>
      <c r="H26" s="7">
        <v>1457140</v>
      </c>
      <c r="I26" s="7">
        <v>2315678</v>
      </c>
      <c r="J26" s="7">
        <v>5640203</v>
      </c>
      <c r="K26" s="7">
        <v>4477616</v>
      </c>
      <c r="L26" s="7">
        <v>2990517</v>
      </c>
      <c r="M26" s="7">
        <v>1949679</v>
      </c>
      <c r="N26" s="7">
        <v>-1313946</v>
      </c>
      <c r="O26" s="7">
        <v>1677987</v>
      </c>
      <c r="P26" s="7">
        <v>2635523</v>
      </c>
      <c r="Q26" s="203">
        <f t="shared" si="0"/>
        <v>0.86308084566070065</v>
      </c>
      <c r="R26" s="204">
        <f t="shared" si="0"/>
        <v>0.55229809194910351</v>
      </c>
      <c r="S26" s="204">
        <f t="shared" si="0"/>
        <v>0.34887288835709301</v>
      </c>
      <c r="T26" s="204">
        <f t="shared" si="0"/>
        <v>-0.19649809607112059</v>
      </c>
      <c r="U26" s="204">
        <f t="shared" si="0"/>
        <v>0.2806708409473474</v>
      </c>
      <c r="V26" s="205">
        <f t="shared" si="0"/>
        <v>0.44604038844810484</v>
      </c>
      <c r="W26" s="203">
        <f t="shared" si="1"/>
        <v>0.79387497223060943</v>
      </c>
      <c r="X26" s="204">
        <f t="shared" si="1"/>
        <v>0.53021442667932339</v>
      </c>
      <c r="Y26" s="204">
        <f t="shared" si="1"/>
        <v>0.34567532409737733</v>
      </c>
      <c r="Z26" s="204">
        <f t="shared" si="1"/>
        <v>-0.23296076400087018</v>
      </c>
      <c r="AA26" s="204">
        <f t="shared" si="1"/>
        <v>0.29750471747204843</v>
      </c>
      <c r="AB26" s="205">
        <f t="shared" si="1"/>
        <v>0.46727449348897548</v>
      </c>
    </row>
    <row r="27" spans="1:28">
      <c r="A27" s="4" t="s">
        <v>194</v>
      </c>
      <c r="B27" s="6">
        <v>3265</v>
      </c>
      <c r="C27" s="6">
        <v>4953131</v>
      </c>
      <c r="D27" s="6">
        <v>3662412</v>
      </c>
      <c r="E27" s="6">
        <v>2693392</v>
      </c>
      <c r="F27" s="6">
        <v>650351</v>
      </c>
      <c r="G27" s="6">
        <v>-609604</v>
      </c>
      <c r="H27" s="6">
        <v>5388285</v>
      </c>
      <c r="I27" s="6">
        <v>6410017</v>
      </c>
      <c r="J27" s="6">
        <v>5066537</v>
      </c>
      <c r="K27" s="6">
        <v>3657695</v>
      </c>
      <c r="L27" s="6">
        <v>2695919</v>
      </c>
      <c r="M27" s="6">
        <v>650266</v>
      </c>
      <c r="N27" s="6">
        <v>-842344</v>
      </c>
      <c r="O27" s="6">
        <v>5611990</v>
      </c>
      <c r="P27" s="6">
        <v>6633722</v>
      </c>
      <c r="Q27" s="219">
        <f t="shared" si="0"/>
        <v>0.73941351440129488</v>
      </c>
      <c r="R27" s="220">
        <f t="shared" si="0"/>
        <v>0.54377564413297363</v>
      </c>
      <c r="S27" s="220">
        <f t="shared" si="0"/>
        <v>0.13130098921268182</v>
      </c>
      <c r="T27" s="220">
        <f t="shared" si="0"/>
        <v>-0.1230744755186164</v>
      </c>
      <c r="U27" s="220">
        <f t="shared" si="0"/>
        <v>1.0878543289083209</v>
      </c>
      <c r="V27" s="221">
        <f t="shared" si="0"/>
        <v>1.294134356632199</v>
      </c>
      <c r="W27" s="219">
        <f t="shared" si="1"/>
        <v>0.72193196260088499</v>
      </c>
      <c r="X27" s="220">
        <f t="shared" si="1"/>
        <v>0.53210289394906229</v>
      </c>
      <c r="Y27" s="220">
        <f t="shared" si="1"/>
        <v>0.12834525830957122</v>
      </c>
      <c r="Z27" s="220">
        <f t="shared" si="1"/>
        <v>-0.16625636011342659</v>
      </c>
      <c r="AA27" s="220">
        <f t="shared" si="1"/>
        <v>1.1076579525620753</v>
      </c>
      <c r="AB27" s="221">
        <f t="shared" si="1"/>
        <v>1.3093207451164375</v>
      </c>
    </row>
    <row r="28" spans="1:28">
      <c r="A28" t="s">
        <v>193</v>
      </c>
      <c r="B28" s="7">
        <v>3081</v>
      </c>
      <c r="C28" s="7">
        <v>5283675</v>
      </c>
      <c r="D28" s="7">
        <v>3921480</v>
      </c>
      <c r="E28" s="7">
        <v>3351344</v>
      </c>
      <c r="F28" s="7">
        <v>748464</v>
      </c>
      <c r="G28" s="7">
        <v>-255276</v>
      </c>
      <c r="H28" s="7">
        <v>3009316</v>
      </c>
      <c r="I28" s="7">
        <v>5474616</v>
      </c>
      <c r="J28" s="7">
        <v>6508851</v>
      </c>
      <c r="K28" s="7">
        <v>3908226</v>
      </c>
      <c r="L28" s="7">
        <v>3762906</v>
      </c>
      <c r="M28" s="7">
        <v>1015335</v>
      </c>
      <c r="N28" s="7">
        <v>-259896</v>
      </c>
      <c r="O28" s="7">
        <v>5304014</v>
      </c>
      <c r="P28" s="7">
        <v>7854125</v>
      </c>
      <c r="Q28" s="203">
        <f t="shared" si="0"/>
        <v>0.74218796576246648</v>
      </c>
      <c r="R28" s="204">
        <f t="shared" si="0"/>
        <v>0.6342827672027519</v>
      </c>
      <c r="S28" s="204">
        <f t="shared" si="0"/>
        <v>0.14165594969410494</v>
      </c>
      <c r="T28" s="204">
        <f t="shared" si="0"/>
        <v>-4.8314099561384834E-2</v>
      </c>
      <c r="U28" s="204">
        <f t="shared" si="0"/>
        <v>0.56954979252130378</v>
      </c>
      <c r="V28" s="205">
        <f t="shared" si="0"/>
        <v>1.0361379153714034</v>
      </c>
      <c r="W28" s="203">
        <f t="shared" si="1"/>
        <v>0.60044791315702262</v>
      </c>
      <c r="X28" s="204">
        <f t="shared" si="1"/>
        <v>0.57812139193230883</v>
      </c>
      <c r="Y28" s="204">
        <f t="shared" si="1"/>
        <v>0.15599297018782579</v>
      </c>
      <c r="Z28" s="204">
        <f t="shared" si="1"/>
        <v>-3.9929628132522932E-2</v>
      </c>
      <c r="AA28" s="204">
        <f t="shared" si="1"/>
        <v>0.81489252096875475</v>
      </c>
      <c r="AB28" s="205">
        <f t="shared" si="1"/>
        <v>1.2066837910408457</v>
      </c>
    </row>
    <row r="29" spans="1:28">
      <c r="A29" s="4" t="s">
        <v>196</v>
      </c>
      <c r="B29" s="6">
        <v>2631</v>
      </c>
      <c r="C29" s="6">
        <v>4112244</v>
      </c>
      <c r="D29" s="6">
        <v>3368172</v>
      </c>
      <c r="E29" s="6">
        <v>1659006</v>
      </c>
      <c r="F29" s="6">
        <v>673421</v>
      </c>
      <c r="G29" s="6">
        <v>-457316</v>
      </c>
      <c r="H29" s="6">
        <v>1797031</v>
      </c>
      <c r="I29" s="6">
        <v>2482269</v>
      </c>
      <c r="J29" s="6">
        <v>4837612</v>
      </c>
      <c r="K29" s="6">
        <v>3357117</v>
      </c>
      <c r="L29" s="6">
        <v>1774462</v>
      </c>
      <c r="M29" s="6">
        <v>1111979</v>
      </c>
      <c r="N29" s="6">
        <v>-1262672</v>
      </c>
      <c r="O29" s="6">
        <v>3096727</v>
      </c>
      <c r="P29" s="6">
        <v>3807899</v>
      </c>
      <c r="Q29" s="219">
        <f t="shared" si="0"/>
        <v>0.81905937488145164</v>
      </c>
      <c r="R29" s="220">
        <f t="shared" si="0"/>
        <v>0.40343082754817078</v>
      </c>
      <c r="S29" s="220">
        <f t="shared" si="0"/>
        <v>0.1637599811684326</v>
      </c>
      <c r="T29" s="220">
        <f t="shared" si="0"/>
        <v>-0.11120838160381534</v>
      </c>
      <c r="U29" s="220">
        <f t="shared" si="0"/>
        <v>0.436995226936923</v>
      </c>
      <c r="V29" s="221">
        <f t="shared" si="0"/>
        <v>0.60362882163607023</v>
      </c>
      <c r="W29" s="219">
        <f t="shared" si="1"/>
        <v>0.69396160750386759</v>
      </c>
      <c r="X29" s="220">
        <f t="shared" si="1"/>
        <v>0.36680535768474198</v>
      </c>
      <c r="Y29" s="220">
        <f t="shared" si="1"/>
        <v>0.22986113809871481</v>
      </c>
      <c r="Z29" s="220">
        <f t="shared" si="1"/>
        <v>-0.26101142464505217</v>
      </c>
      <c r="AA29" s="220">
        <f t="shared" si="1"/>
        <v>0.64013546353035344</v>
      </c>
      <c r="AB29" s="221">
        <f t="shared" si="1"/>
        <v>0.78714435965513563</v>
      </c>
    </row>
    <row r="30" spans="1:28">
      <c r="A30" t="s">
        <v>195</v>
      </c>
      <c r="B30" s="7">
        <v>2487</v>
      </c>
      <c r="C30" s="7">
        <v>3704126</v>
      </c>
      <c r="D30" s="7">
        <v>3349397</v>
      </c>
      <c r="E30" s="7">
        <v>2011354</v>
      </c>
      <c r="F30" s="7">
        <v>597886</v>
      </c>
      <c r="G30" s="7">
        <v>-466281</v>
      </c>
      <c r="H30" s="7">
        <v>1287387</v>
      </c>
      <c r="I30" s="7">
        <v>1946417</v>
      </c>
      <c r="J30" s="7">
        <v>4169500</v>
      </c>
      <c r="K30" s="7">
        <v>3342028</v>
      </c>
      <c r="L30" s="7">
        <v>2079353</v>
      </c>
      <c r="M30" s="7">
        <v>816305</v>
      </c>
      <c r="N30" s="7">
        <v>-464156</v>
      </c>
      <c r="O30" s="7">
        <v>1574409</v>
      </c>
      <c r="P30" s="7">
        <v>2345255</v>
      </c>
      <c r="Q30" s="203">
        <f t="shared" si="0"/>
        <v>0.90423408922914605</v>
      </c>
      <c r="R30" s="204">
        <f t="shared" si="0"/>
        <v>0.54300366672192035</v>
      </c>
      <c r="S30" s="204">
        <f t="shared" si="0"/>
        <v>0.16141081593876666</v>
      </c>
      <c r="T30" s="204">
        <f t="shared" si="0"/>
        <v>-0.12588151698943287</v>
      </c>
      <c r="U30" s="204">
        <f t="shared" si="0"/>
        <v>0.34755486179465817</v>
      </c>
      <c r="V30" s="205">
        <f t="shared" si="0"/>
        <v>0.52547267560552746</v>
      </c>
      <c r="W30" s="203">
        <f t="shared" si="1"/>
        <v>0.80154167166326895</v>
      </c>
      <c r="X30" s="204">
        <f t="shared" si="1"/>
        <v>0.49870560019186955</v>
      </c>
      <c r="Y30" s="204">
        <f t="shared" si="1"/>
        <v>0.19578006955270416</v>
      </c>
      <c r="Z30" s="204">
        <f t="shared" si="1"/>
        <v>-0.11132174121597314</v>
      </c>
      <c r="AA30" s="204">
        <f t="shared" si="1"/>
        <v>0.37760139105408325</v>
      </c>
      <c r="AB30" s="205">
        <f t="shared" si="1"/>
        <v>0.56247871447415754</v>
      </c>
    </row>
    <row r="31" spans="1:28">
      <c r="A31" s="4" t="s">
        <v>198</v>
      </c>
      <c r="B31" s="6">
        <v>2007</v>
      </c>
      <c r="C31" s="6">
        <v>2988990</v>
      </c>
      <c r="D31" s="6">
        <v>2553200</v>
      </c>
      <c r="E31" s="6">
        <v>1497362</v>
      </c>
      <c r="F31" s="6">
        <v>487958</v>
      </c>
      <c r="G31" s="6">
        <v>-958666</v>
      </c>
      <c r="H31" s="6">
        <v>2114871</v>
      </c>
      <c r="I31" s="6">
        <v>2369466</v>
      </c>
      <c r="J31" s="6">
        <v>3194731</v>
      </c>
      <c r="K31" s="6">
        <v>2548680</v>
      </c>
      <c r="L31" s="6">
        <v>1544462</v>
      </c>
      <c r="M31" s="6">
        <v>587256</v>
      </c>
      <c r="N31" s="6">
        <v>-977627</v>
      </c>
      <c r="O31" s="6">
        <v>2137781</v>
      </c>
      <c r="P31" s="6">
        <v>2392376</v>
      </c>
      <c r="Q31" s="219">
        <f t="shared" si="0"/>
        <v>0.85420158648908162</v>
      </c>
      <c r="R31" s="220">
        <f t="shared" si="0"/>
        <v>0.5009591868825255</v>
      </c>
      <c r="S31" s="220">
        <f t="shared" si="0"/>
        <v>0.1632518007755128</v>
      </c>
      <c r="T31" s="220">
        <f t="shared" si="0"/>
        <v>-0.32073242131957619</v>
      </c>
      <c r="U31" s="220">
        <f t="shared" si="0"/>
        <v>0.70755372216032841</v>
      </c>
      <c r="V31" s="221">
        <f t="shared" si="0"/>
        <v>0.79273132395892931</v>
      </c>
      <c r="W31" s="219">
        <f t="shared" si="1"/>
        <v>0.79777608819021073</v>
      </c>
      <c r="X31" s="220">
        <f t="shared" si="1"/>
        <v>0.48344038981685783</v>
      </c>
      <c r="Y31" s="220">
        <f t="shared" si="1"/>
        <v>0.18382017140097243</v>
      </c>
      <c r="Z31" s="220">
        <f t="shared" si="1"/>
        <v>-0.30601230588741274</v>
      </c>
      <c r="AA31" s="220">
        <f t="shared" si="1"/>
        <v>0.66915837358450525</v>
      </c>
      <c r="AB31" s="221">
        <f t="shared" si="1"/>
        <v>0.74885052919948503</v>
      </c>
    </row>
    <row r="32" spans="1:28">
      <c r="A32" t="s">
        <v>197</v>
      </c>
      <c r="B32" s="7">
        <v>1973</v>
      </c>
      <c r="C32" s="7">
        <v>3364886</v>
      </c>
      <c r="D32" s="7">
        <v>2941351</v>
      </c>
      <c r="E32" s="7">
        <v>2121278</v>
      </c>
      <c r="F32" s="7">
        <v>511293</v>
      </c>
      <c r="G32" s="7">
        <v>-181286</v>
      </c>
      <c r="H32" s="7">
        <v>804567</v>
      </c>
      <c r="I32" s="7">
        <v>2592865</v>
      </c>
      <c r="J32" s="7">
        <v>4114132</v>
      </c>
      <c r="K32" s="7">
        <v>2932676</v>
      </c>
      <c r="L32" s="7">
        <v>2575211</v>
      </c>
      <c r="M32" s="7">
        <v>593825</v>
      </c>
      <c r="N32" s="7">
        <v>-289569</v>
      </c>
      <c r="O32" s="7">
        <v>671640</v>
      </c>
      <c r="P32" s="7">
        <v>2511551</v>
      </c>
      <c r="Q32" s="203">
        <f t="shared" si="0"/>
        <v>0.87413095124173601</v>
      </c>
      <c r="R32" s="204">
        <f t="shared" si="0"/>
        <v>0.63041600815005328</v>
      </c>
      <c r="S32" s="204">
        <f t="shared" si="0"/>
        <v>0.15194957570627951</v>
      </c>
      <c r="T32" s="204">
        <f t="shared" si="0"/>
        <v>-5.387582224182335E-2</v>
      </c>
      <c r="U32" s="204">
        <f t="shared" si="0"/>
        <v>0.239106763200893</v>
      </c>
      <c r="V32" s="205">
        <f t="shared" si="0"/>
        <v>0.77056548126741886</v>
      </c>
      <c r="W32" s="203">
        <f t="shared" si="1"/>
        <v>0.71282982655879779</v>
      </c>
      <c r="X32" s="204">
        <f t="shared" si="1"/>
        <v>0.62594272619352032</v>
      </c>
      <c r="Y32" s="204">
        <f t="shared" si="1"/>
        <v>0.14433785790052434</v>
      </c>
      <c r="Z32" s="204">
        <f t="shared" si="1"/>
        <v>-7.0383983790505505E-2</v>
      </c>
      <c r="AA32" s="204">
        <f t="shared" si="1"/>
        <v>0.16325193260692655</v>
      </c>
      <c r="AB32" s="205">
        <f t="shared" si="1"/>
        <v>0.61046923141989606</v>
      </c>
    </row>
    <row r="33" spans="1:28">
      <c r="A33" s="4" t="s">
        <v>200</v>
      </c>
      <c r="B33" s="6">
        <v>1867</v>
      </c>
      <c r="C33" s="6">
        <v>3070287</v>
      </c>
      <c r="D33" s="6">
        <v>2466273</v>
      </c>
      <c r="E33" s="6">
        <v>1553446</v>
      </c>
      <c r="F33" s="6">
        <v>458335</v>
      </c>
      <c r="G33" s="6">
        <v>-466450</v>
      </c>
      <c r="H33" s="6">
        <v>2000976</v>
      </c>
      <c r="I33" s="6">
        <v>2136797</v>
      </c>
      <c r="J33" s="6">
        <v>3342442</v>
      </c>
      <c r="K33" s="6">
        <v>2464417</v>
      </c>
      <c r="L33" s="6">
        <v>1611753</v>
      </c>
      <c r="M33" s="6">
        <v>577614</v>
      </c>
      <c r="N33" s="6">
        <v>-557929</v>
      </c>
      <c r="O33" s="6">
        <v>2590903</v>
      </c>
      <c r="P33" s="6">
        <v>2726724</v>
      </c>
      <c r="Q33" s="219">
        <f t="shared" si="0"/>
        <v>0.80327115999253484</v>
      </c>
      <c r="R33" s="220">
        <f t="shared" si="0"/>
        <v>0.5059611691024325</v>
      </c>
      <c r="S33" s="220">
        <f t="shared" si="0"/>
        <v>0.14928083270391335</v>
      </c>
      <c r="T33" s="220">
        <f t="shared" si="0"/>
        <v>-0.15192390809067685</v>
      </c>
      <c r="U33" s="220">
        <f t="shared" si="0"/>
        <v>0.65172278682742035</v>
      </c>
      <c r="V33" s="221">
        <f t="shared" si="0"/>
        <v>0.69596001937278174</v>
      </c>
      <c r="W33" s="219">
        <f t="shared" si="1"/>
        <v>0.73731032580370881</v>
      </c>
      <c r="X33" s="220">
        <f t="shared" si="1"/>
        <v>0.48220821782397422</v>
      </c>
      <c r="Y33" s="220">
        <f t="shared" si="1"/>
        <v>0.17281197399984802</v>
      </c>
      <c r="Z33" s="220">
        <f t="shared" si="1"/>
        <v>-0.16692256739234368</v>
      </c>
      <c r="AA33" s="220">
        <f t="shared" si="1"/>
        <v>0.77515271768365768</v>
      </c>
      <c r="AB33" s="221">
        <f t="shared" si="1"/>
        <v>0.81578797777194034</v>
      </c>
    </row>
    <row r="34" spans="1:28">
      <c r="A34" t="s">
        <v>199</v>
      </c>
      <c r="B34" s="7">
        <v>1866</v>
      </c>
      <c r="C34" s="7">
        <v>3048124</v>
      </c>
      <c r="D34" s="7">
        <v>2691916</v>
      </c>
      <c r="E34" s="7">
        <v>1803887</v>
      </c>
      <c r="F34" s="7">
        <v>458441</v>
      </c>
      <c r="G34" s="7">
        <v>-123489</v>
      </c>
      <c r="H34" s="7">
        <v>1283063</v>
      </c>
      <c r="I34" s="7">
        <v>2059118</v>
      </c>
      <c r="J34" s="7">
        <v>3486406</v>
      </c>
      <c r="K34" s="7">
        <v>2682632</v>
      </c>
      <c r="L34" s="7">
        <v>1915160</v>
      </c>
      <c r="M34" s="7">
        <v>609716</v>
      </c>
      <c r="N34" s="7">
        <v>-174534</v>
      </c>
      <c r="O34" s="7">
        <v>1324693</v>
      </c>
      <c r="P34" s="7">
        <v>2162646</v>
      </c>
      <c r="Q34" s="203">
        <f t="shared" si="0"/>
        <v>0.88313861247114622</v>
      </c>
      <c r="R34" s="204">
        <f t="shared" si="0"/>
        <v>0.59180236762021488</v>
      </c>
      <c r="S34" s="204">
        <f t="shared" si="0"/>
        <v>0.15040103355375306</v>
      </c>
      <c r="T34" s="204">
        <f t="shared" si="0"/>
        <v>-4.0513115608157672E-2</v>
      </c>
      <c r="U34" s="204">
        <f t="shared" si="0"/>
        <v>0.42093530315695821</v>
      </c>
      <c r="V34" s="205">
        <f t="shared" si="0"/>
        <v>0.67553616585152043</v>
      </c>
      <c r="W34" s="203">
        <f t="shared" si="1"/>
        <v>0.76945484834525868</v>
      </c>
      <c r="X34" s="204">
        <f t="shared" si="1"/>
        <v>0.54932213861495194</v>
      </c>
      <c r="Y34" s="204">
        <f t="shared" si="1"/>
        <v>0.17488382018617454</v>
      </c>
      <c r="Z34" s="204">
        <f t="shared" si="1"/>
        <v>-5.0061295213466243E-2</v>
      </c>
      <c r="AA34" s="204">
        <f t="shared" si="1"/>
        <v>0.37995947689397047</v>
      </c>
      <c r="AB34" s="205">
        <f t="shared" si="1"/>
        <v>0.6203081339350609</v>
      </c>
    </row>
    <row r="35" spans="1:28">
      <c r="A35" s="4" t="s">
        <v>201</v>
      </c>
      <c r="B35" s="6">
        <v>1617</v>
      </c>
      <c r="C35" s="6">
        <v>2909169</v>
      </c>
      <c r="D35" s="6">
        <v>2566951</v>
      </c>
      <c r="E35" s="6">
        <v>1633780</v>
      </c>
      <c r="F35" s="6">
        <v>469888</v>
      </c>
      <c r="G35" s="6">
        <v>-434846</v>
      </c>
      <c r="H35" s="6">
        <v>1367484</v>
      </c>
      <c r="I35" s="6">
        <v>2008003</v>
      </c>
      <c r="J35" s="6">
        <v>3739421</v>
      </c>
      <c r="K35" s="6">
        <v>2566951</v>
      </c>
      <c r="L35" s="6">
        <v>1995894</v>
      </c>
      <c r="M35" s="6">
        <v>691647</v>
      </c>
      <c r="N35" s="6">
        <v>-569489</v>
      </c>
      <c r="O35" s="6">
        <v>1484266</v>
      </c>
      <c r="P35" s="6">
        <v>2174050</v>
      </c>
      <c r="Q35" s="219">
        <f t="shared" si="0"/>
        <v>0.88236572024519722</v>
      </c>
      <c r="R35" s="220">
        <f t="shared" si="0"/>
        <v>0.5615967996359098</v>
      </c>
      <c r="S35" s="220">
        <f t="shared" si="0"/>
        <v>0.16151966420651395</v>
      </c>
      <c r="T35" s="220">
        <f t="shared" si="0"/>
        <v>-0.14947430004925805</v>
      </c>
      <c r="U35" s="220">
        <f t="shared" si="0"/>
        <v>0.47006000682669175</v>
      </c>
      <c r="V35" s="221">
        <f t="shared" si="0"/>
        <v>0.69023250282125237</v>
      </c>
      <c r="W35" s="219">
        <f t="shared" si="1"/>
        <v>0.68645680708323564</v>
      </c>
      <c r="X35" s="220">
        <f t="shared" si="1"/>
        <v>0.53374412776737357</v>
      </c>
      <c r="Y35" s="220">
        <f t="shared" si="1"/>
        <v>0.18496098727583762</v>
      </c>
      <c r="Z35" s="220">
        <f t="shared" si="1"/>
        <v>-0.15229336306342614</v>
      </c>
      <c r="AA35" s="220">
        <f t="shared" si="1"/>
        <v>0.396924015776774</v>
      </c>
      <c r="AB35" s="221">
        <f t="shared" si="1"/>
        <v>0.5813867975817647</v>
      </c>
    </row>
    <row r="36" spans="1:28">
      <c r="A36" t="s">
        <v>202</v>
      </c>
      <c r="B36" s="7">
        <v>1500</v>
      </c>
      <c r="C36" s="7">
        <v>2008033</v>
      </c>
      <c r="D36" s="7">
        <v>1768128</v>
      </c>
      <c r="E36" s="7">
        <v>1034563</v>
      </c>
      <c r="F36" s="7">
        <v>150337</v>
      </c>
      <c r="G36" s="7">
        <v>-24978</v>
      </c>
      <c r="H36" s="7">
        <v>1719131</v>
      </c>
      <c r="I36" s="7">
        <v>1984089</v>
      </c>
      <c r="J36" s="7">
        <v>2094693</v>
      </c>
      <c r="K36" s="7">
        <v>1768129</v>
      </c>
      <c r="L36" s="7">
        <v>1056246</v>
      </c>
      <c r="M36" s="7">
        <v>188562</v>
      </c>
      <c r="N36" s="7">
        <v>-121802</v>
      </c>
      <c r="O36" s="7">
        <v>1751862</v>
      </c>
      <c r="P36" s="7">
        <v>2022038</v>
      </c>
      <c r="Q36" s="203">
        <f t="shared" si="0"/>
        <v>0.8805273618511249</v>
      </c>
      <c r="R36" s="204">
        <f t="shared" si="0"/>
        <v>0.51521215039792678</v>
      </c>
      <c r="S36" s="204">
        <f t="shared" si="0"/>
        <v>7.4867793507377614E-2</v>
      </c>
      <c r="T36" s="204">
        <f t="shared" si="0"/>
        <v>-1.2439038601457246E-2</v>
      </c>
      <c r="U36" s="204">
        <f t="shared" si="0"/>
        <v>0.85612686644093994</v>
      </c>
      <c r="V36" s="205">
        <f t="shared" si="0"/>
        <v>0.98807589317506239</v>
      </c>
      <c r="W36" s="203">
        <f t="shared" si="1"/>
        <v>0.84409935011956405</v>
      </c>
      <c r="X36" s="204">
        <f t="shared" si="1"/>
        <v>0.50424859394670241</v>
      </c>
      <c r="Y36" s="204">
        <f t="shared" si="1"/>
        <v>9.0018919240194145E-2</v>
      </c>
      <c r="Z36" s="204">
        <f t="shared" si="1"/>
        <v>-5.8147900432187434E-2</v>
      </c>
      <c r="AA36" s="204">
        <f t="shared" si="1"/>
        <v>0.8363335343174394</v>
      </c>
      <c r="AB36" s="205">
        <f t="shared" si="1"/>
        <v>0.96531472631072912</v>
      </c>
    </row>
    <row r="37" spans="1:28">
      <c r="A37" s="4" t="s">
        <v>782</v>
      </c>
      <c r="B37" s="6">
        <v>1410</v>
      </c>
      <c r="C37" s="6">
        <v>2350013</v>
      </c>
      <c r="D37" s="6">
        <v>2074555</v>
      </c>
      <c r="E37" s="6">
        <v>1297679</v>
      </c>
      <c r="F37" s="6">
        <v>269882</v>
      </c>
      <c r="G37" s="6">
        <v>-102534</v>
      </c>
      <c r="H37" s="6">
        <v>1458819</v>
      </c>
      <c r="I37" s="6">
        <v>1557473</v>
      </c>
      <c r="J37" s="6">
        <v>2564885</v>
      </c>
      <c r="K37" s="6">
        <v>2070251</v>
      </c>
      <c r="L37" s="6">
        <v>1389328</v>
      </c>
      <c r="M37" s="6">
        <v>307278</v>
      </c>
      <c r="N37" s="6">
        <v>-244647</v>
      </c>
      <c r="O37" s="6">
        <v>1820422</v>
      </c>
      <c r="P37" s="6">
        <v>1919076</v>
      </c>
      <c r="Q37" s="219">
        <f t="shared" si="0"/>
        <v>0.88278447821352479</v>
      </c>
      <c r="R37" s="220">
        <f t="shared" si="0"/>
        <v>0.55220077505954224</v>
      </c>
      <c r="S37" s="220">
        <f t="shared" si="0"/>
        <v>0.11484276895489515</v>
      </c>
      <c r="T37" s="220">
        <f t="shared" si="0"/>
        <v>-4.3631247997351505E-2</v>
      </c>
      <c r="U37" s="220">
        <f t="shared" si="0"/>
        <v>0.6207706085030168</v>
      </c>
      <c r="V37" s="221">
        <f t="shared" si="0"/>
        <v>0.66275080180407508</v>
      </c>
      <c r="W37" s="219">
        <f t="shared" si="1"/>
        <v>0.80715158769301543</v>
      </c>
      <c r="X37" s="220">
        <f t="shared" si="1"/>
        <v>0.54167262859738352</v>
      </c>
      <c r="Y37" s="220">
        <f t="shared" si="1"/>
        <v>0.11980186246166982</v>
      </c>
      <c r="Z37" s="220">
        <f t="shared" si="1"/>
        <v>-9.5383223809254611E-2</v>
      </c>
      <c r="AA37" s="220">
        <f t="shared" si="1"/>
        <v>0.7097480003976786</v>
      </c>
      <c r="AB37" s="221">
        <f t="shared" si="1"/>
        <v>0.74821132331469054</v>
      </c>
    </row>
    <row r="38" spans="1:28">
      <c r="A38" t="s">
        <v>204</v>
      </c>
      <c r="B38" s="7">
        <v>1322</v>
      </c>
      <c r="C38" s="7">
        <v>2338875</v>
      </c>
      <c r="D38" s="7">
        <v>1991845</v>
      </c>
      <c r="E38" s="7">
        <v>1172347</v>
      </c>
      <c r="F38" s="7">
        <v>257151</v>
      </c>
      <c r="G38" s="7">
        <v>-208394</v>
      </c>
      <c r="H38" s="7">
        <v>2452610</v>
      </c>
      <c r="I38" s="7">
        <v>2524820</v>
      </c>
      <c r="J38" s="7">
        <v>2622679</v>
      </c>
      <c r="K38" s="7">
        <v>1986758</v>
      </c>
      <c r="L38" s="7">
        <v>1201881</v>
      </c>
      <c r="M38" s="7">
        <v>372556</v>
      </c>
      <c r="N38" s="7">
        <v>-315567</v>
      </c>
      <c r="O38" s="7">
        <v>2201903</v>
      </c>
      <c r="P38" s="7">
        <v>2274113</v>
      </c>
      <c r="Q38" s="203">
        <f t="shared" si="0"/>
        <v>0.85162524718080279</v>
      </c>
      <c r="R38" s="204">
        <f t="shared" si="0"/>
        <v>0.50124397413286303</v>
      </c>
      <c r="S38" s="204">
        <f t="shared" si="0"/>
        <v>0.10994644861311528</v>
      </c>
      <c r="T38" s="204">
        <f t="shared" si="0"/>
        <v>-8.9100101544545993E-2</v>
      </c>
      <c r="U38" s="204">
        <f t="shared" si="0"/>
        <v>1.0486280797391909</v>
      </c>
      <c r="V38" s="205">
        <f t="shared" si="0"/>
        <v>1.079501897279675</v>
      </c>
      <c r="W38" s="203">
        <f t="shared" si="1"/>
        <v>0.75752999127990883</v>
      </c>
      <c r="X38" s="204">
        <f t="shared" si="1"/>
        <v>0.45826462178558641</v>
      </c>
      <c r="Y38" s="204">
        <f t="shared" si="1"/>
        <v>0.14205169599482056</v>
      </c>
      <c r="Z38" s="204">
        <f t="shared" si="1"/>
        <v>-0.12032238790946204</v>
      </c>
      <c r="AA38" s="204">
        <f t="shared" si="1"/>
        <v>0.83956252366378048</v>
      </c>
      <c r="AB38" s="205">
        <f t="shared" si="1"/>
        <v>0.86709543943425782</v>
      </c>
    </row>
    <row r="39" spans="1:28">
      <c r="A39" s="4" t="s">
        <v>783</v>
      </c>
      <c r="B39" s="6">
        <v>1266</v>
      </c>
      <c r="C39" s="6">
        <v>2195734</v>
      </c>
      <c r="D39" s="6">
        <v>1794023</v>
      </c>
      <c r="E39" s="6">
        <v>1378463</v>
      </c>
      <c r="F39" s="6">
        <v>244870</v>
      </c>
      <c r="G39" s="6">
        <v>-222354</v>
      </c>
      <c r="H39" s="6">
        <v>2342043</v>
      </c>
      <c r="I39" s="6">
        <v>2762690</v>
      </c>
      <c r="J39" s="6">
        <v>2428773</v>
      </c>
      <c r="K39" s="6">
        <v>1788608</v>
      </c>
      <c r="L39" s="6">
        <v>1511529</v>
      </c>
      <c r="M39" s="6">
        <v>307415</v>
      </c>
      <c r="N39" s="6">
        <v>-292708</v>
      </c>
      <c r="O39" s="6">
        <v>2551408</v>
      </c>
      <c r="P39" s="6">
        <v>3078509</v>
      </c>
      <c r="Q39" s="219">
        <f t="shared" si="0"/>
        <v>0.81704933293377069</v>
      </c>
      <c r="R39" s="220">
        <f t="shared" si="0"/>
        <v>0.62779143557461881</v>
      </c>
      <c r="S39" s="220">
        <f t="shared" si="0"/>
        <v>0.11152079441316662</v>
      </c>
      <c r="T39" s="220">
        <f t="shared" si="0"/>
        <v>-0.10126636468716156</v>
      </c>
      <c r="U39" s="220">
        <f t="shared" si="0"/>
        <v>1.0666332989332952</v>
      </c>
      <c r="V39" s="221">
        <f t="shared" si="0"/>
        <v>1.258207961437952</v>
      </c>
      <c r="W39" s="219">
        <f t="shared" si="1"/>
        <v>0.73642452382334622</v>
      </c>
      <c r="X39" s="220">
        <f t="shared" si="1"/>
        <v>0.62234263967855374</v>
      </c>
      <c r="Y39" s="220">
        <f t="shared" si="1"/>
        <v>0.12657214157107313</v>
      </c>
      <c r="Z39" s="220">
        <f t="shared" si="1"/>
        <v>-0.1205168206332992</v>
      </c>
      <c r="AA39" s="220">
        <f t="shared" si="1"/>
        <v>1.050492573822255</v>
      </c>
      <c r="AB39" s="221">
        <f t="shared" si="1"/>
        <v>1.2675161491008011</v>
      </c>
    </row>
    <row r="40" spans="1:28">
      <c r="A40" t="s">
        <v>784</v>
      </c>
      <c r="B40" s="7">
        <v>1263</v>
      </c>
      <c r="C40" s="7">
        <v>2291213</v>
      </c>
      <c r="D40" s="7">
        <v>1930987</v>
      </c>
      <c r="E40" s="7">
        <v>1287961</v>
      </c>
      <c r="F40" s="7">
        <v>153911</v>
      </c>
      <c r="G40" s="7">
        <v>-134759</v>
      </c>
      <c r="H40" s="7">
        <v>2481763</v>
      </c>
      <c r="I40" s="7">
        <v>2954890</v>
      </c>
      <c r="J40" s="7">
        <v>2505410</v>
      </c>
      <c r="K40" s="7">
        <v>1918271</v>
      </c>
      <c r="L40" s="7">
        <v>1350011</v>
      </c>
      <c r="M40" s="7">
        <v>213707</v>
      </c>
      <c r="N40" s="7">
        <v>-193804</v>
      </c>
      <c r="O40" s="7">
        <v>3033320</v>
      </c>
      <c r="P40" s="7">
        <v>3506447</v>
      </c>
      <c r="Q40" s="203">
        <f t="shared" si="0"/>
        <v>0.84277934875544092</v>
      </c>
      <c r="R40" s="204">
        <f t="shared" si="0"/>
        <v>0.56213062687755355</v>
      </c>
      <c r="S40" s="204">
        <f t="shared" si="0"/>
        <v>6.7174461737079874E-2</v>
      </c>
      <c r="T40" s="204">
        <f t="shared" si="0"/>
        <v>-5.881557061696141E-2</v>
      </c>
      <c r="U40" s="204">
        <f t="shared" si="0"/>
        <v>1.0831655546647125</v>
      </c>
      <c r="V40" s="205">
        <f t="shared" si="0"/>
        <v>1.2896618516043685</v>
      </c>
      <c r="W40" s="203">
        <f t="shared" si="1"/>
        <v>0.76565153008888764</v>
      </c>
      <c r="X40" s="204">
        <f t="shared" si="1"/>
        <v>0.53883835380237166</v>
      </c>
      <c r="Y40" s="204">
        <f t="shared" si="1"/>
        <v>8.529821466346825E-2</v>
      </c>
      <c r="Z40" s="204">
        <f t="shared" si="1"/>
        <v>-7.7354205499299514E-2</v>
      </c>
      <c r="AA40" s="204">
        <f t="shared" si="1"/>
        <v>1.2107080278277806</v>
      </c>
      <c r="AB40" s="205">
        <f t="shared" si="1"/>
        <v>1.3995501734247089</v>
      </c>
    </row>
    <row r="41" spans="1:28">
      <c r="A41" s="4" t="s">
        <v>203</v>
      </c>
      <c r="B41" s="6">
        <v>1212</v>
      </c>
      <c r="C41" s="6">
        <v>1936158</v>
      </c>
      <c r="D41" s="6">
        <v>1603995</v>
      </c>
      <c r="E41" s="6">
        <v>1010633</v>
      </c>
      <c r="F41" s="6">
        <v>142902</v>
      </c>
      <c r="G41" s="6">
        <v>-51859</v>
      </c>
      <c r="H41" s="6">
        <v>783956</v>
      </c>
      <c r="I41" s="6">
        <v>1029876</v>
      </c>
      <c r="J41" s="6">
        <v>2252858</v>
      </c>
      <c r="K41" s="6">
        <v>1588004</v>
      </c>
      <c r="L41" s="6">
        <v>1042479</v>
      </c>
      <c r="M41" s="6">
        <v>211235</v>
      </c>
      <c r="N41" s="6">
        <v>-83216</v>
      </c>
      <c r="O41" s="6">
        <v>1292345</v>
      </c>
      <c r="P41" s="6">
        <v>1541737</v>
      </c>
      <c r="Q41" s="219">
        <f t="shared" ref="Q41:V72" si="2">D41/$C41</f>
        <v>0.82844220358049292</v>
      </c>
      <c r="R41" s="220">
        <f t="shared" si="2"/>
        <v>0.52197857819454818</v>
      </c>
      <c r="S41" s="220">
        <f t="shared" si="2"/>
        <v>7.3806993024329623E-2</v>
      </c>
      <c r="T41" s="220">
        <f t="shared" si="2"/>
        <v>-2.6784487629625268E-2</v>
      </c>
      <c r="U41" s="220">
        <f t="shared" si="2"/>
        <v>0.404902905651295</v>
      </c>
      <c r="V41" s="221">
        <f t="shared" si="2"/>
        <v>0.53191733319284895</v>
      </c>
      <c r="W41" s="219">
        <f t="shared" ref="W41:AB72" si="3">K41/$J41</f>
        <v>0.70488419598572127</v>
      </c>
      <c r="X41" s="220">
        <f t="shared" si="3"/>
        <v>0.46273622216757559</v>
      </c>
      <c r="Y41" s="220">
        <f t="shared" si="3"/>
        <v>9.376312222075249E-2</v>
      </c>
      <c r="Z41" s="220">
        <f t="shared" si="3"/>
        <v>-3.6937969459237996E-2</v>
      </c>
      <c r="AA41" s="220">
        <f t="shared" si="3"/>
        <v>0.57364689651988721</v>
      </c>
      <c r="AB41" s="221">
        <f t="shared" si="3"/>
        <v>0.6843471714595416</v>
      </c>
    </row>
    <row r="42" spans="1:28">
      <c r="A42" t="s">
        <v>205</v>
      </c>
      <c r="B42" s="7">
        <v>1162</v>
      </c>
      <c r="C42" s="7">
        <v>1616060</v>
      </c>
      <c r="D42" s="7">
        <v>1461480</v>
      </c>
      <c r="E42" s="7">
        <v>823856</v>
      </c>
      <c r="F42" s="7">
        <v>259464</v>
      </c>
      <c r="G42" s="7">
        <v>-78625</v>
      </c>
      <c r="H42" s="7">
        <v>252110</v>
      </c>
      <c r="I42" s="7">
        <v>252110</v>
      </c>
      <c r="J42" s="7">
        <v>1631599</v>
      </c>
      <c r="K42" s="7">
        <v>1460296</v>
      </c>
      <c r="L42" s="7">
        <v>823856</v>
      </c>
      <c r="M42" s="7">
        <v>270698</v>
      </c>
      <c r="N42" s="7">
        <v>-75328</v>
      </c>
      <c r="O42" s="7">
        <v>312176</v>
      </c>
      <c r="P42" s="7">
        <v>312176</v>
      </c>
      <c r="Q42" s="203">
        <f t="shared" si="2"/>
        <v>0.90434761085603255</v>
      </c>
      <c r="R42" s="204">
        <f t="shared" si="2"/>
        <v>0.50979295323193441</v>
      </c>
      <c r="S42" s="204">
        <f t="shared" si="2"/>
        <v>0.16055344479784167</v>
      </c>
      <c r="T42" s="204">
        <f t="shared" si="2"/>
        <v>-4.8652277761964284E-2</v>
      </c>
      <c r="U42" s="204">
        <f t="shared" si="2"/>
        <v>0.15600287118052547</v>
      </c>
      <c r="V42" s="205">
        <f t="shared" si="2"/>
        <v>0.15600287118052547</v>
      </c>
      <c r="W42" s="203">
        <f t="shared" si="3"/>
        <v>0.895009129081349</v>
      </c>
      <c r="X42" s="204">
        <f t="shared" si="3"/>
        <v>0.50493779415162676</v>
      </c>
      <c r="Y42" s="204">
        <f t="shared" si="3"/>
        <v>0.16590963833638045</v>
      </c>
      <c r="Z42" s="204">
        <f t="shared" si="3"/>
        <v>-4.6168206771394195E-2</v>
      </c>
      <c r="AA42" s="204">
        <f t="shared" si="3"/>
        <v>0.19133132589563981</v>
      </c>
      <c r="AB42" s="205">
        <f t="shared" si="3"/>
        <v>0.19133132589563981</v>
      </c>
    </row>
    <row r="43" spans="1:28">
      <c r="A43" s="4" t="s">
        <v>206</v>
      </c>
      <c r="B43" s="6">
        <v>1106</v>
      </c>
      <c r="C43" s="6">
        <v>1939251</v>
      </c>
      <c r="D43" s="6">
        <v>1629986</v>
      </c>
      <c r="E43" s="6">
        <v>1030002</v>
      </c>
      <c r="F43" s="6">
        <v>141793</v>
      </c>
      <c r="G43" s="6">
        <v>-316924</v>
      </c>
      <c r="H43" s="6">
        <v>2258127</v>
      </c>
      <c r="I43" s="6">
        <v>2560070</v>
      </c>
      <c r="J43" s="6">
        <v>2402847</v>
      </c>
      <c r="K43" s="6">
        <v>1632014</v>
      </c>
      <c r="L43" s="6">
        <v>1129831</v>
      </c>
      <c r="M43" s="6">
        <v>289528</v>
      </c>
      <c r="N43" s="6">
        <v>-417864</v>
      </c>
      <c r="O43" s="6">
        <v>2553117</v>
      </c>
      <c r="P43" s="6">
        <v>2856384</v>
      </c>
      <c r="Q43" s="219">
        <f t="shared" si="2"/>
        <v>0.84052348045714553</v>
      </c>
      <c r="R43" s="220">
        <f t="shared" si="2"/>
        <v>0.53113392748024879</v>
      </c>
      <c r="S43" s="220">
        <f t="shared" si="2"/>
        <v>7.311740460621137E-2</v>
      </c>
      <c r="T43" s="220">
        <f t="shared" si="2"/>
        <v>-0.16342598250561685</v>
      </c>
      <c r="U43" s="220">
        <f t="shared" si="2"/>
        <v>1.1644325566932801</v>
      </c>
      <c r="V43" s="221">
        <f t="shared" si="2"/>
        <v>1.3201333917063856</v>
      </c>
      <c r="W43" s="219">
        <f t="shared" si="3"/>
        <v>0.67920013217653896</v>
      </c>
      <c r="X43" s="220">
        <f t="shared" si="3"/>
        <v>0.47020513582429507</v>
      </c>
      <c r="Y43" s="220">
        <f t="shared" si="3"/>
        <v>0.12049373097829366</v>
      </c>
      <c r="Z43" s="220">
        <f t="shared" si="3"/>
        <v>-0.17390370672789404</v>
      </c>
      <c r="AA43" s="220">
        <f t="shared" si="3"/>
        <v>1.0625383139251063</v>
      </c>
      <c r="AB43" s="221">
        <f t="shared" si="3"/>
        <v>1.1887498454957806</v>
      </c>
    </row>
    <row r="44" spans="1:28">
      <c r="A44" t="s">
        <v>207</v>
      </c>
      <c r="B44" s="7">
        <v>989</v>
      </c>
      <c r="C44" s="7">
        <v>1626398</v>
      </c>
      <c r="D44" s="7">
        <v>1348824</v>
      </c>
      <c r="E44" s="7">
        <v>935637</v>
      </c>
      <c r="F44" s="7">
        <v>165332</v>
      </c>
      <c r="G44" s="7">
        <v>-69471</v>
      </c>
      <c r="H44" s="7">
        <v>2020651</v>
      </c>
      <c r="I44" s="7">
        <v>2190201</v>
      </c>
      <c r="J44" s="7">
        <v>1839952</v>
      </c>
      <c r="K44" s="7">
        <v>1341965</v>
      </c>
      <c r="L44" s="7">
        <v>995352</v>
      </c>
      <c r="M44" s="7">
        <v>250445</v>
      </c>
      <c r="N44" s="7">
        <v>-305116</v>
      </c>
      <c r="O44" s="7">
        <v>2530066</v>
      </c>
      <c r="P44" s="7">
        <v>2699616</v>
      </c>
      <c r="Q44" s="203">
        <f t="shared" si="2"/>
        <v>0.82933205771281071</v>
      </c>
      <c r="R44" s="204">
        <f t="shared" si="2"/>
        <v>0.57528169611620283</v>
      </c>
      <c r="S44" s="204">
        <f t="shared" si="2"/>
        <v>0.10165531438184257</v>
      </c>
      <c r="T44" s="204">
        <f t="shared" si="2"/>
        <v>-4.2714636884698579E-2</v>
      </c>
      <c r="U44" s="204">
        <f t="shared" si="2"/>
        <v>1.24240868471309</v>
      </c>
      <c r="V44" s="205">
        <f t="shared" si="2"/>
        <v>1.3466574602280623</v>
      </c>
      <c r="W44" s="203">
        <f t="shared" si="3"/>
        <v>0.72934783081297772</v>
      </c>
      <c r="X44" s="204">
        <f t="shared" si="3"/>
        <v>0.54096628607702812</v>
      </c>
      <c r="Y44" s="204">
        <f t="shared" si="3"/>
        <v>0.13611496386862265</v>
      </c>
      <c r="Z44" s="204">
        <f t="shared" si="3"/>
        <v>-0.16582823899753907</v>
      </c>
      <c r="AA44" s="204">
        <f t="shared" si="3"/>
        <v>1.3750717410019391</v>
      </c>
      <c r="AB44" s="205">
        <f t="shared" si="3"/>
        <v>1.4672208840230614</v>
      </c>
    </row>
    <row r="45" spans="1:28">
      <c r="A45" s="4" t="s">
        <v>210</v>
      </c>
      <c r="B45" s="6">
        <v>881</v>
      </c>
      <c r="C45" s="6">
        <v>1320184</v>
      </c>
      <c r="D45" s="6">
        <v>1160255</v>
      </c>
      <c r="E45" s="6">
        <v>596694</v>
      </c>
      <c r="F45" s="6">
        <v>345838</v>
      </c>
      <c r="G45" s="6">
        <v>-161072</v>
      </c>
      <c r="H45" s="6">
        <v>556004</v>
      </c>
      <c r="I45" s="6">
        <v>675807</v>
      </c>
      <c r="J45" s="6">
        <v>1387436</v>
      </c>
      <c r="K45" s="6">
        <v>1153942</v>
      </c>
      <c r="L45" s="6">
        <v>596694</v>
      </c>
      <c r="M45" s="6">
        <v>366946</v>
      </c>
      <c r="N45" s="6">
        <v>-330641</v>
      </c>
      <c r="O45" s="6">
        <v>684092</v>
      </c>
      <c r="P45" s="6">
        <v>803895</v>
      </c>
      <c r="Q45" s="219">
        <f t="shared" si="2"/>
        <v>0.8788585530501809</v>
      </c>
      <c r="R45" s="220">
        <f t="shared" si="2"/>
        <v>0.45197790611005739</v>
      </c>
      <c r="S45" s="220">
        <f t="shared" si="2"/>
        <v>0.26196196893766321</v>
      </c>
      <c r="T45" s="220">
        <f t="shared" si="2"/>
        <v>-0.12200723535507171</v>
      </c>
      <c r="U45" s="220">
        <f t="shared" si="2"/>
        <v>0.42115644485920145</v>
      </c>
      <c r="V45" s="221">
        <f t="shared" si="2"/>
        <v>0.51190364373450969</v>
      </c>
      <c r="W45" s="219">
        <f t="shared" si="3"/>
        <v>0.83170827339062847</v>
      </c>
      <c r="X45" s="220">
        <f t="shared" si="3"/>
        <v>0.43006956717282813</v>
      </c>
      <c r="Y45" s="220">
        <f t="shared" si="3"/>
        <v>0.2644777849212504</v>
      </c>
      <c r="Z45" s="220">
        <f t="shared" si="3"/>
        <v>-0.23831081217439939</v>
      </c>
      <c r="AA45" s="220">
        <f t="shared" si="3"/>
        <v>0.49306202232030882</v>
      </c>
      <c r="AB45" s="221">
        <f t="shared" si="3"/>
        <v>0.57941050974603514</v>
      </c>
    </row>
    <row r="46" spans="1:28">
      <c r="A46" t="s">
        <v>209</v>
      </c>
      <c r="B46" s="7">
        <v>865</v>
      </c>
      <c r="C46" s="7">
        <v>1519061</v>
      </c>
      <c r="D46" s="7">
        <v>1144073</v>
      </c>
      <c r="E46" s="7">
        <v>831665</v>
      </c>
      <c r="F46" s="7">
        <v>240062</v>
      </c>
      <c r="G46" s="7">
        <v>-269715</v>
      </c>
      <c r="H46" s="7">
        <v>1397459</v>
      </c>
      <c r="I46" s="7">
        <v>1454383</v>
      </c>
      <c r="J46" s="7">
        <v>1792780</v>
      </c>
      <c r="K46" s="7">
        <v>1137651</v>
      </c>
      <c r="L46" s="7">
        <v>897831</v>
      </c>
      <c r="M46" s="7">
        <v>350118</v>
      </c>
      <c r="N46" s="7">
        <v>-468124</v>
      </c>
      <c r="O46" s="7">
        <v>1595184</v>
      </c>
      <c r="P46" s="7">
        <v>1675092</v>
      </c>
      <c r="Q46" s="203">
        <f t="shared" si="2"/>
        <v>0.75314487041665867</v>
      </c>
      <c r="R46" s="204">
        <f t="shared" si="2"/>
        <v>0.54748624314625949</v>
      </c>
      <c r="S46" s="204">
        <f t="shared" si="2"/>
        <v>0.15803315337567089</v>
      </c>
      <c r="T46" s="204">
        <f t="shared" si="2"/>
        <v>-0.1775537651220063</v>
      </c>
      <c r="U46" s="204">
        <f t="shared" si="2"/>
        <v>0.91994923179516819</v>
      </c>
      <c r="V46" s="205">
        <f t="shared" si="2"/>
        <v>0.95742238132635882</v>
      </c>
      <c r="W46" s="203">
        <f t="shared" si="3"/>
        <v>0.63457367886745719</v>
      </c>
      <c r="X46" s="204">
        <f t="shared" si="3"/>
        <v>0.50080377960485944</v>
      </c>
      <c r="Y46" s="204">
        <f t="shared" si="3"/>
        <v>0.19529334329923359</v>
      </c>
      <c r="Z46" s="204">
        <f t="shared" si="3"/>
        <v>-0.26111625520141901</v>
      </c>
      <c r="AA46" s="204">
        <f t="shared" si="3"/>
        <v>0.88978234920068278</v>
      </c>
      <c r="AB46" s="205">
        <f t="shared" si="3"/>
        <v>0.93435446624795016</v>
      </c>
    </row>
    <row r="47" spans="1:28">
      <c r="A47" s="4" t="s">
        <v>208</v>
      </c>
      <c r="B47" s="6">
        <v>821</v>
      </c>
      <c r="C47" s="6">
        <v>1424232</v>
      </c>
      <c r="D47" s="6">
        <v>1265127</v>
      </c>
      <c r="E47" s="6">
        <v>804965</v>
      </c>
      <c r="F47" s="6">
        <v>208700</v>
      </c>
      <c r="G47" s="6">
        <v>-128673</v>
      </c>
      <c r="H47" s="6">
        <v>1605741</v>
      </c>
      <c r="I47" s="6">
        <v>1751288</v>
      </c>
      <c r="J47" s="6">
        <v>1689305</v>
      </c>
      <c r="K47" s="6">
        <v>1265127</v>
      </c>
      <c r="L47" s="6">
        <v>881583</v>
      </c>
      <c r="M47" s="6">
        <v>298513</v>
      </c>
      <c r="N47" s="6">
        <v>-201810</v>
      </c>
      <c r="O47" s="6">
        <v>1785453</v>
      </c>
      <c r="P47" s="6">
        <v>2023476</v>
      </c>
      <c r="Q47" s="219">
        <f t="shared" si="2"/>
        <v>0.8882871610804981</v>
      </c>
      <c r="R47" s="220">
        <f t="shared" si="2"/>
        <v>0.56519232821618948</v>
      </c>
      <c r="S47" s="220">
        <f t="shared" si="2"/>
        <v>0.14653511506552303</v>
      </c>
      <c r="T47" s="220">
        <f t="shared" si="2"/>
        <v>-9.0345533592841615E-2</v>
      </c>
      <c r="U47" s="220">
        <f t="shared" si="2"/>
        <v>1.1274434221390897</v>
      </c>
      <c r="V47" s="221">
        <f t="shared" si="2"/>
        <v>1.229636744575322</v>
      </c>
      <c r="W47" s="219">
        <f t="shared" si="3"/>
        <v>0.74890383915278769</v>
      </c>
      <c r="X47" s="220">
        <f t="shared" si="3"/>
        <v>0.52186135718535143</v>
      </c>
      <c r="Y47" s="220">
        <f t="shared" si="3"/>
        <v>0.17670758092825156</v>
      </c>
      <c r="Z47" s="220">
        <f t="shared" si="3"/>
        <v>-0.11946332959412302</v>
      </c>
      <c r="AA47" s="220">
        <f t="shared" si="3"/>
        <v>1.0569157138586578</v>
      </c>
      <c r="AB47" s="221">
        <f t="shared" si="3"/>
        <v>1.1978156697576814</v>
      </c>
    </row>
    <row r="48" spans="1:28">
      <c r="A48" t="s">
        <v>212</v>
      </c>
      <c r="B48" s="7">
        <v>791</v>
      </c>
      <c r="C48" s="7">
        <v>1153463</v>
      </c>
      <c r="D48" s="7">
        <v>987546</v>
      </c>
      <c r="E48" s="7">
        <v>608620</v>
      </c>
      <c r="F48" s="7">
        <v>106557</v>
      </c>
      <c r="G48" s="7">
        <v>-407504</v>
      </c>
      <c r="H48" s="7">
        <v>793801</v>
      </c>
      <c r="I48" s="7">
        <v>793801</v>
      </c>
      <c r="J48" s="7">
        <v>1275509</v>
      </c>
      <c r="K48" s="7">
        <v>987545</v>
      </c>
      <c r="L48" s="7">
        <v>668161</v>
      </c>
      <c r="M48" s="7">
        <v>138430</v>
      </c>
      <c r="N48" s="7">
        <v>-421206</v>
      </c>
      <c r="O48" s="7">
        <v>824071</v>
      </c>
      <c r="P48" s="7">
        <v>824931</v>
      </c>
      <c r="Q48" s="203">
        <f t="shared" si="2"/>
        <v>0.85615750136762081</v>
      </c>
      <c r="R48" s="204">
        <f t="shared" si="2"/>
        <v>0.52764588027531012</v>
      </c>
      <c r="S48" s="204">
        <f t="shared" si="2"/>
        <v>9.2380076344017972E-2</v>
      </c>
      <c r="T48" s="204">
        <f t="shared" si="2"/>
        <v>-0.3532874483186717</v>
      </c>
      <c r="U48" s="204">
        <f t="shared" si="2"/>
        <v>0.68818939142391222</v>
      </c>
      <c r="V48" s="205">
        <f t="shared" si="2"/>
        <v>0.68818939142391222</v>
      </c>
      <c r="W48" s="203">
        <f t="shared" si="3"/>
        <v>0.77423601087879423</v>
      </c>
      <c r="X48" s="204">
        <f t="shared" si="3"/>
        <v>0.5238387185037503</v>
      </c>
      <c r="Y48" s="204">
        <f t="shared" si="3"/>
        <v>0.108529222451586</v>
      </c>
      <c r="Z48" s="204">
        <f t="shared" si="3"/>
        <v>-0.33022581573317006</v>
      </c>
      <c r="AA48" s="204">
        <f t="shared" si="3"/>
        <v>0.64607227389222655</v>
      </c>
      <c r="AB48" s="205">
        <f t="shared" si="3"/>
        <v>0.64674651452870968</v>
      </c>
    </row>
    <row r="49" spans="1:28">
      <c r="A49" s="4" t="s">
        <v>214</v>
      </c>
      <c r="B49" s="6">
        <v>727</v>
      </c>
      <c r="C49" s="6">
        <v>1413320</v>
      </c>
      <c r="D49" s="6">
        <v>1298426</v>
      </c>
      <c r="E49" s="6">
        <v>628121</v>
      </c>
      <c r="F49" s="6">
        <v>565734</v>
      </c>
      <c r="G49" s="6">
        <v>-185329</v>
      </c>
      <c r="H49" s="6">
        <v>117296</v>
      </c>
      <c r="I49" s="6">
        <v>120553</v>
      </c>
      <c r="J49" s="6">
        <v>1429836</v>
      </c>
      <c r="K49" s="6">
        <v>1298325</v>
      </c>
      <c r="L49" s="6">
        <v>628121</v>
      </c>
      <c r="M49" s="6">
        <v>566235</v>
      </c>
      <c r="N49" s="6">
        <v>-89875</v>
      </c>
      <c r="O49" s="6">
        <v>115872</v>
      </c>
      <c r="P49" s="6">
        <v>119129</v>
      </c>
      <c r="Q49" s="219">
        <f t="shared" si="2"/>
        <v>0.91870630855008062</v>
      </c>
      <c r="R49" s="220">
        <f t="shared" si="2"/>
        <v>0.4444294285795149</v>
      </c>
      <c r="S49" s="220">
        <f t="shared" si="2"/>
        <v>0.40028726686100813</v>
      </c>
      <c r="T49" s="220">
        <f t="shared" si="2"/>
        <v>-0.13113024651175956</v>
      </c>
      <c r="U49" s="220">
        <f t="shared" si="2"/>
        <v>8.2993235785243258E-2</v>
      </c>
      <c r="V49" s="221">
        <f t="shared" si="2"/>
        <v>8.5297738657911862E-2</v>
      </c>
      <c r="W49" s="219">
        <f t="shared" si="3"/>
        <v>0.90802371740535281</v>
      </c>
      <c r="X49" s="220">
        <f t="shared" si="3"/>
        <v>0.43929583532656891</v>
      </c>
      <c r="Y49" s="220">
        <f t="shared" si="3"/>
        <v>0.39601394845282956</v>
      </c>
      <c r="Z49" s="220">
        <f t="shared" si="3"/>
        <v>-6.2856859108317314E-2</v>
      </c>
      <c r="AA49" s="220">
        <f t="shared" si="3"/>
        <v>8.1038664574118985E-2</v>
      </c>
      <c r="AB49" s="221">
        <f t="shared" si="3"/>
        <v>8.3316548191540843E-2</v>
      </c>
    </row>
    <row r="50" spans="1:28">
      <c r="A50" t="s">
        <v>211</v>
      </c>
      <c r="B50" s="7">
        <v>699</v>
      </c>
      <c r="C50" s="7">
        <v>1156024</v>
      </c>
      <c r="D50" s="7">
        <v>1000464</v>
      </c>
      <c r="E50" s="7">
        <v>603643</v>
      </c>
      <c r="F50" s="7">
        <v>144107</v>
      </c>
      <c r="G50" s="7">
        <v>3489</v>
      </c>
      <c r="H50" s="7">
        <v>347474</v>
      </c>
      <c r="I50" s="7">
        <v>369966</v>
      </c>
      <c r="J50" s="7">
        <v>1190348</v>
      </c>
      <c r="K50" s="7">
        <v>1000411</v>
      </c>
      <c r="L50" s="7">
        <v>603643</v>
      </c>
      <c r="M50" s="7">
        <v>154920</v>
      </c>
      <c r="N50" s="7">
        <v>-96993</v>
      </c>
      <c r="O50" s="7">
        <v>337074</v>
      </c>
      <c r="P50" s="7">
        <v>359566</v>
      </c>
      <c r="Q50" s="203">
        <f t="shared" si="2"/>
        <v>0.86543531968194432</v>
      </c>
      <c r="R50" s="204">
        <f t="shared" si="2"/>
        <v>0.52217168501692002</v>
      </c>
      <c r="S50" s="204">
        <f t="shared" si="2"/>
        <v>0.12465744655820295</v>
      </c>
      <c r="T50" s="204">
        <f t="shared" si="2"/>
        <v>3.018103430378608E-3</v>
      </c>
      <c r="U50" s="204">
        <f t="shared" si="2"/>
        <v>0.30057680463381381</v>
      </c>
      <c r="V50" s="205">
        <f t="shared" si="2"/>
        <v>0.32003314810073147</v>
      </c>
      <c r="W50" s="203">
        <f t="shared" si="3"/>
        <v>0.84043573812028083</v>
      </c>
      <c r="X50" s="204">
        <f t="shared" si="3"/>
        <v>0.50711472611370789</v>
      </c>
      <c r="Y50" s="204">
        <f t="shared" si="3"/>
        <v>0.13014681420895402</v>
      </c>
      <c r="Z50" s="204">
        <f t="shared" si="3"/>
        <v>-8.1482894078034329E-2</v>
      </c>
      <c r="AA50" s="204">
        <f t="shared" si="3"/>
        <v>0.2831726520311707</v>
      </c>
      <c r="AB50" s="205">
        <f t="shared" si="3"/>
        <v>0.30206796667865193</v>
      </c>
    </row>
    <row r="51" spans="1:28">
      <c r="A51" s="4" t="s">
        <v>213</v>
      </c>
      <c r="B51" s="6">
        <v>650</v>
      </c>
      <c r="C51" s="6">
        <v>1075987</v>
      </c>
      <c r="D51" s="6">
        <v>910656</v>
      </c>
      <c r="E51" s="6">
        <v>673175</v>
      </c>
      <c r="F51" s="6">
        <v>4312</v>
      </c>
      <c r="G51" s="6">
        <v>-52962</v>
      </c>
      <c r="H51" s="6">
        <v>1439231</v>
      </c>
      <c r="I51" s="6">
        <v>1529851</v>
      </c>
      <c r="J51" s="6">
        <v>1586588</v>
      </c>
      <c r="K51" s="6">
        <v>908354</v>
      </c>
      <c r="L51" s="6">
        <v>949194</v>
      </c>
      <c r="M51" s="6">
        <v>185941</v>
      </c>
      <c r="N51" s="6">
        <v>-84314</v>
      </c>
      <c r="O51" s="6">
        <v>929799</v>
      </c>
      <c r="P51" s="6">
        <v>1057832</v>
      </c>
      <c r="Q51" s="219">
        <f t="shared" si="2"/>
        <v>0.84634479784607064</v>
      </c>
      <c r="R51" s="220">
        <f t="shared" si="2"/>
        <v>0.62563488220582586</v>
      </c>
      <c r="S51" s="220">
        <f t="shared" si="2"/>
        <v>4.007483361787828E-3</v>
      </c>
      <c r="T51" s="220">
        <f t="shared" si="2"/>
        <v>-4.9221784278062841E-2</v>
      </c>
      <c r="U51" s="220">
        <f t="shared" si="2"/>
        <v>1.337591439301776</v>
      </c>
      <c r="V51" s="221">
        <f t="shared" si="2"/>
        <v>1.4218117876888847</v>
      </c>
      <c r="W51" s="219">
        <f t="shared" si="3"/>
        <v>0.57252040227204537</v>
      </c>
      <c r="X51" s="220">
        <f t="shared" si="3"/>
        <v>0.59826117429351544</v>
      </c>
      <c r="Y51" s="220">
        <f t="shared" si="3"/>
        <v>0.11719551641636014</v>
      </c>
      <c r="Z51" s="220">
        <f t="shared" si="3"/>
        <v>-5.3141710387321725E-2</v>
      </c>
      <c r="AA51" s="220">
        <f t="shared" si="3"/>
        <v>0.58603682871671792</v>
      </c>
      <c r="AB51" s="221">
        <f t="shared" si="3"/>
        <v>0.66673389689068618</v>
      </c>
    </row>
    <row r="52" spans="1:28">
      <c r="A52" t="s">
        <v>216</v>
      </c>
      <c r="B52" s="7">
        <v>642</v>
      </c>
      <c r="C52" s="7">
        <v>1122790</v>
      </c>
      <c r="D52" s="7">
        <v>895207</v>
      </c>
      <c r="E52" s="7">
        <v>535958</v>
      </c>
      <c r="F52" s="7">
        <v>55829</v>
      </c>
      <c r="G52" s="7">
        <v>-174517</v>
      </c>
      <c r="H52" s="7">
        <v>476179</v>
      </c>
      <c r="I52" s="7">
        <v>710904</v>
      </c>
      <c r="J52" s="7">
        <v>1472990</v>
      </c>
      <c r="K52" s="7">
        <v>889899</v>
      </c>
      <c r="L52" s="7">
        <v>707816</v>
      </c>
      <c r="M52" s="7">
        <v>34183</v>
      </c>
      <c r="N52" s="7">
        <v>24326</v>
      </c>
      <c r="O52" s="7">
        <v>456219</v>
      </c>
      <c r="P52" s="7">
        <v>690944</v>
      </c>
      <c r="Q52" s="203">
        <f t="shared" si="2"/>
        <v>0.79730581854131222</v>
      </c>
      <c r="R52" s="204">
        <f t="shared" si="2"/>
        <v>0.47734482850755705</v>
      </c>
      <c r="S52" s="204">
        <f t="shared" si="2"/>
        <v>4.9723456746141308E-2</v>
      </c>
      <c r="T52" s="204">
        <f t="shared" si="2"/>
        <v>-0.15543155888456434</v>
      </c>
      <c r="U52" s="204">
        <f t="shared" si="2"/>
        <v>0.42410334969139374</v>
      </c>
      <c r="V52" s="205">
        <f t="shared" si="2"/>
        <v>0.63315847130808078</v>
      </c>
      <c r="W52" s="203">
        <f t="shared" si="3"/>
        <v>0.60414463098866933</v>
      </c>
      <c r="X52" s="204">
        <f t="shared" si="3"/>
        <v>0.4805300782761594</v>
      </c>
      <c r="Y52" s="204">
        <f t="shared" si="3"/>
        <v>2.3206539080373935E-2</v>
      </c>
      <c r="Z52" s="204">
        <f t="shared" si="3"/>
        <v>1.6514708178602705E-2</v>
      </c>
      <c r="AA52" s="204">
        <f t="shared" si="3"/>
        <v>0.3097230802653107</v>
      </c>
      <c r="AB52" s="205">
        <f t="shared" si="3"/>
        <v>0.46907582536201875</v>
      </c>
    </row>
    <row r="53" spans="1:28">
      <c r="A53" s="4" t="s">
        <v>215</v>
      </c>
      <c r="B53" s="6">
        <v>620</v>
      </c>
      <c r="C53" s="6">
        <v>1039399</v>
      </c>
      <c r="D53" s="6">
        <v>903722</v>
      </c>
      <c r="E53" s="6">
        <v>472740</v>
      </c>
      <c r="F53" s="6">
        <v>79973</v>
      </c>
      <c r="G53" s="6">
        <v>-94928</v>
      </c>
      <c r="H53" s="6">
        <v>600074</v>
      </c>
      <c r="I53" s="6">
        <v>621770</v>
      </c>
      <c r="J53" s="6">
        <v>1065342</v>
      </c>
      <c r="K53" s="6">
        <v>901819</v>
      </c>
      <c r="L53" s="6">
        <v>472740</v>
      </c>
      <c r="M53" s="6">
        <v>97918</v>
      </c>
      <c r="N53" s="6">
        <v>-112072</v>
      </c>
      <c r="O53" s="6">
        <v>558572</v>
      </c>
      <c r="P53" s="6">
        <v>580268</v>
      </c>
      <c r="Q53" s="219">
        <f t="shared" si="2"/>
        <v>0.86946591251290406</v>
      </c>
      <c r="R53" s="220">
        <f t="shared" si="2"/>
        <v>0.4548205260924823</v>
      </c>
      <c r="S53" s="220">
        <f t="shared" si="2"/>
        <v>7.6941578739252198E-2</v>
      </c>
      <c r="T53" s="220">
        <f t="shared" si="2"/>
        <v>-9.1329701106119973E-2</v>
      </c>
      <c r="U53" s="220">
        <f t="shared" si="2"/>
        <v>0.57732785965735967</v>
      </c>
      <c r="V53" s="221">
        <f t="shared" si="2"/>
        <v>0.59820146065178048</v>
      </c>
      <c r="W53" s="219">
        <f t="shared" si="3"/>
        <v>0.84650656784394118</v>
      </c>
      <c r="X53" s="220">
        <f t="shared" si="3"/>
        <v>0.4437448256052986</v>
      </c>
      <c r="Y53" s="220">
        <f t="shared" si="3"/>
        <v>9.1912268548503678E-2</v>
      </c>
      <c r="Z53" s="220">
        <f t="shared" si="3"/>
        <v>-0.10519814294376829</v>
      </c>
      <c r="AA53" s="220">
        <f t="shared" si="3"/>
        <v>0.52431238043745576</v>
      </c>
      <c r="AB53" s="221">
        <f t="shared" si="3"/>
        <v>0.54467767158339764</v>
      </c>
    </row>
    <row r="54" spans="1:28">
      <c r="A54" t="s">
        <v>217</v>
      </c>
      <c r="B54" s="7">
        <v>591</v>
      </c>
      <c r="C54" s="7">
        <v>1225570</v>
      </c>
      <c r="D54" s="7">
        <v>980553</v>
      </c>
      <c r="E54" s="7">
        <v>477121</v>
      </c>
      <c r="F54" s="7">
        <v>208913</v>
      </c>
      <c r="G54" s="7">
        <v>-149925</v>
      </c>
      <c r="H54" s="7">
        <v>441561</v>
      </c>
      <c r="I54" s="7">
        <v>478681</v>
      </c>
      <c r="J54" s="7">
        <v>1257992</v>
      </c>
      <c r="K54" s="7">
        <v>980087</v>
      </c>
      <c r="L54" s="7">
        <v>477121</v>
      </c>
      <c r="M54" s="7">
        <v>217066</v>
      </c>
      <c r="N54" s="7">
        <v>-182469</v>
      </c>
      <c r="O54" s="7">
        <v>424089</v>
      </c>
      <c r="P54" s="7">
        <v>461209</v>
      </c>
      <c r="Q54" s="203">
        <f t="shared" si="2"/>
        <v>0.80007914684595738</v>
      </c>
      <c r="R54" s="204">
        <f t="shared" si="2"/>
        <v>0.38930538443336571</v>
      </c>
      <c r="S54" s="204">
        <f t="shared" si="2"/>
        <v>0.17046190752058227</v>
      </c>
      <c r="T54" s="204">
        <f t="shared" si="2"/>
        <v>-0.12233083381610189</v>
      </c>
      <c r="U54" s="204">
        <f t="shared" si="2"/>
        <v>0.36029031389475918</v>
      </c>
      <c r="V54" s="205">
        <f t="shared" si="2"/>
        <v>0.39057826154360831</v>
      </c>
      <c r="W54" s="203">
        <f t="shared" si="3"/>
        <v>0.77908842027612257</v>
      </c>
      <c r="X54" s="204">
        <f t="shared" si="3"/>
        <v>0.37927188726160421</v>
      </c>
      <c r="Y54" s="204">
        <f t="shared" si="3"/>
        <v>0.17254958696080738</v>
      </c>
      <c r="Z54" s="204">
        <f t="shared" si="3"/>
        <v>-0.14504782224370266</v>
      </c>
      <c r="AA54" s="204">
        <f t="shared" si="3"/>
        <v>0.33711581631679693</v>
      </c>
      <c r="AB54" s="205">
        <f t="shared" si="3"/>
        <v>0.36662315817588664</v>
      </c>
    </row>
    <row r="55" spans="1:28">
      <c r="A55" s="4" t="s">
        <v>785</v>
      </c>
      <c r="B55" s="6">
        <v>540</v>
      </c>
      <c r="C55" s="6">
        <v>1068129</v>
      </c>
      <c r="D55" s="6">
        <v>892576</v>
      </c>
      <c r="E55" s="6">
        <v>469513</v>
      </c>
      <c r="F55" s="6">
        <v>173006</v>
      </c>
      <c r="G55" s="6">
        <v>-100465</v>
      </c>
      <c r="H55" s="6">
        <v>1046412</v>
      </c>
      <c r="I55" s="6">
        <v>1098084</v>
      </c>
      <c r="J55" s="6">
        <v>1400173</v>
      </c>
      <c r="K55" s="6">
        <v>892572</v>
      </c>
      <c r="L55" s="6">
        <v>633902</v>
      </c>
      <c r="M55" s="6">
        <v>291112</v>
      </c>
      <c r="N55" s="6">
        <v>-119732</v>
      </c>
      <c r="O55" s="6">
        <v>900933</v>
      </c>
      <c r="P55" s="6">
        <v>952605</v>
      </c>
      <c r="Q55" s="219">
        <f t="shared" si="2"/>
        <v>0.83564438377761485</v>
      </c>
      <c r="R55" s="220">
        <f t="shared" si="2"/>
        <v>0.43956582023332386</v>
      </c>
      <c r="S55" s="220">
        <f t="shared" si="2"/>
        <v>0.16197107278240735</v>
      </c>
      <c r="T55" s="220">
        <f t="shared" si="2"/>
        <v>-9.405699124356702E-2</v>
      </c>
      <c r="U55" s="220">
        <f t="shared" si="2"/>
        <v>0.97966818614605544</v>
      </c>
      <c r="V55" s="221">
        <f t="shared" si="2"/>
        <v>1.0280443654277713</v>
      </c>
      <c r="W55" s="219">
        <f t="shared" si="3"/>
        <v>0.6374726551647546</v>
      </c>
      <c r="X55" s="220">
        <f t="shared" si="3"/>
        <v>0.45273119821622043</v>
      </c>
      <c r="Y55" s="220">
        <f t="shared" si="3"/>
        <v>0.20791145094213359</v>
      </c>
      <c r="Z55" s="220">
        <f t="shared" si="3"/>
        <v>-8.5512290266988436E-2</v>
      </c>
      <c r="AA55" s="220">
        <f t="shared" si="3"/>
        <v>0.64344406012685573</v>
      </c>
      <c r="AB55" s="221">
        <f t="shared" si="3"/>
        <v>0.68034807127404973</v>
      </c>
    </row>
    <row r="56" spans="1:28">
      <c r="A56" t="s">
        <v>218</v>
      </c>
      <c r="B56" s="7">
        <v>539</v>
      </c>
      <c r="C56" s="7">
        <v>1581812</v>
      </c>
      <c r="D56" s="7">
        <v>1200472</v>
      </c>
      <c r="E56" s="7">
        <v>668914</v>
      </c>
      <c r="F56" s="7">
        <v>317402</v>
      </c>
      <c r="G56" s="7">
        <v>-218479</v>
      </c>
      <c r="H56" s="7">
        <v>967548</v>
      </c>
      <c r="I56" s="7">
        <v>984137</v>
      </c>
      <c r="J56" s="7">
        <v>1796848</v>
      </c>
      <c r="K56" s="7">
        <v>1199228</v>
      </c>
      <c r="L56" s="7">
        <v>710770</v>
      </c>
      <c r="M56" s="7">
        <v>393572</v>
      </c>
      <c r="N56" s="7">
        <v>-648693</v>
      </c>
      <c r="O56" s="7">
        <v>1202923</v>
      </c>
      <c r="P56" s="7">
        <v>1219512</v>
      </c>
      <c r="Q56" s="203">
        <f t="shared" si="2"/>
        <v>0.75892204636202032</v>
      </c>
      <c r="R56" s="204">
        <f t="shared" si="2"/>
        <v>0.42287831929458114</v>
      </c>
      <c r="S56" s="204">
        <f t="shared" si="2"/>
        <v>0.20065722095925431</v>
      </c>
      <c r="T56" s="204">
        <f t="shared" si="2"/>
        <v>-0.13811944782312943</v>
      </c>
      <c r="U56" s="204">
        <f t="shared" si="2"/>
        <v>0.61167066629915567</v>
      </c>
      <c r="V56" s="205">
        <f t="shared" si="2"/>
        <v>0.6221580061347366</v>
      </c>
      <c r="W56" s="203">
        <f t="shared" si="3"/>
        <v>0.66740648068172714</v>
      </c>
      <c r="X56" s="204">
        <f t="shared" si="3"/>
        <v>0.39556490031432823</v>
      </c>
      <c r="Y56" s="204">
        <f t="shared" si="3"/>
        <v>0.21903466514696848</v>
      </c>
      <c r="Z56" s="204">
        <f t="shared" si="3"/>
        <v>-0.36101718119729659</v>
      </c>
      <c r="AA56" s="204">
        <f t="shared" si="3"/>
        <v>0.66946285940713957</v>
      </c>
      <c r="AB56" s="205">
        <f t="shared" si="3"/>
        <v>0.67869513726258424</v>
      </c>
    </row>
    <row r="57" spans="1:28">
      <c r="A57" s="4" t="s">
        <v>220</v>
      </c>
      <c r="B57" s="6">
        <v>491</v>
      </c>
      <c r="C57" s="6">
        <v>686876</v>
      </c>
      <c r="D57" s="6">
        <v>634440</v>
      </c>
      <c r="E57" s="6">
        <v>368599</v>
      </c>
      <c r="F57" s="6">
        <v>126636</v>
      </c>
      <c r="G57" s="6">
        <v>-20747</v>
      </c>
      <c r="H57" s="6">
        <v>73349</v>
      </c>
      <c r="I57" s="6">
        <v>77751</v>
      </c>
      <c r="J57" s="6">
        <v>694440</v>
      </c>
      <c r="K57" s="6">
        <v>633800</v>
      </c>
      <c r="L57" s="6">
        <v>368599</v>
      </c>
      <c r="M57" s="6">
        <v>132979</v>
      </c>
      <c r="N57" s="6">
        <v>-88648</v>
      </c>
      <c r="O57" s="6">
        <v>87255</v>
      </c>
      <c r="P57" s="6">
        <v>91657</v>
      </c>
      <c r="Q57" s="219">
        <f t="shared" si="2"/>
        <v>0.9236601657358825</v>
      </c>
      <c r="R57" s="220">
        <f t="shared" si="2"/>
        <v>0.53663106586923981</v>
      </c>
      <c r="S57" s="220">
        <f t="shared" si="2"/>
        <v>0.18436515470041173</v>
      </c>
      <c r="T57" s="220">
        <f t="shared" si="2"/>
        <v>-3.0204869583447376E-2</v>
      </c>
      <c r="U57" s="220">
        <f t="shared" si="2"/>
        <v>0.10678637774503695</v>
      </c>
      <c r="V57" s="221">
        <f t="shared" si="2"/>
        <v>0.11319510362860254</v>
      </c>
      <c r="W57" s="219">
        <f t="shared" si="3"/>
        <v>0.91267784113818329</v>
      </c>
      <c r="X57" s="220">
        <f t="shared" si="3"/>
        <v>0.53078595703012499</v>
      </c>
      <c r="Y57" s="220">
        <f t="shared" si="3"/>
        <v>0.19149098554230748</v>
      </c>
      <c r="Z57" s="220">
        <f t="shared" si="3"/>
        <v>-0.1276539369851967</v>
      </c>
      <c r="AA57" s="220">
        <f t="shared" si="3"/>
        <v>0.12564800414722654</v>
      </c>
      <c r="AB57" s="221">
        <f t="shared" si="3"/>
        <v>0.13198692471631818</v>
      </c>
    </row>
    <row r="58" spans="1:28">
      <c r="A58" t="s">
        <v>219</v>
      </c>
      <c r="B58" s="7">
        <v>457</v>
      </c>
      <c r="C58" s="7">
        <v>723950</v>
      </c>
      <c r="D58" s="7">
        <v>590879</v>
      </c>
      <c r="E58" s="7">
        <v>407018</v>
      </c>
      <c r="F58" s="7">
        <v>-32451</v>
      </c>
      <c r="G58" s="7">
        <v>-20822</v>
      </c>
      <c r="H58" s="7">
        <v>247359</v>
      </c>
      <c r="I58" s="7">
        <v>507190</v>
      </c>
      <c r="J58" s="7">
        <v>849054</v>
      </c>
      <c r="K58" s="7">
        <v>584841</v>
      </c>
      <c r="L58" s="7">
        <v>428102</v>
      </c>
      <c r="M58" s="7">
        <v>33293</v>
      </c>
      <c r="N58" s="7">
        <v>-93252</v>
      </c>
      <c r="O58" s="7">
        <v>184842</v>
      </c>
      <c r="P58" s="7">
        <v>444673</v>
      </c>
      <c r="Q58" s="203">
        <f t="shared" si="2"/>
        <v>0.81618758201533259</v>
      </c>
      <c r="R58" s="204">
        <f t="shared" si="2"/>
        <v>0.56221838524759993</v>
      </c>
      <c r="S58" s="204">
        <f t="shared" si="2"/>
        <v>-4.4824918847986742E-2</v>
      </c>
      <c r="T58" s="204">
        <f t="shared" si="2"/>
        <v>-2.8761654810415083E-2</v>
      </c>
      <c r="U58" s="204">
        <f t="shared" si="2"/>
        <v>0.34167967401063609</v>
      </c>
      <c r="V58" s="205">
        <f t="shared" si="2"/>
        <v>0.70058705711720426</v>
      </c>
      <c r="W58" s="203">
        <f t="shared" si="3"/>
        <v>0.68881484569886009</v>
      </c>
      <c r="X58" s="204">
        <f t="shared" si="3"/>
        <v>0.50421056846796553</v>
      </c>
      <c r="Y58" s="204">
        <f t="shared" si="3"/>
        <v>3.9211875805308022E-2</v>
      </c>
      <c r="Z58" s="204">
        <f t="shared" si="3"/>
        <v>-0.10983047014677512</v>
      </c>
      <c r="AA58" s="204">
        <f t="shared" si="3"/>
        <v>0.21770346762396739</v>
      </c>
      <c r="AB58" s="205">
        <f t="shared" si="3"/>
        <v>0.52372758387570162</v>
      </c>
    </row>
    <row r="59" spans="1:28">
      <c r="A59" s="4" t="s">
        <v>221</v>
      </c>
      <c r="B59" s="6">
        <v>414</v>
      </c>
      <c r="C59" s="6">
        <v>1013392</v>
      </c>
      <c r="D59" s="6">
        <v>795289</v>
      </c>
      <c r="E59" s="6">
        <v>504598</v>
      </c>
      <c r="F59" s="6">
        <v>180170</v>
      </c>
      <c r="G59" s="6">
        <v>-149723</v>
      </c>
      <c r="H59" s="6">
        <v>821497</v>
      </c>
      <c r="I59" s="6">
        <v>911176</v>
      </c>
      <c r="J59" s="6">
        <v>1058924</v>
      </c>
      <c r="K59" s="6">
        <v>796526</v>
      </c>
      <c r="L59" s="6">
        <v>504896</v>
      </c>
      <c r="M59" s="6">
        <v>211055</v>
      </c>
      <c r="N59" s="6">
        <v>-227786</v>
      </c>
      <c r="O59" s="6">
        <v>1067785</v>
      </c>
      <c r="P59" s="6">
        <v>1157464</v>
      </c>
      <c r="Q59" s="219">
        <f t="shared" si="2"/>
        <v>0.78477923646525727</v>
      </c>
      <c r="R59" s="220">
        <f t="shared" si="2"/>
        <v>0.49792972512117717</v>
      </c>
      <c r="S59" s="220">
        <f t="shared" si="2"/>
        <v>0.17778904905505472</v>
      </c>
      <c r="T59" s="220">
        <f t="shared" si="2"/>
        <v>-0.14774440690275825</v>
      </c>
      <c r="U59" s="220">
        <f t="shared" si="2"/>
        <v>0.81064089710595699</v>
      </c>
      <c r="V59" s="221">
        <f t="shared" si="2"/>
        <v>0.89913478693338811</v>
      </c>
      <c r="W59" s="219">
        <f t="shared" si="3"/>
        <v>0.75220317983160268</v>
      </c>
      <c r="X59" s="220">
        <f t="shared" si="3"/>
        <v>0.47680097910709363</v>
      </c>
      <c r="Y59" s="220">
        <f t="shared" si="3"/>
        <v>0.19931080984093288</v>
      </c>
      <c r="Z59" s="220">
        <f t="shared" si="3"/>
        <v>-0.21511081059641673</v>
      </c>
      <c r="AA59" s="220">
        <f t="shared" si="3"/>
        <v>1.0083679281988132</v>
      </c>
      <c r="AB59" s="221">
        <f t="shared" si="3"/>
        <v>1.0930567255062686</v>
      </c>
    </row>
    <row r="60" spans="1:28">
      <c r="A60" t="s">
        <v>222</v>
      </c>
      <c r="B60" s="7">
        <v>396</v>
      </c>
      <c r="C60" s="7">
        <v>607275</v>
      </c>
      <c r="D60" s="7">
        <v>528263</v>
      </c>
      <c r="E60" s="7">
        <v>351867</v>
      </c>
      <c r="F60" s="7">
        <v>67336</v>
      </c>
      <c r="G60" s="7">
        <v>-78848</v>
      </c>
      <c r="H60" s="7">
        <v>238211</v>
      </c>
      <c r="I60" s="7">
        <v>355966</v>
      </c>
      <c r="J60" s="7">
        <v>820556</v>
      </c>
      <c r="K60" s="7">
        <v>525229</v>
      </c>
      <c r="L60" s="7">
        <v>515816</v>
      </c>
      <c r="M60" s="7">
        <v>80808</v>
      </c>
      <c r="N60" s="7">
        <v>-84943</v>
      </c>
      <c r="O60" s="7">
        <v>289954</v>
      </c>
      <c r="P60" s="7">
        <v>407709</v>
      </c>
      <c r="Q60" s="203">
        <f t="shared" si="2"/>
        <v>0.86989090609690833</v>
      </c>
      <c r="R60" s="204">
        <f t="shared" si="2"/>
        <v>0.57941953810053104</v>
      </c>
      <c r="S60" s="204">
        <f t="shared" si="2"/>
        <v>0.11088221975217159</v>
      </c>
      <c r="T60" s="204">
        <f t="shared" si="2"/>
        <v>-0.12983903503355151</v>
      </c>
      <c r="U60" s="204">
        <f t="shared" si="2"/>
        <v>0.39226215470750486</v>
      </c>
      <c r="V60" s="205">
        <f t="shared" si="2"/>
        <v>0.58616936313861101</v>
      </c>
      <c r="W60" s="203">
        <f t="shared" si="3"/>
        <v>0.64008915905800456</v>
      </c>
      <c r="X60" s="204">
        <f t="shared" si="3"/>
        <v>0.62861766899516913</v>
      </c>
      <c r="Y60" s="204">
        <f t="shared" si="3"/>
        <v>9.8479567512759644E-2</v>
      </c>
      <c r="Z60" s="204">
        <f t="shared" si="3"/>
        <v>-0.10351883357138331</v>
      </c>
      <c r="AA60" s="204">
        <f t="shared" si="3"/>
        <v>0.3533628417804513</v>
      </c>
      <c r="AB60" s="205">
        <f t="shared" si="3"/>
        <v>0.49686919600856005</v>
      </c>
    </row>
    <row r="61" spans="1:28">
      <c r="A61" s="4" t="s">
        <v>223</v>
      </c>
      <c r="B61" s="6">
        <v>293</v>
      </c>
      <c r="C61" s="6">
        <v>502830</v>
      </c>
      <c r="D61" s="6">
        <v>425132</v>
      </c>
      <c r="E61" s="6">
        <v>219582</v>
      </c>
      <c r="F61" s="6">
        <v>66760</v>
      </c>
      <c r="G61" s="6">
        <v>-28882</v>
      </c>
      <c r="H61" s="6">
        <v>132941</v>
      </c>
      <c r="I61" s="6">
        <v>140005</v>
      </c>
      <c r="J61" s="6">
        <v>536835</v>
      </c>
      <c r="K61" s="6">
        <v>425132</v>
      </c>
      <c r="L61" s="6">
        <v>226706</v>
      </c>
      <c r="M61" s="6">
        <v>80393</v>
      </c>
      <c r="N61" s="6">
        <v>-39636</v>
      </c>
      <c r="O61" s="6">
        <v>177848</v>
      </c>
      <c r="P61" s="6">
        <v>184912</v>
      </c>
      <c r="Q61" s="219">
        <f t="shared" si="2"/>
        <v>0.84547859117395541</v>
      </c>
      <c r="R61" s="220">
        <f t="shared" si="2"/>
        <v>0.43669232146053338</v>
      </c>
      <c r="S61" s="220">
        <f t="shared" si="2"/>
        <v>0.1327685301195235</v>
      </c>
      <c r="T61" s="220">
        <f t="shared" si="2"/>
        <v>-5.7438895849491876E-2</v>
      </c>
      <c r="U61" s="220">
        <f t="shared" si="2"/>
        <v>0.26438557763061077</v>
      </c>
      <c r="V61" s="221">
        <f t="shared" si="2"/>
        <v>0.27843406320227515</v>
      </c>
      <c r="W61" s="219">
        <f t="shared" si="3"/>
        <v>0.79192303035383316</v>
      </c>
      <c r="X61" s="220">
        <f t="shared" si="3"/>
        <v>0.42230107947507151</v>
      </c>
      <c r="Y61" s="220">
        <f t="shared" si="3"/>
        <v>0.1497536487002524</v>
      </c>
      <c r="Z61" s="220">
        <f t="shared" si="3"/>
        <v>-7.383274190393696E-2</v>
      </c>
      <c r="AA61" s="220">
        <f t="shared" si="3"/>
        <v>0.33128987491501111</v>
      </c>
      <c r="AB61" s="221">
        <f t="shared" si="3"/>
        <v>0.34444848044557452</v>
      </c>
    </row>
    <row r="62" spans="1:28">
      <c r="A62" t="s">
        <v>225</v>
      </c>
      <c r="B62" s="7">
        <v>269</v>
      </c>
      <c r="C62" s="7">
        <v>399329</v>
      </c>
      <c r="D62" s="7">
        <v>343090</v>
      </c>
      <c r="E62" s="7">
        <v>72764</v>
      </c>
      <c r="F62" s="7">
        <v>90944</v>
      </c>
      <c r="G62" s="7">
        <v>0</v>
      </c>
      <c r="H62" s="7">
        <v>178362</v>
      </c>
      <c r="I62" s="7">
        <v>178362</v>
      </c>
      <c r="J62" s="7">
        <v>505586</v>
      </c>
      <c r="K62" s="7">
        <v>342954</v>
      </c>
      <c r="L62" s="7">
        <v>98680</v>
      </c>
      <c r="M62" s="7">
        <v>111557</v>
      </c>
      <c r="N62" s="7">
        <v>-8763</v>
      </c>
      <c r="O62" s="7">
        <v>600507</v>
      </c>
      <c r="P62" s="7">
        <v>600507</v>
      </c>
      <c r="Q62" s="203">
        <f t="shared" si="2"/>
        <v>0.85916625138670122</v>
      </c>
      <c r="R62" s="204">
        <f t="shared" si="2"/>
        <v>0.18221566678102516</v>
      </c>
      <c r="S62" s="204">
        <f t="shared" si="2"/>
        <v>0.22774203726751627</v>
      </c>
      <c r="T62" s="204">
        <f t="shared" si="2"/>
        <v>0</v>
      </c>
      <c r="U62" s="204">
        <f t="shared" si="2"/>
        <v>0.44665426252538631</v>
      </c>
      <c r="V62" s="205">
        <f t="shared" si="2"/>
        <v>0.44665426252538631</v>
      </c>
      <c r="W62" s="203">
        <f t="shared" si="3"/>
        <v>0.6783297005850637</v>
      </c>
      <c r="X62" s="204">
        <f t="shared" si="3"/>
        <v>0.1951794551273176</v>
      </c>
      <c r="Y62" s="204">
        <f t="shared" si="3"/>
        <v>0.22064891037330939</v>
      </c>
      <c r="Z62" s="204">
        <f t="shared" si="3"/>
        <v>-1.733236284232554E-2</v>
      </c>
      <c r="AA62" s="204">
        <f t="shared" si="3"/>
        <v>1.1877445182421982</v>
      </c>
      <c r="AB62" s="205">
        <f t="shared" si="3"/>
        <v>1.1877445182421982</v>
      </c>
    </row>
    <row r="63" spans="1:28">
      <c r="A63" s="4" t="s">
        <v>224</v>
      </c>
      <c r="B63" s="6">
        <v>250</v>
      </c>
      <c r="C63" s="6">
        <v>440317</v>
      </c>
      <c r="D63" s="6">
        <v>381632</v>
      </c>
      <c r="E63" s="6">
        <v>260766</v>
      </c>
      <c r="F63" s="6">
        <v>-44383</v>
      </c>
      <c r="G63" s="6">
        <v>-19352</v>
      </c>
      <c r="H63" s="6">
        <v>695482</v>
      </c>
      <c r="I63" s="6">
        <v>696814</v>
      </c>
      <c r="J63" s="6">
        <v>510747</v>
      </c>
      <c r="K63" s="6">
        <v>382655</v>
      </c>
      <c r="L63" s="6">
        <v>282484</v>
      </c>
      <c r="M63" s="6">
        <v>-21341</v>
      </c>
      <c r="N63" s="6">
        <v>-65888</v>
      </c>
      <c r="O63" s="6">
        <v>668253</v>
      </c>
      <c r="P63" s="6">
        <v>669885</v>
      </c>
      <c r="Q63" s="219">
        <f t="shared" si="2"/>
        <v>0.86672102144591279</v>
      </c>
      <c r="R63" s="220">
        <f t="shared" si="2"/>
        <v>0.59222333000997007</v>
      </c>
      <c r="S63" s="220">
        <f t="shared" si="2"/>
        <v>-0.1007978342875701</v>
      </c>
      <c r="T63" s="220">
        <f t="shared" si="2"/>
        <v>-4.3950154093528072E-2</v>
      </c>
      <c r="U63" s="220">
        <f t="shared" si="2"/>
        <v>1.5795029490117347</v>
      </c>
      <c r="V63" s="221">
        <f t="shared" si="2"/>
        <v>1.5825280422967998</v>
      </c>
      <c r="W63" s="219">
        <f t="shared" si="3"/>
        <v>0.74920655432141547</v>
      </c>
      <c r="X63" s="220">
        <f t="shared" si="3"/>
        <v>0.55308009640781053</v>
      </c>
      <c r="Y63" s="220">
        <f t="shared" si="3"/>
        <v>-4.1783896919609903E-2</v>
      </c>
      <c r="Z63" s="220">
        <f t="shared" si="3"/>
        <v>-0.12900320510937902</v>
      </c>
      <c r="AA63" s="220">
        <f t="shared" si="3"/>
        <v>1.3083836028405453</v>
      </c>
      <c r="AB63" s="221">
        <f t="shared" si="3"/>
        <v>1.3115789226368437</v>
      </c>
    </row>
    <row r="64" spans="1:28">
      <c r="A64" t="s">
        <v>226</v>
      </c>
      <c r="B64" s="7">
        <v>236</v>
      </c>
      <c r="C64" s="7">
        <v>800615</v>
      </c>
      <c r="D64" s="7">
        <v>514499</v>
      </c>
      <c r="E64" s="7">
        <v>290081</v>
      </c>
      <c r="F64" s="7">
        <v>133046</v>
      </c>
      <c r="G64" s="7">
        <v>-29985</v>
      </c>
      <c r="H64" s="7">
        <v>232028</v>
      </c>
      <c r="I64" s="7">
        <v>235060</v>
      </c>
      <c r="J64" s="7">
        <v>1048239</v>
      </c>
      <c r="K64" s="7">
        <v>512103</v>
      </c>
      <c r="L64" s="7">
        <v>464696</v>
      </c>
      <c r="M64" s="7">
        <v>160983</v>
      </c>
      <c r="N64" s="7">
        <v>-54245</v>
      </c>
      <c r="O64" s="7">
        <v>259130</v>
      </c>
      <c r="P64" s="7">
        <v>262162</v>
      </c>
      <c r="Q64" s="203">
        <f t="shared" si="2"/>
        <v>0.6426297283962954</v>
      </c>
      <c r="R64" s="204">
        <f t="shared" si="2"/>
        <v>0.36232271441329478</v>
      </c>
      <c r="S64" s="204">
        <f t="shared" si="2"/>
        <v>0.16617974931771201</v>
      </c>
      <c r="T64" s="204">
        <f t="shared" si="2"/>
        <v>-3.7452458422587633E-2</v>
      </c>
      <c r="U64" s="204">
        <f t="shared" si="2"/>
        <v>0.28981220686597181</v>
      </c>
      <c r="V64" s="205">
        <f t="shared" si="2"/>
        <v>0.29359929554155245</v>
      </c>
      <c r="W64" s="203">
        <f t="shared" si="3"/>
        <v>0.48853648833901431</v>
      </c>
      <c r="X64" s="204">
        <f t="shared" si="3"/>
        <v>0.44331111511783095</v>
      </c>
      <c r="Y64" s="204">
        <f t="shared" si="3"/>
        <v>0.15357470958436006</v>
      </c>
      <c r="Z64" s="204">
        <f t="shared" si="3"/>
        <v>-5.1748694715613518E-2</v>
      </c>
      <c r="AA64" s="204">
        <f t="shared" si="3"/>
        <v>0.24720507441528125</v>
      </c>
      <c r="AB64" s="205">
        <f t="shared" si="3"/>
        <v>0.25009754454852379</v>
      </c>
    </row>
    <row r="65" spans="1:28">
      <c r="A65" s="4" t="s">
        <v>227</v>
      </c>
      <c r="B65" s="6">
        <v>219</v>
      </c>
      <c r="C65" s="6">
        <v>411609</v>
      </c>
      <c r="D65" s="6">
        <v>373030</v>
      </c>
      <c r="E65" s="6">
        <v>140165</v>
      </c>
      <c r="F65" s="6">
        <v>126519</v>
      </c>
      <c r="G65" s="6">
        <v>-4016</v>
      </c>
      <c r="H65" s="6">
        <v>215162</v>
      </c>
      <c r="I65" s="6">
        <v>215162</v>
      </c>
      <c r="J65" s="6">
        <v>434204</v>
      </c>
      <c r="K65" s="6">
        <v>372257</v>
      </c>
      <c r="L65" s="6">
        <v>144844</v>
      </c>
      <c r="M65" s="6">
        <v>133980</v>
      </c>
      <c r="N65" s="6">
        <v>-115505</v>
      </c>
      <c r="O65" s="6">
        <v>181465</v>
      </c>
      <c r="P65" s="6">
        <v>181465</v>
      </c>
      <c r="Q65" s="219">
        <f t="shared" si="2"/>
        <v>0.90627270054833597</v>
      </c>
      <c r="R65" s="220">
        <f t="shared" si="2"/>
        <v>0.34052948307738656</v>
      </c>
      <c r="S65" s="220">
        <f t="shared" si="2"/>
        <v>0.30737666086018528</v>
      </c>
      <c r="T65" s="220">
        <f t="shared" si="2"/>
        <v>-9.7568323335981474E-3</v>
      </c>
      <c r="U65" s="220">
        <f t="shared" si="2"/>
        <v>0.52273395382511068</v>
      </c>
      <c r="V65" s="221">
        <f t="shared" si="2"/>
        <v>0.52273395382511068</v>
      </c>
      <c r="W65" s="219">
        <f t="shared" si="3"/>
        <v>0.85733203747547237</v>
      </c>
      <c r="X65" s="220">
        <f t="shared" si="3"/>
        <v>0.33358513509778814</v>
      </c>
      <c r="Y65" s="220">
        <f t="shared" si="3"/>
        <v>0.30856463782001087</v>
      </c>
      <c r="Z65" s="220">
        <f t="shared" si="3"/>
        <v>-0.26601551344529301</v>
      </c>
      <c r="AA65" s="220">
        <f t="shared" si="3"/>
        <v>0.41792567548894066</v>
      </c>
      <c r="AB65" s="221">
        <f t="shared" si="3"/>
        <v>0.41792567548894066</v>
      </c>
    </row>
    <row r="66" spans="1:28">
      <c r="A66" t="s">
        <v>228</v>
      </c>
      <c r="B66" s="7">
        <v>123</v>
      </c>
      <c r="C66" s="7">
        <v>239501</v>
      </c>
      <c r="D66" s="7">
        <v>208778</v>
      </c>
      <c r="E66" s="7">
        <v>95184</v>
      </c>
      <c r="F66" s="7">
        <v>36635</v>
      </c>
      <c r="G66" s="7">
        <v>2157</v>
      </c>
      <c r="H66" s="7">
        <v>39628</v>
      </c>
      <c r="I66" s="7">
        <v>39628</v>
      </c>
      <c r="J66" s="7">
        <v>242092</v>
      </c>
      <c r="K66" s="7">
        <v>208778</v>
      </c>
      <c r="L66" s="7">
        <v>95184</v>
      </c>
      <c r="M66" s="7">
        <v>37107</v>
      </c>
      <c r="N66" s="7">
        <v>-607</v>
      </c>
      <c r="O66" s="7">
        <v>39628</v>
      </c>
      <c r="P66" s="7">
        <v>39628</v>
      </c>
      <c r="Q66" s="203">
        <f t="shared" si="2"/>
        <v>0.87172078613450465</v>
      </c>
      <c r="R66" s="204">
        <f t="shared" si="2"/>
        <v>0.39742631554774299</v>
      </c>
      <c r="S66" s="204">
        <f t="shared" si="2"/>
        <v>0.1529638707145273</v>
      </c>
      <c r="T66" s="204">
        <f t="shared" si="2"/>
        <v>9.0062254437350987E-3</v>
      </c>
      <c r="U66" s="204">
        <f t="shared" si="2"/>
        <v>0.16546068701174527</v>
      </c>
      <c r="V66" s="205">
        <f t="shared" si="2"/>
        <v>0.16546068701174527</v>
      </c>
      <c r="W66" s="203">
        <f t="shared" si="3"/>
        <v>0.86239115708077918</v>
      </c>
      <c r="X66" s="204">
        <f t="shared" si="3"/>
        <v>0.39317284338185482</v>
      </c>
      <c r="Y66" s="204">
        <f t="shared" si="3"/>
        <v>0.15327644036151547</v>
      </c>
      <c r="Z66" s="204">
        <f t="shared" si="3"/>
        <v>-2.5073112700956662E-3</v>
      </c>
      <c r="AA66" s="204">
        <f t="shared" si="3"/>
        <v>0.16368983692150091</v>
      </c>
      <c r="AB66" s="205">
        <f t="shared" si="3"/>
        <v>0.16368983692150091</v>
      </c>
    </row>
    <row r="67" spans="1:28">
      <c r="A67" s="4" t="s">
        <v>229</v>
      </c>
      <c r="B67" s="6">
        <v>104</v>
      </c>
      <c r="C67" s="6">
        <v>201849</v>
      </c>
      <c r="D67" s="6">
        <v>163379</v>
      </c>
      <c r="E67" s="6">
        <v>92412</v>
      </c>
      <c r="F67" s="6">
        <v>25898</v>
      </c>
      <c r="G67" s="6">
        <v>-19969</v>
      </c>
      <c r="H67" s="6">
        <v>39105</v>
      </c>
      <c r="I67" s="6">
        <v>44826</v>
      </c>
      <c r="J67" s="6">
        <v>223543</v>
      </c>
      <c r="K67" s="6">
        <v>163412</v>
      </c>
      <c r="L67" s="6">
        <v>99691</v>
      </c>
      <c r="M67" s="6">
        <v>26257</v>
      </c>
      <c r="N67" s="6">
        <v>-49694</v>
      </c>
      <c r="O67" s="6">
        <v>27996</v>
      </c>
      <c r="P67" s="6">
        <v>33717</v>
      </c>
      <c r="Q67" s="219">
        <f t="shared" si="2"/>
        <v>0.80941198618769472</v>
      </c>
      <c r="R67" s="220">
        <f t="shared" si="2"/>
        <v>0.45782738581811155</v>
      </c>
      <c r="S67" s="220">
        <f t="shared" si="2"/>
        <v>0.12830383108165014</v>
      </c>
      <c r="T67" s="220">
        <f t="shared" si="2"/>
        <v>-9.89303885577833E-2</v>
      </c>
      <c r="U67" s="220">
        <f t="shared" si="2"/>
        <v>0.19373392981882495</v>
      </c>
      <c r="V67" s="221">
        <f t="shared" si="2"/>
        <v>0.22207689906811529</v>
      </c>
      <c r="W67" s="219">
        <f t="shared" si="3"/>
        <v>0.73100924654317068</v>
      </c>
      <c r="X67" s="220">
        <f t="shared" si="3"/>
        <v>0.44595894302214789</v>
      </c>
      <c r="Y67" s="220">
        <f t="shared" si="3"/>
        <v>0.11745838608231973</v>
      </c>
      <c r="Z67" s="220">
        <f t="shared" si="3"/>
        <v>-0.22230174955154042</v>
      </c>
      <c r="AA67" s="220">
        <f t="shared" si="3"/>
        <v>0.12523765002706413</v>
      </c>
      <c r="AB67" s="221">
        <f t="shared" si="3"/>
        <v>0.15083004164746827</v>
      </c>
    </row>
    <row r="68" spans="1:28">
      <c r="A68" t="s">
        <v>230</v>
      </c>
      <c r="B68" s="7">
        <v>95</v>
      </c>
      <c r="C68" s="7">
        <v>258040.1</v>
      </c>
      <c r="D68" s="7">
        <v>244305.7</v>
      </c>
      <c r="E68" s="7">
        <v>30325.300000000003</v>
      </c>
      <c r="F68" s="7">
        <v>86056.6</v>
      </c>
      <c r="G68" s="7">
        <v>-87886.6</v>
      </c>
      <c r="H68" s="7">
        <v>66442.7</v>
      </c>
      <c r="I68" s="7">
        <v>66442.7</v>
      </c>
      <c r="J68" s="7">
        <v>260619</v>
      </c>
      <c r="K68" s="7">
        <v>244305.7</v>
      </c>
      <c r="L68" s="7">
        <v>30553.7</v>
      </c>
      <c r="M68" s="7">
        <v>86187.199999999997</v>
      </c>
      <c r="N68" s="7">
        <v>-87347.6</v>
      </c>
      <c r="O68" s="7">
        <v>100616</v>
      </c>
      <c r="P68" s="7">
        <v>100616</v>
      </c>
      <c r="Q68" s="203">
        <f t="shared" si="2"/>
        <v>0.94677416417060767</v>
      </c>
      <c r="R68" s="204">
        <f t="shared" si="2"/>
        <v>0.11752165651772729</v>
      </c>
      <c r="S68" s="204">
        <f t="shared" si="2"/>
        <v>0.3335008783518531</v>
      </c>
      <c r="T68" s="204">
        <f t="shared" si="2"/>
        <v>-0.34059279933622721</v>
      </c>
      <c r="U68" s="204">
        <f t="shared" si="2"/>
        <v>0.25748982425599742</v>
      </c>
      <c r="V68" s="205">
        <f t="shared" si="2"/>
        <v>0.25748982425599742</v>
      </c>
      <c r="W68" s="203">
        <f t="shared" si="3"/>
        <v>0.93740556137503406</v>
      </c>
      <c r="X68" s="204">
        <f t="shared" si="3"/>
        <v>0.11723512100038753</v>
      </c>
      <c r="Y68" s="204">
        <f t="shared" si="3"/>
        <v>0.33070190584723291</v>
      </c>
      <c r="Z68" s="204">
        <f t="shared" si="3"/>
        <v>-0.33515438245101087</v>
      </c>
      <c r="AA68" s="204">
        <f t="shared" si="3"/>
        <v>0.38606548256266809</v>
      </c>
      <c r="AB68" s="205">
        <f t="shared" si="3"/>
        <v>0.38606548256266809</v>
      </c>
    </row>
    <row r="69" spans="1:28">
      <c r="A69" s="4" t="s">
        <v>231</v>
      </c>
      <c r="B69" s="6">
        <v>86</v>
      </c>
      <c r="C69" s="6">
        <v>139681</v>
      </c>
      <c r="D69" s="6">
        <v>116365</v>
      </c>
      <c r="E69" s="6">
        <v>15831</v>
      </c>
      <c r="F69" s="6">
        <v>1909</v>
      </c>
      <c r="G69" s="6">
        <v>-15731</v>
      </c>
      <c r="H69" s="6">
        <v>44061</v>
      </c>
      <c r="I69" s="6">
        <v>44061</v>
      </c>
      <c r="J69" s="6">
        <v>142355</v>
      </c>
      <c r="K69" s="6">
        <v>116365</v>
      </c>
      <c r="L69" s="6">
        <v>15831</v>
      </c>
      <c r="M69" s="6">
        <v>5342</v>
      </c>
      <c r="N69" s="6">
        <v>-15731</v>
      </c>
      <c r="O69" s="6">
        <v>47763</v>
      </c>
      <c r="P69" s="6">
        <v>47763</v>
      </c>
      <c r="Q69" s="219">
        <f t="shared" si="2"/>
        <v>0.83307679641468779</v>
      </c>
      <c r="R69" s="220">
        <f t="shared" si="2"/>
        <v>0.11333681746264704</v>
      </c>
      <c r="S69" s="220">
        <f t="shared" si="2"/>
        <v>1.3666855191471997E-2</v>
      </c>
      <c r="T69" s="220">
        <f t="shared" si="2"/>
        <v>-0.1126209004803803</v>
      </c>
      <c r="U69" s="220">
        <f t="shared" si="2"/>
        <v>0.31544018155654668</v>
      </c>
      <c r="V69" s="221">
        <f t="shared" si="2"/>
        <v>0.31544018155654668</v>
      </c>
      <c r="W69" s="219">
        <f t="shared" si="3"/>
        <v>0.81742826033507776</v>
      </c>
      <c r="X69" s="220">
        <f t="shared" si="3"/>
        <v>0.11120789575357382</v>
      </c>
      <c r="Y69" s="220">
        <f t="shared" si="3"/>
        <v>3.7525903550981704E-2</v>
      </c>
      <c r="Z69" s="220">
        <f t="shared" si="3"/>
        <v>-0.11050542657440905</v>
      </c>
      <c r="AA69" s="220">
        <f t="shared" si="3"/>
        <v>0.33552035404446628</v>
      </c>
      <c r="AB69" s="221">
        <f t="shared" si="3"/>
        <v>0.33552035404446628</v>
      </c>
    </row>
    <row r="70" spans="1:28">
      <c r="A70" t="s">
        <v>234</v>
      </c>
      <c r="B70" s="7">
        <v>53</v>
      </c>
      <c r="C70" s="7">
        <v>85234</v>
      </c>
      <c r="D70" s="7">
        <v>69633</v>
      </c>
      <c r="E70" s="7">
        <v>11693</v>
      </c>
      <c r="F70" s="7">
        <v>14672</v>
      </c>
      <c r="G70" s="7">
        <v>588</v>
      </c>
      <c r="H70" s="7">
        <v>14424</v>
      </c>
      <c r="I70" s="7">
        <v>14424</v>
      </c>
      <c r="J70" s="7">
        <v>95994</v>
      </c>
      <c r="K70" s="7">
        <v>70001</v>
      </c>
      <c r="L70" s="7">
        <v>11695</v>
      </c>
      <c r="M70" s="7">
        <v>16671</v>
      </c>
      <c r="N70" s="7">
        <v>0</v>
      </c>
      <c r="O70" s="7">
        <v>16451</v>
      </c>
      <c r="P70" s="7">
        <v>16514</v>
      </c>
      <c r="Q70" s="203">
        <f t="shared" si="2"/>
        <v>0.81696271440974255</v>
      </c>
      <c r="R70" s="204">
        <f t="shared" si="2"/>
        <v>0.13718703803646431</v>
      </c>
      <c r="S70" s="204">
        <f t="shared" si="2"/>
        <v>0.17213787925006452</v>
      </c>
      <c r="T70" s="204">
        <f t="shared" si="2"/>
        <v>6.8986554661285403E-3</v>
      </c>
      <c r="U70" s="204">
        <f t="shared" si="2"/>
        <v>0.16922824225074501</v>
      </c>
      <c r="V70" s="205">
        <f t="shared" si="2"/>
        <v>0.16922824225074501</v>
      </c>
      <c r="W70" s="203">
        <f t="shared" si="3"/>
        <v>0.72922265974956768</v>
      </c>
      <c r="X70" s="204">
        <f t="shared" si="3"/>
        <v>0.12183053107485885</v>
      </c>
      <c r="Y70" s="204">
        <f t="shared" si="3"/>
        <v>0.17366710419401213</v>
      </c>
      <c r="Z70" s="204">
        <f t="shared" si="3"/>
        <v>0</v>
      </c>
      <c r="AA70" s="204">
        <f t="shared" si="3"/>
        <v>0.1713752942892264</v>
      </c>
      <c r="AB70" s="205">
        <f t="shared" si="3"/>
        <v>0.17203158530741505</v>
      </c>
    </row>
    <row r="71" spans="1:28">
      <c r="A71" s="4" t="s">
        <v>232</v>
      </c>
      <c r="B71" s="6">
        <v>52</v>
      </c>
      <c r="C71" s="6">
        <v>143494</v>
      </c>
      <c r="D71" s="6">
        <v>125440</v>
      </c>
      <c r="E71" s="6">
        <v>17252</v>
      </c>
      <c r="F71" s="6">
        <v>13289</v>
      </c>
      <c r="G71" s="6">
        <v>16072</v>
      </c>
      <c r="H71" s="6">
        <v>70846</v>
      </c>
      <c r="I71" s="6">
        <v>70846</v>
      </c>
      <c r="J71" s="6">
        <v>188256</v>
      </c>
      <c r="K71" s="6">
        <v>125153</v>
      </c>
      <c r="L71" s="6">
        <v>21020</v>
      </c>
      <c r="M71" s="6">
        <v>12329</v>
      </c>
      <c r="N71" s="6">
        <v>54795</v>
      </c>
      <c r="O71" s="6">
        <v>66572</v>
      </c>
      <c r="P71" s="6">
        <v>66572</v>
      </c>
      <c r="Q71" s="219">
        <f t="shared" si="2"/>
        <v>0.87418289266450167</v>
      </c>
      <c r="R71" s="220">
        <f t="shared" si="2"/>
        <v>0.12022802347136466</v>
      </c>
      <c r="S71" s="220">
        <f t="shared" si="2"/>
        <v>9.2610143978145432E-2</v>
      </c>
      <c r="T71" s="220">
        <f t="shared" si="2"/>
        <v>0.11200468312263927</v>
      </c>
      <c r="U71" s="220">
        <f t="shared" si="2"/>
        <v>0.49372099181847323</v>
      </c>
      <c r="V71" s="221">
        <f t="shared" si="2"/>
        <v>0.49372099181847323</v>
      </c>
      <c r="W71" s="219">
        <f t="shared" si="3"/>
        <v>0.66480218425973148</v>
      </c>
      <c r="X71" s="220">
        <f t="shared" si="3"/>
        <v>0.11165646778854325</v>
      </c>
      <c r="Y71" s="220">
        <f t="shared" si="3"/>
        <v>6.5490608533061365E-2</v>
      </c>
      <c r="Z71" s="220">
        <f t="shared" si="3"/>
        <v>0.29106642019377871</v>
      </c>
      <c r="AA71" s="220">
        <f t="shared" si="3"/>
        <v>0.35362485126636067</v>
      </c>
      <c r="AB71" s="221">
        <f t="shared" si="3"/>
        <v>0.35362485126636067</v>
      </c>
    </row>
    <row r="72" spans="1:28">
      <c r="A72" t="s">
        <v>233</v>
      </c>
      <c r="B72" s="7">
        <v>52</v>
      </c>
      <c r="C72" s="7">
        <v>58919.1</v>
      </c>
      <c r="D72" s="7">
        <v>58065.2</v>
      </c>
      <c r="E72" s="7">
        <v>9279.1</v>
      </c>
      <c r="F72" s="7">
        <v>34903.199999999997</v>
      </c>
      <c r="G72" s="7"/>
      <c r="H72" s="7">
        <v>206.9</v>
      </c>
      <c r="I72" s="7">
        <v>206.9</v>
      </c>
      <c r="J72" s="7">
        <v>58919.1</v>
      </c>
      <c r="K72" s="7">
        <v>58065.2</v>
      </c>
      <c r="L72" s="7">
        <v>9279.1</v>
      </c>
      <c r="M72" s="7">
        <v>34903.199999999997</v>
      </c>
      <c r="N72" s="7"/>
      <c r="O72" s="7">
        <v>206.9</v>
      </c>
      <c r="P72" s="7">
        <v>206.9</v>
      </c>
      <c r="Q72" s="203">
        <f t="shared" si="2"/>
        <v>0.98550724637681153</v>
      </c>
      <c r="R72" s="204">
        <f t="shared" si="2"/>
        <v>0.15748882790130875</v>
      </c>
      <c r="S72" s="204">
        <f t="shared" si="2"/>
        <v>0.5923919408137599</v>
      </c>
      <c r="T72" s="204">
        <f t="shared" si="2"/>
        <v>0</v>
      </c>
      <c r="U72" s="204">
        <f t="shared" si="2"/>
        <v>3.511594712071298E-3</v>
      </c>
      <c r="V72" s="205">
        <f t="shared" si="2"/>
        <v>3.511594712071298E-3</v>
      </c>
      <c r="W72" s="203">
        <f t="shared" si="3"/>
        <v>0.98550724637681153</v>
      </c>
      <c r="X72" s="204">
        <f t="shared" si="3"/>
        <v>0.15748882790130875</v>
      </c>
      <c r="Y72" s="204">
        <f t="shared" si="3"/>
        <v>0.5923919408137599</v>
      </c>
      <c r="Z72" s="204">
        <f t="shared" si="3"/>
        <v>0</v>
      </c>
      <c r="AA72" s="204">
        <f t="shared" si="3"/>
        <v>3.511594712071298E-3</v>
      </c>
      <c r="AB72" s="205">
        <f t="shared" si="3"/>
        <v>3.511594712071298E-3</v>
      </c>
    </row>
    <row r="73" spans="1:28"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</row>
    <row r="74" spans="1:28">
      <c r="B74" s="11">
        <f>SUM(B9:B72)</f>
        <v>383726</v>
      </c>
      <c r="C74" s="11">
        <f t="shared" ref="C74:P74" si="4">SUM(C9:C72)</f>
        <v>525994785.10000002</v>
      </c>
      <c r="D74" s="11">
        <f t="shared" si="4"/>
        <v>437085317.99999994</v>
      </c>
      <c r="E74" s="11">
        <f t="shared" si="4"/>
        <v>295375751.50000006</v>
      </c>
      <c r="F74" s="11">
        <f t="shared" si="4"/>
        <v>43791545.20000001</v>
      </c>
      <c r="G74" s="11">
        <f t="shared" si="4"/>
        <v>-54637033.500000007</v>
      </c>
      <c r="H74" s="11">
        <f t="shared" si="4"/>
        <v>456683960.89999992</v>
      </c>
      <c r="I74" s="11">
        <f t="shared" si="4"/>
        <v>587439373.20000005</v>
      </c>
      <c r="J74" s="11">
        <f t="shared" si="4"/>
        <v>655082618.5</v>
      </c>
      <c r="K74" s="11">
        <f t="shared" si="4"/>
        <v>435529307.0999999</v>
      </c>
      <c r="L74" s="11">
        <f t="shared" si="4"/>
        <v>328601162.19999999</v>
      </c>
      <c r="M74" s="11">
        <f t="shared" si="4"/>
        <v>86661350.799999997</v>
      </c>
      <c r="N74" s="11">
        <f t="shared" si="4"/>
        <v>-99510995.700000003</v>
      </c>
      <c r="O74" s="11">
        <f t="shared" si="4"/>
        <v>784280569.89999998</v>
      </c>
      <c r="P74" s="11">
        <f t="shared" si="4"/>
        <v>952138032.19999993</v>
      </c>
      <c r="Q74" s="207">
        <f t="shared" ref="Q74:V74" si="5">D74/$C74</f>
        <v>0.83096891904907955</v>
      </c>
      <c r="R74" s="207">
        <f t="shared" si="5"/>
        <v>0.5615564257806176</v>
      </c>
      <c r="S74" s="207">
        <f t="shared" si="5"/>
        <v>8.3254713621684545E-2</v>
      </c>
      <c r="T74" s="207">
        <f t="shared" si="5"/>
        <v>-0.10387371709324576</v>
      </c>
      <c r="U74" s="207">
        <f t="shared" si="5"/>
        <v>0.86822906583223447</v>
      </c>
      <c r="V74" s="207">
        <f t="shared" si="5"/>
        <v>1.1168159644174389</v>
      </c>
      <c r="W74" s="207">
        <f t="shared" ref="W74:AB74" si="6">K74/$J74</f>
        <v>0.6648463793731384</v>
      </c>
      <c r="X74" s="207">
        <f t="shared" si="6"/>
        <v>0.5016178920338733</v>
      </c>
      <c r="Y74" s="207">
        <f t="shared" si="6"/>
        <v>0.13229071929650046</v>
      </c>
      <c r="Z74" s="207">
        <f t="shared" si="6"/>
        <v>-0.15190602359112967</v>
      </c>
      <c r="AA74" s="207">
        <f t="shared" si="6"/>
        <v>1.197223903903657</v>
      </c>
      <c r="AB74" s="207">
        <f t="shared" si="6"/>
        <v>1.4534625180258847</v>
      </c>
    </row>
  </sheetData>
  <mergeCells count="2">
    <mergeCell ref="Q4:V4"/>
    <mergeCell ref="W4:AB4"/>
  </mergeCells>
  <hyperlinks>
    <hyperlink ref="A1" location="Efnisyfirlit!A1" display="Efnisyfirlit" xr:uid="{418964D3-4236-4F9D-8D9F-8EEBE549639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161D-F699-49DC-80EB-87960A17A83C}">
  <dimension ref="A1:Z74"/>
  <sheetViews>
    <sheetView workbookViewId="0"/>
  </sheetViews>
  <sheetFormatPr defaultRowHeight="15"/>
  <cols>
    <col min="1" max="1" width="25" customWidth="1"/>
    <col min="3" max="8" width="12.5703125" hidden="1" customWidth="1"/>
    <col min="9" max="14" width="11.42578125" hidden="1" customWidth="1"/>
    <col min="15" max="15" width="9.5703125" customWidth="1"/>
    <col min="16" max="16" width="12.140625" customWidth="1"/>
    <col min="17" max="17" width="10.85546875" customWidth="1"/>
    <col min="18" max="18" width="10.42578125" customWidth="1"/>
    <col min="19" max="19" width="9.140625" customWidth="1"/>
    <col min="20" max="20" width="10" customWidth="1"/>
    <col min="21" max="21" width="9.85546875" customWidth="1"/>
    <col min="22" max="22" width="12.42578125" customWidth="1"/>
    <col min="23" max="23" width="11.140625" customWidth="1"/>
    <col min="24" max="24" width="9.42578125" customWidth="1"/>
    <col min="25" max="25" width="9" customWidth="1"/>
    <col min="26" max="26" width="9.5703125" customWidth="1"/>
  </cols>
  <sheetData>
    <row r="1" spans="1:26" ht="15.75" thickBot="1">
      <c r="A1" s="71" t="s">
        <v>690</v>
      </c>
    </row>
    <row r="2" spans="1:26" ht="15.75">
      <c r="O2" s="1" t="s">
        <v>270</v>
      </c>
      <c r="U2" s="208" t="s">
        <v>271</v>
      </c>
      <c r="V2" s="209"/>
      <c r="W2" s="209"/>
      <c r="X2" s="209"/>
      <c r="Y2" s="209"/>
      <c r="Z2" s="210"/>
    </row>
    <row r="3" spans="1:26" ht="15.75" thickBot="1">
      <c r="U3" s="201"/>
      <c r="Z3" s="202"/>
    </row>
    <row r="4" spans="1:26">
      <c r="A4" s="5" t="s">
        <v>168</v>
      </c>
      <c r="O4" s="289" t="s">
        <v>13</v>
      </c>
      <c r="P4" s="290"/>
      <c r="Q4" s="290"/>
      <c r="R4" s="290"/>
      <c r="S4" s="290"/>
      <c r="T4" s="291"/>
      <c r="U4" s="292" t="s">
        <v>14</v>
      </c>
      <c r="V4" s="293"/>
      <c r="W4" s="293"/>
      <c r="X4" s="293"/>
      <c r="Y4" s="293"/>
      <c r="Z4" s="294"/>
    </row>
    <row r="5" spans="1:26">
      <c r="O5" s="195"/>
      <c r="P5" s="17" t="s">
        <v>258</v>
      </c>
      <c r="Q5" s="19" t="s">
        <v>7</v>
      </c>
      <c r="R5" s="15"/>
      <c r="S5" s="17"/>
      <c r="T5" s="211"/>
      <c r="U5" s="195"/>
      <c r="V5" s="17" t="s">
        <v>258</v>
      </c>
      <c r="W5" s="19" t="s">
        <v>7</v>
      </c>
      <c r="X5" s="17"/>
      <c r="Y5" s="17"/>
      <c r="Z5" s="211"/>
    </row>
    <row r="6" spans="1:26">
      <c r="C6" t="s">
        <v>13</v>
      </c>
      <c r="I6" t="s">
        <v>14</v>
      </c>
      <c r="O6" s="197"/>
      <c r="P6" s="2" t="s">
        <v>260</v>
      </c>
      <c r="Q6" s="72" t="s">
        <v>272</v>
      </c>
      <c r="R6" s="16" t="s">
        <v>273</v>
      </c>
      <c r="S6" s="2" t="s">
        <v>274</v>
      </c>
      <c r="T6" s="212" t="s">
        <v>275</v>
      </c>
      <c r="U6" s="197"/>
      <c r="V6" s="2" t="s">
        <v>260</v>
      </c>
      <c r="W6" s="72" t="s">
        <v>272</v>
      </c>
      <c r="X6" s="2" t="s">
        <v>273</v>
      </c>
      <c r="Y6" s="2" t="s">
        <v>274</v>
      </c>
      <c r="Z6" s="212" t="s">
        <v>275</v>
      </c>
    </row>
    <row r="7" spans="1:26">
      <c r="C7" s="118"/>
      <c r="D7" s="118"/>
      <c r="E7" s="118"/>
      <c r="F7" s="118"/>
      <c r="G7" s="118"/>
      <c r="H7" s="118"/>
      <c r="I7" s="119"/>
      <c r="J7" s="119"/>
      <c r="K7" s="119"/>
      <c r="L7" s="119"/>
      <c r="M7" s="119"/>
      <c r="N7" s="119"/>
      <c r="O7" s="213" t="s">
        <v>19</v>
      </c>
      <c r="P7" s="3" t="s">
        <v>265</v>
      </c>
      <c r="Q7" s="20" t="s">
        <v>276</v>
      </c>
      <c r="R7" s="3" t="s">
        <v>64</v>
      </c>
      <c r="S7" s="3" t="s">
        <v>64</v>
      </c>
      <c r="T7" s="214" t="s">
        <v>277</v>
      </c>
      <c r="U7" s="213" t="s">
        <v>19</v>
      </c>
      <c r="V7" s="3" t="s">
        <v>265</v>
      </c>
      <c r="W7" s="20" t="s">
        <v>276</v>
      </c>
      <c r="X7" s="3" t="s">
        <v>64</v>
      </c>
      <c r="Y7" s="3" t="s">
        <v>64</v>
      </c>
      <c r="Z7" s="214" t="s">
        <v>277</v>
      </c>
    </row>
    <row r="8" spans="1:26">
      <c r="A8" t="s">
        <v>318</v>
      </c>
      <c r="B8" t="s">
        <v>12</v>
      </c>
      <c r="C8" t="s">
        <v>19</v>
      </c>
      <c r="D8" t="s">
        <v>702</v>
      </c>
      <c r="E8" t="s">
        <v>704</v>
      </c>
      <c r="F8" t="s">
        <v>86</v>
      </c>
      <c r="G8" t="s">
        <v>28</v>
      </c>
      <c r="H8" t="s">
        <v>44</v>
      </c>
      <c r="I8" t="s">
        <v>19</v>
      </c>
      <c r="J8" t="s">
        <v>702</v>
      </c>
      <c r="K8" t="s">
        <v>704</v>
      </c>
      <c r="L8" t="s">
        <v>86</v>
      </c>
      <c r="M8" t="s">
        <v>28</v>
      </c>
      <c r="N8" t="s">
        <v>44</v>
      </c>
      <c r="O8" s="201"/>
      <c r="T8" s="202"/>
      <c r="U8" s="201"/>
      <c r="Z8" s="202"/>
    </row>
    <row r="9" spans="1:26">
      <c r="A9" s="4" t="s">
        <v>178</v>
      </c>
      <c r="B9" s="6">
        <v>136894</v>
      </c>
      <c r="C9" s="6">
        <v>176407758.99999997</v>
      </c>
      <c r="D9" s="6">
        <v>102040009.10000001</v>
      </c>
      <c r="E9" s="6">
        <v>75193616</v>
      </c>
      <c r="F9" s="6">
        <v>-4143480.600000001</v>
      </c>
      <c r="G9" s="6"/>
      <c r="H9" s="6">
        <v>-4969346.7000000551</v>
      </c>
      <c r="I9" s="6">
        <v>251624936.39999998</v>
      </c>
      <c r="J9" s="6">
        <v>119876433.60000001</v>
      </c>
      <c r="K9" s="6">
        <v>110178563.60000001</v>
      </c>
      <c r="L9" s="6">
        <v>-29418077.800000001</v>
      </c>
      <c r="M9" s="6">
        <v>4462765</v>
      </c>
      <c r="N9" s="6">
        <v>-3385373.6000000127</v>
      </c>
      <c r="O9" s="222">
        <f t="shared" ref="O9:Z30" si="0">(C9/$B9)*1000</f>
        <v>1288644.9296536006</v>
      </c>
      <c r="P9" s="6">
        <f t="shared" si="0"/>
        <v>745394.3131181791</v>
      </c>
      <c r="Q9" s="6">
        <f t="shared" si="0"/>
        <v>549283.50402501202</v>
      </c>
      <c r="R9" s="6">
        <f t="shared" si="0"/>
        <v>-30267.802825543862</v>
      </c>
      <c r="S9" s="6">
        <f t="shared" si="0"/>
        <v>0</v>
      </c>
      <c r="T9" s="223">
        <f t="shared" si="0"/>
        <v>-36300.690315134736</v>
      </c>
      <c r="U9" s="222">
        <f t="shared" si="0"/>
        <v>1838100.547869154</v>
      </c>
      <c r="V9" s="6">
        <f t="shared" si="0"/>
        <v>875688.00385699887</v>
      </c>
      <c r="W9" s="6">
        <f t="shared" si="0"/>
        <v>804845.8193931072</v>
      </c>
      <c r="X9" s="6">
        <f t="shared" si="0"/>
        <v>-214896.76538051339</v>
      </c>
      <c r="Y9" s="6">
        <f t="shared" si="0"/>
        <v>32600.150481394365</v>
      </c>
      <c r="Z9" s="223">
        <f t="shared" si="0"/>
        <v>-24729.890280070806</v>
      </c>
    </row>
    <row r="10" spans="1:26">
      <c r="A10" t="s">
        <v>179</v>
      </c>
      <c r="B10" s="7">
        <v>39335</v>
      </c>
      <c r="C10" s="7">
        <v>49468204</v>
      </c>
      <c r="D10" s="7">
        <v>27569877</v>
      </c>
      <c r="E10" s="7">
        <v>19979703</v>
      </c>
      <c r="F10" s="7">
        <v>-2671968</v>
      </c>
      <c r="G10" s="7"/>
      <c r="H10" s="7">
        <v>-753344</v>
      </c>
      <c r="I10" s="7">
        <v>51629373</v>
      </c>
      <c r="J10" s="7">
        <v>27727453</v>
      </c>
      <c r="K10" s="7">
        <v>21241099</v>
      </c>
      <c r="L10" s="7">
        <v>-3460055</v>
      </c>
      <c r="M10" s="7"/>
      <c r="N10" s="7">
        <v>-799234</v>
      </c>
      <c r="O10" s="215">
        <f t="shared" si="0"/>
        <v>1257612.9147070039</v>
      </c>
      <c r="P10" s="7">
        <f t="shared" si="0"/>
        <v>700899.37714503624</v>
      </c>
      <c r="Q10" s="7">
        <f t="shared" si="0"/>
        <v>507937.02809203003</v>
      </c>
      <c r="R10" s="7">
        <f t="shared" si="0"/>
        <v>-67928.511503749847</v>
      </c>
      <c r="S10" s="7">
        <f t="shared" si="0"/>
        <v>0</v>
      </c>
      <c r="T10" s="216">
        <f t="shared" si="0"/>
        <v>-19152.002033812129</v>
      </c>
      <c r="U10" s="215">
        <f t="shared" si="0"/>
        <v>1312555.5612050337</v>
      </c>
      <c r="V10" s="7">
        <f t="shared" si="0"/>
        <v>704905.37689080974</v>
      </c>
      <c r="W10" s="7">
        <f t="shared" si="0"/>
        <v>540005.05910766497</v>
      </c>
      <c r="X10" s="7">
        <f t="shared" si="0"/>
        <v>-87963.772721494854</v>
      </c>
      <c r="Y10" s="7">
        <f t="shared" si="0"/>
        <v>0</v>
      </c>
      <c r="Z10" s="216">
        <f t="shared" si="0"/>
        <v>-20318.647514935808</v>
      </c>
    </row>
    <row r="11" spans="1:26">
      <c r="A11" s="4" t="s">
        <v>180</v>
      </c>
      <c r="B11" s="6">
        <v>30616</v>
      </c>
      <c r="C11" s="6">
        <v>42907133</v>
      </c>
      <c r="D11" s="6">
        <v>23355240</v>
      </c>
      <c r="E11" s="6">
        <v>17031137</v>
      </c>
      <c r="F11" s="6">
        <v>-2269865</v>
      </c>
      <c r="G11" s="6"/>
      <c r="H11" s="6">
        <v>250891</v>
      </c>
      <c r="I11" s="6">
        <v>47284411</v>
      </c>
      <c r="J11" s="6">
        <v>24531787</v>
      </c>
      <c r="K11" s="6">
        <v>19103796</v>
      </c>
      <c r="L11" s="6">
        <v>-2840392</v>
      </c>
      <c r="M11" s="6"/>
      <c r="N11" s="6">
        <v>808436</v>
      </c>
      <c r="O11" s="222">
        <f t="shared" si="0"/>
        <v>1401461.0987718841</v>
      </c>
      <c r="P11" s="6">
        <f t="shared" si="0"/>
        <v>762844.26443689573</v>
      </c>
      <c r="Q11" s="6">
        <f t="shared" si="0"/>
        <v>556282.23804546648</v>
      </c>
      <c r="R11" s="6">
        <f t="shared" si="0"/>
        <v>-74139.828847661352</v>
      </c>
      <c r="S11" s="6">
        <f t="shared" si="0"/>
        <v>0</v>
      </c>
      <c r="T11" s="223">
        <f t="shared" si="0"/>
        <v>8194.7674418604656</v>
      </c>
      <c r="U11" s="222">
        <f t="shared" si="0"/>
        <v>1544434.6420172458</v>
      </c>
      <c r="V11" s="6">
        <f t="shared" si="0"/>
        <v>801273.41912725382</v>
      </c>
      <c r="W11" s="6">
        <f t="shared" si="0"/>
        <v>623980.79435589234</v>
      </c>
      <c r="X11" s="6">
        <f t="shared" si="0"/>
        <v>-92774.75829631566</v>
      </c>
      <c r="Y11" s="6">
        <f t="shared" si="0"/>
        <v>0</v>
      </c>
      <c r="Z11" s="223">
        <f t="shared" si="0"/>
        <v>26405.670237784165</v>
      </c>
    </row>
    <row r="12" spans="1:26">
      <c r="A12" t="s">
        <v>181</v>
      </c>
      <c r="B12" s="7">
        <v>21957</v>
      </c>
      <c r="C12" s="7">
        <v>25007989</v>
      </c>
      <c r="D12" s="7">
        <v>12616952</v>
      </c>
      <c r="E12" s="7">
        <v>10117218</v>
      </c>
      <c r="F12" s="7">
        <v>-820837</v>
      </c>
      <c r="G12" s="7">
        <v>0</v>
      </c>
      <c r="H12" s="7">
        <v>1452982</v>
      </c>
      <c r="I12" s="7">
        <v>36441288</v>
      </c>
      <c r="J12" s="7">
        <v>15431152</v>
      </c>
      <c r="K12" s="7">
        <v>15067844</v>
      </c>
      <c r="L12" s="7">
        <v>-2782228</v>
      </c>
      <c r="M12" s="7">
        <v>-719915</v>
      </c>
      <c r="N12" s="7">
        <v>2440149</v>
      </c>
      <c r="O12" s="215">
        <f t="shared" si="0"/>
        <v>1138952.9079564605</v>
      </c>
      <c r="P12" s="7">
        <f t="shared" si="0"/>
        <v>574620.94092999946</v>
      </c>
      <c r="Q12" s="7">
        <f t="shared" si="0"/>
        <v>460774.14947397186</v>
      </c>
      <c r="R12" s="7">
        <f t="shared" si="0"/>
        <v>-37383.841144054284</v>
      </c>
      <c r="S12" s="7">
        <f t="shared" si="0"/>
        <v>0</v>
      </c>
      <c r="T12" s="216">
        <f t="shared" si="0"/>
        <v>66173.976408434668</v>
      </c>
      <c r="U12" s="215">
        <f t="shared" si="0"/>
        <v>1659666.0746003552</v>
      </c>
      <c r="V12" s="7">
        <f t="shared" si="0"/>
        <v>702789.63428519375</v>
      </c>
      <c r="W12" s="7">
        <f t="shared" si="0"/>
        <v>686243.29371043399</v>
      </c>
      <c r="X12" s="7">
        <f t="shared" si="0"/>
        <v>-126712.57457758345</v>
      </c>
      <c r="Y12" s="7">
        <f t="shared" si="0"/>
        <v>-32787.493737760167</v>
      </c>
      <c r="Z12" s="216">
        <f t="shared" si="0"/>
        <v>111133.07828938379</v>
      </c>
    </row>
    <row r="13" spans="1:26">
      <c r="A13" s="4" t="s">
        <v>698</v>
      </c>
      <c r="B13" s="6">
        <v>19812</v>
      </c>
      <c r="C13" s="6">
        <v>27681720</v>
      </c>
      <c r="D13" s="6">
        <v>17315806</v>
      </c>
      <c r="E13" s="6">
        <v>9495388</v>
      </c>
      <c r="F13" s="6">
        <v>-1324543</v>
      </c>
      <c r="G13" s="6"/>
      <c r="H13" s="6">
        <v>-454017</v>
      </c>
      <c r="I13" s="6">
        <v>34404688</v>
      </c>
      <c r="J13" s="6">
        <v>19229454</v>
      </c>
      <c r="K13" s="6">
        <v>12210888</v>
      </c>
      <c r="L13" s="6">
        <v>-2501997</v>
      </c>
      <c r="M13" s="6">
        <v>-26077</v>
      </c>
      <c r="N13" s="6">
        <v>436272</v>
      </c>
      <c r="O13" s="222">
        <f t="shared" si="0"/>
        <v>1397219.8667474259</v>
      </c>
      <c r="P13" s="6">
        <f t="shared" si="0"/>
        <v>874005.95598627091</v>
      </c>
      <c r="Q13" s="6">
        <f t="shared" si="0"/>
        <v>479274.58106198267</v>
      </c>
      <c r="R13" s="6">
        <f t="shared" si="0"/>
        <v>-66855.592570159497</v>
      </c>
      <c r="S13" s="6">
        <f t="shared" si="0"/>
        <v>0</v>
      </c>
      <c r="T13" s="223">
        <f t="shared" si="0"/>
        <v>-22916.262870987281</v>
      </c>
      <c r="U13" s="222">
        <f t="shared" si="0"/>
        <v>1736558.0456289118</v>
      </c>
      <c r="V13" s="6">
        <f t="shared" si="0"/>
        <v>970596.30526953365</v>
      </c>
      <c r="W13" s="6">
        <f t="shared" si="0"/>
        <v>616337.97698364628</v>
      </c>
      <c r="X13" s="6">
        <f t="shared" si="0"/>
        <v>-126286.94730466384</v>
      </c>
      <c r="Y13" s="6">
        <f t="shared" si="0"/>
        <v>-1316.2224914193418</v>
      </c>
      <c r="Z13" s="223">
        <f t="shared" si="0"/>
        <v>22020.593579648696</v>
      </c>
    </row>
    <row r="14" spans="1:26">
      <c r="A14" t="s">
        <v>182</v>
      </c>
      <c r="B14" s="7">
        <v>19088</v>
      </c>
      <c r="C14" s="7">
        <v>27021860</v>
      </c>
      <c r="D14" s="7">
        <v>12008554</v>
      </c>
      <c r="E14" s="7">
        <v>11705806</v>
      </c>
      <c r="F14" s="7">
        <v>-2177736</v>
      </c>
      <c r="G14" s="7"/>
      <c r="H14" s="7">
        <v>1129764</v>
      </c>
      <c r="I14" s="7">
        <v>29145617</v>
      </c>
      <c r="J14" s="7">
        <v>12581126</v>
      </c>
      <c r="K14" s="7">
        <v>12616846</v>
      </c>
      <c r="L14" s="7">
        <v>-2305262</v>
      </c>
      <c r="M14" s="7"/>
      <c r="N14" s="7">
        <v>1642383</v>
      </c>
      <c r="O14" s="215">
        <f t="shared" si="0"/>
        <v>1415646.4794635375</v>
      </c>
      <c r="P14" s="7">
        <f t="shared" si="0"/>
        <v>629115.36043587595</v>
      </c>
      <c r="Q14" s="7">
        <f t="shared" si="0"/>
        <v>613254.71500419115</v>
      </c>
      <c r="R14" s="7">
        <f t="shared" si="0"/>
        <v>-114089.27074601845</v>
      </c>
      <c r="S14" s="7">
        <f t="shared" si="0"/>
        <v>0</v>
      </c>
      <c r="T14" s="216">
        <f t="shared" si="0"/>
        <v>59187.133277451801</v>
      </c>
      <c r="U14" s="215">
        <f t="shared" si="0"/>
        <v>1526907.8478625314</v>
      </c>
      <c r="V14" s="7">
        <f t="shared" si="0"/>
        <v>659111.79798826494</v>
      </c>
      <c r="W14" s="7">
        <f t="shared" si="0"/>
        <v>660983.13076278288</v>
      </c>
      <c r="X14" s="7">
        <f t="shared" si="0"/>
        <v>-120770.22212908634</v>
      </c>
      <c r="Y14" s="7">
        <f t="shared" si="0"/>
        <v>0</v>
      </c>
      <c r="Z14" s="216">
        <f t="shared" si="0"/>
        <v>86042.69698239732</v>
      </c>
    </row>
    <row r="15" spans="1:26">
      <c r="A15" s="4" t="s">
        <v>183</v>
      </c>
      <c r="B15" s="6">
        <v>13403</v>
      </c>
      <c r="C15" s="6">
        <v>18559269</v>
      </c>
      <c r="D15" s="6">
        <v>9533075</v>
      </c>
      <c r="E15" s="6">
        <v>7227837</v>
      </c>
      <c r="F15" s="6">
        <v>-1566678</v>
      </c>
      <c r="G15" s="6">
        <v>0</v>
      </c>
      <c r="H15" s="6">
        <v>231679</v>
      </c>
      <c r="I15" s="6">
        <v>20304985</v>
      </c>
      <c r="J15" s="6">
        <v>9899336</v>
      </c>
      <c r="K15" s="6">
        <v>8310952</v>
      </c>
      <c r="L15" s="6">
        <v>-1733336</v>
      </c>
      <c r="M15" s="6">
        <v>-20036</v>
      </c>
      <c r="N15" s="6">
        <v>341325</v>
      </c>
      <c r="O15" s="222">
        <f t="shared" si="0"/>
        <v>1384710.0649108409</v>
      </c>
      <c r="P15" s="6">
        <f t="shared" si="0"/>
        <v>711264.26919346419</v>
      </c>
      <c r="Q15" s="6">
        <f t="shared" si="0"/>
        <v>539270.08878609259</v>
      </c>
      <c r="R15" s="6">
        <f t="shared" si="0"/>
        <v>-116890.09923151534</v>
      </c>
      <c r="S15" s="6">
        <f t="shared" si="0"/>
        <v>0</v>
      </c>
      <c r="T15" s="223">
        <f t="shared" si="0"/>
        <v>17285.607699768709</v>
      </c>
      <c r="U15" s="222">
        <f t="shared" si="0"/>
        <v>1514958.2183093338</v>
      </c>
      <c r="V15" s="6">
        <f t="shared" si="0"/>
        <v>738591.06170260382</v>
      </c>
      <c r="W15" s="6">
        <f t="shared" si="0"/>
        <v>620081.47429679928</v>
      </c>
      <c r="X15" s="6">
        <f t="shared" si="0"/>
        <v>-129324.47959412073</v>
      </c>
      <c r="Y15" s="6">
        <f t="shared" si="0"/>
        <v>-1494.8892039095724</v>
      </c>
      <c r="Z15" s="223">
        <f t="shared" si="0"/>
        <v>25466.31351190032</v>
      </c>
    </row>
    <row r="16" spans="1:26">
      <c r="A16" t="s">
        <v>184</v>
      </c>
      <c r="B16" s="7">
        <v>11565</v>
      </c>
      <c r="C16" s="7">
        <v>16157034</v>
      </c>
      <c r="D16" s="7">
        <v>10028207</v>
      </c>
      <c r="E16" s="7">
        <v>5825060</v>
      </c>
      <c r="F16" s="7">
        <v>-2185006</v>
      </c>
      <c r="G16" s="7">
        <v>0</v>
      </c>
      <c r="H16" s="7">
        <v>-1881239</v>
      </c>
      <c r="I16" s="7">
        <v>17951068</v>
      </c>
      <c r="J16" s="7">
        <v>10344543</v>
      </c>
      <c r="K16" s="7">
        <v>6573447</v>
      </c>
      <c r="L16" s="7">
        <v>-2303675</v>
      </c>
      <c r="M16" s="7">
        <v>1574</v>
      </c>
      <c r="N16" s="7">
        <v>-1269023</v>
      </c>
      <c r="O16" s="215">
        <f t="shared" si="0"/>
        <v>1397063.0350194552</v>
      </c>
      <c r="P16" s="7">
        <f t="shared" si="0"/>
        <v>867116.90445309121</v>
      </c>
      <c r="Q16" s="7">
        <f t="shared" si="0"/>
        <v>503680.0691742326</v>
      </c>
      <c r="R16" s="7">
        <f t="shared" si="0"/>
        <v>-188932.64159100736</v>
      </c>
      <c r="S16" s="7">
        <f t="shared" si="0"/>
        <v>0</v>
      </c>
      <c r="T16" s="216">
        <f t="shared" si="0"/>
        <v>-162666.58019887592</v>
      </c>
      <c r="U16" s="215">
        <f t="shared" si="0"/>
        <v>1552189.1915261564</v>
      </c>
      <c r="V16" s="7">
        <f t="shared" si="0"/>
        <v>894469.77950713353</v>
      </c>
      <c r="W16" s="7">
        <f t="shared" si="0"/>
        <v>568391.43968871597</v>
      </c>
      <c r="X16" s="7">
        <f t="shared" si="0"/>
        <v>-199193.6878512754</v>
      </c>
      <c r="Y16" s="7">
        <f t="shared" si="0"/>
        <v>136.10030263726762</v>
      </c>
      <c r="Z16" s="216">
        <f t="shared" si="0"/>
        <v>-109729.61521833118</v>
      </c>
    </row>
    <row r="17" spans="1:26">
      <c r="A17" s="4" t="s">
        <v>185</v>
      </c>
      <c r="B17" s="6">
        <v>8071</v>
      </c>
      <c r="C17" s="6">
        <v>10343780</v>
      </c>
      <c r="D17" s="6">
        <v>6847893</v>
      </c>
      <c r="E17" s="6">
        <v>3666291</v>
      </c>
      <c r="F17" s="6">
        <v>645615</v>
      </c>
      <c r="G17" s="6"/>
      <c r="H17" s="6">
        <v>475211</v>
      </c>
      <c r="I17" s="6">
        <v>11699681</v>
      </c>
      <c r="J17" s="6">
        <v>8070473</v>
      </c>
      <c r="K17" s="6">
        <v>3827959</v>
      </c>
      <c r="L17" s="6">
        <v>517912</v>
      </c>
      <c r="M17" s="6"/>
      <c r="N17" s="6">
        <v>319161</v>
      </c>
      <c r="O17" s="222">
        <f t="shared" si="0"/>
        <v>1281598.3149547765</v>
      </c>
      <c r="P17" s="6">
        <f t="shared" si="0"/>
        <v>848456.57291537605</v>
      </c>
      <c r="Q17" s="6">
        <f t="shared" si="0"/>
        <v>454254.86309007555</v>
      </c>
      <c r="R17" s="6">
        <f t="shared" si="0"/>
        <v>79991.94647503407</v>
      </c>
      <c r="S17" s="6">
        <f t="shared" si="0"/>
        <v>0</v>
      </c>
      <c r="T17" s="223">
        <f t="shared" si="0"/>
        <v>58878.825424358816</v>
      </c>
      <c r="U17" s="222">
        <f t="shared" si="0"/>
        <v>1449594.9696444059</v>
      </c>
      <c r="V17" s="6">
        <f t="shared" si="0"/>
        <v>999934.70449758403</v>
      </c>
      <c r="W17" s="6">
        <f t="shared" si="0"/>
        <v>474285.5903853302</v>
      </c>
      <c r="X17" s="6">
        <f t="shared" si="0"/>
        <v>64169.495725436747</v>
      </c>
      <c r="Y17" s="6">
        <f t="shared" si="0"/>
        <v>0</v>
      </c>
      <c r="Z17" s="223">
        <f t="shared" si="0"/>
        <v>39544.170486928509</v>
      </c>
    </row>
    <row r="18" spans="1:26">
      <c r="A18" t="s">
        <v>187</v>
      </c>
      <c r="B18" s="7">
        <v>5177</v>
      </c>
      <c r="C18" s="7">
        <v>8148482</v>
      </c>
      <c r="D18" s="7">
        <v>5068297</v>
      </c>
      <c r="E18" s="7">
        <v>2906389</v>
      </c>
      <c r="F18" s="7">
        <v>-729138</v>
      </c>
      <c r="G18" s="7">
        <v>31866</v>
      </c>
      <c r="H18" s="7">
        <v>-523476</v>
      </c>
      <c r="I18" s="7">
        <v>9622745</v>
      </c>
      <c r="J18" s="7">
        <v>5331659</v>
      </c>
      <c r="K18" s="7">
        <v>3370083</v>
      </c>
      <c r="L18" s="7">
        <v>-896986</v>
      </c>
      <c r="M18" s="7">
        <v>-22194</v>
      </c>
      <c r="N18" s="7">
        <v>1823</v>
      </c>
      <c r="O18" s="215">
        <f t="shared" si="0"/>
        <v>1573977.5932006952</v>
      </c>
      <c r="P18" s="7">
        <f t="shared" si="0"/>
        <v>979002.70426888159</v>
      </c>
      <c r="Q18" s="7">
        <f t="shared" si="0"/>
        <v>561404.09503573494</v>
      </c>
      <c r="R18" s="7">
        <f t="shared" si="0"/>
        <v>-140841.80027042687</v>
      </c>
      <c r="S18" s="7">
        <f t="shared" si="0"/>
        <v>6155.3022986285496</v>
      </c>
      <c r="T18" s="216">
        <f t="shared" si="0"/>
        <v>-101115.70407571954</v>
      </c>
      <c r="U18" s="215">
        <f t="shared" si="0"/>
        <v>1858749.2756422639</v>
      </c>
      <c r="V18" s="7">
        <f t="shared" si="0"/>
        <v>1029874.251497006</v>
      </c>
      <c r="W18" s="7">
        <f t="shared" si="0"/>
        <v>650972.1846629323</v>
      </c>
      <c r="X18" s="7">
        <f t="shared" si="0"/>
        <v>-173263.66621595519</v>
      </c>
      <c r="Y18" s="7">
        <f t="shared" si="0"/>
        <v>-4287.0388255746575</v>
      </c>
      <c r="Z18" s="216">
        <f t="shared" si="0"/>
        <v>352.13444079582769</v>
      </c>
    </row>
    <row r="19" spans="1:26">
      <c r="A19" s="4" t="s">
        <v>186</v>
      </c>
      <c r="B19" s="6">
        <v>5163</v>
      </c>
      <c r="C19" s="6">
        <v>8496623</v>
      </c>
      <c r="D19" s="6">
        <v>5442523</v>
      </c>
      <c r="E19" s="6">
        <v>2638652</v>
      </c>
      <c r="F19" s="6">
        <v>-517888</v>
      </c>
      <c r="G19" s="6"/>
      <c r="H19" s="6">
        <v>-102440</v>
      </c>
      <c r="I19" s="6">
        <v>10568724</v>
      </c>
      <c r="J19" s="6">
        <v>5851889</v>
      </c>
      <c r="K19" s="6">
        <v>3710092</v>
      </c>
      <c r="L19" s="6">
        <v>-621878</v>
      </c>
      <c r="M19" s="6">
        <v>24029</v>
      </c>
      <c r="N19" s="6">
        <v>408894</v>
      </c>
      <c r="O19" s="222">
        <f t="shared" si="0"/>
        <v>1645675.5762153787</v>
      </c>
      <c r="P19" s="6">
        <f t="shared" si="0"/>
        <v>1054139.6474917682</v>
      </c>
      <c r="Q19" s="6">
        <f t="shared" si="0"/>
        <v>511069.53321712185</v>
      </c>
      <c r="R19" s="6">
        <f t="shared" si="0"/>
        <v>-100307.5731164052</v>
      </c>
      <c r="S19" s="6">
        <f t="shared" si="0"/>
        <v>0</v>
      </c>
      <c r="T19" s="223">
        <f t="shared" si="0"/>
        <v>-19841.177609916715</v>
      </c>
      <c r="U19" s="222">
        <f t="shared" si="0"/>
        <v>2047012.2022080186</v>
      </c>
      <c r="V19" s="6">
        <f t="shared" si="0"/>
        <v>1133428.0457098586</v>
      </c>
      <c r="W19" s="6">
        <f t="shared" si="0"/>
        <v>718592.29130350566</v>
      </c>
      <c r="X19" s="6">
        <f t="shared" si="0"/>
        <v>-120448.96378074764</v>
      </c>
      <c r="Y19" s="6">
        <f t="shared" si="0"/>
        <v>4654.0770869649432</v>
      </c>
      <c r="Z19" s="223">
        <f t="shared" si="0"/>
        <v>79196.978500871584</v>
      </c>
    </row>
    <row r="20" spans="1:26">
      <c r="A20" t="s">
        <v>269</v>
      </c>
      <c r="B20" s="7">
        <v>4572</v>
      </c>
      <c r="C20" s="7">
        <v>5685654.5</v>
      </c>
      <c r="D20" s="7">
        <v>3570956.2</v>
      </c>
      <c r="E20" s="7">
        <v>2751620.3</v>
      </c>
      <c r="F20" s="7">
        <v>-230129</v>
      </c>
      <c r="G20" s="7"/>
      <c r="H20" s="7">
        <v>-867051</v>
      </c>
      <c r="I20" s="7">
        <v>6357234.6000000006</v>
      </c>
      <c r="J20" s="7">
        <v>3780739.6000000006</v>
      </c>
      <c r="K20" s="7">
        <v>3016427.2</v>
      </c>
      <c r="L20" s="7">
        <v>-376980.39999999991</v>
      </c>
      <c r="M20" s="7">
        <v>19290</v>
      </c>
      <c r="N20" s="7">
        <v>-797622.60000000009</v>
      </c>
      <c r="O20" s="215">
        <f t="shared" si="0"/>
        <v>1243581.4741907262</v>
      </c>
      <c r="P20" s="7">
        <f t="shared" si="0"/>
        <v>781049.03762029752</v>
      </c>
      <c r="Q20" s="7">
        <f t="shared" si="0"/>
        <v>601841.71041119855</v>
      </c>
      <c r="R20" s="7">
        <f t="shared" si="0"/>
        <v>-50334.426946631676</v>
      </c>
      <c r="S20" s="7">
        <f t="shared" si="0"/>
        <v>0</v>
      </c>
      <c r="T20" s="216">
        <f t="shared" si="0"/>
        <v>-189643.70078740158</v>
      </c>
      <c r="U20" s="215">
        <f t="shared" si="0"/>
        <v>1390471.2598425199</v>
      </c>
      <c r="V20" s="7">
        <f t="shared" si="0"/>
        <v>826933.42082239734</v>
      </c>
      <c r="W20" s="7">
        <f t="shared" si="0"/>
        <v>659760.97987751535</v>
      </c>
      <c r="X20" s="7">
        <f t="shared" si="0"/>
        <v>-82454.155730533661</v>
      </c>
      <c r="Y20" s="7">
        <f t="shared" si="0"/>
        <v>4219.1601049868768</v>
      </c>
      <c r="Z20" s="216">
        <f t="shared" si="0"/>
        <v>-174458.13648293968</v>
      </c>
    </row>
    <row r="21" spans="1:26">
      <c r="A21" s="4" t="s">
        <v>188</v>
      </c>
      <c r="B21" s="6">
        <v>4444</v>
      </c>
      <c r="C21" s="6">
        <v>5953653.4000000004</v>
      </c>
      <c r="D21" s="6">
        <v>3514760.8000000003</v>
      </c>
      <c r="E21" s="6">
        <v>2262616.9</v>
      </c>
      <c r="F21" s="6">
        <v>55151.600000000006</v>
      </c>
      <c r="G21" s="6"/>
      <c r="H21" s="6">
        <v>231427.30000000019</v>
      </c>
      <c r="I21" s="6">
        <v>9152250.4000000004</v>
      </c>
      <c r="J21" s="6">
        <v>4765394.2</v>
      </c>
      <c r="K21" s="6">
        <v>3844385.2</v>
      </c>
      <c r="L21" s="6">
        <v>23654.699999999997</v>
      </c>
      <c r="M21" s="6">
        <v>-2018</v>
      </c>
      <c r="N21" s="6">
        <v>564107.69999999995</v>
      </c>
      <c r="O21" s="222">
        <f t="shared" si="0"/>
        <v>1339705.98559856</v>
      </c>
      <c r="P21" s="6">
        <f t="shared" si="0"/>
        <v>790900.27002700279</v>
      </c>
      <c r="Q21" s="6">
        <f t="shared" si="0"/>
        <v>509139.71647164715</v>
      </c>
      <c r="R21" s="6">
        <f t="shared" si="0"/>
        <v>12410.351035103511</v>
      </c>
      <c r="S21" s="6">
        <f t="shared" si="0"/>
        <v>0</v>
      </c>
      <c r="T21" s="223">
        <f t="shared" si="0"/>
        <v>52076.350135013541</v>
      </c>
      <c r="U21" s="222">
        <f t="shared" si="0"/>
        <v>2059462.2862286228</v>
      </c>
      <c r="V21" s="6">
        <f t="shared" si="0"/>
        <v>1072320.9270927093</v>
      </c>
      <c r="W21" s="6">
        <f t="shared" si="0"/>
        <v>865073.1773177319</v>
      </c>
      <c r="X21" s="6">
        <f t="shared" si="0"/>
        <v>5322.8397839783966</v>
      </c>
      <c r="Y21" s="6">
        <f t="shared" si="0"/>
        <v>-454.09540954095411</v>
      </c>
      <c r="Z21" s="223">
        <f t="shared" si="0"/>
        <v>126936.92619261926</v>
      </c>
    </row>
    <row r="22" spans="1:26">
      <c r="A22" t="s">
        <v>781</v>
      </c>
      <c r="B22" s="7">
        <v>4276</v>
      </c>
      <c r="C22" s="7">
        <v>7451727</v>
      </c>
      <c r="D22" s="7">
        <v>4876505</v>
      </c>
      <c r="E22" s="7">
        <v>2179093</v>
      </c>
      <c r="F22" s="7">
        <v>-523962</v>
      </c>
      <c r="G22" s="7"/>
      <c r="H22" s="7">
        <v>-127833</v>
      </c>
      <c r="I22" s="7">
        <v>8908305</v>
      </c>
      <c r="J22" s="7">
        <v>5240668</v>
      </c>
      <c r="K22" s="7">
        <v>2923390</v>
      </c>
      <c r="L22" s="7">
        <v>-627653</v>
      </c>
      <c r="M22" s="7">
        <v>6368</v>
      </c>
      <c r="N22" s="7">
        <v>122962</v>
      </c>
      <c r="O22" s="215">
        <f t="shared" si="0"/>
        <v>1742686.3891487371</v>
      </c>
      <c r="P22" s="7">
        <f t="shared" si="0"/>
        <v>1140436.1552853133</v>
      </c>
      <c r="Q22" s="7">
        <f t="shared" si="0"/>
        <v>509610.14967259119</v>
      </c>
      <c r="R22" s="7">
        <f t="shared" si="0"/>
        <v>-122535.5472404116</v>
      </c>
      <c r="S22" s="7">
        <f t="shared" si="0"/>
        <v>0</v>
      </c>
      <c r="T22" s="216">
        <f t="shared" si="0"/>
        <v>-29895.463049579044</v>
      </c>
      <c r="U22" s="215">
        <f t="shared" si="0"/>
        <v>2083326.7072029936</v>
      </c>
      <c r="V22" s="7">
        <f t="shared" si="0"/>
        <v>1225600.561272217</v>
      </c>
      <c r="W22" s="7">
        <f t="shared" si="0"/>
        <v>683673.99438727787</v>
      </c>
      <c r="X22" s="7">
        <f t="shared" si="0"/>
        <v>-146785.07951356409</v>
      </c>
      <c r="Y22" s="7">
        <f t="shared" si="0"/>
        <v>1489.2422825070159</v>
      </c>
      <c r="Z22" s="216">
        <f t="shared" si="0"/>
        <v>28756.314312441536</v>
      </c>
    </row>
    <row r="23" spans="1:26">
      <c r="A23" s="4" t="s">
        <v>190</v>
      </c>
      <c r="B23" s="6">
        <v>4100</v>
      </c>
      <c r="C23" s="6">
        <v>5963755</v>
      </c>
      <c r="D23" s="6">
        <v>3454502</v>
      </c>
      <c r="E23" s="6">
        <v>2036570</v>
      </c>
      <c r="F23" s="6">
        <v>-11102</v>
      </c>
      <c r="G23" s="6">
        <v>0</v>
      </c>
      <c r="H23" s="6">
        <v>461581</v>
      </c>
      <c r="I23" s="6">
        <v>6855100</v>
      </c>
      <c r="J23" s="6">
        <v>3772507</v>
      </c>
      <c r="K23" s="6">
        <v>2539137</v>
      </c>
      <c r="L23" s="6">
        <v>-159813</v>
      </c>
      <c r="M23" s="6">
        <v>976</v>
      </c>
      <c r="N23" s="6">
        <v>384619</v>
      </c>
      <c r="O23" s="222">
        <f t="shared" si="0"/>
        <v>1454574.3902439023</v>
      </c>
      <c r="P23" s="6">
        <f t="shared" si="0"/>
        <v>842561.46341463411</v>
      </c>
      <c r="Q23" s="6">
        <f t="shared" si="0"/>
        <v>496724.39024390245</v>
      </c>
      <c r="R23" s="6">
        <f t="shared" si="0"/>
        <v>-2707.8048780487807</v>
      </c>
      <c r="S23" s="6">
        <f t="shared" si="0"/>
        <v>0</v>
      </c>
      <c r="T23" s="223">
        <f t="shared" si="0"/>
        <v>112580.73170731707</v>
      </c>
      <c r="U23" s="222">
        <f t="shared" si="0"/>
        <v>1671975.6097560977</v>
      </c>
      <c r="V23" s="6">
        <f t="shared" si="0"/>
        <v>920123.6585365854</v>
      </c>
      <c r="W23" s="6">
        <f t="shared" si="0"/>
        <v>619301.70731707313</v>
      </c>
      <c r="X23" s="6">
        <f t="shared" si="0"/>
        <v>-38978.780487804877</v>
      </c>
      <c r="Y23" s="6">
        <f t="shared" si="0"/>
        <v>238.04878048780486</v>
      </c>
      <c r="Z23" s="223">
        <f t="shared" si="0"/>
        <v>93809.512195121948</v>
      </c>
    </row>
    <row r="24" spans="1:26">
      <c r="A24" t="s">
        <v>191</v>
      </c>
      <c r="B24" s="7">
        <v>3897</v>
      </c>
      <c r="C24" s="7">
        <v>5983150</v>
      </c>
      <c r="D24" s="7">
        <v>3208012</v>
      </c>
      <c r="E24" s="7">
        <v>2575546</v>
      </c>
      <c r="F24" s="7">
        <v>-211810</v>
      </c>
      <c r="G24" s="7">
        <v>0</v>
      </c>
      <c r="H24" s="7">
        <v>-12218</v>
      </c>
      <c r="I24" s="7">
        <v>6324235</v>
      </c>
      <c r="J24" s="7">
        <v>3330529</v>
      </c>
      <c r="K24" s="7">
        <v>2688445</v>
      </c>
      <c r="L24" s="7">
        <v>-344407</v>
      </c>
      <c r="M24" s="7">
        <v>0</v>
      </c>
      <c r="N24" s="7">
        <v>-39146</v>
      </c>
      <c r="O24" s="215">
        <f t="shared" si="0"/>
        <v>1535322.0425968694</v>
      </c>
      <c r="P24" s="7">
        <f t="shared" si="0"/>
        <v>823200.41057223501</v>
      </c>
      <c r="Q24" s="7">
        <f t="shared" si="0"/>
        <v>660904.79856299714</v>
      </c>
      <c r="R24" s="7">
        <f t="shared" si="0"/>
        <v>-54352.065691557604</v>
      </c>
      <c r="S24" s="7">
        <f t="shared" si="0"/>
        <v>0</v>
      </c>
      <c r="T24" s="216">
        <f t="shared" si="0"/>
        <v>-3135.232229920452</v>
      </c>
      <c r="U24" s="215">
        <f t="shared" si="0"/>
        <v>1622847.0618424427</v>
      </c>
      <c r="V24" s="7">
        <f t="shared" si="0"/>
        <v>854639.20964844746</v>
      </c>
      <c r="W24" s="7">
        <f t="shared" si="0"/>
        <v>689875.54529124964</v>
      </c>
      <c r="X24" s="7">
        <f t="shared" si="0"/>
        <v>-88377.469848601497</v>
      </c>
      <c r="Y24" s="7">
        <f t="shared" si="0"/>
        <v>0</v>
      </c>
      <c r="Z24" s="216">
        <f t="shared" si="0"/>
        <v>-10045.162945855785</v>
      </c>
    </row>
    <row r="25" spans="1:26">
      <c r="A25" s="4" t="s">
        <v>189</v>
      </c>
      <c r="B25" s="6">
        <v>3797</v>
      </c>
      <c r="C25" s="6">
        <v>6016110</v>
      </c>
      <c r="D25" s="6">
        <v>3502718</v>
      </c>
      <c r="E25" s="6">
        <v>2240984</v>
      </c>
      <c r="F25" s="6">
        <v>-333775</v>
      </c>
      <c r="G25" s="6">
        <v>0</v>
      </c>
      <c r="H25" s="6">
        <v>-61367</v>
      </c>
      <c r="I25" s="6">
        <v>7348936</v>
      </c>
      <c r="J25" s="6">
        <v>3844216</v>
      </c>
      <c r="K25" s="6">
        <v>2854834</v>
      </c>
      <c r="L25" s="6">
        <v>-531253</v>
      </c>
      <c r="M25" s="6">
        <v>0</v>
      </c>
      <c r="N25" s="6">
        <v>118633</v>
      </c>
      <c r="O25" s="222">
        <f t="shared" si="0"/>
        <v>1584437.7139847248</v>
      </c>
      <c r="P25" s="6">
        <f t="shared" si="0"/>
        <v>922496.18119568087</v>
      </c>
      <c r="Q25" s="6">
        <f t="shared" si="0"/>
        <v>590198.57782459841</v>
      </c>
      <c r="R25" s="6">
        <f t="shared" si="0"/>
        <v>-87904.924940742683</v>
      </c>
      <c r="S25" s="6">
        <f t="shared" si="0"/>
        <v>0</v>
      </c>
      <c r="T25" s="223">
        <f t="shared" si="0"/>
        <v>-16161.969976297076</v>
      </c>
      <c r="U25" s="222">
        <f t="shared" si="0"/>
        <v>1935458.519884119</v>
      </c>
      <c r="V25" s="6">
        <f t="shared" si="0"/>
        <v>1012435.0803265736</v>
      </c>
      <c r="W25" s="6">
        <f t="shared" si="0"/>
        <v>751865.68343429023</v>
      </c>
      <c r="X25" s="6">
        <f t="shared" si="0"/>
        <v>-139913.87937845668</v>
      </c>
      <c r="Y25" s="6">
        <f t="shared" si="0"/>
        <v>0</v>
      </c>
      <c r="Z25" s="223">
        <f t="shared" si="0"/>
        <v>31243.876744798523</v>
      </c>
    </row>
    <row r="26" spans="1:26">
      <c r="A26" t="s">
        <v>192</v>
      </c>
      <c r="B26" s="7">
        <v>3579</v>
      </c>
      <c r="C26" s="7">
        <v>5191633</v>
      </c>
      <c r="D26" s="7">
        <v>2867329</v>
      </c>
      <c r="E26" s="7">
        <v>1863830</v>
      </c>
      <c r="F26" s="7">
        <v>38928</v>
      </c>
      <c r="G26" s="7">
        <v>-30976</v>
      </c>
      <c r="H26" s="7">
        <v>468426</v>
      </c>
      <c r="I26" s="7">
        <v>5640203</v>
      </c>
      <c r="J26" s="7">
        <v>2990517</v>
      </c>
      <c r="K26" s="7">
        <v>2105717</v>
      </c>
      <c r="L26" s="7">
        <v>-109758</v>
      </c>
      <c r="M26" s="7">
        <v>-173574</v>
      </c>
      <c r="N26" s="7">
        <v>260637</v>
      </c>
      <c r="O26" s="215">
        <f t="shared" si="0"/>
        <v>1450582.0061469686</v>
      </c>
      <c r="P26" s="7">
        <f t="shared" si="0"/>
        <v>801153.67421067331</v>
      </c>
      <c r="Q26" s="7">
        <f t="shared" si="0"/>
        <v>520768.37105336686</v>
      </c>
      <c r="R26" s="7">
        <f t="shared" si="0"/>
        <v>10876.781223805532</v>
      </c>
      <c r="S26" s="7">
        <f t="shared" si="0"/>
        <v>-8654.9315451243365</v>
      </c>
      <c r="T26" s="216">
        <f t="shared" si="0"/>
        <v>130881.8105616094</v>
      </c>
      <c r="U26" s="215">
        <f t="shared" si="0"/>
        <v>1575915.8982956132</v>
      </c>
      <c r="V26" s="7">
        <f t="shared" si="0"/>
        <v>835573.34450963954</v>
      </c>
      <c r="W26" s="7">
        <f t="shared" si="0"/>
        <v>588353.4506845487</v>
      </c>
      <c r="X26" s="7">
        <f t="shared" si="0"/>
        <v>-30667.225481978207</v>
      </c>
      <c r="Y26" s="7">
        <f t="shared" si="0"/>
        <v>-48497.904442581726</v>
      </c>
      <c r="Z26" s="216">
        <f t="shared" si="0"/>
        <v>72823.973176865053</v>
      </c>
    </row>
    <row r="27" spans="1:26">
      <c r="A27" s="4" t="s">
        <v>194</v>
      </c>
      <c r="B27" s="6">
        <v>3265</v>
      </c>
      <c r="C27" s="6">
        <v>4953131</v>
      </c>
      <c r="D27" s="6">
        <v>2693392</v>
      </c>
      <c r="E27" s="6">
        <v>1762761</v>
      </c>
      <c r="F27" s="6">
        <v>-472323</v>
      </c>
      <c r="G27" s="6">
        <v>0</v>
      </c>
      <c r="H27" s="6">
        <v>24655</v>
      </c>
      <c r="I27" s="6">
        <v>5066537</v>
      </c>
      <c r="J27" s="6">
        <v>2695919</v>
      </c>
      <c r="K27" s="6">
        <v>1899289</v>
      </c>
      <c r="L27" s="6">
        <v>-499320</v>
      </c>
      <c r="M27" s="6">
        <v>0</v>
      </c>
      <c r="N27" s="6">
        <v>-27991</v>
      </c>
      <c r="O27" s="222">
        <f t="shared" si="0"/>
        <v>1517038.5911179173</v>
      </c>
      <c r="P27" s="6">
        <f t="shared" si="0"/>
        <v>824928.63705972431</v>
      </c>
      <c r="Q27" s="6">
        <f t="shared" si="0"/>
        <v>539896.17151607969</v>
      </c>
      <c r="R27" s="6">
        <f t="shared" si="0"/>
        <v>-144662.48085758041</v>
      </c>
      <c r="S27" s="6">
        <f t="shared" si="0"/>
        <v>0</v>
      </c>
      <c r="T27" s="223">
        <f t="shared" si="0"/>
        <v>7551.3016845329248</v>
      </c>
      <c r="U27" s="222">
        <f t="shared" si="0"/>
        <v>1551772.4349157733</v>
      </c>
      <c r="V27" s="6">
        <f t="shared" si="0"/>
        <v>825702.60336906591</v>
      </c>
      <c r="W27" s="6">
        <f t="shared" si="0"/>
        <v>581711.79173047468</v>
      </c>
      <c r="X27" s="6">
        <f t="shared" si="0"/>
        <v>-152931.08728943337</v>
      </c>
      <c r="Y27" s="6">
        <f t="shared" si="0"/>
        <v>0</v>
      </c>
      <c r="Z27" s="223">
        <f t="shared" si="0"/>
        <v>-8573.0474732006114</v>
      </c>
    </row>
    <row r="28" spans="1:26">
      <c r="A28" t="s">
        <v>193</v>
      </c>
      <c r="B28" s="7">
        <v>3081</v>
      </c>
      <c r="C28" s="7">
        <v>5283675</v>
      </c>
      <c r="D28" s="7">
        <v>3351344</v>
      </c>
      <c r="E28" s="7">
        <v>1656529</v>
      </c>
      <c r="F28" s="7">
        <v>-85646</v>
      </c>
      <c r="G28" s="7">
        <v>0</v>
      </c>
      <c r="H28" s="7">
        <v>190156</v>
      </c>
      <c r="I28" s="7">
        <v>6508851</v>
      </c>
      <c r="J28" s="7">
        <v>3762906</v>
      </c>
      <c r="K28" s="7">
        <v>2239414</v>
      </c>
      <c r="L28" s="7">
        <v>-312947</v>
      </c>
      <c r="M28" s="7">
        <v>1124</v>
      </c>
      <c r="N28" s="7">
        <v>194708</v>
      </c>
      <c r="O28" s="215">
        <f t="shared" si="0"/>
        <v>1714922.1032132425</v>
      </c>
      <c r="P28" s="7">
        <f t="shared" si="0"/>
        <v>1087745.5371632585</v>
      </c>
      <c r="Q28" s="7">
        <f t="shared" si="0"/>
        <v>537659.52612788056</v>
      </c>
      <c r="R28" s="7">
        <f t="shared" si="0"/>
        <v>-27798.117494320024</v>
      </c>
      <c r="S28" s="7">
        <f t="shared" si="0"/>
        <v>0</v>
      </c>
      <c r="T28" s="216">
        <f t="shared" si="0"/>
        <v>61718.922427783182</v>
      </c>
      <c r="U28" s="215">
        <f t="shared" si="0"/>
        <v>2112577.4099318404</v>
      </c>
      <c r="V28" s="7">
        <f t="shared" si="0"/>
        <v>1221326.1927945472</v>
      </c>
      <c r="W28" s="7">
        <f t="shared" si="0"/>
        <v>726846.47841609863</v>
      </c>
      <c r="X28" s="7">
        <f t="shared" si="0"/>
        <v>-101573.1905225576</v>
      </c>
      <c r="Y28" s="7">
        <f t="shared" si="0"/>
        <v>364.81661798117494</v>
      </c>
      <c r="Z28" s="216">
        <f t="shared" si="0"/>
        <v>63196.364816617977</v>
      </c>
    </row>
    <row r="29" spans="1:26">
      <c r="A29" s="4" t="s">
        <v>196</v>
      </c>
      <c r="B29" s="6">
        <v>2631</v>
      </c>
      <c r="C29" s="6">
        <v>4112244</v>
      </c>
      <c r="D29" s="6">
        <v>1659006</v>
      </c>
      <c r="E29" s="6">
        <v>2002856</v>
      </c>
      <c r="F29" s="6">
        <v>-111728</v>
      </c>
      <c r="G29" s="6"/>
      <c r="H29" s="6">
        <v>338654</v>
      </c>
      <c r="I29" s="6">
        <v>4837612</v>
      </c>
      <c r="J29" s="6">
        <v>1774462</v>
      </c>
      <c r="K29" s="6">
        <v>2287708</v>
      </c>
      <c r="L29" s="6">
        <v>-184572</v>
      </c>
      <c r="M29" s="6"/>
      <c r="N29" s="6">
        <v>590870</v>
      </c>
      <c r="O29" s="222">
        <f t="shared" si="0"/>
        <v>1562996.5792474346</v>
      </c>
      <c r="P29" s="6">
        <f t="shared" si="0"/>
        <v>630561.00342075247</v>
      </c>
      <c r="Q29" s="6">
        <f t="shared" si="0"/>
        <v>761252.75560623338</v>
      </c>
      <c r="R29" s="6">
        <f t="shared" si="0"/>
        <v>-42465.982516153555</v>
      </c>
      <c r="S29" s="6">
        <f t="shared" si="0"/>
        <v>0</v>
      </c>
      <c r="T29" s="223">
        <f t="shared" si="0"/>
        <v>128716.83770429493</v>
      </c>
      <c r="U29" s="222">
        <f t="shared" si="0"/>
        <v>1838697.0733561383</v>
      </c>
      <c r="V29" s="6">
        <f t="shared" si="0"/>
        <v>674443.9376662866</v>
      </c>
      <c r="W29" s="6">
        <f t="shared" si="0"/>
        <v>869520.3344735842</v>
      </c>
      <c r="X29" s="6">
        <f t="shared" si="0"/>
        <v>-70152.793614595212</v>
      </c>
      <c r="Y29" s="6">
        <f t="shared" si="0"/>
        <v>0</v>
      </c>
      <c r="Z29" s="223">
        <f t="shared" si="0"/>
        <v>224580.00760167238</v>
      </c>
    </row>
    <row r="30" spans="1:26">
      <c r="A30" t="s">
        <v>195</v>
      </c>
      <c r="B30" s="7">
        <v>2487</v>
      </c>
      <c r="C30" s="7">
        <v>3704126</v>
      </c>
      <c r="D30" s="7">
        <v>2011354</v>
      </c>
      <c r="E30" s="7">
        <v>1351765</v>
      </c>
      <c r="F30" s="7">
        <v>-32436</v>
      </c>
      <c r="G30" s="7">
        <v>0</v>
      </c>
      <c r="H30" s="7">
        <v>308571</v>
      </c>
      <c r="I30" s="7">
        <v>4169500</v>
      </c>
      <c r="J30" s="7">
        <v>2079353</v>
      </c>
      <c r="K30" s="7">
        <v>1539298</v>
      </c>
      <c r="L30" s="7">
        <v>-93765</v>
      </c>
      <c r="M30" s="7">
        <v>0</v>
      </c>
      <c r="N30" s="7">
        <v>457084</v>
      </c>
      <c r="O30" s="215">
        <f t="shared" si="0"/>
        <v>1489395.2553277041</v>
      </c>
      <c r="P30" s="7">
        <f t="shared" si="0"/>
        <v>808747.08484117407</v>
      </c>
      <c r="Q30" s="7">
        <f t="shared" si="0"/>
        <v>543532.36831523932</v>
      </c>
      <c r="R30" s="7">
        <f t="shared" ref="R30:Z58" si="1">(F30/$B30)*1000</f>
        <v>-13042.219541616407</v>
      </c>
      <c r="S30" s="7">
        <f t="shared" si="1"/>
        <v>0</v>
      </c>
      <c r="T30" s="216">
        <f t="shared" si="1"/>
        <v>124073.5826296743</v>
      </c>
      <c r="U30" s="215">
        <f t="shared" si="1"/>
        <v>1676517.8930438277</v>
      </c>
      <c r="V30" s="7">
        <f t="shared" si="1"/>
        <v>836088.86208283075</v>
      </c>
      <c r="W30" s="7">
        <f t="shared" si="1"/>
        <v>618937.67591475672</v>
      </c>
      <c r="X30" s="7">
        <f t="shared" si="1"/>
        <v>-37702.05066344994</v>
      </c>
      <c r="Y30" s="7">
        <f t="shared" si="1"/>
        <v>0</v>
      </c>
      <c r="Z30" s="216">
        <f t="shared" si="1"/>
        <v>183789.30438279049</v>
      </c>
    </row>
    <row r="31" spans="1:26">
      <c r="A31" s="4" t="s">
        <v>198</v>
      </c>
      <c r="B31" s="6">
        <v>2007</v>
      </c>
      <c r="C31" s="6">
        <v>2988990</v>
      </c>
      <c r="D31" s="6">
        <v>1497362</v>
      </c>
      <c r="E31" s="6">
        <v>1105133</v>
      </c>
      <c r="F31" s="6">
        <v>-143376</v>
      </c>
      <c r="G31" s="6"/>
      <c r="H31" s="6">
        <v>243119</v>
      </c>
      <c r="I31" s="6">
        <v>3194731</v>
      </c>
      <c r="J31" s="6">
        <v>1544462</v>
      </c>
      <c r="K31" s="6">
        <v>1190597</v>
      </c>
      <c r="L31" s="6">
        <v>-170673</v>
      </c>
      <c r="M31" s="6">
        <v>-952</v>
      </c>
      <c r="N31" s="6">
        <v>288047</v>
      </c>
      <c r="O31" s="222">
        <f t="shared" ref="O31:T62" si="2">(C31/$B31)*1000</f>
        <v>1489282.5112107624</v>
      </c>
      <c r="P31" s="6">
        <f t="shared" si="2"/>
        <v>746069.75585450931</v>
      </c>
      <c r="Q31" s="6">
        <f t="shared" si="2"/>
        <v>550639.26258096658</v>
      </c>
      <c r="R31" s="6">
        <f t="shared" si="1"/>
        <v>-71437.96711509717</v>
      </c>
      <c r="S31" s="6">
        <f t="shared" si="1"/>
        <v>0</v>
      </c>
      <c r="T31" s="223">
        <f t="shared" si="1"/>
        <v>121135.52566018935</v>
      </c>
      <c r="U31" s="222">
        <f t="shared" si="1"/>
        <v>1591794.220229198</v>
      </c>
      <c r="V31" s="6">
        <f t="shared" si="1"/>
        <v>769537.61833582458</v>
      </c>
      <c r="W31" s="6">
        <f t="shared" si="1"/>
        <v>593222.22222222213</v>
      </c>
      <c r="X31" s="6">
        <f t="shared" si="1"/>
        <v>-85038.86397608371</v>
      </c>
      <c r="Y31" s="6">
        <f t="shared" si="1"/>
        <v>-474.33981066268063</v>
      </c>
      <c r="Z31" s="223">
        <f t="shared" si="1"/>
        <v>143521.1758844046</v>
      </c>
    </row>
    <row r="32" spans="1:26">
      <c r="A32" t="s">
        <v>197</v>
      </c>
      <c r="B32" s="7">
        <v>1973</v>
      </c>
      <c r="C32" s="7">
        <v>3364886</v>
      </c>
      <c r="D32" s="7">
        <v>2121278</v>
      </c>
      <c r="E32" s="7">
        <v>1196556</v>
      </c>
      <c r="F32" s="7">
        <v>34664</v>
      </c>
      <c r="G32" s="7"/>
      <c r="H32" s="7">
        <v>81716</v>
      </c>
      <c r="I32" s="7">
        <v>4114132</v>
      </c>
      <c r="J32" s="7">
        <v>2575211</v>
      </c>
      <c r="K32" s="7">
        <v>1443153</v>
      </c>
      <c r="L32" s="7">
        <v>-5917</v>
      </c>
      <c r="M32" s="7"/>
      <c r="N32" s="7">
        <v>89851</v>
      </c>
      <c r="O32" s="215">
        <f t="shared" si="2"/>
        <v>1705466.8018246326</v>
      </c>
      <c r="P32" s="7">
        <f t="shared" si="2"/>
        <v>1075153.5732387227</v>
      </c>
      <c r="Q32" s="7">
        <f t="shared" si="2"/>
        <v>606465.28129751654</v>
      </c>
      <c r="R32" s="7">
        <f t="shared" si="1"/>
        <v>17569.183983781044</v>
      </c>
      <c r="S32" s="7">
        <f t="shared" si="1"/>
        <v>0</v>
      </c>
      <c r="T32" s="216">
        <f t="shared" si="1"/>
        <v>41417.131272174352</v>
      </c>
      <c r="U32" s="215">
        <f t="shared" si="1"/>
        <v>2085216.4216928536</v>
      </c>
      <c r="V32" s="7">
        <f t="shared" si="1"/>
        <v>1305226.0516979219</v>
      </c>
      <c r="W32" s="7">
        <f t="shared" si="1"/>
        <v>731451.08971109986</v>
      </c>
      <c r="X32" s="7">
        <f t="shared" si="1"/>
        <v>-2998.9863152559556</v>
      </c>
      <c r="Y32" s="7">
        <f t="shared" si="1"/>
        <v>0</v>
      </c>
      <c r="Z32" s="216">
        <f t="shared" si="1"/>
        <v>45540.293968575774</v>
      </c>
    </row>
    <row r="33" spans="1:26">
      <c r="A33" s="4" t="s">
        <v>200</v>
      </c>
      <c r="B33" s="6">
        <v>1867</v>
      </c>
      <c r="C33" s="6">
        <v>3070287</v>
      </c>
      <c r="D33" s="6">
        <v>1553446</v>
      </c>
      <c r="E33" s="6">
        <v>1144295</v>
      </c>
      <c r="F33" s="6">
        <v>-130037</v>
      </c>
      <c r="G33" s="6">
        <v>0</v>
      </c>
      <c r="H33" s="6">
        <v>242509</v>
      </c>
      <c r="I33" s="6">
        <v>3342442</v>
      </c>
      <c r="J33" s="6">
        <v>1611753</v>
      </c>
      <c r="K33" s="6">
        <v>1292034</v>
      </c>
      <c r="L33" s="6">
        <v>-217850</v>
      </c>
      <c r="M33" s="6">
        <v>9456</v>
      </c>
      <c r="N33" s="6">
        <v>230261</v>
      </c>
      <c r="O33" s="222">
        <f t="shared" si="2"/>
        <v>1644502.9459025175</v>
      </c>
      <c r="P33" s="6">
        <f t="shared" si="2"/>
        <v>832054.633101232</v>
      </c>
      <c r="Q33" s="6">
        <f t="shared" si="2"/>
        <v>612905.73111944296</v>
      </c>
      <c r="R33" s="6">
        <f t="shared" si="1"/>
        <v>-69650.241028387783</v>
      </c>
      <c r="S33" s="6">
        <f t="shared" si="1"/>
        <v>0</v>
      </c>
      <c r="T33" s="223">
        <f t="shared" si="1"/>
        <v>129892.34065345474</v>
      </c>
      <c r="U33" s="222">
        <f t="shared" si="1"/>
        <v>1790274.2367434388</v>
      </c>
      <c r="V33" s="6">
        <f t="shared" si="1"/>
        <v>863284.9491162292</v>
      </c>
      <c r="W33" s="6">
        <f t="shared" si="1"/>
        <v>692037.49330476706</v>
      </c>
      <c r="X33" s="6">
        <f t="shared" si="1"/>
        <v>-116684.52062131761</v>
      </c>
      <c r="Y33" s="6">
        <f t="shared" si="1"/>
        <v>5064.8098553829677</v>
      </c>
      <c r="Z33" s="223">
        <f t="shared" si="1"/>
        <v>123332.08355650777</v>
      </c>
    </row>
    <row r="34" spans="1:26">
      <c r="A34" t="s">
        <v>199</v>
      </c>
      <c r="B34" s="7">
        <v>1866</v>
      </c>
      <c r="C34" s="7">
        <v>3048124</v>
      </c>
      <c r="D34" s="7">
        <v>1803887</v>
      </c>
      <c r="E34" s="7">
        <v>1045199</v>
      </c>
      <c r="F34" s="7">
        <v>7206</v>
      </c>
      <c r="G34" s="7"/>
      <c r="H34" s="7">
        <v>206244</v>
      </c>
      <c r="I34" s="7">
        <v>3486406</v>
      </c>
      <c r="J34" s="7">
        <v>1915160</v>
      </c>
      <c r="K34" s="7">
        <v>1247333</v>
      </c>
      <c r="L34" s="7">
        <v>-36460</v>
      </c>
      <c r="M34" s="7">
        <v>-27116</v>
      </c>
      <c r="N34" s="7">
        <v>260337</v>
      </c>
      <c r="O34" s="215">
        <f t="shared" si="2"/>
        <v>1633506.9667738478</v>
      </c>
      <c r="P34" s="7">
        <f t="shared" si="2"/>
        <v>966713.29046087887</v>
      </c>
      <c r="Q34" s="7">
        <f t="shared" si="2"/>
        <v>560128.08145766344</v>
      </c>
      <c r="R34" s="7">
        <f t="shared" si="1"/>
        <v>3861.7363344051446</v>
      </c>
      <c r="S34" s="7">
        <f t="shared" si="1"/>
        <v>0</v>
      </c>
      <c r="T34" s="216">
        <f t="shared" si="1"/>
        <v>110527.3311897106</v>
      </c>
      <c r="U34" s="215">
        <f t="shared" si="1"/>
        <v>1868384.7802786708</v>
      </c>
      <c r="V34" s="7">
        <f t="shared" si="1"/>
        <v>1026345.1232583065</v>
      </c>
      <c r="W34" s="7">
        <f t="shared" si="1"/>
        <v>668452.84030010714</v>
      </c>
      <c r="X34" s="7">
        <f t="shared" si="1"/>
        <v>-19539.121114683818</v>
      </c>
      <c r="Y34" s="7">
        <f t="shared" si="1"/>
        <v>-14531.618435155413</v>
      </c>
      <c r="Z34" s="216">
        <f t="shared" si="1"/>
        <v>139516.07717041802</v>
      </c>
    </row>
    <row r="35" spans="1:26">
      <c r="A35" s="4" t="s">
        <v>201</v>
      </c>
      <c r="B35" s="6">
        <v>1617</v>
      </c>
      <c r="C35" s="6">
        <v>2909169</v>
      </c>
      <c r="D35" s="6">
        <v>1633780</v>
      </c>
      <c r="E35" s="6">
        <v>1048222</v>
      </c>
      <c r="F35" s="6">
        <v>-49352</v>
      </c>
      <c r="G35" s="6">
        <v>0</v>
      </c>
      <c r="H35" s="6">
        <v>177815</v>
      </c>
      <c r="I35" s="6">
        <v>3739421</v>
      </c>
      <c r="J35" s="6">
        <v>1995894</v>
      </c>
      <c r="K35" s="6">
        <v>1292555</v>
      </c>
      <c r="L35" s="6">
        <v>-100988</v>
      </c>
      <c r="M35" s="6">
        <v>0</v>
      </c>
      <c r="N35" s="6">
        <v>349984</v>
      </c>
      <c r="O35" s="222">
        <f t="shared" si="2"/>
        <v>1799115.0278293134</v>
      </c>
      <c r="P35" s="6">
        <f t="shared" si="2"/>
        <v>1010377.2418058133</v>
      </c>
      <c r="Q35" s="6">
        <f t="shared" si="2"/>
        <v>648251.08225108229</v>
      </c>
      <c r="R35" s="6">
        <f t="shared" si="1"/>
        <v>-30520.717377860237</v>
      </c>
      <c r="S35" s="6">
        <f t="shared" si="1"/>
        <v>0</v>
      </c>
      <c r="T35" s="223">
        <f t="shared" si="1"/>
        <v>109965.98639455781</v>
      </c>
      <c r="U35" s="222">
        <f t="shared" si="1"/>
        <v>2312567.0995670995</v>
      </c>
      <c r="V35" s="6">
        <f t="shared" si="1"/>
        <v>1234319.1094619667</v>
      </c>
      <c r="W35" s="6">
        <f t="shared" si="1"/>
        <v>799353.7414965987</v>
      </c>
      <c r="X35" s="6">
        <f t="shared" si="1"/>
        <v>-62453.927025355595</v>
      </c>
      <c r="Y35" s="6">
        <f t="shared" si="1"/>
        <v>0</v>
      </c>
      <c r="Z35" s="223">
        <f t="shared" si="1"/>
        <v>216440.32158317874</v>
      </c>
    </row>
    <row r="36" spans="1:26">
      <c r="A36" t="s">
        <v>202</v>
      </c>
      <c r="B36" s="7">
        <v>1500</v>
      </c>
      <c r="C36" s="7">
        <v>2008033</v>
      </c>
      <c r="D36" s="7">
        <v>1034563</v>
      </c>
      <c r="E36" s="7">
        <v>863572</v>
      </c>
      <c r="F36" s="7">
        <v>-125689</v>
      </c>
      <c r="G36" s="7">
        <v>0</v>
      </c>
      <c r="H36" s="7">
        <v>-15791</v>
      </c>
      <c r="I36" s="7">
        <v>2094693</v>
      </c>
      <c r="J36" s="7">
        <v>1056246</v>
      </c>
      <c r="K36" s="7">
        <v>900143</v>
      </c>
      <c r="L36" s="7">
        <v>-142040</v>
      </c>
      <c r="M36" s="7">
        <v>0</v>
      </c>
      <c r="N36" s="7">
        <v>-3736</v>
      </c>
      <c r="O36" s="215">
        <f t="shared" si="2"/>
        <v>1338688.6666666667</v>
      </c>
      <c r="P36" s="7">
        <f t="shared" si="2"/>
        <v>689708.66666666663</v>
      </c>
      <c r="Q36" s="7">
        <f t="shared" si="2"/>
        <v>575714.66666666663</v>
      </c>
      <c r="R36" s="7">
        <f t="shared" si="1"/>
        <v>-83792.666666666657</v>
      </c>
      <c r="S36" s="7">
        <f t="shared" si="1"/>
        <v>0</v>
      </c>
      <c r="T36" s="216">
        <f t="shared" si="1"/>
        <v>-10527.333333333332</v>
      </c>
      <c r="U36" s="215">
        <f t="shared" si="1"/>
        <v>1396462</v>
      </c>
      <c r="V36" s="7">
        <f t="shared" si="1"/>
        <v>704164</v>
      </c>
      <c r="W36" s="7">
        <f t="shared" si="1"/>
        <v>600095.33333333337</v>
      </c>
      <c r="X36" s="7">
        <f t="shared" si="1"/>
        <v>-94693.333333333328</v>
      </c>
      <c r="Y36" s="7">
        <f t="shared" si="1"/>
        <v>0</v>
      </c>
      <c r="Z36" s="216">
        <f t="shared" si="1"/>
        <v>-2490.666666666667</v>
      </c>
    </row>
    <row r="37" spans="1:26">
      <c r="A37" s="4" t="s">
        <v>782</v>
      </c>
      <c r="B37" s="6">
        <v>1410</v>
      </c>
      <c r="C37" s="6">
        <v>2350013</v>
      </c>
      <c r="D37" s="6">
        <v>1297679</v>
      </c>
      <c r="E37" s="6">
        <v>832029</v>
      </c>
      <c r="F37" s="6">
        <v>-74826</v>
      </c>
      <c r="G37" s="6"/>
      <c r="H37" s="6">
        <v>145479</v>
      </c>
      <c r="I37" s="6">
        <v>2564885</v>
      </c>
      <c r="J37" s="6">
        <v>1389328</v>
      </c>
      <c r="K37" s="6">
        <v>920196</v>
      </c>
      <c r="L37" s="6">
        <v>-121383</v>
      </c>
      <c r="M37" s="6">
        <v>-11803</v>
      </c>
      <c r="N37" s="6">
        <v>122175</v>
      </c>
      <c r="O37" s="222">
        <f t="shared" si="2"/>
        <v>1666675.8865248228</v>
      </c>
      <c r="P37" s="6">
        <f t="shared" si="2"/>
        <v>920339.71631205676</v>
      </c>
      <c r="Q37" s="6">
        <f t="shared" si="2"/>
        <v>590091.48936170212</v>
      </c>
      <c r="R37" s="6">
        <f t="shared" si="1"/>
        <v>-53068.085106382983</v>
      </c>
      <c r="S37" s="6">
        <f t="shared" si="1"/>
        <v>0</v>
      </c>
      <c r="T37" s="223">
        <f t="shared" si="1"/>
        <v>103176.59574468085</v>
      </c>
      <c r="U37" s="222">
        <f t="shared" si="1"/>
        <v>1819067.3758865248</v>
      </c>
      <c r="V37" s="6">
        <f t="shared" si="1"/>
        <v>985339.00709219859</v>
      </c>
      <c r="W37" s="6">
        <f t="shared" si="1"/>
        <v>652621.27659574465</v>
      </c>
      <c r="X37" s="6">
        <f t="shared" si="1"/>
        <v>-86087.234042553187</v>
      </c>
      <c r="Y37" s="6">
        <f t="shared" si="1"/>
        <v>-8370.921985815603</v>
      </c>
      <c r="Z37" s="223">
        <f t="shared" si="1"/>
        <v>86648.936170212764</v>
      </c>
    </row>
    <row r="38" spans="1:26">
      <c r="A38" t="s">
        <v>204</v>
      </c>
      <c r="B38" s="7">
        <v>1322</v>
      </c>
      <c r="C38" s="7">
        <v>2338875</v>
      </c>
      <c r="D38" s="7">
        <v>1172347</v>
      </c>
      <c r="E38" s="7">
        <v>1012973</v>
      </c>
      <c r="F38" s="7">
        <v>-101848</v>
      </c>
      <c r="G38" s="7"/>
      <c r="H38" s="7">
        <v>51707</v>
      </c>
      <c r="I38" s="7">
        <v>2622679</v>
      </c>
      <c r="J38" s="7">
        <v>1201881</v>
      </c>
      <c r="K38" s="7">
        <v>1172022</v>
      </c>
      <c r="L38" s="7">
        <v>-155786</v>
      </c>
      <c r="M38" s="7">
        <v>-17641</v>
      </c>
      <c r="N38" s="7">
        <v>75349</v>
      </c>
      <c r="O38" s="215">
        <f t="shared" si="2"/>
        <v>1769194.402420575</v>
      </c>
      <c r="P38" s="7">
        <f t="shared" si="2"/>
        <v>886798.03328290477</v>
      </c>
      <c r="Q38" s="7">
        <f t="shared" si="2"/>
        <v>766242.81391830556</v>
      </c>
      <c r="R38" s="7">
        <f t="shared" si="1"/>
        <v>-77040.847201210287</v>
      </c>
      <c r="S38" s="7">
        <f t="shared" si="1"/>
        <v>0</v>
      </c>
      <c r="T38" s="216">
        <f t="shared" si="1"/>
        <v>39112.708018154313</v>
      </c>
      <c r="U38" s="215">
        <f t="shared" si="1"/>
        <v>1983872.163388805</v>
      </c>
      <c r="V38" s="7">
        <f t="shared" si="1"/>
        <v>909138.42662632372</v>
      </c>
      <c r="W38" s="7">
        <f t="shared" si="1"/>
        <v>886552.19364599092</v>
      </c>
      <c r="X38" s="7">
        <f t="shared" si="1"/>
        <v>-117841.14977307111</v>
      </c>
      <c r="Y38" s="7">
        <f t="shared" si="1"/>
        <v>-13344.175491679272</v>
      </c>
      <c r="Z38" s="216">
        <f t="shared" si="1"/>
        <v>56996.217851739784</v>
      </c>
    </row>
    <row r="39" spans="1:26">
      <c r="A39" s="4" t="s">
        <v>783</v>
      </c>
      <c r="B39" s="6">
        <v>1266</v>
      </c>
      <c r="C39" s="6">
        <v>2195734</v>
      </c>
      <c r="D39" s="6">
        <v>1378463</v>
      </c>
      <c r="E39" s="6">
        <v>683640</v>
      </c>
      <c r="F39" s="6">
        <v>-202591</v>
      </c>
      <c r="G39" s="6">
        <v>0</v>
      </c>
      <c r="H39" s="6">
        <v>-68960</v>
      </c>
      <c r="I39" s="6">
        <v>2428773</v>
      </c>
      <c r="J39" s="6">
        <v>1511529</v>
      </c>
      <c r="K39" s="6">
        <v>738435</v>
      </c>
      <c r="L39" s="6">
        <v>-235479</v>
      </c>
      <c r="M39" s="6">
        <v>16500</v>
      </c>
      <c r="N39" s="6">
        <v>-40170</v>
      </c>
      <c r="O39" s="222">
        <f t="shared" si="2"/>
        <v>1734387.0458135861</v>
      </c>
      <c r="P39" s="6">
        <f t="shared" si="2"/>
        <v>1088833.3333333333</v>
      </c>
      <c r="Q39" s="6">
        <f t="shared" si="2"/>
        <v>540000</v>
      </c>
      <c r="R39" s="6">
        <f t="shared" si="1"/>
        <v>-160024.48657187994</v>
      </c>
      <c r="S39" s="6">
        <f t="shared" si="1"/>
        <v>0</v>
      </c>
      <c r="T39" s="223">
        <f t="shared" si="1"/>
        <v>-54470.774091627172</v>
      </c>
      <c r="U39" s="222">
        <f t="shared" si="1"/>
        <v>1918462.0853080568</v>
      </c>
      <c r="V39" s="6">
        <f t="shared" si="1"/>
        <v>1193940.7582938389</v>
      </c>
      <c r="W39" s="6">
        <f t="shared" si="1"/>
        <v>583281.99052132701</v>
      </c>
      <c r="X39" s="6">
        <f t="shared" si="1"/>
        <v>-186002.36966824645</v>
      </c>
      <c r="Y39" s="6">
        <f t="shared" si="1"/>
        <v>13033.175355450236</v>
      </c>
      <c r="Z39" s="223">
        <f t="shared" si="1"/>
        <v>-31729.857819905214</v>
      </c>
    </row>
    <row r="40" spans="1:26">
      <c r="A40" t="s">
        <v>784</v>
      </c>
      <c r="B40" s="7">
        <v>1263</v>
      </c>
      <c r="C40" s="7">
        <v>2291213</v>
      </c>
      <c r="D40" s="7">
        <v>1287961</v>
      </c>
      <c r="E40" s="7">
        <v>900187</v>
      </c>
      <c r="F40" s="7">
        <v>-180641</v>
      </c>
      <c r="G40" s="7"/>
      <c r="H40" s="7">
        <v>-77576</v>
      </c>
      <c r="I40" s="7">
        <v>2505410</v>
      </c>
      <c r="J40" s="7">
        <v>1350011</v>
      </c>
      <c r="K40" s="7">
        <v>971735</v>
      </c>
      <c r="L40" s="7">
        <v>-252043</v>
      </c>
      <c r="M40" s="7"/>
      <c r="N40" s="7">
        <v>-68379</v>
      </c>
      <c r="O40" s="215">
        <f t="shared" si="2"/>
        <v>1814103.7212984958</v>
      </c>
      <c r="P40" s="7">
        <f t="shared" si="2"/>
        <v>1019763.2620744259</v>
      </c>
      <c r="Q40" s="7">
        <f t="shared" si="2"/>
        <v>712737.1338083928</v>
      </c>
      <c r="R40" s="7">
        <f t="shared" si="1"/>
        <v>-143025.3365003959</v>
      </c>
      <c r="S40" s="7">
        <f t="shared" si="1"/>
        <v>0</v>
      </c>
      <c r="T40" s="216">
        <f t="shared" si="1"/>
        <v>-61422.011084718928</v>
      </c>
      <c r="U40" s="215">
        <f t="shared" si="1"/>
        <v>1983697.5455265243</v>
      </c>
      <c r="V40" s="7">
        <f t="shared" si="1"/>
        <v>1068892.3198733176</v>
      </c>
      <c r="W40" s="7">
        <f t="shared" si="1"/>
        <v>769386.38163103722</v>
      </c>
      <c r="X40" s="7">
        <f t="shared" si="1"/>
        <v>-199558.98653998418</v>
      </c>
      <c r="Y40" s="7">
        <f t="shared" si="1"/>
        <v>0</v>
      </c>
      <c r="Z40" s="216">
        <f t="shared" si="1"/>
        <v>-54140.142517814726</v>
      </c>
    </row>
    <row r="41" spans="1:26">
      <c r="A41" s="4" t="s">
        <v>203</v>
      </c>
      <c r="B41" s="6">
        <v>1212</v>
      </c>
      <c r="C41" s="6">
        <v>1936158</v>
      </c>
      <c r="D41" s="6">
        <v>1010633</v>
      </c>
      <c r="E41" s="6">
        <v>843195</v>
      </c>
      <c r="F41" s="6">
        <v>-18467</v>
      </c>
      <c r="G41" s="6"/>
      <c r="H41" s="6">
        <v>63863</v>
      </c>
      <c r="I41" s="6">
        <v>2252858</v>
      </c>
      <c r="J41" s="6">
        <v>1042479</v>
      </c>
      <c r="K41" s="6">
        <v>1040315</v>
      </c>
      <c r="L41" s="6">
        <v>-88519</v>
      </c>
      <c r="M41" s="6">
        <v>-3956</v>
      </c>
      <c r="N41" s="6">
        <v>77589</v>
      </c>
      <c r="O41" s="222">
        <f t="shared" si="2"/>
        <v>1597490.0990099011</v>
      </c>
      <c r="P41" s="6">
        <f t="shared" si="2"/>
        <v>833855.61056105606</v>
      </c>
      <c r="Q41" s="6">
        <f t="shared" si="2"/>
        <v>695705.44554455439</v>
      </c>
      <c r="R41" s="6">
        <f t="shared" si="1"/>
        <v>-15236.798679867987</v>
      </c>
      <c r="S41" s="6">
        <f t="shared" si="1"/>
        <v>0</v>
      </c>
      <c r="T41" s="223">
        <f t="shared" si="1"/>
        <v>52692.244224422444</v>
      </c>
      <c r="U41" s="222">
        <f t="shared" si="1"/>
        <v>1858793.7293729375</v>
      </c>
      <c r="V41" s="6">
        <f t="shared" si="1"/>
        <v>860131.18811881193</v>
      </c>
      <c r="W41" s="6">
        <f t="shared" si="1"/>
        <v>858345.70957095711</v>
      </c>
      <c r="X41" s="6">
        <f t="shared" si="1"/>
        <v>-73035.478547854786</v>
      </c>
      <c r="Y41" s="6">
        <f t="shared" si="1"/>
        <v>-3264.0264026402642</v>
      </c>
      <c r="Z41" s="223">
        <f t="shared" si="1"/>
        <v>64017.326732673268</v>
      </c>
    </row>
    <row r="42" spans="1:26">
      <c r="A42" t="s">
        <v>205</v>
      </c>
      <c r="B42" s="7">
        <v>1162</v>
      </c>
      <c r="C42" s="7">
        <v>1616060</v>
      </c>
      <c r="D42" s="7">
        <v>823856</v>
      </c>
      <c r="E42" s="7">
        <v>527836</v>
      </c>
      <c r="F42" s="7">
        <v>26902</v>
      </c>
      <c r="G42" s="7"/>
      <c r="H42" s="7">
        <v>291270</v>
      </c>
      <c r="I42" s="7">
        <v>1631599</v>
      </c>
      <c r="J42" s="7">
        <v>823856</v>
      </c>
      <c r="K42" s="7">
        <v>531298</v>
      </c>
      <c r="L42" s="7">
        <v>8594</v>
      </c>
      <c r="M42" s="7"/>
      <c r="N42" s="7">
        <v>285039</v>
      </c>
      <c r="O42" s="215">
        <f t="shared" si="2"/>
        <v>1390757.3149741825</v>
      </c>
      <c r="P42" s="7">
        <f t="shared" si="2"/>
        <v>708998.27882960415</v>
      </c>
      <c r="Q42" s="7">
        <f t="shared" si="2"/>
        <v>454247.84853700513</v>
      </c>
      <c r="R42" s="7">
        <f t="shared" si="1"/>
        <v>23151.462994836489</v>
      </c>
      <c r="S42" s="7">
        <f t="shared" si="1"/>
        <v>0</v>
      </c>
      <c r="T42" s="216">
        <f t="shared" si="1"/>
        <v>250662.65060240962</v>
      </c>
      <c r="U42" s="215">
        <f t="shared" si="1"/>
        <v>1404129.9483648881</v>
      </c>
      <c r="V42" s="7">
        <f t="shared" si="1"/>
        <v>708998.27882960415</v>
      </c>
      <c r="W42" s="7">
        <f t="shared" si="1"/>
        <v>457227.19449225476</v>
      </c>
      <c r="X42" s="7">
        <f t="shared" si="1"/>
        <v>7395.8691910499138</v>
      </c>
      <c r="Y42" s="7">
        <f t="shared" si="1"/>
        <v>0</v>
      </c>
      <c r="Z42" s="216">
        <f t="shared" si="1"/>
        <v>245300.34423407918</v>
      </c>
    </row>
    <row r="43" spans="1:26">
      <c r="A43" s="4" t="s">
        <v>206</v>
      </c>
      <c r="B43" s="6">
        <v>1106</v>
      </c>
      <c r="C43" s="6">
        <v>1939251</v>
      </c>
      <c r="D43" s="6">
        <v>1030002</v>
      </c>
      <c r="E43" s="6">
        <v>827900</v>
      </c>
      <c r="F43" s="6">
        <v>-169843</v>
      </c>
      <c r="G43" s="6">
        <v>0</v>
      </c>
      <c r="H43" s="6">
        <v>-88494</v>
      </c>
      <c r="I43" s="6">
        <v>2402847</v>
      </c>
      <c r="J43" s="6">
        <v>1129831</v>
      </c>
      <c r="K43" s="6">
        <v>1075952</v>
      </c>
      <c r="L43" s="6">
        <v>-208249</v>
      </c>
      <c r="M43" s="6">
        <v>0</v>
      </c>
      <c r="N43" s="6">
        <v>-11185</v>
      </c>
      <c r="O43" s="222">
        <f t="shared" si="2"/>
        <v>1753391.5009041592</v>
      </c>
      <c r="P43" s="6">
        <f t="shared" si="2"/>
        <v>931285.71428571432</v>
      </c>
      <c r="Q43" s="6">
        <f t="shared" si="2"/>
        <v>748553.3453887885</v>
      </c>
      <c r="R43" s="6">
        <f t="shared" si="1"/>
        <v>-153565.09945750452</v>
      </c>
      <c r="S43" s="6">
        <f t="shared" si="1"/>
        <v>0</v>
      </c>
      <c r="T43" s="223">
        <f t="shared" si="1"/>
        <v>-80012.658227848107</v>
      </c>
      <c r="U43" s="222">
        <f t="shared" si="1"/>
        <v>2172556.0578661845</v>
      </c>
      <c r="V43" s="6">
        <f t="shared" si="1"/>
        <v>1021547.0162748644</v>
      </c>
      <c r="W43" s="6">
        <f t="shared" si="1"/>
        <v>972831.8264014466</v>
      </c>
      <c r="X43" s="6">
        <f t="shared" si="1"/>
        <v>-188290.23508137433</v>
      </c>
      <c r="Y43" s="6">
        <f t="shared" si="1"/>
        <v>0</v>
      </c>
      <c r="Z43" s="223">
        <f t="shared" si="1"/>
        <v>-10113.019891500904</v>
      </c>
    </row>
    <row r="44" spans="1:26">
      <c r="A44" t="s">
        <v>207</v>
      </c>
      <c r="B44" s="7">
        <v>989</v>
      </c>
      <c r="C44" s="7">
        <v>1626398</v>
      </c>
      <c r="D44" s="7">
        <v>935637</v>
      </c>
      <c r="E44" s="7">
        <v>581647</v>
      </c>
      <c r="F44" s="7">
        <v>-95724</v>
      </c>
      <c r="G44" s="7"/>
      <c r="H44" s="7">
        <v>13390</v>
      </c>
      <c r="I44" s="7">
        <v>1839952</v>
      </c>
      <c r="J44" s="7">
        <v>995352</v>
      </c>
      <c r="K44" s="7">
        <v>628159</v>
      </c>
      <c r="L44" s="7">
        <v>-163902</v>
      </c>
      <c r="M44" s="7"/>
      <c r="N44" s="7">
        <v>52539</v>
      </c>
      <c r="O44" s="215">
        <f t="shared" si="2"/>
        <v>1644487.3609706773</v>
      </c>
      <c r="P44" s="7">
        <f t="shared" si="2"/>
        <v>946043.47826086963</v>
      </c>
      <c r="Q44" s="7">
        <f t="shared" si="2"/>
        <v>588116.27906976745</v>
      </c>
      <c r="R44" s="7">
        <f t="shared" si="1"/>
        <v>-96788.675429726994</v>
      </c>
      <c r="S44" s="7">
        <f t="shared" si="1"/>
        <v>0</v>
      </c>
      <c r="T44" s="216">
        <f t="shared" si="1"/>
        <v>13538.928210313448</v>
      </c>
      <c r="U44" s="215">
        <f t="shared" si="1"/>
        <v>1860416.5824064713</v>
      </c>
      <c r="V44" s="7">
        <f t="shared" si="1"/>
        <v>1006422.649140546</v>
      </c>
      <c r="W44" s="7">
        <f t="shared" si="1"/>
        <v>635145.60161779565</v>
      </c>
      <c r="X44" s="7">
        <f t="shared" si="1"/>
        <v>-165724.97472194134</v>
      </c>
      <c r="Y44" s="7">
        <f t="shared" si="1"/>
        <v>0</v>
      </c>
      <c r="Z44" s="216">
        <f t="shared" si="1"/>
        <v>53123.356926188069</v>
      </c>
    </row>
    <row r="45" spans="1:26">
      <c r="A45" s="4" t="s">
        <v>210</v>
      </c>
      <c r="B45" s="6">
        <v>881</v>
      </c>
      <c r="C45" s="6">
        <v>1320184</v>
      </c>
      <c r="D45" s="6">
        <v>596694</v>
      </c>
      <c r="E45" s="6">
        <v>443481</v>
      </c>
      <c r="F45" s="6">
        <v>23820</v>
      </c>
      <c r="G45" s="6">
        <v>0</v>
      </c>
      <c r="H45" s="6">
        <v>303829</v>
      </c>
      <c r="I45" s="6">
        <v>1387436</v>
      </c>
      <c r="J45" s="6">
        <v>596694</v>
      </c>
      <c r="K45" s="6">
        <v>482025</v>
      </c>
      <c r="L45" s="6">
        <v>-47567</v>
      </c>
      <c r="M45" s="6">
        <v>198</v>
      </c>
      <c r="N45" s="6">
        <v>261348</v>
      </c>
      <c r="O45" s="222">
        <f t="shared" si="2"/>
        <v>1498506.2429057888</v>
      </c>
      <c r="P45" s="6">
        <f t="shared" si="2"/>
        <v>677291.71396140743</v>
      </c>
      <c r="Q45" s="6">
        <f t="shared" si="2"/>
        <v>503383.65493757097</v>
      </c>
      <c r="R45" s="6">
        <f t="shared" si="1"/>
        <v>27037.45743473326</v>
      </c>
      <c r="S45" s="6">
        <f t="shared" si="1"/>
        <v>0</v>
      </c>
      <c r="T45" s="223">
        <f t="shared" si="1"/>
        <v>344868.33144154371</v>
      </c>
      <c r="U45" s="222">
        <f t="shared" si="1"/>
        <v>1574842.2247446084</v>
      </c>
      <c r="V45" s="6">
        <f t="shared" si="1"/>
        <v>677291.71396140743</v>
      </c>
      <c r="W45" s="6">
        <f t="shared" si="1"/>
        <v>547133.93870601594</v>
      </c>
      <c r="X45" s="6">
        <f t="shared" si="1"/>
        <v>-53992.054483541433</v>
      </c>
      <c r="Y45" s="6">
        <f t="shared" si="1"/>
        <v>224.74460839954597</v>
      </c>
      <c r="Z45" s="223">
        <f t="shared" si="1"/>
        <v>296649.26220204314</v>
      </c>
    </row>
    <row r="46" spans="1:26">
      <c r="A46" t="s">
        <v>209</v>
      </c>
      <c r="B46" s="7">
        <v>865</v>
      </c>
      <c r="C46" s="7">
        <v>1519061</v>
      </c>
      <c r="D46" s="7">
        <v>831665</v>
      </c>
      <c r="E46" s="7">
        <v>519047</v>
      </c>
      <c r="F46" s="7">
        <v>-60263</v>
      </c>
      <c r="G46" s="7">
        <v>0</v>
      </c>
      <c r="H46" s="7">
        <v>108086</v>
      </c>
      <c r="I46" s="7">
        <v>1792780</v>
      </c>
      <c r="J46" s="7">
        <v>897831</v>
      </c>
      <c r="K46" s="7">
        <v>637089</v>
      </c>
      <c r="L46" s="7">
        <v>-128804</v>
      </c>
      <c r="M46" s="7">
        <v>-6125</v>
      </c>
      <c r="N46" s="7">
        <v>122931</v>
      </c>
      <c r="O46" s="215">
        <f t="shared" si="2"/>
        <v>1756139.8843930636</v>
      </c>
      <c r="P46" s="7">
        <f t="shared" si="2"/>
        <v>961462.42774566473</v>
      </c>
      <c r="Q46" s="7">
        <f t="shared" si="2"/>
        <v>600054.33526011568</v>
      </c>
      <c r="R46" s="7">
        <f t="shared" si="1"/>
        <v>-69668.20809248554</v>
      </c>
      <c r="S46" s="7">
        <f t="shared" si="1"/>
        <v>0</v>
      </c>
      <c r="T46" s="216">
        <f t="shared" si="1"/>
        <v>124954.91329479769</v>
      </c>
      <c r="U46" s="215">
        <f t="shared" si="1"/>
        <v>2072578.0346820811</v>
      </c>
      <c r="V46" s="7">
        <f t="shared" si="1"/>
        <v>1037954.9132947978</v>
      </c>
      <c r="W46" s="7">
        <f t="shared" si="1"/>
        <v>736519.07514450862</v>
      </c>
      <c r="X46" s="7">
        <f t="shared" si="1"/>
        <v>-148906.35838150288</v>
      </c>
      <c r="Y46" s="7">
        <f t="shared" si="1"/>
        <v>-7080.9248554913302</v>
      </c>
      <c r="Z46" s="216">
        <f t="shared" si="1"/>
        <v>142116.76300578035</v>
      </c>
    </row>
    <row r="47" spans="1:26">
      <c r="A47" s="4" t="s">
        <v>208</v>
      </c>
      <c r="B47" s="6">
        <v>821</v>
      </c>
      <c r="C47" s="6">
        <v>1424232</v>
      </c>
      <c r="D47" s="6">
        <v>804965</v>
      </c>
      <c r="E47" s="6">
        <v>483626</v>
      </c>
      <c r="F47" s="6">
        <v>-129776</v>
      </c>
      <c r="G47" s="6"/>
      <c r="H47" s="6">
        <v>5865</v>
      </c>
      <c r="I47" s="6">
        <v>1689305</v>
      </c>
      <c r="J47" s="6">
        <v>881583</v>
      </c>
      <c r="K47" s="6">
        <v>597888</v>
      </c>
      <c r="L47" s="6">
        <v>-158798</v>
      </c>
      <c r="M47" s="6"/>
      <c r="N47" s="6">
        <v>51036</v>
      </c>
      <c r="O47" s="222">
        <f t="shared" si="2"/>
        <v>1734752.7405602923</v>
      </c>
      <c r="P47" s="6">
        <f t="shared" si="2"/>
        <v>980468.94031668699</v>
      </c>
      <c r="Q47" s="6">
        <f t="shared" si="2"/>
        <v>589069.42752740567</v>
      </c>
      <c r="R47" s="6">
        <f t="shared" si="1"/>
        <v>-158070.6455542022</v>
      </c>
      <c r="S47" s="6">
        <f t="shared" si="1"/>
        <v>0</v>
      </c>
      <c r="T47" s="223">
        <f t="shared" si="1"/>
        <v>7143.7271619975636</v>
      </c>
      <c r="U47" s="222">
        <f t="shared" si="1"/>
        <v>2057618.7576126677</v>
      </c>
      <c r="V47" s="6">
        <f t="shared" si="1"/>
        <v>1073791.7174177833</v>
      </c>
      <c r="W47" s="6">
        <f t="shared" si="1"/>
        <v>728243.60535931797</v>
      </c>
      <c r="X47" s="6">
        <f t="shared" si="1"/>
        <v>-193420.21924482338</v>
      </c>
      <c r="Y47" s="6">
        <f t="shared" si="1"/>
        <v>0</v>
      </c>
      <c r="Z47" s="223">
        <f t="shared" si="1"/>
        <v>62163.215590742991</v>
      </c>
    </row>
    <row r="48" spans="1:26">
      <c r="A48" t="s">
        <v>212</v>
      </c>
      <c r="B48" s="7">
        <v>791</v>
      </c>
      <c r="C48" s="7">
        <v>1153463</v>
      </c>
      <c r="D48" s="7">
        <v>608620</v>
      </c>
      <c r="E48" s="7">
        <v>465207</v>
      </c>
      <c r="F48" s="7">
        <v>-47825</v>
      </c>
      <c r="G48" s="7"/>
      <c r="H48" s="7">
        <v>31811</v>
      </c>
      <c r="I48" s="7">
        <v>1275509</v>
      </c>
      <c r="J48" s="7">
        <v>668161</v>
      </c>
      <c r="K48" s="7">
        <v>504233</v>
      </c>
      <c r="L48" s="7">
        <v>-47693</v>
      </c>
      <c r="M48" s="7">
        <v>417</v>
      </c>
      <c r="N48" s="7">
        <v>55839</v>
      </c>
      <c r="O48" s="215">
        <f t="shared" si="2"/>
        <v>1458233.8811630849</v>
      </c>
      <c r="P48" s="7">
        <f t="shared" si="2"/>
        <v>769431.09987357771</v>
      </c>
      <c r="Q48" s="7">
        <f t="shared" si="2"/>
        <v>588125.15802781284</v>
      </c>
      <c r="R48" s="7">
        <f t="shared" si="1"/>
        <v>-60461.441213653598</v>
      </c>
      <c r="S48" s="7">
        <f t="shared" si="1"/>
        <v>0</v>
      </c>
      <c r="T48" s="216">
        <f t="shared" si="1"/>
        <v>40216.182048040457</v>
      </c>
      <c r="U48" s="215">
        <f t="shared" si="1"/>
        <v>1612527.180783818</v>
      </c>
      <c r="V48" s="7">
        <f t="shared" si="1"/>
        <v>844704.1719342604</v>
      </c>
      <c r="W48" s="7">
        <f t="shared" si="1"/>
        <v>637462.70543615671</v>
      </c>
      <c r="X48" s="7">
        <f t="shared" si="1"/>
        <v>-60294.563843236414</v>
      </c>
      <c r="Y48" s="7">
        <f t="shared" si="1"/>
        <v>527.18078381795192</v>
      </c>
      <c r="Z48" s="216">
        <f t="shared" si="1"/>
        <v>70592.920353982307</v>
      </c>
    </row>
    <row r="49" spans="1:26">
      <c r="A49" s="4" t="s">
        <v>214</v>
      </c>
      <c r="B49" s="6">
        <v>727</v>
      </c>
      <c r="C49" s="6">
        <v>1413320</v>
      </c>
      <c r="D49" s="6">
        <v>628121</v>
      </c>
      <c r="E49" s="6">
        <v>535323</v>
      </c>
      <c r="F49" s="6">
        <v>268060</v>
      </c>
      <c r="G49" s="6"/>
      <c r="H49" s="6">
        <v>517936</v>
      </c>
      <c r="I49" s="6">
        <v>1429836</v>
      </c>
      <c r="J49" s="6">
        <v>628121</v>
      </c>
      <c r="K49" s="6">
        <v>552260</v>
      </c>
      <c r="L49" s="6">
        <v>264255</v>
      </c>
      <c r="M49" s="6"/>
      <c r="N49" s="6">
        <v>513710</v>
      </c>
      <c r="O49" s="222">
        <f t="shared" si="2"/>
        <v>1944044.0165061897</v>
      </c>
      <c r="P49" s="6">
        <f t="shared" si="2"/>
        <v>863990.37138927099</v>
      </c>
      <c r="Q49" s="6">
        <f t="shared" si="2"/>
        <v>736345.25447042647</v>
      </c>
      <c r="R49" s="6">
        <f t="shared" si="1"/>
        <v>368720.77028885833</v>
      </c>
      <c r="S49" s="6">
        <f t="shared" si="1"/>
        <v>0</v>
      </c>
      <c r="T49" s="223">
        <f t="shared" si="1"/>
        <v>712429.16093535069</v>
      </c>
      <c r="U49" s="222">
        <f t="shared" si="1"/>
        <v>1966762.0357634111</v>
      </c>
      <c r="V49" s="6">
        <f t="shared" si="1"/>
        <v>863990.37138927099</v>
      </c>
      <c r="W49" s="6">
        <f t="shared" si="1"/>
        <v>759642.36588720768</v>
      </c>
      <c r="X49" s="6">
        <f t="shared" si="1"/>
        <v>363486.93259972491</v>
      </c>
      <c r="Y49" s="6">
        <f t="shared" si="1"/>
        <v>0</v>
      </c>
      <c r="Z49" s="223">
        <f t="shared" si="1"/>
        <v>706616.2310866575</v>
      </c>
    </row>
    <row r="50" spans="1:26">
      <c r="A50" t="s">
        <v>211</v>
      </c>
      <c r="B50" s="7">
        <v>699</v>
      </c>
      <c r="C50" s="7">
        <v>1156024</v>
      </c>
      <c r="D50" s="7">
        <v>603643</v>
      </c>
      <c r="E50" s="7">
        <v>449436</v>
      </c>
      <c r="F50" s="7">
        <v>2289</v>
      </c>
      <c r="G50" s="7">
        <v>0</v>
      </c>
      <c r="H50" s="7">
        <v>105234</v>
      </c>
      <c r="I50" s="7">
        <v>1190348</v>
      </c>
      <c r="J50" s="7">
        <v>603643</v>
      </c>
      <c r="K50" s="7">
        <v>473097</v>
      </c>
      <c r="L50" s="7">
        <v>-8080</v>
      </c>
      <c r="M50" s="7">
        <v>0</v>
      </c>
      <c r="N50" s="7">
        <v>105528</v>
      </c>
      <c r="O50" s="215">
        <f t="shared" si="2"/>
        <v>1653825.4649499287</v>
      </c>
      <c r="P50" s="7">
        <f t="shared" si="2"/>
        <v>863580.82975679543</v>
      </c>
      <c r="Q50" s="7">
        <f t="shared" si="2"/>
        <v>642969.95708154514</v>
      </c>
      <c r="R50" s="7">
        <f t="shared" si="1"/>
        <v>3274.678111587983</v>
      </c>
      <c r="S50" s="7">
        <f t="shared" si="1"/>
        <v>0</v>
      </c>
      <c r="T50" s="216">
        <f t="shared" si="1"/>
        <v>150549.35622317597</v>
      </c>
      <c r="U50" s="215">
        <f t="shared" si="1"/>
        <v>1702929.8998569383</v>
      </c>
      <c r="V50" s="7">
        <f t="shared" si="1"/>
        <v>863580.82975679543</v>
      </c>
      <c r="W50" s="7">
        <f t="shared" si="1"/>
        <v>676819.7424892704</v>
      </c>
      <c r="X50" s="7">
        <f t="shared" si="1"/>
        <v>-11559.370529327611</v>
      </c>
      <c r="Y50" s="7">
        <f t="shared" si="1"/>
        <v>0</v>
      </c>
      <c r="Z50" s="216">
        <f t="shared" si="1"/>
        <v>150969.95708154506</v>
      </c>
    </row>
    <row r="51" spans="1:26">
      <c r="A51" s="4" t="s">
        <v>213</v>
      </c>
      <c r="B51" s="6">
        <v>650</v>
      </c>
      <c r="C51" s="6">
        <v>1075987</v>
      </c>
      <c r="D51" s="6">
        <v>673175</v>
      </c>
      <c r="E51" s="6">
        <v>463388</v>
      </c>
      <c r="F51" s="6">
        <v>-10258</v>
      </c>
      <c r="G51" s="6">
        <v>0</v>
      </c>
      <c r="H51" s="6">
        <v>-70834</v>
      </c>
      <c r="I51" s="6">
        <v>1586588</v>
      </c>
      <c r="J51" s="6">
        <v>949194</v>
      </c>
      <c r="K51" s="6">
        <v>524300</v>
      </c>
      <c r="L51" s="6">
        <v>-56811</v>
      </c>
      <c r="M51" s="6">
        <v>0</v>
      </c>
      <c r="N51" s="6">
        <v>56283</v>
      </c>
      <c r="O51" s="222">
        <f t="shared" si="2"/>
        <v>1655364.6153846155</v>
      </c>
      <c r="P51" s="6">
        <f t="shared" si="2"/>
        <v>1035653.8461538462</v>
      </c>
      <c r="Q51" s="6">
        <f t="shared" si="2"/>
        <v>712904.61538461538</v>
      </c>
      <c r="R51" s="6">
        <f t="shared" si="1"/>
        <v>-15781.538461538463</v>
      </c>
      <c r="S51" s="6">
        <f t="shared" si="1"/>
        <v>0</v>
      </c>
      <c r="T51" s="223">
        <f t="shared" si="1"/>
        <v>-108975.38461538461</v>
      </c>
      <c r="U51" s="222">
        <f t="shared" si="1"/>
        <v>2440904.615384615</v>
      </c>
      <c r="V51" s="6">
        <f t="shared" si="1"/>
        <v>1460298.4615384617</v>
      </c>
      <c r="W51" s="6">
        <f t="shared" si="1"/>
        <v>806615.38461538462</v>
      </c>
      <c r="X51" s="6">
        <f t="shared" si="1"/>
        <v>-87401.538461538468</v>
      </c>
      <c r="Y51" s="6">
        <f t="shared" si="1"/>
        <v>0</v>
      </c>
      <c r="Z51" s="223">
        <f t="shared" si="1"/>
        <v>86589.230769230766</v>
      </c>
    </row>
    <row r="52" spans="1:26">
      <c r="A52" t="s">
        <v>216</v>
      </c>
      <c r="B52" s="7">
        <v>642</v>
      </c>
      <c r="C52" s="7">
        <v>1122790</v>
      </c>
      <c r="D52" s="7">
        <v>535958</v>
      </c>
      <c r="E52" s="7">
        <v>543833</v>
      </c>
      <c r="F52" s="7">
        <v>-9793</v>
      </c>
      <c r="G52" s="7">
        <v>14886</v>
      </c>
      <c r="H52" s="7">
        <v>48092</v>
      </c>
      <c r="I52" s="7">
        <v>1472990</v>
      </c>
      <c r="J52" s="7">
        <v>707816</v>
      </c>
      <c r="K52" s="7">
        <v>634431</v>
      </c>
      <c r="L52" s="7">
        <v>-25700</v>
      </c>
      <c r="M52" s="7">
        <v>1631</v>
      </c>
      <c r="N52" s="7">
        <v>106674</v>
      </c>
      <c r="O52" s="215">
        <f t="shared" si="2"/>
        <v>1748894.0809968847</v>
      </c>
      <c r="P52" s="7">
        <f t="shared" si="2"/>
        <v>834825.54517133953</v>
      </c>
      <c r="Q52" s="7">
        <f t="shared" si="2"/>
        <v>847091.90031152649</v>
      </c>
      <c r="R52" s="7">
        <f t="shared" si="1"/>
        <v>-15253.894080996884</v>
      </c>
      <c r="S52" s="7">
        <f t="shared" si="1"/>
        <v>23186.915887850468</v>
      </c>
      <c r="T52" s="216">
        <f t="shared" si="1"/>
        <v>74909.657320872269</v>
      </c>
      <c r="U52" s="215">
        <f t="shared" si="1"/>
        <v>2294376.9470404987</v>
      </c>
      <c r="V52" s="7">
        <f t="shared" si="1"/>
        <v>1102517.1339563862</v>
      </c>
      <c r="W52" s="7">
        <f t="shared" si="1"/>
        <v>988210.28037383175</v>
      </c>
      <c r="X52" s="7">
        <f t="shared" si="1"/>
        <v>-40031.152647975076</v>
      </c>
      <c r="Y52" s="7">
        <f t="shared" si="1"/>
        <v>2540.498442367601</v>
      </c>
      <c r="Z52" s="216">
        <f t="shared" si="1"/>
        <v>166158.87850467287</v>
      </c>
    </row>
    <row r="53" spans="1:26">
      <c r="A53" s="4" t="s">
        <v>215</v>
      </c>
      <c r="B53" s="6">
        <v>620</v>
      </c>
      <c r="C53" s="6">
        <v>1039399</v>
      </c>
      <c r="D53" s="6">
        <v>472740</v>
      </c>
      <c r="E53" s="6">
        <v>517682</v>
      </c>
      <c r="F53" s="6">
        <v>-28194</v>
      </c>
      <c r="G53" s="6">
        <v>0</v>
      </c>
      <c r="H53" s="6">
        <v>20783</v>
      </c>
      <c r="I53" s="6">
        <v>1065342</v>
      </c>
      <c r="J53" s="6">
        <v>472740</v>
      </c>
      <c r="K53" s="6">
        <v>527141</v>
      </c>
      <c r="L53" s="6">
        <v>-36509</v>
      </c>
      <c r="M53" s="6">
        <v>0</v>
      </c>
      <c r="N53" s="6">
        <v>28952</v>
      </c>
      <c r="O53" s="222">
        <f t="shared" si="2"/>
        <v>1676450</v>
      </c>
      <c r="P53" s="6">
        <f t="shared" si="2"/>
        <v>762483.87096774194</v>
      </c>
      <c r="Q53" s="6">
        <f t="shared" si="2"/>
        <v>834970.96774193551</v>
      </c>
      <c r="R53" s="6">
        <f t="shared" si="1"/>
        <v>-45474.193548387098</v>
      </c>
      <c r="S53" s="6">
        <f t="shared" si="1"/>
        <v>0</v>
      </c>
      <c r="T53" s="223">
        <f t="shared" si="1"/>
        <v>33520.967741935485</v>
      </c>
      <c r="U53" s="222">
        <f t="shared" si="1"/>
        <v>1718293.5483870967</v>
      </c>
      <c r="V53" s="6">
        <f t="shared" si="1"/>
        <v>762483.87096774194</v>
      </c>
      <c r="W53" s="6">
        <f t="shared" si="1"/>
        <v>850227.41935483878</v>
      </c>
      <c r="X53" s="6">
        <f t="shared" si="1"/>
        <v>-58885.483870967742</v>
      </c>
      <c r="Y53" s="6">
        <f t="shared" si="1"/>
        <v>0</v>
      </c>
      <c r="Z53" s="223">
        <f t="shared" si="1"/>
        <v>46696.774193548386</v>
      </c>
    </row>
    <row r="54" spans="1:26">
      <c r="A54" t="s">
        <v>217</v>
      </c>
      <c r="B54" s="7">
        <v>591</v>
      </c>
      <c r="C54" s="7">
        <v>1225570</v>
      </c>
      <c r="D54" s="7">
        <v>477121</v>
      </c>
      <c r="E54" s="7">
        <v>600142</v>
      </c>
      <c r="F54" s="7">
        <v>5314</v>
      </c>
      <c r="G54" s="7"/>
      <c r="H54" s="7">
        <v>153621</v>
      </c>
      <c r="I54" s="7">
        <v>1257992</v>
      </c>
      <c r="J54" s="7">
        <v>477121</v>
      </c>
      <c r="K54" s="7">
        <v>627860</v>
      </c>
      <c r="L54" s="7">
        <v>-15572</v>
      </c>
      <c r="M54" s="7">
        <v>-334</v>
      </c>
      <c r="N54" s="7">
        <v>137105</v>
      </c>
      <c r="O54" s="215">
        <f t="shared" si="2"/>
        <v>2073722.5042301184</v>
      </c>
      <c r="P54" s="7">
        <f t="shared" si="2"/>
        <v>807311.33671742806</v>
      </c>
      <c r="Q54" s="7">
        <f t="shared" si="2"/>
        <v>1015468.6971235194</v>
      </c>
      <c r="R54" s="7">
        <f t="shared" si="1"/>
        <v>8991.5397631133674</v>
      </c>
      <c r="S54" s="7">
        <f t="shared" si="1"/>
        <v>0</v>
      </c>
      <c r="T54" s="216">
        <f t="shared" si="1"/>
        <v>259934.01015228426</v>
      </c>
      <c r="U54" s="215">
        <f t="shared" si="1"/>
        <v>2128582.0642978</v>
      </c>
      <c r="V54" s="7">
        <f t="shared" si="1"/>
        <v>807311.33671742806</v>
      </c>
      <c r="W54" s="7">
        <f t="shared" si="1"/>
        <v>1062368.8663282571</v>
      </c>
      <c r="X54" s="7">
        <f t="shared" si="1"/>
        <v>-26348.561759729273</v>
      </c>
      <c r="Y54" s="7">
        <f t="shared" si="1"/>
        <v>-565.1438240270727</v>
      </c>
      <c r="Z54" s="216">
        <f t="shared" si="1"/>
        <v>231988.1556683587</v>
      </c>
    </row>
    <row r="55" spans="1:26">
      <c r="A55" s="4" t="s">
        <v>785</v>
      </c>
      <c r="B55" s="6">
        <v>540</v>
      </c>
      <c r="C55" s="6">
        <v>1068129</v>
      </c>
      <c r="D55" s="6">
        <v>469513</v>
      </c>
      <c r="E55" s="6">
        <v>461658</v>
      </c>
      <c r="F55" s="6">
        <v>-70478</v>
      </c>
      <c r="G55" s="6">
        <v>0</v>
      </c>
      <c r="H55" s="6">
        <v>66480</v>
      </c>
      <c r="I55" s="6">
        <v>1400173</v>
      </c>
      <c r="J55" s="6">
        <v>633902</v>
      </c>
      <c r="K55" s="6">
        <v>529543</v>
      </c>
      <c r="L55" s="6">
        <v>-76353</v>
      </c>
      <c r="M55" s="6">
        <v>0</v>
      </c>
      <c r="N55" s="6">
        <v>160375</v>
      </c>
      <c r="O55" s="222">
        <f t="shared" si="2"/>
        <v>1978016.6666666667</v>
      </c>
      <c r="P55" s="6">
        <f t="shared" si="2"/>
        <v>869468.51851851854</v>
      </c>
      <c r="Q55" s="6">
        <f t="shared" si="2"/>
        <v>854922.22222222225</v>
      </c>
      <c r="R55" s="6">
        <f t="shared" si="1"/>
        <v>-130514.81481481483</v>
      </c>
      <c r="S55" s="6">
        <f t="shared" si="1"/>
        <v>0</v>
      </c>
      <c r="T55" s="223">
        <f t="shared" si="1"/>
        <v>123111.11111111111</v>
      </c>
      <c r="U55" s="222">
        <f t="shared" si="1"/>
        <v>2592912.9629629627</v>
      </c>
      <c r="V55" s="6">
        <f t="shared" si="1"/>
        <v>1173892.5925925926</v>
      </c>
      <c r="W55" s="6">
        <f t="shared" si="1"/>
        <v>980635.18518518517</v>
      </c>
      <c r="X55" s="6">
        <f t="shared" si="1"/>
        <v>-141394.44444444444</v>
      </c>
      <c r="Y55" s="6">
        <f t="shared" si="1"/>
        <v>0</v>
      </c>
      <c r="Z55" s="223">
        <f t="shared" si="1"/>
        <v>296990.74074074079</v>
      </c>
    </row>
    <row r="56" spans="1:26">
      <c r="A56" t="s">
        <v>218</v>
      </c>
      <c r="B56" s="7">
        <v>539</v>
      </c>
      <c r="C56" s="7">
        <v>1581812</v>
      </c>
      <c r="D56" s="7">
        <v>668914</v>
      </c>
      <c r="E56" s="7">
        <v>698636</v>
      </c>
      <c r="F56" s="7">
        <v>-14974</v>
      </c>
      <c r="G56" s="7">
        <v>0</v>
      </c>
      <c r="H56" s="7">
        <v>199288</v>
      </c>
      <c r="I56" s="7">
        <v>1796848</v>
      </c>
      <c r="J56" s="7">
        <v>710770</v>
      </c>
      <c r="K56" s="7">
        <v>801224</v>
      </c>
      <c r="L56" s="7">
        <v>-52432</v>
      </c>
      <c r="M56" s="7">
        <v>0</v>
      </c>
      <c r="N56" s="7">
        <v>232422</v>
      </c>
      <c r="O56" s="215">
        <f t="shared" si="2"/>
        <v>2934716.141001855</v>
      </c>
      <c r="P56" s="7">
        <f t="shared" si="2"/>
        <v>1241027.8293135436</v>
      </c>
      <c r="Q56" s="7">
        <f t="shared" si="2"/>
        <v>1296170.6864564007</v>
      </c>
      <c r="R56" s="7">
        <f t="shared" si="1"/>
        <v>-27781.076066790352</v>
      </c>
      <c r="S56" s="7">
        <f t="shared" si="1"/>
        <v>0</v>
      </c>
      <c r="T56" s="216">
        <f t="shared" si="1"/>
        <v>369736.54916512058</v>
      </c>
      <c r="U56" s="215">
        <f t="shared" si="1"/>
        <v>3333669.7588126156</v>
      </c>
      <c r="V56" s="7">
        <f t="shared" si="1"/>
        <v>1318682.7458256029</v>
      </c>
      <c r="W56" s="7">
        <f t="shared" si="1"/>
        <v>1486500.9276437848</v>
      </c>
      <c r="X56" s="7">
        <f t="shared" si="1"/>
        <v>-97276.437847866415</v>
      </c>
      <c r="Y56" s="7">
        <f t="shared" si="1"/>
        <v>0</v>
      </c>
      <c r="Z56" s="216">
        <f t="shared" si="1"/>
        <v>431209.64749536174</v>
      </c>
    </row>
    <row r="57" spans="1:26">
      <c r="A57" s="4" t="s">
        <v>220</v>
      </c>
      <c r="B57" s="6">
        <v>491</v>
      </c>
      <c r="C57" s="6">
        <v>686876</v>
      </c>
      <c r="D57" s="6">
        <v>368599</v>
      </c>
      <c r="E57" s="6">
        <v>245094</v>
      </c>
      <c r="F57" s="6">
        <v>12252</v>
      </c>
      <c r="G57" s="6">
        <v>0</v>
      </c>
      <c r="H57" s="6">
        <v>85435</v>
      </c>
      <c r="I57" s="6">
        <v>694440</v>
      </c>
      <c r="J57" s="6">
        <v>368599</v>
      </c>
      <c r="K57" s="6">
        <v>249917</v>
      </c>
      <c r="L57" s="6">
        <v>11064</v>
      </c>
      <c r="M57" s="6">
        <v>0</v>
      </c>
      <c r="N57" s="6">
        <v>86988</v>
      </c>
      <c r="O57" s="222">
        <f t="shared" si="2"/>
        <v>1398932.7902240325</v>
      </c>
      <c r="P57" s="6">
        <f t="shared" si="2"/>
        <v>750710.79429735232</v>
      </c>
      <c r="Q57" s="6">
        <f t="shared" si="2"/>
        <v>499173.116089613</v>
      </c>
      <c r="R57" s="6">
        <f t="shared" si="1"/>
        <v>24953.15682281059</v>
      </c>
      <c r="S57" s="6">
        <f t="shared" si="1"/>
        <v>0</v>
      </c>
      <c r="T57" s="223">
        <f t="shared" si="1"/>
        <v>174002.03665987781</v>
      </c>
      <c r="U57" s="222">
        <f t="shared" si="1"/>
        <v>1414338.0855397149</v>
      </c>
      <c r="V57" s="6">
        <f t="shared" si="1"/>
        <v>750710.79429735232</v>
      </c>
      <c r="W57" s="6">
        <f t="shared" si="1"/>
        <v>508995.92668024439</v>
      </c>
      <c r="X57" s="6">
        <f t="shared" si="1"/>
        <v>22533.604887983707</v>
      </c>
      <c r="Y57" s="6">
        <f t="shared" si="1"/>
        <v>0</v>
      </c>
      <c r="Z57" s="223">
        <f t="shared" si="1"/>
        <v>177164.96945010184</v>
      </c>
    </row>
    <row r="58" spans="1:26">
      <c r="A58" t="s">
        <v>219</v>
      </c>
      <c r="B58" s="7">
        <v>457</v>
      </c>
      <c r="C58" s="7">
        <v>723950</v>
      </c>
      <c r="D58" s="7">
        <v>407018</v>
      </c>
      <c r="E58" s="7">
        <v>428079</v>
      </c>
      <c r="F58" s="7">
        <v>9952</v>
      </c>
      <c r="G58" s="7"/>
      <c r="H58" s="7">
        <v>-101195</v>
      </c>
      <c r="I58" s="7">
        <v>849054</v>
      </c>
      <c r="J58" s="7">
        <v>428102</v>
      </c>
      <c r="K58" s="7">
        <v>468497</v>
      </c>
      <c r="L58" s="7">
        <v>770</v>
      </c>
      <c r="M58" s="7"/>
      <c r="N58" s="7">
        <v>-46775</v>
      </c>
      <c r="O58" s="215">
        <f t="shared" si="2"/>
        <v>1584135.6673960614</v>
      </c>
      <c r="P58" s="7">
        <f t="shared" si="2"/>
        <v>890630.19693654263</v>
      </c>
      <c r="Q58" s="7">
        <f t="shared" si="2"/>
        <v>936715.53610503278</v>
      </c>
      <c r="R58" s="7">
        <f t="shared" si="1"/>
        <v>21776.805251641141</v>
      </c>
      <c r="S58" s="7">
        <f t="shared" si="1"/>
        <v>0</v>
      </c>
      <c r="T58" s="216">
        <f t="shared" si="1"/>
        <v>-221433.26039387309</v>
      </c>
      <c r="U58" s="215">
        <f t="shared" ref="U58:Z72" si="3">(I58/$B58)*1000</f>
        <v>1857886.2144420131</v>
      </c>
      <c r="V58" s="7">
        <f t="shared" si="3"/>
        <v>936765.86433260387</v>
      </c>
      <c r="W58" s="7">
        <f t="shared" si="3"/>
        <v>1025157.5492341355</v>
      </c>
      <c r="X58" s="7">
        <f t="shared" si="3"/>
        <v>1684.9015317286653</v>
      </c>
      <c r="Y58" s="7">
        <f t="shared" si="3"/>
        <v>0</v>
      </c>
      <c r="Z58" s="216">
        <f t="shared" si="3"/>
        <v>-102352.29759299781</v>
      </c>
    </row>
    <row r="59" spans="1:26">
      <c r="A59" s="4" t="s">
        <v>221</v>
      </c>
      <c r="B59" s="6">
        <v>414</v>
      </c>
      <c r="C59" s="6">
        <v>1013392</v>
      </c>
      <c r="D59" s="6">
        <v>504598</v>
      </c>
      <c r="E59" s="6">
        <v>367954</v>
      </c>
      <c r="F59" s="6">
        <v>-62244</v>
      </c>
      <c r="G59" s="6"/>
      <c r="H59" s="6">
        <v>78596</v>
      </c>
      <c r="I59" s="6">
        <v>1058924</v>
      </c>
      <c r="J59" s="6">
        <v>504896</v>
      </c>
      <c r="K59" s="6">
        <v>391419</v>
      </c>
      <c r="L59" s="6">
        <v>-84881</v>
      </c>
      <c r="M59" s="6">
        <v>-2138</v>
      </c>
      <c r="N59" s="6">
        <v>75590</v>
      </c>
      <c r="O59" s="222">
        <f t="shared" si="2"/>
        <v>2447806.7632850241</v>
      </c>
      <c r="P59" s="6">
        <f t="shared" si="2"/>
        <v>1218835.7487922707</v>
      </c>
      <c r="Q59" s="6">
        <f t="shared" si="2"/>
        <v>888777.77777777787</v>
      </c>
      <c r="R59" s="6">
        <f t="shared" si="2"/>
        <v>-150347.82608695654</v>
      </c>
      <c r="S59" s="6">
        <f t="shared" si="2"/>
        <v>0</v>
      </c>
      <c r="T59" s="223">
        <f t="shared" si="2"/>
        <v>189845.41062801934</v>
      </c>
      <c r="U59" s="222">
        <f t="shared" si="3"/>
        <v>2557787.4396135267</v>
      </c>
      <c r="V59" s="6">
        <f t="shared" si="3"/>
        <v>1219555.5555555557</v>
      </c>
      <c r="W59" s="6">
        <f t="shared" si="3"/>
        <v>945456.52173913037</v>
      </c>
      <c r="X59" s="6">
        <f t="shared" si="3"/>
        <v>-205026.57004830916</v>
      </c>
      <c r="Y59" s="6">
        <f t="shared" si="3"/>
        <v>-5164.2512077294687</v>
      </c>
      <c r="Z59" s="223">
        <f t="shared" si="3"/>
        <v>182584.54106280196</v>
      </c>
    </row>
    <row r="60" spans="1:26">
      <c r="A60" t="s">
        <v>222</v>
      </c>
      <c r="B60" s="7">
        <v>396</v>
      </c>
      <c r="C60" s="7">
        <v>607275</v>
      </c>
      <c r="D60" s="7">
        <v>351867</v>
      </c>
      <c r="E60" s="7">
        <v>228815</v>
      </c>
      <c r="F60" s="7">
        <v>-3151</v>
      </c>
      <c r="G60" s="7">
        <v>0</v>
      </c>
      <c r="H60" s="7">
        <v>23442</v>
      </c>
      <c r="I60" s="7">
        <v>820556</v>
      </c>
      <c r="J60" s="7">
        <v>515816</v>
      </c>
      <c r="K60" s="7">
        <v>263002</v>
      </c>
      <c r="L60" s="7">
        <v>-15787</v>
      </c>
      <c r="M60" s="7">
        <v>0</v>
      </c>
      <c r="N60" s="7">
        <v>25951</v>
      </c>
      <c r="O60" s="215">
        <f t="shared" si="2"/>
        <v>1533522.7272727273</v>
      </c>
      <c r="P60" s="7">
        <f t="shared" si="2"/>
        <v>888553.03030303027</v>
      </c>
      <c r="Q60" s="7">
        <f t="shared" si="2"/>
        <v>577815.65656565654</v>
      </c>
      <c r="R60" s="7">
        <f t="shared" si="2"/>
        <v>-7957.0707070707067</v>
      </c>
      <c r="S60" s="7">
        <f t="shared" si="2"/>
        <v>0</v>
      </c>
      <c r="T60" s="216">
        <f t="shared" si="2"/>
        <v>59196.969696969696</v>
      </c>
      <c r="U60" s="215">
        <f t="shared" si="3"/>
        <v>2072111.1111111112</v>
      </c>
      <c r="V60" s="7">
        <f t="shared" si="3"/>
        <v>1302565.6565656567</v>
      </c>
      <c r="W60" s="7">
        <f t="shared" si="3"/>
        <v>664146.46464646468</v>
      </c>
      <c r="X60" s="7">
        <f t="shared" si="3"/>
        <v>-39866.161616161618</v>
      </c>
      <c r="Y60" s="7">
        <f t="shared" si="3"/>
        <v>0</v>
      </c>
      <c r="Z60" s="216">
        <f t="shared" si="3"/>
        <v>65532.828282828275</v>
      </c>
    </row>
    <row r="61" spans="1:26">
      <c r="A61" s="4" t="s">
        <v>223</v>
      </c>
      <c r="B61" s="6">
        <v>293</v>
      </c>
      <c r="C61" s="6">
        <v>502830</v>
      </c>
      <c r="D61" s="6">
        <v>219582</v>
      </c>
      <c r="E61" s="6">
        <v>235233</v>
      </c>
      <c r="F61" s="6">
        <v>239</v>
      </c>
      <c r="G61" s="6">
        <v>0</v>
      </c>
      <c r="H61" s="6">
        <v>48254</v>
      </c>
      <c r="I61" s="6">
        <v>536835</v>
      </c>
      <c r="J61" s="6">
        <v>226706</v>
      </c>
      <c r="K61" s="6">
        <v>258287</v>
      </c>
      <c r="L61" s="6">
        <v>-3740</v>
      </c>
      <c r="M61" s="6">
        <v>0</v>
      </c>
      <c r="N61" s="6">
        <v>48102</v>
      </c>
      <c r="O61" s="222">
        <f t="shared" si="2"/>
        <v>1716143.3447098974</v>
      </c>
      <c r="P61" s="6">
        <f t="shared" si="2"/>
        <v>749426.62116040953</v>
      </c>
      <c r="Q61" s="6">
        <f t="shared" si="2"/>
        <v>802843.00341296929</v>
      </c>
      <c r="R61" s="6">
        <f t="shared" si="2"/>
        <v>815.69965870307169</v>
      </c>
      <c r="S61" s="6">
        <f t="shared" si="2"/>
        <v>0</v>
      </c>
      <c r="T61" s="223">
        <f t="shared" si="2"/>
        <v>164689.41979522185</v>
      </c>
      <c r="U61" s="222">
        <f t="shared" si="3"/>
        <v>1832201.3651877132</v>
      </c>
      <c r="V61" s="6">
        <f t="shared" si="3"/>
        <v>773740.61433447094</v>
      </c>
      <c r="W61" s="6">
        <f t="shared" si="3"/>
        <v>881525.59726962459</v>
      </c>
      <c r="X61" s="6">
        <f t="shared" si="3"/>
        <v>-12764.505119453926</v>
      </c>
      <c r="Y61" s="6">
        <f t="shared" si="3"/>
        <v>0</v>
      </c>
      <c r="Z61" s="223">
        <f t="shared" si="3"/>
        <v>164170.64846416382</v>
      </c>
    </row>
    <row r="62" spans="1:26">
      <c r="A62" t="s">
        <v>225</v>
      </c>
      <c r="B62" s="7">
        <v>269</v>
      </c>
      <c r="C62" s="7">
        <v>399329</v>
      </c>
      <c r="D62" s="7">
        <v>72764</v>
      </c>
      <c r="E62" s="7">
        <v>239648</v>
      </c>
      <c r="F62" s="7">
        <v>-7222</v>
      </c>
      <c r="G62" s="7">
        <v>0</v>
      </c>
      <c r="H62" s="7">
        <v>79695</v>
      </c>
      <c r="I62" s="7">
        <v>505586</v>
      </c>
      <c r="J62" s="7">
        <v>98680</v>
      </c>
      <c r="K62" s="7">
        <v>306957</v>
      </c>
      <c r="L62" s="7">
        <v>-50184</v>
      </c>
      <c r="M62" s="7">
        <v>0</v>
      </c>
      <c r="N62" s="7">
        <v>49765</v>
      </c>
      <c r="O62" s="215">
        <f t="shared" si="2"/>
        <v>1484494.4237918216</v>
      </c>
      <c r="P62" s="7">
        <f t="shared" si="2"/>
        <v>270498.14126394049</v>
      </c>
      <c r="Q62" s="7">
        <f t="shared" si="2"/>
        <v>890884.75836431223</v>
      </c>
      <c r="R62" s="7">
        <f t="shared" si="2"/>
        <v>-26847.583643122674</v>
      </c>
      <c r="S62" s="7">
        <f t="shared" si="2"/>
        <v>0</v>
      </c>
      <c r="T62" s="216">
        <f t="shared" si="2"/>
        <v>296263.94052044611</v>
      </c>
      <c r="U62" s="215">
        <f t="shared" si="3"/>
        <v>1879501.8587360594</v>
      </c>
      <c r="V62" s="7">
        <f t="shared" si="3"/>
        <v>366840.14869888476</v>
      </c>
      <c r="W62" s="7">
        <f t="shared" si="3"/>
        <v>1141104.089219331</v>
      </c>
      <c r="X62" s="7">
        <f t="shared" si="3"/>
        <v>-186557.62081784385</v>
      </c>
      <c r="Y62" s="7">
        <f t="shared" si="3"/>
        <v>0</v>
      </c>
      <c r="Z62" s="216">
        <f t="shared" si="3"/>
        <v>185000</v>
      </c>
    </row>
    <row r="63" spans="1:26">
      <c r="A63" s="4" t="s">
        <v>224</v>
      </c>
      <c r="B63" s="6">
        <v>250</v>
      </c>
      <c r="C63" s="6">
        <v>440317</v>
      </c>
      <c r="D63" s="6">
        <v>260766</v>
      </c>
      <c r="E63" s="6">
        <v>227821</v>
      </c>
      <c r="F63" s="6">
        <v>-41472</v>
      </c>
      <c r="G63" s="6">
        <v>0</v>
      </c>
      <c r="H63" s="6">
        <v>-89742</v>
      </c>
      <c r="I63" s="6">
        <v>510747</v>
      </c>
      <c r="J63" s="6">
        <v>282484</v>
      </c>
      <c r="K63" s="6">
        <v>257883</v>
      </c>
      <c r="L63" s="6">
        <v>-51815</v>
      </c>
      <c r="M63" s="6">
        <v>0</v>
      </c>
      <c r="N63" s="6">
        <v>-81435</v>
      </c>
      <c r="O63" s="222">
        <f t="shared" ref="O63:T72" si="4">(C63/$B63)*1000</f>
        <v>1761268</v>
      </c>
      <c r="P63" s="6">
        <f t="shared" si="4"/>
        <v>1043064.0000000001</v>
      </c>
      <c r="Q63" s="6">
        <f t="shared" si="4"/>
        <v>911284</v>
      </c>
      <c r="R63" s="6">
        <f t="shared" si="4"/>
        <v>-165888</v>
      </c>
      <c r="S63" s="6">
        <f t="shared" si="4"/>
        <v>0</v>
      </c>
      <c r="T63" s="223">
        <f t="shared" si="4"/>
        <v>-358968</v>
      </c>
      <c r="U63" s="222">
        <f t="shared" si="3"/>
        <v>2042988</v>
      </c>
      <c r="V63" s="6">
        <f t="shared" si="3"/>
        <v>1129936</v>
      </c>
      <c r="W63" s="6">
        <f t="shared" si="3"/>
        <v>1031531.9999999999</v>
      </c>
      <c r="X63" s="6">
        <f t="shared" si="3"/>
        <v>-207260</v>
      </c>
      <c r="Y63" s="6">
        <f t="shared" si="3"/>
        <v>0</v>
      </c>
      <c r="Z63" s="223">
        <f t="shared" si="3"/>
        <v>-325740</v>
      </c>
    </row>
    <row r="64" spans="1:26">
      <c r="A64" t="s">
        <v>226</v>
      </c>
      <c r="B64" s="7">
        <v>236</v>
      </c>
      <c r="C64" s="7">
        <v>800615</v>
      </c>
      <c r="D64" s="7">
        <v>290081</v>
      </c>
      <c r="E64" s="7">
        <v>403628</v>
      </c>
      <c r="F64" s="7">
        <v>742</v>
      </c>
      <c r="G64" s="7">
        <v>-3252</v>
      </c>
      <c r="H64" s="7">
        <v>104396</v>
      </c>
      <c r="I64" s="7">
        <v>1048239</v>
      </c>
      <c r="J64" s="7">
        <v>464696</v>
      </c>
      <c r="K64" s="7">
        <v>454748</v>
      </c>
      <c r="L64" s="7">
        <v>-5189</v>
      </c>
      <c r="M64" s="7">
        <v>-3252</v>
      </c>
      <c r="N64" s="7">
        <v>120354</v>
      </c>
      <c r="O64" s="215">
        <f t="shared" si="4"/>
        <v>3392436.440677966</v>
      </c>
      <c r="P64" s="7">
        <f t="shared" si="4"/>
        <v>1229156.779661017</v>
      </c>
      <c r="Q64" s="7">
        <f t="shared" si="4"/>
        <v>1710288.1355932204</v>
      </c>
      <c r="R64" s="7">
        <f t="shared" si="4"/>
        <v>3144.0677966101694</v>
      </c>
      <c r="S64" s="7">
        <f t="shared" si="4"/>
        <v>-13779.661016949152</v>
      </c>
      <c r="T64" s="216">
        <f t="shared" si="4"/>
        <v>442355.93220338982</v>
      </c>
      <c r="U64" s="215">
        <f t="shared" si="3"/>
        <v>4441690.6779661011</v>
      </c>
      <c r="V64" s="7">
        <f t="shared" si="3"/>
        <v>1969050.8474576271</v>
      </c>
      <c r="W64" s="7">
        <f t="shared" si="3"/>
        <v>1926898.3050847456</v>
      </c>
      <c r="X64" s="7">
        <f t="shared" si="3"/>
        <v>-21987.288135593222</v>
      </c>
      <c r="Y64" s="7">
        <f t="shared" si="3"/>
        <v>-13779.661016949152</v>
      </c>
      <c r="Z64" s="216">
        <f t="shared" si="3"/>
        <v>509974.57627118641</v>
      </c>
    </row>
    <row r="65" spans="1:26">
      <c r="A65" s="4" t="s">
        <v>227</v>
      </c>
      <c r="B65" s="6">
        <v>219</v>
      </c>
      <c r="C65" s="6">
        <v>411609</v>
      </c>
      <c r="D65" s="6">
        <v>140165</v>
      </c>
      <c r="E65" s="6">
        <v>169963</v>
      </c>
      <c r="F65" s="6">
        <v>9390</v>
      </c>
      <c r="G65" s="6">
        <v>0</v>
      </c>
      <c r="H65" s="6">
        <v>110871</v>
      </c>
      <c r="I65" s="6">
        <v>434204</v>
      </c>
      <c r="J65" s="6">
        <v>144844</v>
      </c>
      <c r="K65" s="6">
        <v>185753</v>
      </c>
      <c r="L65" s="6">
        <v>9705</v>
      </c>
      <c r="M65" s="6">
        <v>0</v>
      </c>
      <c r="N65" s="6">
        <v>113312</v>
      </c>
      <c r="O65" s="222">
        <f t="shared" si="4"/>
        <v>1879493.1506849315</v>
      </c>
      <c r="P65" s="6">
        <f t="shared" si="4"/>
        <v>640022.83105022833</v>
      </c>
      <c r="Q65" s="6">
        <f t="shared" si="4"/>
        <v>776086.7579908676</v>
      </c>
      <c r="R65" s="6">
        <f t="shared" si="4"/>
        <v>42876.712328767127</v>
      </c>
      <c r="S65" s="6">
        <f t="shared" si="4"/>
        <v>0</v>
      </c>
      <c r="T65" s="223">
        <f t="shared" si="4"/>
        <v>506260.27397260274</v>
      </c>
      <c r="U65" s="222">
        <f t="shared" si="3"/>
        <v>1982666.6666666667</v>
      </c>
      <c r="V65" s="6">
        <f t="shared" si="3"/>
        <v>661388.12785388133</v>
      </c>
      <c r="W65" s="6">
        <f t="shared" si="3"/>
        <v>848187.2146118721</v>
      </c>
      <c r="X65" s="6">
        <f t="shared" si="3"/>
        <v>44315.068493150684</v>
      </c>
      <c r="Y65" s="6">
        <f t="shared" si="3"/>
        <v>0</v>
      </c>
      <c r="Z65" s="223">
        <f t="shared" si="3"/>
        <v>517406.39269406395</v>
      </c>
    </row>
    <row r="66" spans="1:26">
      <c r="A66" t="s">
        <v>228</v>
      </c>
      <c r="B66" s="7">
        <v>123</v>
      </c>
      <c r="C66" s="7">
        <v>239501</v>
      </c>
      <c r="D66" s="7">
        <v>95184</v>
      </c>
      <c r="E66" s="7">
        <v>114647</v>
      </c>
      <c r="F66" s="7">
        <v>8755</v>
      </c>
      <c r="G66" s="7">
        <v>0</v>
      </c>
      <c r="H66" s="7">
        <v>38425</v>
      </c>
      <c r="I66" s="7">
        <v>242092</v>
      </c>
      <c r="J66" s="7">
        <v>95184</v>
      </c>
      <c r="K66" s="7">
        <v>116312</v>
      </c>
      <c r="L66" s="7">
        <v>3787</v>
      </c>
      <c r="M66" s="7">
        <v>0</v>
      </c>
      <c r="N66" s="7">
        <v>34383</v>
      </c>
      <c r="O66" s="215">
        <f t="shared" si="4"/>
        <v>1947162.6016260164</v>
      </c>
      <c r="P66" s="7">
        <f t="shared" si="4"/>
        <v>773853.6585365854</v>
      </c>
      <c r="Q66" s="7">
        <f t="shared" si="4"/>
        <v>932089.43089430896</v>
      </c>
      <c r="R66" s="7">
        <f t="shared" si="4"/>
        <v>71178.861788617884</v>
      </c>
      <c r="S66" s="7">
        <f t="shared" si="4"/>
        <v>0</v>
      </c>
      <c r="T66" s="216">
        <f t="shared" si="4"/>
        <v>312398.37398373982</v>
      </c>
      <c r="U66" s="215">
        <f t="shared" si="3"/>
        <v>1968227.6422764228</v>
      </c>
      <c r="V66" s="7">
        <f t="shared" si="3"/>
        <v>773853.6585365854</v>
      </c>
      <c r="W66" s="7">
        <f t="shared" si="3"/>
        <v>945626.01626016258</v>
      </c>
      <c r="X66" s="7">
        <f t="shared" si="3"/>
        <v>30788.617886178861</v>
      </c>
      <c r="Y66" s="7">
        <f t="shared" si="3"/>
        <v>0</v>
      </c>
      <c r="Z66" s="216">
        <f t="shared" si="3"/>
        <v>279536.58536585368</v>
      </c>
    </row>
    <row r="67" spans="1:26">
      <c r="A67" s="4" t="s">
        <v>229</v>
      </c>
      <c r="B67" s="6">
        <v>104</v>
      </c>
      <c r="C67" s="6">
        <v>201849</v>
      </c>
      <c r="D67" s="6">
        <v>92412</v>
      </c>
      <c r="E67" s="6">
        <v>97405</v>
      </c>
      <c r="F67" s="6">
        <v>10553</v>
      </c>
      <c r="G67" s="6"/>
      <c r="H67" s="6">
        <v>22585</v>
      </c>
      <c r="I67" s="6">
        <v>223543</v>
      </c>
      <c r="J67" s="6">
        <v>99691</v>
      </c>
      <c r="K67" s="6">
        <v>111275</v>
      </c>
      <c r="L67" s="6">
        <v>741</v>
      </c>
      <c r="M67" s="6">
        <v>-1422</v>
      </c>
      <c r="N67" s="6">
        <v>11896</v>
      </c>
      <c r="O67" s="222">
        <f t="shared" si="4"/>
        <v>1940855.7692307692</v>
      </c>
      <c r="P67" s="6">
        <f t="shared" si="4"/>
        <v>888576.92307692312</v>
      </c>
      <c r="Q67" s="6">
        <f t="shared" si="4"/>
        <v>936586.5384615385</v>
      </c>
      <c r="R67" s="6">
        <f t="shared" si="4"/>
        <v>101471.15384615384</v>
      </c>
      <c r="S67" s="6">
        <f t="shared" si="4"/>
        <v>0</v>
      </c>
      <c r="T67" s="223">
        <f t="shared" si="4"/>
        <v>217163.46153846156</v>
      </c>
      <c r="U67" s="222">
        <f t="shared" si="3"/>
        <v>2149451.923076923</v>
      </c>
      <c r="V67" s="6">
        <f t="shared" si="3"/>
        <v>958567.30769230775</v>
      </c>
      <c r="W67" s="6">
        <f t="shared" si="3"/>
        <v>1069951.923076923</v>
      </c>
      <c r="X67" s="6">
        <f t="shared" si="3"/>
        <v>7125</v>
      </c>
      <c r="Y67" s="6">
        <f t="shared" si="3"/>
        <v>-13673.076923076924</v>
      </c>
      <c r="Z67" s="223">
        <f t="shared" si="3"/>
        <v>114384.61538461539</v>
      </c>
    </row>
    <row r="68" spans="1:26">
      <c r="A68" t="s">
        <v>230</v>
      </c>
      <c r="B68" s="7">
        <v>95</v>
      </c>
      <c r="C68" s="7">
        <v>258040.1</v>
      </c>
      <c r="D68" s="7">
        <v>30325.300000000003</v>
      </c>
      <c r="E68" s="7">
        <v>179231.2</v>
      </c>
      <c r="F68" s="7">
        <v>13346.800000000003</v>
      </c>
      <c r="G68" s="7"/>
      <c r="H68" s="7">
        <v>61830.400000000009</v>
      </c>
      <c r="I68" s="7">
        <v>260619</v>
      </c>
      <c r="J68" s="7">
        <v>30553.7</v>
      </c>
      <c r="K68" s="7">
        <v>181117.30000000002</v>
      </c>
      <c r="L68" s="7">
        <v>10121.600000000002</v>
      </c>
      <c r="M68" s="7"/>
      <c r="N68" s="7">
        <v>59069.599999999977</v>
      </c>
      <c r="O68" s="215">
        <f t="shared" si="4"/>
        <v>2716211.5789473685</v>
      </c>
      <c r="P68" s="7">
        <f t="shared" si="4"/>
        <v>319213.68421052635</v>
      </c>
      <c r="Q68" s="7">
        <f t="shared" si="4"/>
        <v>1886644.210526316</v>
      </c>
      <c r="R68" s="7">
        <f t="shared" si="4"/>
        <v>140492.63157894739</v>
      </c>
      <c r="S68" s="7">
        <f t="shared" si="4"/>
        <v>0</v>
      </c>
      <c r="T68" s="216">
        <f t="shared" si="4"/>
        <v>650846.31578947383</v>
      </c>
      <c r="U68" s="215">
        <f t="shared" si="3"/>
        <v>2743357.8947368418</v>
      </c>
      <c r="V68" s="7">
        <f t="shared" si="3"/>
        <v>321617.89473684214</v>
      </c>
      <c r="W68" s="7">
        <f t="shared" si="3"/>
        <v>1906497.8947368423</v>
      </c>
      <c r="X68" s="7">
        <f t="shared" si="3"/>
        <v>106543.15789473687</v>
      </c>
      <c r="Y68" s="7">
        <f t="shared" si="3"/>
        <v>0</v>
      </c>
      <c r="Z68" s="216">
        <f t="shared" si="3"/>
        <v>621785.26315789449</v>
      </c>
    </row>
    <row r="69" spans="1:26">
      <c r="A69" s="4" t="s">
        <v>231</v>
      </c>
      <c r="B69" s="6">
        <v>86</v>
      </c>
      <c r="C69" s="6">
        <v>139681</v>
      </c>
      <c r="D69" s="6">
        <v>15831</v>
      </c>
      <c r="E69" s="6">
        <v>125425</v>
      </c>
      <c r="F69" s="6">
        <v>399</v>
      </c>
      <c r="G69" s="6"/>
      <c r="H69" s="6">
        <v>-1176</v>
      </c>
      <c r="I69" s="6">
        <v>142355</v>
      </c>
      <c r="J69" s="6">
        <v>15831</v>
      </c>
      <c r="K69" s="6">
        <v>129603</v>
      </c>
      <c r="L69" s="6">
        <v>932</v>
      </c>
      <c r="M69" s="6"/>
      <c r="N69" s="6">
        <v>-2147</v>
      </c>
      <c r="O69" s="222">
        <f t="shared" si="4"/>
        <v>1624197.6744186047</v>
      </c>
      <c r="P69" s="6">
        <f t="shared" si="4"/>
        <v>184081.39534883722</v>
      </c>
      <c r="Q69" s="6">
        <f t="shared" si="4"/>
        <v>1458430.2325581396</v>
      </c>
      <c r="R69" s="6">
        <f t="shared" si="4"/>
        <v>4639.5348837209303</v>
      </c>
      <c r="S69" s="6">
        <f t="shared" si="4"/>
        <v>0</v>
      </c>
      <c r="T69" s="223">
        <f t="shared" si="4"/>
        <v>-13674.418604651162</v>
      </c>
      <c r="U69" s="222">
        <f t="shared" si="3"/>
        <v>1655290.6976744186</v>
      </c>
      <c r="V69" s="6">
        <f t="shared" si="3"/>
        <v>184081.39534883722</v>
      </c>
      <c r="W69" s="6">
        <f t="shared" si="3"/>
        <v>1507011.627906977</v>
      </c>
      <c r="X69" s="6">
        <f t="shared" si="3"/>
        <v>10837.20930232558</v>
      </c>
      <c r="Y69" s="6">
        <f t="shared" si="3"/>
        <v>0</v>
      </c>
      <c r="Z69" s="223">
        <f t="shared" si="3"/>
        <v>-24965.116279069767</v>
      </c>
    </row>
    <row r="70" spans="1:26">
      <c r="A70" t="s">
        <v>234</v>
      </c>
      <c r="B70" s="7">
        <v>53</v>
      </c>
      <c r="C70" s="7">
        <v>85234</v>
      </c>
      <c r="D70" s="7">
        <v>11693</v>
      </c>
      <c r="E70" s="7">
        <v>61825</v>
      </c>
      <c r="F70" s="7">
        <v>1909</v>
      </c>
      <c r="G70" s="7">
        <v>0</v>
      </c>
      <c r="H70" s="7">
        <v>13625</v>
      </c>
      <c r="I70" s="7">
        <v>95994</v>
      </c>
      <c r="J70" s="7">
        <v>11695</v>
      </c>
      <c r="K70" s="7">
        <v>71534</v>
      </c>
      <c r="L70" s="7">
        <v>1477</v>
      </c>
      <c r="M70" s="7">
        <v>0</v>
      </c>
      <c r="N70" s="7">
        <v>14242</v>
      </c>
      <c r="O70" s="215">
        <f t="shared" si="4"/>
        <v>1608188.6792452831</v>
      </c>
      <c r="P70" s="7">
        <f t="shared" si="4"/>
        <v>220622.64150943398</v>
      </c>
      <c r="Q70" s="7">
        <f t="shared" si="4"/>
        <v>1166509.4339622641</v>
      </c>
      <c r="R70" s="7">
        <f t="shared" si="4"/>
        <v>36018.867924528298</v>
      </c>
      <c r="S70" s="7">
        <f t="shared" si="4"/>
        <v>0</v>
      </c>
      <c r="T70" s="216">
        <f t="shared" si="4"/>
        <v>257075.47169811322</v>
      </c>
      <c r="U70" s="215">
        <f t="shared" si="3"/>
        <v>1811207.5471698113</v>
      </c>
      <c r="V70" s="7">
        <f t="shared" si="3"/>
        <v>220660.37735849057</v>
      </c>
      <c r="W70" s="7">
        <f t="shared" si="3"/>
        <v>1349698.113207547</v>
      </c>
      <c r="X70" s="7">
        <f t="shared" si="3"/>
        <v>27867.924528301886</v>
      </c>
      <c r="Y70" s="7">
        <f t="shared" si="3"/>
        <v>0</v>
      </c>
      <c r="Z70" s="216">
        <f t="shared" si="3"/>
        <v>268716.98113207548</v>
      </c>
    </row>
    <row r="71" spans="1:26">
      <c r="A71" s="4" t="s">
        <v>232</v>
      </c>
      <c r="B71" s="6">
        <v>52</v>
      </c>
      <c r="C71" s="6">
        <v>143494</v>
      </c>
      <c r="D71" s="6">
        <v>17252</v>
      </c>
      <c r="E71" s="6">
        <v>115356</v>
      </c>
      <c r="F71" s="6">
        <v>1025</v>
      </c>
      <c r="G71" s="6">
        <v>0</v>
      </c>
      <c r="H71" s="6">
        <v>11911</v>
      </c>
      <c r="I71" s="6">
        <v>188256</v>
      </c>
      <c r="J71" s="6">
        <v>21020</v>
      </c>
      <c r="K71" s="6">
        <v>122260</v>
      </c>
      <c r="L71" s="6">
        <v>-4939</v>
      </c>
      <c r="M71" s="6">
        <v>0</v>
      </c>
      <c r="N71" s="6">
        <v>40037</v>
      </c>
      <c r="O71" s="222">
        <f t="shared" si="4"/>
        <v>2759500</v>
      </c>
      <c r="P71" s="6">
        <f t="shared" si="4"/>
        <v>331769.23076923075</v>
      </c>
      <c r="Q71" s="6">
        <f t="shared" si="4"/>
        <v>2218384.615384615</v>
      </c>
      <c r="R71" s="6">
        <f t="shared" si="4"/>
        <v>19711.538461538461</v>
      </c>
      <c r="S71" s="6">
        <f t="shared" si="4"/>
        <v>0</v>
      </c>
      <c r="T71" s="223">
        <f t="shared" si="4"/>
        <v>229057.69230769231</v>
      </c>
      <c r="U71" s="222">
        <f t="shared" si="3"/>
        <v>3620307.6923076925</v>
      </c>
      <c r="V71" s="6">
        <f t="shared" si="3"/>
        <v>404230.76923076925</v>
      </c>
      <c r="W71" s="6">
        <f t="shared" si="3"/>
        <v>2351153.846153846</v>
      </c>
      <c r="X71" s="6">
        <f t="shared" si="3"/>
        <v>-94980.76923076922</v>
      </c>
      <c r="Y71" s="6">
        <f t="shared" si="3"/>
        <v>0</v>
      </c>
      <c r="Z71" s="223">
        <f t="shared" si="3"/>
        <v>769942.30769230775</v>
      </c>
    </row>
    <row r="72" spans="1:26">
      <c r="A72" t="s">
        <v>233</v>
      </c>
      <c r="B72" s="7">
        <v>52</v>
      </c>
      <c r="C72" s="7">
        <v>58919.1</v>
      </c>
      <c r="D72" s="7">
        <v>9279.1</v>
      </c>
      <c r="E72" s="7">
        <v>31304.5</v>
      </c>
      <c r="F72" s="7">
        <v>4735.8</v>
      </c>
      <c r="G72" s="7">
        <v>11165.1</v>
      </c>
      <c r="H72" s="7">
        <v>34236.400000000001</v>
      </c>
      <c r="I72" s="7">
        <v>58919.1</v>
      </c>
      <c r="J72" s="7">
        <v>9279.1</v>
      </c>
      <c r="K72" s="7">
        <v>31304.5</v>
      </c>
      <c r="L72" s="7">
        <v>4735.8</v>
      </c>
      <c r="M72" s="7">
        <v>11165.1</v>
      </c>
      <c r="N72" s="7">
        <v>34236.400000000001</v>
      </c>
      <c r="O72" s="215">
        <f t="shared" si="4"/>
        <v>1133059.6153846155</v>
      </c>
      <c r="P72" s="7">
        <f t="shared" si="4"/>
        <v>178444.23076923078</v>
      </c>
      <c r="Q72" s="7">
        <f t="shared" si="4"/>
        <v>602009.61538461538</v>
      </c>
      <c r="R72" s="7">
        <f t="shared" si="4"/>
        <v>91073.076923076922</v>
      </c>
      <c r="S72" s="7">
        <f t="shared" si="4"/>
        <v>214713.46153846156</v>
      </c>
      <c r="T72" s="216">
        <f t="shared" si="4"/>
        <v>658392.30769230763</v>
      </c>
      <c r="U72" s="215">
        <f t="shared" si="3"/>
        <v>1133059.6153846155</v>
      </c>
      <c r="V72" s="7">
        <f t="shared" si="3"/>
        <v>178444.23076923078</v>
      </c>
      <c r="W72" s="7">
        <f t="shared" si="3"/>
        <v>602009.61538461538</v>
      </c>
      <c r="X72" s="7">
        <f t="shared" si="3"/>
        <v>91073.076923076922</v>
      </c>
      <c r="Y72" s="7">
        <f t="shared" si="3"/>
        <v>214713.46153846156</v>
      </c>
      <c r="Z72" s="216">
        <f t="shared" si="3"/>
        <v>658392.30769230763</v>
      </c>
    </row>
    <row r="73" spans="1:26"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s="14" customFormat="1">
      <c r="B74" s="11">
        <f t="shared" ref="B74:N74" si="5">SUM(B9:B72)</f>
        <v>383726</v>
      </c>
      <c r="C74" s="11">
        <f t="shared" si="5"/>
        <v>525994785.10000002</v>
      </c>
      <c r="D74" s="11">
        <f t="shared" si="5"/>
        <v>295375751.50000006</v>
      </c>
      <c r="E74" s="11">
        <f t="shared" si="5"/>
        <v>210536539.90000001</v>
      </c>
      <c r="F74" s="11">
        <f t="shared" si="5"/>
        <v>-21016846.399999999</v>
      </c>
      <c r="G74" s="11">
        <f t="shared" si="5"/>
        <v>23689.1</v>
      </c>
      <c r="H74" s="11">
        <f t="shared" si="5"/>
        <v>-910663.60000005527</v>
      </c>
      <c r="I74" s="11">
        <f t="shared" si="5"/>
        <v>655082618.5</v>
      </c>
      <c r="J74" s="11">
        <f t="shared" si="5"/>
        <v>328601162.19999999</v>
      </c>
      <c r="K74" s="11">
        <f t="shared" si="5"/>
        <v>269084500.80000001</v>
      </c>
      <c r="L74" s="11">
        <f t="shared" si="5"/>
        <v>-54016749.099999994</v>
      </c>
      <c r="M74" s="11">
        <f t="shared" si="5"/>
        <v>3516940.1</v>
      </c>
      <c r="N74" s="11">
        <f t="shared" si="5"/>
        <v>6897146.499999987</v>
      </c>
      <c r="O74" s="11">
        <f t="shared" ref="O74:Z74" si="6">(C74/$B74)*1000</f>
        <v>1370756.1778456504</v>
      </c>
      <c r="P74" s="11">
        <f t="shared" si="6"/>
        <v>769756.93984770391</v>
      </c>
      <c r="Q74" s="11">
        <f t="shared" si="6"/>
        <v>548663.73375794187</v>
      </c>
      <c r="R74" s="11">
        <f t="shared" si="6"/>
        <v>-54770.451832818202</v>
      </c>
      <c r="S74" s="11">
        <f t="shared" si="6"/>
        <v>61.73441466046085</v>
      </c>
      <c r="T74" s="11">
        <f t="shared" si="6"/>
        <v>-2373.2131781533053</v>
      </c>
      <c r="U74" s="11">
        <f t="shared" si="6"/>
        <v>1707162.4505506533</v>
      </c>
      <c r="V74" s="11">
        <f t="shared" si="6"/>
        <v>856343.22980460012</v>
      </c>
      <c r="W74" s="11">
        <f t="shared" si="6"/>
        <v>701241.25235193863</v>
      </c>
      <c r="X74" s="11">
        <f t="shared" si="6"/>
        <v>-140769.06203905909</v>
      </c>
      <c r="Y74" s="11">
        <f t="shared" si="6"/>
        <v>9165.2379562500337</v>
      </c>
      <c r="Z74" s="11">
        <f t="shared" si="6"/>
        <v>17974.14431130543</v>
      </c>
    </row>
  </sheetData>
  <mergeCells count="2">
    <mergeCell ref="O4:T4"/>
    <mergeCell ref="U4:Z4"/>
  </mergeCells>
  <hyperlinks>
    <hyperlink ref="A1" location="Efnisyfirlit!A1" display="Efnisyfirlit" xr:uid="{5572A3D2-0E28-4AFC-92B9-70EB3960617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C530-0AAD-4466-BB10-E4E958870E57}">
  <dimension ref="A1:V73"/>
  <sheetViews>
    <sheetView workbookViewId="0"/>
  </sheetViews>
  <sheetFormatPr defaultRowHeight="15"/>
  <cols>
    <col min="1" max="1" width="24.85546875" customWidth="1"/>
    <col min="3" max="7" width="12.5703125" hidden="1" customWidth="1"/>
    <col min="8" max="9" width="11.42578125" hidden="1" customWidth="1"/>
    <col min="10" max="10" width="12.42578125" hidden="1" customWidth="1"/>
    <col min="11" max="12" width="11.42578125" hidden="1" customWidth="1"/>
    <col min="13" max="13" width="10.85546875" customWidth="1"/>
    <col min="14" max="14" width="13.42578125" customWidth="1"/>
    <col min="15" max="15" width="10.85546875" customWidth="1"/>
    <col min="16" max="16" width="11.85546875" customWidth="1"/>
    <col min="17" max="17" width="13.42578125" customWidth="1"/>
    <col min="18" max="18" width="10.5703125" customWidth="1"/>
    <col min="19" max="19" width="13.42578125" customWidth="1"/>
    <col min="20" max="20" width="10.85546875" customWidth="1"/>
    <col min="21" max="21" width="11.42578125" customWidth="1"/>
    <col min="22" max="22" width="13.42578125" customWidth="1"/>
  </cols>
  <sheetData>
    <row r="1" spans="1:22" ht="15.75" thickBot="1">
      <c r="A1" s="71" t="s">
        <v>690</v>
      </c>
    </row>
    <row r="2" spans="1:22" ht="15.75">
      <c r="M2" s="208" t="s">
        <v>278</v>
      </c>
      <c r="N2" s="217"/>
      <c r="O2" s="217"/>
      <c r="P2" s="209"/>
      <c r="Q2" s="210"/>
      <c r="R2" s="208" t="s">
        <v>279</v>
      </c>
      <c r="S2" s="209"/>
      <c r="T2" s="209"/>
      <c r="U2" s="209"/>
      <c r="V2" s="210"/>
    </row>
    <row r="3" spans="1:22">
      <c r="M3" s="201"/>
      <c r="Q3" s="202"/>
      <c r="R3" s="218"/>
      <c r="V3" s="202"/>
    </row>
    <row r="4" spans="1:22">
      <c r="A4" s="5" t="s">
        <v>168</v>
      </c>
      <c r="M4" s="292" t="s">
        <v>13</v>
      </c>
      <c r="N4" s="293"/>
      <c r="O4" s="293"/>
      <c r="P4" s="293"/>
      <c r="Q4" s="294"/>
      <c r="R4" s="292" t="s">
        <v>14</v>
      </c>
      <c r="S4" s="293"/>
      <c r="T4" s="293"/>
      <c r="U4" s="293"/>
      <c r="V4" s="294"/>
    </row>
    <row r="5" spans="1:22">
      <c r="C5" t="s">
        <v>700</v>
      </c>
      <c r="H5" t="s">
        <v>701</v>
      </c>
      <c r="M5" s="195" t="s">
        <v>261</v>
      </c>
      <c r="N5" s="19" t="s">
        <v>280</v>
      </c>
      <c r="O5" s="19"/>
      <c r="P5" s="19" t="s">
        <v>263</v>
      </c>
      <c r="Q5" s="211" t="s">
        <v>281</v>
      </c>
      <c r="R5" s="195" t="s">
        <v>261</v>
      </c>
      <c r="S5" s="19" t="s">
        <v>280</v>
      </c>
      <c r="T5" s="19"/>
      <c r="U5" s="19" t="s">
        <v>263</v>
      </c>
      <c r="V5" s="211" t="s">
        <v>281</v>
      </c>
    </row>
    <row r="6" spans="1:22">
      <c r="C6" s="118"/>
      <c r="D6" s="118"/>
      <c r="E6" s="118"/>
      <c r="F6" s="118"/>
      <c r="G6" s="118"/>
      <c r="H6" s="119"/>
      <c r="I6" s="119"/>
      <c r="J6" s="119"/>
      <c r="K6" s="119"/>
      <c r="L6" s="119"/>
      <c r="M6" s="213" t="s">
        <v>266</v>
      </c>
      <c r="N6" s="20" t="s">
        <v>267</v>
      </c>
      <c r="O6" s="20" t="s">
        <v>35</v>
      </c>
      <c r="P6" s="20" t="s">
        <v>268</v>
      </c>
      <c r="Q6" s="214" t="s">
        <v>268</v>
      </c>
      <c r="R6" s="213" t="s">
        <v>266</v>
      </c>
      <c r="S6" s="20" t="s">
        <v>267</v>
      </c>
      <c r="T6" s="20" t="s">
        <v>35</v>
      </c>
      <c r="U6" s="20" t="s">
        <v>268</v>
      </c>
      <c r="V6" s="214" t="s">
        <v>268</v>
      </c>
    </row>
    <row r="7" spans="1:22">
      <c r="A7" t="s">
        <v>318</v>
      </c>
      <c r="B7" t="s">
        <v>12</v>
      </c>
      <c r="C7" t="s">
        <v>46</v>
      </c>
      <c r="D7" t="s">
        <v>49</v>
      </c>
      <c r="E7" t="s">
        <v>35</v>
      </c>
      <c r="F7" t="s">
        <v>703</v>
      </c>
      <c r="G7" t="s">
        <v>281</v>
      </c>
      <c r="H7" t="s">
        <v>46</v>
      </c>
      <c r="I7" t="s">
        <v>49</v>
      </c>
      <c r="J7" t="s">
        <v>35</v>
      </c>
      <c r="K7" t="s">
        <v>703</v>
      </c>
      <c r="L7" t="s">
        <v>281</v>
      </c>
      <c r="M7" s="201"/>
      <c r="Q7" s="202"/>
      <c r="R7" s="201"/>
      <c r="V7" s="202"/>
    </row>
    <row r="8" spans="1:22">
      <c r="A8" s="4" t="s">
        <v>178</v>
      </c>
      <c r="B8" s="6">
        <v>136894</v>
      </c>
      <c r="C8" s="6">
        <v>11541483.100000001</v>
      </c>
      <c r="D8" s="6">
        <v>-22398254.600000005</v>
      </c>
      <c r="E8" s="6">
        <v>279726669.70000005</v>
      </c>
      <c r="F8" s="6">
        <v>159727462.40000001</v>
      </c>
      <c r="G8" s="6">
        <v>198472694</v>
      </c>
      <c r="H8" s="6">
        <v>35743964.799999997</v>
      </c>
      <c r="I8" s="6">
        <v>-51407321.20000001</v>
      </c>
      <c r="J8" s="6">
        <v>932349138</v>
      </c>
      <c r="K8" s="6">
        <v>425715518</v>
      </c>
      <c r="L8" s="6">
        <v>495260509.39999998</v>
      </c>
      <c r="M8" s="222">
        <f t="shared" ref="M8:V33" si="0">(C8/$B8)*1000</f>
        <v>84309.634461700305</v>
      </c>
      <c r="N8" s="6">
        <f t="shared" si="0"/>
        <v>-163617.50405423177</v>
      </c>
      <c r="O8" s="6">
        <f t="shared" si="0"/>
        <v>2043381.5192776897</v>
      </c>
      <c r="P8" s="6">
        <f t="shared" si="0"/>
        <v>1166796.6631116045</v>
      </c>
      <c r="Q8" s="223">
        <f t="shared" si="0"/>
        <v>1449827.5600099345</v>
      </c>
      <c r="R8" s="222">
        <f t="shared" si="0"/>
        <v>261106.87685362392</v>
      </c>
      <c r="S8" s="6">
        <f t="shared" si="0"/>
        <v>-375526.47449851717</v>
      </c>
      <c r="T8" s="6">
        <f t="shared" si="0"/>
        <v>6810737.7825178606</v>
      </c>
      <c r="U8" s="6">
        <f t="shared" si="0"/>
        <v>3109818.6772247138</v>
      </c>
      <c r="V8" s="223">
        <f t="shared" si="0"/>
        <v>3617839.4188204012</v>
      </c>
    </row>
    <row r="9" spans="1:22">
      <c r="A9" t="s">
        <v>179</v>
      </c>
      <c r="B9" s="7">
        <v>39335</v>
      </c>
      <c r="C9" s="7">
        <v>4047764</v>
      </c>
      <c r="D9" s="7">
        <v>-3237785</v>
      </c>
      <c r="E9" s="7">
        <v>70371094</v>
      </c>
      <c r="F9" s="7">
        <v>37239943</v>
      </c>
      <c r="G9" s="7">
        <v>52000928</v>
      </c>
      <c r="H9" s="7">
        <v>4932238</v>
      </c>
      <c r="I9" s="7">
        <v>-3296050</v>
      </c>
      <c r="J9" s="7">
        <v>96698142</v>
      </c>
      <c r="K9" s="7">
        <v>43583989</v>
      </c>
      <c r="L9" s="7">
        <v>58344974</v>
      </c>
      <c r="M9" s="215">
        <f t="shared" si="0"/>
        <v>102904.89386042964</v>
      </c>
      <c r="N9" s="7">
        <f t="shared" si="0"/>
        <v>-82313.079954239234</v>
      </c>
      <c r="O9" s="7">
        <f t="shared" si="0"/>
        <v>1789019.804245583</v>
      </c>
      <c r="P9" s="7">
        <f t="shared" si="0"/>
        <v>946738.09584339638</v>
      </c>
      <c r="Q9" s="216">
        <f t="shared" si="0"/>
        <v>1322001.474513792</v>
      </c>
      <c r="R9" s="215">
        <f t="shared" si="0"/>
        <v>125390.56819626287</v>
      </c>
      <c r="S9" s="7">
        <f t="shared" si="0"/>
        <v>-83794.330748697088</v>
      </c>
      <c r="T9" s="7">
        <f t="shared" si="0"/>
        <v>2458323.1727469172</v>
      </c>
      <c r="U9" s="7">
        <f t="shared" si="0"/>
        <v>1108020.5669251301</v>
      </c>
      <c r="V9" s="216">
        <f t="shared" si="0"/>
        <v>1483283.9455955257</v>
      </c>
    </row>
    <row r="10" spans="1:22">
      <c r="A10" s="4" t="s">
        <v>180</v>
      </c>
      <c r="B10" s="6">
        <v>30616</v>
      </c>
      <c r="C10" s="6">
        <v>959802</v>
      </c>
      <c r="D10" s="6">
        <v>-150573</v>
      </c>
      <c r="E10" s="6">
        <v>70361443</v>
      </c>
      <c r="F10" s="6">
        <v>38868364</v>
      </c>
      <c r="G10" s="6">
        <v>56475973</v>
      </c>
      <c r="H10" s="6">
        <v>2635010</v>
      </c>
      <c r="I10" s="6">
        <v>-1022613</v>
      </c>
      <c r="J10" s="6">
        <v>93917766</v>
      </c>
      <c r="K10" s="6">
        <v>43190201</v>
      </c>
      <c r="L10" s="6">
        <v>61104928</v>
      </c>
      <c r="M10" s="222">
        <f t="shared" si="0"/>
        <v>31349.686438463548</v>
      </c>
      <c r="N10" s="6">
        <f t="shared" si="0"/>
        <v>-4918.1147112620847</v>
      </c>
      <c r="O10" s="6">
        <f t="shared" si="0"/>
        <v>2298191.8931277762</v>
      </c>
      <c r="P10" s="6">
        <f t="shared" si="0"/>
        <v>1269544.1599163834</v>
      </c>
      <c r="Q10" s="223">
        <f t="shared" si="0"/>
        <v>1844655.5069244839</v>
      </c>
      <c r="R10" s="222">
        <f t="shared" si="0"/>
        <v>86066.435850535665</v>
      </c>
      <c r="S10" s="6">
        <f t="shared" si="0"/>
        <v>-33401.260778677817</v>
      </c>
      <c r="T10" s="6">
        <f t="shared" si="0"/>
        <v>3067604.0632349099</v>
      </c>
      <c r="U10" s="6">
        <f t="shared" si="0"/>
        <v>1410706.8526260778</v>
      </c>
      <c r="V10" s="223">
        <f t="shared" si="0"/>
        <v>1995849.4904625034</v>
      </c>
    </row>
    <row r="11" spans="1:22">
      <c r="A11" t="s">
        <v>181</v>
      </c>
      <c r="B11" s="7">
        <v>21957</v>
      </c>
      <c r="C11" s="7">
        <v>3967547</v>
      </c>
      <c r="D11" s="7">
        <v>-4628870</v>
      </c>
      <c r="E11" s="7">
        <v>47241823</v>
      </c>
      <c r="F11" s="7">
        <v>22172973</v>
      </c>
      <c r="G11" s="7">
        <v>30334758</v>
      </c>
      <c r="H11" s="7">
        <v>8383467</v>
      </c>
      <c r="I11" s="7">
        <v>-7600870</v>
      </c>
      <c r="J11" s="7">
        <v>87786099</v>
      </c>
      <c r="K11" s="7">
        <v>41240965</v>
      </c>
      <c r="L11" s="7">
        <v>52254541</v>
      </c>
      <c r="M11" s="215">
        <f t="shared" si="0"/>
        <v>180696.22443867559</v>
      </c>
      <c r="N11" s="7">
        <f t="shared" si="0"/>
        <v>-210815.22976727239</v>
      </c>
      <c r="O11" s="7">
        <f t="shared" si="0"/>
        <v>2151560.914514733</v>
      </c>
      <c r="P11" s="7">
        <f t="shared" si="0"/>
        <v>1009836.1798059845</v>
      </c>
      <c r="Q11" s="216">
        <f t="shared" si="0"/>
        <v>1381552.9443913104</v>
      </c>
      <c r="R11" s="215">
        <f t="shared" si="0"/>
        <v>381812.95258915151</v>
      </c>
      <c r="S11" s="7">
        <f t="shared" si="0"/>
        <v>-346170.69727194065</v>
      </c>
      <c r="T11" s="7">
        <f t="shared" si="0"/>
        <v>3998091.6791911465</v>
      </c>
      <c r="U11" s="7">
        <f t="shared" si="0"/>
        <v>1878260.4636334653</v>
      </c>
      <c r="V11" s="216">
        <f t="shared" si="0"/>
        <v>2379857.9496288197</v>
      </c>
    </row>
    <row r="12" spans="1:22">
      <c r="A12" s="4" t="s">
        <v>698</v>
      </c>
      <c r="B12" s="6">
        <v>19812</v>
      </c>
      <c r="C12" s="6">
        <v>2700290</v>
      </c>
      <c r="D12" s="6">
        <v>-1815298</v>
      </c>
      <c r="E12" s="6">
        <v>44975005</v>
      </c>
      <c r="F12" s="6">
        <v>22394497</v>
      </c>
      <c r="G12" s="6">
        <v>28228024</v>
      </c>
      <c r="H12" s="6">
        <v>5280737</v>
      </c>
      <c r="I12" s="6">
        <v>-4647883</v>
      </c>
      <c r="J12" s="6">
        <v>66970766</v>
      </c>
      <c r="K12" s="6">
        <v>33442358</v>
      </c>
      <c r="L12" s="6">
        <v>39947383</v>
      </c>
      <c r="M12" s="222">
        <f t="shared" si="0"/>
        <v>136295.67938623056</v>
      </c>
      <c r="N12" s="6">
        <f t="shared" si="0"/>
        <v>-91626.186149808185</v>
      </c>
      <c r="O12" s="6">
        <f t="shared" si="0"/>
        <v>2270089.0874217642</v>
      </c>
      <c r="P12" s="6">
        <f t="shared" si="0"/>
        <v>1130350.1413284878</v>
      </c>
      <c r="Q12" s="223">
        <f t="shared" si="0"/>
        <v>1424794.2661013526</v>
      </c>
      <c r="R12" s="222">
        <f t="shared" si="0"/>
        <v>266542.34807187563</v>
      </c>
      <c r="S12" s="6">
        <f t="shared" si="0"/>
        <v>-234599.38421158891</v>
      </c>
      <c r="T12" s="6">
        <f t="shared" si="0"/>
        <v>3380313.2444982841</v>
      </c>
      <c r="U12" s="6">
        <f t="shared" si="0"/>
        <v>1687984.9586109428</v>
      </c>
      <c r="V12" s="223">
        <f t="shared" si="0"/>
        <v>2016322.5822733697</v>
      </c>
    </row>
    <row r="13" spans="1:22">
      <c r="A13" t="s">
        <v>182</v>
      </c>
      <c r="B13" s="7">
        <v>19088</v>
      </c>
      <c r="C13" s="7">
        <v>-189160</v>
      </c>
      <c r="D13" s="7">
        <v>-4041197</v>
      </c>
      <c r="E13" s="7">
        <v>57147919</v>
      </c>
      <c r="F13" s="7">
        <v>31736634</v>
      </c>
      <c r="G13" s="7">
        <v>35454594</v>
      </c>
      <c r="H13" s="7">
        <v>647157</v>
      </c>
      <c r="I13" s="7">
        <v>-5486359</v>
      </c>
      <c r="J13" s="7">
        <v>63409324</v>
      </c>
      <c r="K13" s="7">
        <v>32858273</v>
      </c>
      <c r="L13" s="7">
        <v>36631723</v>
      </c>
      <c r="M13" s="215">
        <f t="shared" si="0"/>
        <v>-9909.8910310142492</v>
      </c>
      <c r="N13" s="7">
        <f t="shared" si="0"/>
        <v>-211714.00880134114</v>
      </c>
      <c r="O13" s="7">
        <f t="shared" si="0"/>
        <v>2993918.6399832354</v>
      </c>
      <c r="P13" s="7">
        <f t="shared" si="0"/>
        <v>1662648.4702430847</v>
      </c>
      <c r="Q13" s="216">
        <f t="shared" si="0"/>
        <v>1857428.4367141658</v>
      </c>
      <c r="R13" s="215">
        <f t="shared" si="0"/>
        <v>33903.866303436713</v>
      </c>
      <c r="S13" s="7">
        <f t="shared" si="0"/>
        <v>-287424.50754400669</v>
      </c>
      <c r="T13" s="7">
        <f t="shared" si="0"/>
        <v>3321946.9823973179</v>
      </c>
      <c r="U13" s="7">
        <f t="shared" si="0"/>
        <v>1721409.9434199499</v>
      </c>
      <c r="V13" s="216">
        <f t="shared" si="0"/>
        <v>1919096.9719195308</v>
      </c>
    </row>
    <row r="14" spans="1:22">
      <c r="A14" s="4" t="s">
        <v>183</v>
      </c>
      <c r="B14" s="6">
        <v>13403</v>
      </c>
      <c r="C14" s="6">
        <v>1592605</v>
      </c>
      <c r="D14" s="6">
        <v>-1540210</v>
      </c>
      <c r="E14" s="6">
        <v>28238536</v>
      </c>
      <c r="F14" s="6">
        <v>19461922</v>
      </c>
      <c r="G14" s="6">
        <v>22263610</v>
      </c>
      <c r="H14" s="6">
        <v>1935433</v>
      </c>
      <c r="I14" s="6">
        <v>-2267276</v>
      </c>
      <c r="J14" s="6">
        <v>31983127</v>
      </c>
      <c r="K14" s="6">
        <v>21322520</v>
      </c>
      <c r="L14" s="6">
        <v>24225792</v>
      </c>
      <c r="M14" s="222">
        <f t="shared" si="0"/>
        <v>118824.51689920167</v>
      </c>
      <c r="N14" s="6">
        <f t="shared" si="0"/>
        <v>-114915.31746623891</v>
      </c>
      <c r="O14" s="6">
        <f t="shared" si="0"/>
        <v>2106881.742893382</v>
      </c>
      <c r="P14" s="6">
        <f t="shared" si="0"/>
        <v>1452057.1513840184</v>
      </c>
      <c r="Q14" s="223">
        <f t="shared" si="0"/>
        <v>1661091.5466686564</v>
      </c>
      <c r="R14" s="222">
        <f t="shared" si="0"/>
        <v>144402.96948444378</v>
      </c>
      <c r="S14" s="6">
        <f t="shared" si="0"/>
        <v>-169161.82944116989</v>
      </c>
      <c r="T14" s="6">
        <f t="shared" si="0"/>
        <v>2386266.2836678354</v>
      </c>
      <c r="U14" s="6">
        <f t="shared" si="0"/>
        <v>1590876.6694023726</v>
      </c>
      <c r="V14" s="223">
        <f t="shared" si="0"/>
        <v>1807490.2633738716</v>
      </c>
    </row>
    <row r="15" spans="1:22">
      <c r="A15" t="s">
        <v>184</v>
      </c>
      <c r="B15" s="7">
        <v>11565</v>
      </c>
      <c r="C15" s="7">
        <v>551927</v>
      </c>
      <c r="D15" s="7">
        <v>-1378767</v>
      </c>
      <c r="E15" s="7">
        <v>28468755</v>
      </c>
      <c r="F15" s="7">
        <v>27962433</v>
      </c>
      <c r="G15" s="7">
        <v>31291525</v>
      </c>
      <c r="H15" s="7">
        <v>1712572</v>
      </c>
      <c r="I15" s="7">
        <v>-1964448</v>
      </c>
      <c r="J15" s="7">
        <v>33372215</v>
      </c>
      <c r="K15" s="7">
        <v>27724424</v>
      </c>
      <c r="L15" s="7">
        <v>31406893</v>
      </c>
      <c r="M15" s="215">
        <f t="shared" si="0"/>
        <v>47723.908344141804</v>
      </c>
      <c r="N15" s="7">
        <f t="shared" si="0"/>
        <v>-119218.9364461738</v>
      </c>
      <c r="O15" s="7">
        <f t="shared" si="0"/>
        <v>2461630.3501945524</v>
      </c>
      <c r="P15" s="7">
        <f t="shared" si="0"/>
        <v>2417849.8054474709</v>
      </c>
      <c r="Q15" s="216">
        <f t="shared" si="0"/>
        <v>2705709.0358841331</v>
      </c>
      <c r="R15" s="215">
        <f t="shared" si="0"/>
        <v>148082.31733679204</v>
      </c>
      <c r="S15" s="7">
        <f t="shared" si="0"/>
        <v>-169861.47859922179</v>
      </c>
      <c r="T15" s="7">
        <f t="shared" si="0"/>
        <v>2885621.7034154781</v>
      </c>
      <c r="U15" s="7">
        <f t="shared" si="0"/>
        <v>2397269.6930393428</v>
      </c>
      <c r="V15" s="216">
        <f t="shared" si="0"/>
        <v>2715684.6519671422</v>
      </c>
    </row>
    <row r="16" spans="1:22">
      <c r="A16" s="4" t="s">
        <v>185</v>
      </c>
      <c r="B16" s="6">
        <v>8071</v>
      </c>
      <c r="C16" s="6">
        <v>1244186</v>
      </c>
      <c r="D16" s="6">
        <v>-3106073</v>
      </c>
      <c r="E16" s="6">
        <v>19844549</v>
      </c>
      <c r="F16" s="6">
        <v>5304240</v>
      </c>
      <c r="G16" s="6">
        <v>9793940</v>
      </c>
      <c r="H16" s="6">
        <v>1177363</v>
      </c>
      <c r="I16" s="6">
        <v>-3307719</v>
      </c>
      <c r="J16" s="6">
        <v>20351247</v>
      </c>
      <c r="K16" s="6">
        <v>5997983</v>
      </c>
      <c r="L16" s="6">
        <v>10556261</v>
      </c>
      <c r="M16" s="222">
        <f t="shared" si="0"/>
        <v>154155.12328088217</v>
      </c>
      <c r="N16" s="6">
        <f t="shared" si="0"/>
        <v>-384843.63771527691</v>
      </c>
      <c r="O16" s="6">
        <f t="shared" si="0"/>
        <v>2458747.2432164541</v>
      </c>
      <c r="P16" s="6">
        <f t="shared" si="0"/>
        <v>657197.37331185734</v>
      </c>
      <c r="Q16" s="223">
        <f t="shared" si="0"/>
        <v>1213472.9277660761</v>
      </c>
      <c r="R16" s="222">
        <f t="shared" si="0"/>
        <v>145875.72791475654</v>
      </c>
      <c r="S16" s="6">
        <f t="shared" si="0"/>
        <v>-409827.6545657292</v>
      </c>
      <c r="T16" s="6">
        <f t="shared" si="0"/>
        <v>2521527.3200346921</v>
      </c>
      <c r="U16" s="6">
        <f t="shared" si="0"/>
        <v>743152.39747243223</v>
      </c>
      <c r="V16" s="223">
        <f t="shared" si="0"/>
        <v>1307924.7924668565</v>
      </c>
    </row>
    <row r="17" spans="1:22">
      <c r="A17" t="s">
        <v>187</v>
      </c>
      <c r="B17" s="7">
        <v>5177</v>
      </c>
      <c r="C17" s="7">
        <v>482548</v>
      </c>
      <c r="D17" s="7">
        <v>-538683</v>
      </c>
      <c r="E17" s="7">
        <v>11036278</v>
      </c>
      <c r="F17" s="7">
        <v>8952153</v>
      </c>
      <c r="G17" s="7">
        <v>10441222</v>
      </c>
      <c r="H17" s="7">
        <v>1323397</v>
      </c>
      <c r="I17" s="7">
        <v>-1221575</v>
      </c>
      <c r="J17" s="7">
        <v>16759086</v>
      </c>
      <c r="K17" s="7">
        <v>12049929</v>
      </c>
      <c r="L17" s="7">
        <v>13665821</v>
      </c>
      <c r="M17" s="215">
        <f t="shared" si="0"/>
        <v>93209.967162449291</v>
      </c>
      <c r="N17" s="7">
        <f t="shared" si="0"/>
        <v>-104053.11956731699</v>
      </c>
      <c r="O17" s="7">
        <f t="shared" si="0"/>
        <v>2131790.2259996138</v>
      </c>
      <c r="P17" s="7">
        <f t="shared" si="0"/>
        <v>1729216.3415105273</v>
      </c>
      <c r="Q17" s="216">
        <f t="shared" si="0"/>
        <v>2016847.9814564418</v>
      </c>
      <c r="R17" s="215">
        <f t="shared" si="0"/>
        <v>255630.09464941086</v>
      </c>
      <c r="S17" s="7">
        <f t="shared" si="0"/>
        <v>-235961.94707359475</v>
      </c>
      <c r="T17" s="7">
        <f t="shared" si="0"/>
        <v>3237219.6252655978</v>
      </c>
      <c r="U17" s="7">
        <f t="shared" si="0"/>
        <v>2327589.1442920612</v>
      </c>
      <c r="V17" s="216">
        <f t="shared" si="0"/>
        <v>2639718.1765501252</v>
      </c>
    </row>
    <row r="18" spans="1:22">
      <c r="A18" s="4" t="s">
        <v>186</v>
      </c>
      <c r="B18" s="6">
        <v>5163</v>
      </c>
      <c r="C18" s="6">
        <v>938100</v>
      </c>
      <c r="D18" s="6">
        <v>-424554</v>
      </c>
      <c r="E18" s="6">
        <v>12765850</v>
      </c>
      <c r="F18" s="6">
        <v>8205233</v>
      </c>
      <c r="G18" s="6">
        <v>11776615</v>
      </c>
      <c r="H18" s="6">
        <v>1888314</v>
      </c>
      <c r="I18" s="6">
        <v>-888359</v>
      </c>
      <c r="J18" s="6">
        <v>19023917</v>
      </c>
      <c r="K18" s="6">
        <v>7640995</v>
      </c>
      <c r="L18" s="6">
        <v>11407476</v>
      </c>
      <c r="M18" s="222">
        <f t="shared" si="0"/>
        <v>181696.68797210924</v>
      </c>
      <c r="N18" s="6">
        <f t="shared" si="0"/>
        <v>-82230.098779779204</v>
      </c>
      <c r="O18" s="6">
        <f t="shared" si="0"/>
        <v>2472564.4005423207</v>
      </c>
      <c r="P18" s="6">
        <f t="shared" si="0"/>
        <v>1589237.4588417588</v>
      </c>
      <c r="Q18" s="223">
        <f t="shared" si="0"/>
        <v>2280963.5870617856</v>
      </c>
      <c r="R18" s="222">
        <f t="shared" si="0"/>
        <v>365739.68622893665</v>
      </c>
      <c r="S18" s="6">
        <f t="shared" si="0"/>
        <v>-172062.56052682549</v>
      </c>
      <c r="T18" s="6">
        <f t="shared" si="0"/>
        <v>3684663.3740073601</v>
      </c>
      <c r="U18" s="6">
        <f t="shared" si="0"/>
        <v>1479952.5469688165</v>
      </c>
      <c r="V18" s="223">
        <f t="shared" si="0"/>
        <v>2209466.5891923299</v>
      </c>
    </row>
    <row r="19" spans="1:22">
      <c r="A19" t="s">
        <v>269</v>
      </c>
      <c r="B19" s="7">
        <v>4572</v>
      </c>
      <c r="C19" s="7">
        <v>-23464.299999999988</v>
      </c>
      <c r="D19" s="7">
        <v>-473119.80000000005</v>
      </c>
      <c r="E19" s="7">
        <v>10405825.4</v>
      </c>
      <c r="F19" s="7">
        <v>5700616</v>
      </c>
      <c r="G19" s="7">
        <v>8082982.3000000007</v>
      </c>
      <c r="H19" s="7">
        <v>211192.00000000006</v>
      </c>
      <c r="I19" s="7">
        <v>-680677.3</v>
      </c>
      <c r="J19" s="7">
        <v>11626597.6</v>
      </c>
      <c r="K19" s="7">
        <v>6262757.1000000006</v>
      </c>
      <c r="L19" s="7">
        <v>8746537.8000000007</v>
      </c>
      <c r="M19" s="215">
        <f t="shared" si="0"/>
        <v>-5132.1741032370928</v>
      </c>
      <c r="N19" s="7">
        <f t="shared" si="0"/>
        <v>-103482.02099737534</v>
      </c>
      <c r="O19" s="7">
        <f t="shared" si="0"/>
        <v>2275989.8075240594</v>
      </c>
      <c r="P19" s="7">
        <f t="shared" si="0"/>
        <v>1246853.8932633421</v>
      </c>
      <c r="Q19" s="216">
        <f t="shared" si="0"/>
        <v>1767931.3867016623</v>
      </c>
      <c r="R19" s="215">
        <f t="shared" si="0"/>
        <v>46192.475940507451</v>
      </c>
      <c r="S19" s="7">
        <f t="shared" si="0"/>
        <v>-148879.54943132109</v>
      </c>
      <c r="T19" s="7">
        <f t="shared" si="0"/>
        <v>2543000.3499562554</v>
      </c>
      <c r="U19" s="7">
        <f t="shared" si="0"/>
        <v>1369806.8897637797</v>
      </c>
      <c r="V19" s="216">
        <f t="shared" si="0"/>
        <v>1913066.0104986879</v>
      </c>
    </row>
    <row r="20" spans="1:22">
      <c r="A20" s="4" t="s">
        <v>188</v>
      </c>
      <c r="B20" s="6">
        <v>4444</v>
      </c>
      <c r="C20" s="6">
        <v>955218.60000000009</v>
      </c>
      <c r="D20" s="6">
        <v>-497878.5</v>
      </c>
      <c r="E20" s="6">
        <v>14402948.200000001</v>
      </c>
      <c r="F20" s="6">
        <v>1665038.9</v>
      </c>
      <c r="G20" s="6">
        <v>6264116.3000000007</v>
      </c>
      <c r="H20" s="6">
        <v>1550946.6</v>
      </c>
      <c r="I20" s="6">
        <v>-699075.60000000009</v>
      </c>
      <c r="J20" s="6">
        <v>17325368.300000004</v>
      </c>
      <c r="K20" s="6">
        <v>1376618.9000000001</v>
      </c>
      <c r="L20" s="6">
        <v>6225076.1000000006</v>
      </c>
      <c r="M20" s="222">
        <f t="shared" si="0"/>
        <v>214945.67956795683</v>
      </c>
      <c r="N20" s="6">
        <f t="shared" si="0"/>
        <v>-112033.86588658865</v>
      </c>
      <c r="O20" s="6">
        <f t="shared" si="0"/>
        <v>3240987.4437443744</v>
      </c>
      <c r="P20" s="6">
        <f t="shared" si="0"/>
        <v>374671.21962196217</v>
      </c>
      <c r="Q20" s="223">
        <f t="shared" si="0"/>
        <v>1409567.1242124215</v>
      </c>
      <c r="R20" s="222">
        <f t="shared" si="0"/>
        <v>348997.8847884789</v>
      </c>
      <c r="S20" s="6">
        <f t="shared" si="0"/>
        <v>-157307.74077407742</v>
      </c>
      <c r="T20" s="6">
        <f t="shared" si="0"/>
        <v>3898597.727272728</v>
      </c>
      <c r="U20" s="6">
        <f t="shared" si="0"/>
        <v>309770.22952295234</v>
      </c>
      <c r="V20" s="223">
        <f t="shared" si="0"/>
        <v>1400782.200720072</v>
      </c>
    </row>
    <row r="21" spans="1:22">
      <c r="A21" t="s">
        <v>781</v>
      </c>
      <c r="B21" s="7">
        <v>4276</v>
      </c>
      <c r="C21" s="7">
        <v>751882</v>
      </c>
      <c r="D21" s="7">
        <v>-592330</v>
      </c>
      <c r="E21" s="7">
        <v>11134565</v>
      </c>
      <c r="F21" s="7">
        <v>7090366</v>
      </c>
      <c r="G21" s="7">
        <v>8872124</v>
      </c>
      <c r="H21" s="7">
        <v>1226204</v>
      </c>
      <c r="I21" s="7">
        <v>-961715</v>
      </c>
      <c r="J21" s="7">
        <v>14539142</v>
      </c>
      <c r="K21" s="7">
        <v>8252837</v>
      </c>
      <c r="L21" s="7">
        <v>10196322</v>
      </c>
      <c r="M21" s="215">
        <f t="shared" si="0"/>
        <v>175837.69878391019</v>
      </c>
      <c r="N21" s="7">
        <f t="shared" si="0"/>
        <v>-138524.3217960711</v>
      </c>
      <c r="O21" s="7">
        <f t="shared" si="0"/>
        <v>2603967.492984097</v>
      </c>
      <c r="P21" s="7">
        <f t="shared" si="0"/>
        <v>1658177.2684752105</v>
      </c>
      <c r="Q21" s="216">
        <f t="shared" si="0"/>
        <v>2074865.294667914</v>
      </c>
      <c r="R21" s="215">
        <f t="shared" si="0"/>
        <v>286764.2656688494</v>
      </c>
      <c r="S21" s="7">
        <f t="shared" si="0"/>
        <v>-224909.96258185219</v>
      </c>
      <c r="T21" s="7">
        <f t="shared" si="0"/>
        <v>3400173.5266604307</v>
      </c>
      <c r="U21" s="7">
        <f t="shared" si="0"/>
        <v>1930036.7165575302</v>
      </c>
      <c r="V21" s="216">
        <f t="shared" si="0"/>
        <v>2384546.772684752</v>
      </c>
    </row>
    <row r="22" spans="1:22">
      <c r="A22" s="4" t="s">
        <v>190</v>
      </c>
      <c r="B22" s="6">
        <v>4100</v>
      </c>
      <c r="C22" s="6">
        <v>961404</v>
      </c>
      <c r="D22" s="6">
        <v>-303538</v>
      </c>
      <c r="E22" s="6">
        <v>9824942</v>
      </c>
      <c r="F22" s="6">
        <v>2449569</v>
      </c>
      <c r="G22" s="6">
        <v>3870945</v>
      </c>
      <c r="H22" s="6">
        <v>998908</v>
      </c>
      <c r="I22" s="6">
        <v>-317786</v>
      </c>
      <c r="J22" s="6">
        <v>12050611</v>
      </c>
      <c r="K22" s="6">
        <v>4339688</v>
      </c>
      <c r="L22" s="6">
        <v>5761064</v>
      </c>
      <c r="M22" s="222">
        <f t="shared" si="0"/>
        <v>234488.78048780488</v>
      </c>
      <c r="N22" s="6">
        <f t="shared" si="0"/>
        <v>-74033.658536585368</v>
      </c>
      <c r="O22" s="6">
        <f t="shared" si="0"/>
        <v>2396327.317073171</v>
      </c>
      <c r="P22" s="6">
        <f t="shared" si="0"/>
        <v>597455.85365853668</v>
      </c>
      <c r="Q22" s="223">
        <f t="shared" si="0"/>
        <v>944132.92682926834</v>
      </c>
      <c r="R22" s="222">
        <f t="shared" si="0"/>
        <v>243636.09756097561</v>
      </c>
      <c r="S22" s="6">
        <f t="shared" si="0"/>
        <v>-77508.780487804877</v>
      </c>
      <c r="T22" s="6">
        <f t="shared" si="0"/>
        <v>2939173.4146341463</v>
      </c>
      <c r="U22" s="6">
        <f t="shared" si="0"/>
        <v>1058460.487804878</v>
      </c>
      <c r="V22" s="223">
        <f t="shared" si="0"/>
        <v>1405137.5609756098</v>
      </c>
    </row>
    <row r="23" spans="1:22">
      <c r="A23" t="s">
        <v>191</v>
      </c>
      <c r="B23" s="7">
        <v>3897</v>
      </c>
      <c r="C23" s="7">
        <v>596818</v>
      </c>
      <c r="D23" s="7">
        <v>-635788</v>
      </c>
      <c r="E23" s="7">
        <v>9464057</v>
      </c>
      <c r="F23" s="7">
        <v>3503300</v>
      </c>
      <c r="G23" s="7">
        <v>4687851</v>
      </c>
      <c r="H23" s="7">
        <v>702621</v>
      </c>
      <c r="I23" s="7">
        <v>-711263</v>
      </c>
      <c r="J23" s="7">
        <v>10411771</v>
      </c>
      <c r="K23" s="7">
        <v>4657842</v>
      </c>
      <c r="L23" s="7">
        <v>6063812</v>
      </c>
      <c r="M23" s="215">
        <f t="shared" si="0"/>
        <v>153148.06261226584</v>
      </c>
      <c r="N23" s="7">
        <f t="shared" si="0"/>
        <v>-163148.06261226584</v>
      </c>
      <c r="O23" s="7">
        <f t="shared" si="0"/>
        <v>2428549.3969720295</v>
      </c>
      <c r="P23" s="7">
        <f t="shared" si="0"/>
        <v>898973.56941236858</v>
      </c>
      <c r="Q23" s="216">
        <f t="shared" si="0"/>
        <v>1202938.4141647422</v>
      </c>
      <c r="R23" s="215">
        <f t="shared" si="0"/>
        <v>180297.92147806005</v>
      </c>
      <c r="S23" s="7">
        <f t="shared" si="0"/>
        <v>-182515.52476263794</v>
      </c>
      <c r="T23" s="7">
        <f t="shared" si="0"/>
        <v>2671740.0564536825</v>
      </c>
      <c r="U23" s="7">
        <f t="shared" si="0"/>
        <v>1195237.8752886837</v>
      </c>
      <c r="V23" s="216">
        <f t="shared" si="0"/>
        <v>1556020.5286117524</v>
      </c>
    </row>
    <row r="24" spans="1:22">
      <c r="A24" s="4" t="s">
        <v>189</v>
      </c>
      <c r="B24" s="6">
        <v>3797</v>
      </c>
      <c r="C24" s="6">
        <v>681323</v>
      </c>
      <c r="D24" s="6">
        <v>-293632</v>
      </c>
      <c r="E24" s="6">
        <v>7892712</v>
      </c>
      <c r="F24" s="6">
        <v>5072002</v>
      </c>
      <c r="G24" s="6">
        <v>7328861</v>
      </c>
      <c r="H24" s="6">
        <v>1059323</v>
      </c>
      <c r="I24" s="6">
        <v>-658938</v>
      </c>
      <c r="J24" s="6">
        <v>11451516</v>
      </c>
      <c r="K24" s="6">
        <v>7472090</v>
      </c>
      <c r="L24" s="6">
        <v>9811042</v>
      </c>
      <c r="M24" s="222">
        <f t="shared" si="0"/>
        <v>179437.18725309454</v>
      </c>
      <c r="N24" s="6">
        <f t="shared" si="0"/>
        <v>-77332.631024493021</v>
      </c>
      <c r="O24" s="6">
        <f t="shared" si="0"/>
        <v>2078670.5293652886</v>
      </c>
      <c r="P24" s="6">
        <f t="shared" si="0"/>
        <v>1335791.9410060574</v>
      </c>
      <c r="Q24" s="223">
        <f t="shared" si="0"/>
        <v>1930171.4511456413</v>
      </c>
      <c r="R24" s="222">
        <f t="shared" si="0"/>
        <v>278989.46536739531</v>
      </c>
      <c r="S24" s="6">
        <f t="shared" si="0"/>
        <v>-173541.74348169606</v>
      </c>
      <c r="T24" s="6">
        <f t="shared" si="0"/>
        <v>3015937.8456676323</v>
      </c>
      <c r="U24" s="6">
        <f t="shared" si="0"/>
        <v>1967893.0734790624</v>
      </c>
      <c r="V24" s="223">
        <f t="shared" si="0"/>
        <v>2583893.0734790624</v>
      </c>
    </row>
    <row r="25" spans="1:22">
      <c r="A25" t="s">
        <v>192</v>
      </c>
      <c r="B25" s="7">
        <v>3579</v>
      </c>
      <c r="C25" s="7">
        <v>1811220</v>
      </c>
      <c r="D25" s="7">
        <v>-1020146</v>
      </c>
      <c r="E25" s="7">
        <v>11918846</v>
      </c>
      <c r="F25" s="7">
        <v>1457140</v>
      </c>
      <c r="G25" s="7">
        <v>2315678</v>
      </c>
      <c r="H25" s="7">
        <v>1949679</v>
      </c>
      <c r="I25" s="7">
        <v>-1313946</v>
      </c>
      <c r="J25" s="7">
        <v>12439055</v>
      </c>
      <c r="K25" s="7">
        <v>1677987</v>
      </c>
      <c r="L25" s="7">
        <v>2635523</v>
      </c>
      <c r="M25" s="215">
        <f t="shared" si="0"/>
        <v>506068.73428331938</v>
      </c>
      <c r="N25" s="7">
        <f t="shared" si="0"/>
        <v>-285036.60240290582</v>
      </c>
      <c r="O25" s="7">
        <f t="shared" si="0"/>
        <v>3330216.8203408774</v>
      </c>
      <c r="P25" s="7">
        <f t="shared" si="0"/>
        <v>407136.0715283599</v>
      </c>
      <c r="Q25" s="216">
        <f t="shared" si="0"/>
        <v>647018.16149762494</v>
      </c>
      <c r="R25" s="215">
        <f t="shared" si="0"/>
        <v>544755.2388935457</v>
      </c>
      <c r="S25" s="7">
        <f t="shared" si="0"/>
        <v>-367126.5716680637</v>
      </c>
      <c r="T25" s="7">
        <f t="shared" si="0"/>
        <v>3475567.1975412122</v>
      </c>
      <c r="U25" s="7">
        <f t="shared" si="0"/>
        <v>468842.41408214584</v>
      </c>
      <c r="V25" s="216">
        <f t="shared" si="0"/>
        <v>736385.30315730651</v>
      </c>
    </row>
    <row r="26" spans="1:22">
      <c r="A26" s="4" t="s">
        <v>194</v>
      </c>
      <c r="B26" s="6">
        <v>3265</v>
      </c>
      <c r="C26" s="6">
        <v>650351</v>
      </c>
      <c r="D26" s="6">
        <v>-609604</v>
      </c>
      <c r="E26" s="6">
        <v>7336937</v>
      </c>
      <c r="F26" s="6">
        <v>5388285</v>
      </c>
      <c r="G26" s="6">
        <v>6410017</v>
      </c>
      <c r="H26" s="6">
        <v>650266</v>
      </c>
      <c r="I26" s="6">
        <v>-842344</v>
      </c>
      <c r="J26" s="6">
        <v>7710326</v>
      </c>
      <c r="K26" s="6">
        <v>5611990</v>
      </c>
      <c r="L26" s="6">
        <v>6633722</v>
      </c>
      <c r="M26" s="222">
        <f t="shared" si="0"/>
        <v>199188.66768759571</v>
      </c>
      <c r="N26" s="6">
        <f t="shared" si="0"/>
        <v>-186708.72894333844</v>
      </c>
      <c r="O26" s="6">
        <f t="shared" si="0"/>
        <v>2247147.6263399697</v>
      </c>
      <c r="P26" s="6">
        <f t="shared" si="0"/>
        <v>1650316.9984686065</v>
      </c>
      <c r="Q26" s="223">
        <f t="shared" si="0"/>
        <v>1963251.7611026033</v>
      </c>
      <c r="R26" s="222">
        <f t="shared" si="0"/>
        <v>199162.63399693722</v>
      </c>
      <c r="S26" s="6">
        <f t="shared" si="0"/>
        <v>-257992.03675344563</v>
      </c>
      <c r="T26" s="6">
        <f t="shared" si="0"/>
        <v>2361508.7289433386</v>
      </c>
      <c r="U26" s="6">
        <f t="shared" si="0"/>
        <v>1718833.078101072</v>
      </c>
      <c r="V26" s="223">
        <f t="shared" si="0"/>
        <v>2031767.8407350688</v>
      </c>
    </row>
    <row r="27" spans="1:22">
      <c r="A27" t="s">
        <v>193</v>
      </c>
      <c r="B27" s="7">
        <v>3081</v>
      </c>
      <c r="C27" s="7">
        <v>748464</v>
      </c>
      <c r="D27" s="7">
        <v>-255276</v>
      </c>
      <c r="E27" s="7">
        <v>7217709</v>
      </c>
      <c r="F27" s="7">
        <v>3009316</v>
      </c>
      <c r="G27" s="7">
        <v>5474616</v>
      </c>
      <c r="H27" s="7">
        <v>1015335</v>
      </c>
      <c r="I27" s="7">
        <v>-259896</v>
      </c>
      <c r="J27" s="7">
        <v>11364805</v>
      </c>
      <c r="K27" s="7">
        <v>5304014</v>
      </c>
      <c r="L27" s="7">
        <v>7854125</v>
      </c>
      <c r="M27" s="215">
        <f t="shared" si="0"/>
        <v>242928.91918208374</v>
      </c>
      <c r="N27" s="7">
        <f t="shared" si="0"/>
        <v>-82854.91723466407</v>
      </c>
      <c r="O27" s="7">
        <f t="shared" si="0"/>
        <v>2342651.4118792601</v>
      </c>
      <c r="P27" s="7">
        <f t="shared" si="0"/>
        <v>976733.52807530027</v>
      </c>
      <c r="Q27" s="216">
        <f t="shared" si="0"/>
        <v>1776895.8130477117</v>
      </c>
      <c r="R27" s="215">
        <f t="shared" si="0"/>
        <v>329547.22492697177</v>
      </c>
      <c r="S27" s="7">
        <f t="shared" si="0"/>
        <v>-84354.430379746831</v>
      </c>
      <c r="T27" s="7">
        <f t="shared" si="0"/>
        <v>3688674.1317753978</v>
      </c>
      <c r="U27" s="7">
        <f t="shared" si="0"/>
        <v>1721523.5313209996</v>
      </c>
      <c r="V27" s="216">
        <f t="shared" si="0"/>
        <v>2549212.9178838041</v>
      </c>
    </row>
    <row r="28" spans="1:22">
      <c r="A28" s="4" t="s">
        <v>196</v>
      </c>
      <c r="B28" s="6">
        <v>2631</v>
      </c>
      <c r="C28" s="6">
        <v>673421</v>
      </c>
      <c r="D28" s="6">
        <v>-457316</v>
      </c>
      <c r="E28" s="6">
        <v>5197942</v>
      </c>
      <c r="F28" s="6">
        <v>1797031</v>
      </c>
      <c r="G28" s="6">
        <v>2482269</v>
      </c>
      <c r="H28" s="6">
        <v>1111979</v>
      </c>
      <c r="I28" s="6">
        <v>-1262672</v>
      </c>
      <c r="J28" s="6">
        <v>8240230</v>
      </c>
      <c r="K28" s="6">
        <v>3096727</v>
      </c>
      <c r="L28" s="6">
        <v>3807899</v>
      </c>
      <c r="M28" s="222">
        <f t="shared" si="0"/>
        <v>255956.29038388445</v>
      </c>
      <c r="N28" s="6">
        <f t="shared" si="0"/>
        <v>-173818.32003040667</v>
      </c>
      <c r="O28" s="6">
        <f t="shared" si="0"/>
        <v>1975652.6035727861</v>
      </c>
      <c r="P28" s="6">
        <f t="shared" si="0"/>
        <v>683022.04484986688</v>
      </c>
      <c r="Q28" s="223">
        <f t="shared" si="0"/>
        <v>943469.78335233743</v>
      </c>
      <c r="R28" s="222">
        <f t="shared" si="0"/>
        <v>422645.00190041808</v>
      </c>
      <c r="S28" s="6">
        <f t="shared" si="0"/>
        <v>-479920.94260737358</v>
      </c>
      <c r="T28" s="6">
        <f t="shared" si="0"/>
        <v>3131976.4348156597</v>
      </c>
      <c r="U28" s="6">
        <f t="shared" si="0"/>
        <v>1177015.203344736</v>
      </c>
      <c r="V28" s="223">
        <f t="shared" si="0"/>
        <v>1447320.0304066895</v>
      </c>
    </row>
    <row r="29" spans="1:22">
      <c r="A29" t="s">
        <v>195</v>
      </c>
      <c r="B29" s="7">
        <v>2487</v>
      </c>
      <c r="C29" s="7">
        <v>597886</v>
      </c>
      <c r="D29" s="7">
        <v>-466281</v>
      </c>
      <c r="E29" s="7">
        <v>7327511</v>
      </c>
      <c r="F29" s="7">
        <v>1287387</v>
      </c>
      <c r="G29" s="7">
        <v>1946417</v>
      </c>
      <c r="H29" s="7">
        <v>816305</v>
      </c>
      <c r="I29" s="7">
        <v>-464156</v>
      </c>
      <c r="J29" s="7">
        <v>8599625</v>
      </c>
      <c r="K29" s="7">
        <v>1574409</v>
      </c>
      <c r="L29" s="7">
        <v>2345255</v>
      </c>
      <c r="M29" s="215">
        <f t="shared" si="0"/>
        <v>240404.50341777242</v>
      </c>
      <c r="N29" s="7">
        <f t="shared" si="0"/>
        <v>-187487.33413751508</v>
      </c>
      <c r="O29" s="7">
        <f t="shared" si="0"/>
        <v>2946325.2915158826</v>
      </c>
      <c r="P29" s="7">
        <f t="shared" si="0"/>
        <v>517646.56212303974</v>
      </c>
      <c r="Q29" s="216">
        <f t="shared" si="0"/>
        <v>782636.50985122635</v>
      </c>
      <c r="R29" s="215">
        <f t="shared" si="0"/>
        <v>328228.78970647365</v>
      </c>
      <c r="S29" s="7">
        <f t="shared" si="0"/>
        <v>-186632.89103337354</v>
      </c>
      <c r="T29" s="7">
        <f t="shared" si="0"/>
        <v>3457830.7197426623</v>
      </c>
      <c r="U29" s="7">
        <f t="shared" si="0"/>
        <v>633055.48854041018</v>
      </c>
      <c r="V29" s="216">
        <f t="shared" si="0"/>
        <v>943005.62927221553</v>
      </c>
    </row>
    <row r="30" spans="1:22">
      <c r="A30" s="4" t="s">
        <v>198</v>
      </c>
      <c r="B30" s="6">
        <v>2007</v>
      </c>
      <c r="C30" s="6">
        <v>487958</v>
      </c>
      <c r="D30" s="6">
        <v>-958666</v>
      </c>
      <c r="E30" s="6">
        <v>5552236</v>
      </c>
      <c r="F30" s="6">
        <v>2114871</v>
      </c>
      <c r="G30" s="6">
        <v>2369466</v>
      </c>
      <c r="H30" s="6">
        <v>587256</v>
      </c>
      <c r="I30" s="6">
        <v>-977627</v>
      </c>
      <c r="J30" s="6">
        <v>5754431</v>
      </c>
      <c r="K30" s="6">
        <v>2137781</v>
      </c>
      <c r="L30" s="6">
        <v>2392376</v>
      </c>
      <c r="M30" s="222">
        <f t="shared" si="0"/>
        <v>243128.05181863479</v>
      </c>
      <c r="N30" s="6">
        <f t="shared" si="0"/>
        <v>-477661.18584952666</v>
      </c>
      <c r="O30" s="6">
        <f t="shared" si="0"/>
        <v>2766435.4758345787</v>
      </c>
      <c r="P30" s="6">
        <f t="shared" si="0"/>
        <v>1053747.3841554557</v>
      </c>
      <c r="Q30" s="223">
        <f t="shared" si="0"/>
        <v>1180600.8968609865</v>
      </c>
      <c r="R30" s="222">
        <f t="shared" si="0"/>
        <v>292603.88639760838</v>
      </c>
      <c r="S30" s="6">
        <f t="shared" si="0"/>
        <v>-487108.61983059294</v>
      </c>
      <c r="T30" s="6">
        <f t="shared" si="0"/>
        <v>2867180.3687095167</v>
      </c>
      <c r="U30" s="6">
        <f t="shared" si="0"/>
        <v>1065162.4314897859</v>
      </c>
      <c r="V30" s="223">
        <f t="shared" si="0"/>
        <v>1192015.9441953164</v>
      </c>
    </row>
    <row r="31" spans="1:22">
      <c r="A31" t="s">
        <v>197</v>
      </c>
      <c r="B31" s="7">
        <v>1973</v>
      </c>
      <c r="C31" s="7">
        <v>511293</v>
      </c>
      <c r="D31" s="7">
        <v>-181286</v>
      </c>
      <c r="E31" s="7">
        <v>6455924</v>
      </c>
      <c r="F31" s="7">
        <v>804567</v>
      </c>
      <c r="G31" s="7">
        <v>2592865</v>
      </c>
      <c r="H31" s="7">
        <v>593825</v>
      </c>
      <c r="I31" s="7">
        <v>-289569</v>
      </c>
      <c r="J31" s="7">
        <v>7139937</v>
      </c>
      <c r="K31" s="7">
        <v>671640</v>
      </c>
      <c r="L31" s="7">
        <v>2511551</v>
      </c>
      <c r="M31" s="215">
        <f t="shared" si="0"/>
        <v>259144.95691839835</v>
      </c>
      <c r="N31" s="7">
        <f t="shared" si="0"/>
        <v>-91883.42625443486</v>
      </c>
      <c r="O31" s="7">
        <f t="shared" si="0"/>
        <v>3272135.8337557022</v>
      </c>
      <c r="P31" s="7">
        <f t="shared" si="0"/>
        <v>407788.64673086669</v>
      </c>
      <c r="Q31" s="216">
        <f t="shared" si="0"/>
        <v>1314173.8469336038</v>
      </c>
      <c r="R31" s="215">
        <f t="shared" si="0"/>
        <v>300975.67156614293</v>
      </c>
      <c r="S31" s="7">
        <f t="shared" si="0"/>
        <v>-146765.83882412571</v>
      </c>
      <c r="T31" s="7">
        <f t="shared" si="0"/>
        <v>3618822.6051697922</v>
      </c>
      <c r="U31" s="7">
        <f t="shared" si="0"/>
        <v>340415.61074505828</v>
      </c>
      <c r="V31" s="216">
        <f t="shared" si="0"/>
        <v>1272960.4662949822</v>
      </c>
    </row>
    <row r="32" spans="1:22">
      <c r="A32" s="4" t="s">
        <v>200</v>
      </c>
      <c r="B32" s="6">
        <v>1867</v>
      </c>
      <c r="C32" s="6">
        <v>458335</v>
      </c>
      <c r="D32" s="6">
        <v>-466450</v>
      </c>
      <c r="E32" s="6">
        <v>5207950</v>
      </c>
      <c r="F32" s="6">
        <v>2000976</v>
      </c>
      <c r="G32" s="6">
        <v>2136797</v>
      </c>
      <c r="H32" s="6">
        <v>577614</v>
      </c>
      <c r="I32" s="6">
        <v>-557929</v>
      </c>
      <c r="J32" s="6">
        <v>6029638</v>
      </c>
      <c r="K32" s="6">
        <v>2590903</v>
      </c>
      <c r="L32" s="6">
        <v>2726724</v>
      </c>
      <c r="M32" s="222">
        <f t="shared" si="0"/>
        <v>245492.76914836635</v>
      </c>
      <c r="N32" s="6">
        <f t="shared" si="0"/>
        <v>-249839.31440814139</v>
      </c>
      <c r="O32" s="6">
        <f t="shared" si="0"/>
        <v>2789475.0937332618</v>
      </c>
      <c r="P32" s="6">
        <f t="shared" si="0"/>
        <v>1071760.0428494911</v>
      </c>
      <c r="Q32" s="223">
        <f t="shared" si="0"/>
        <v>1144508.3020889126</v>
      </c>
      <c r="R32" s="222">
        <f t="shared" si="0"/>
        <v>309380.82485270483</v>
      </c>
      <c r="S32" s="6">
        <f t="shared" si="0"/>
        <v>-298837.17193358333</v>
      </c>
      <c r="T32" s="6">
        <f t="shared" si="0"/>
        <v>3229586.5024102842</v>
      </c>
      <c r="U32" s="6">
        <f t="shared" si="0"/>
        <v>1387735.9400107122</v>
      </c>
      <c r="V32" s="223">
        <f t="shared" si="0"/>
        <v>1460484.1992501339</v>
      </c>
    </row>
    <row r="33" spans="1:22">
      <c r="A33" t="s">
        <v>199</v>
      </c>
      <c r="B33" s="7">
        <v>1866</v>
      </c>
      <c r="C33" s="7">
        <v>458441</v>
      </c>
      <c r="D33" s="7">
        <v>-123489</v>
      </c>
      <c r="E33" s="7">
        <v>5192157</v>
      </c>
      <c r="F33" s="7">
        <v>1283063</v>
      </c>
      <c r="G33" s="7">
        <v>2059118</v>
      </c>
      <c r="H33" s="7">
        <v>609716</v>
      </c>
      <c r="I33" s="7">
        <v>-174534</v>
      </c>
      <c r="J33" s="7">
        <v>6179949</v>
      </c>
      <c r="K33" s="7">
        <v>1324693</v>
      </c>
      <c r="L33" s="7">
        <v>2162646</v>
      </c>
      <c r="M33" s="215">
        <f t="shared" si="0"/>
        <v>245681.13612004288</v>
      </c>
      <c r="N33" s="7">
        <f t="shared" si="0"/>
        <v>-66178.456591639871</v>
      </c>
      <c r="O33" s="7">
        <f t="shared" si="0"/>
        <v>2782506.430868167</v>
      </c>
      <c r="P33" s="7">
        <f t="shared" si="0"/>
        <v>687600.75026795291</v>
      </c>
      <c r="Q33" s="216">
        <f t="shared" si="0"/>
        <v>1103493.0332261522</v>
      </c>
      <c r="R33" s="215">
        <f t="shared" ref="R33:V64" si="1">(H33/$B33)*1000</f>
        <v>326750.26795284031</v>
      </c>
      <c r="S33" s="7">
        <f t="shared" si="1"/>
        <v>-93533.762057877815</v>
      </c>
      <c r="T33" s="7">
        <f t="shared" si="1"/>
        <v>3311869.7749196142</v>
      </c>
      <c r="U33" s="7">
        <f t="shared" si="1"/>
        <v>709910.50375133974</v>
      </c>
      <c r="V33" s="216">
        <f t="shared" si="1"/>
        <v>1158974.276527331</v>
      </c>
    </row>
    <row r="34" spans="1:22">
      <c r="A34" s="4" t="s">
        <v>201</v>
      </c>
      <c r="B34" s="6">
        <v>1617</v>
      </c>
      <c r="C34" s="6">
        <v>469888</v>
      </c>
      <c r="D34" s="6">
        <v>-434846</v>
      </c>
      <c r="E34" s="6">
        <v>5854253</v>
      </c>
      <c r="F34" s="6">
        <v>1367484</v>
      </c>
      <c r="G34" s="6">
        <v>2008003</v>
      </c>
      <c r="H34" s="6">
        <v>691647</v>
      </c>
      <c r="I34" s="6">
        <v>-569489</v>
      </c>
      <c r="J34" s="6">
        <v>7443252</v>
      </c>
      <c r="K34" s="6">
        <v>1484266</v>
      </c>
      <c r="L34" s="6">
        <v>2174050</v>
      </c>
      <c r="M34" s="222">
        <f t="shared" ref="M34:V65" si="2">(C34/$B34)*1000</f>
        <v>290592.45516388374</v>
      </c>
      <c r="N34" s="6">
        <f t="shared" si="2"/>
        <v>-268921.45949288807</v>
      </c>
      <c r="O34" s="6">
        <f t="shared" si="2"/>
        <v>3620440.9400123688</v>
      </c>
      <c r="P34" s="6">
        <f t="shared" si="2"/>
        <v>845692.02226345078</v>
      </c>
      <c r="Q34" s="223">
        <f t="shared" si="2"/>
        <v>1241807.6685219542</v>
      </c>
      <c r="R34" s="222">
        <f t="shared" si="1"/>
        <v>427734.69387755101</v>
      </c>
      <c r="S34" s="6">
        <f t="shared" si="1"/>
        <v>-352188.62090290664</v>
      </c>
      <c r="T34" s="6">
        <f t="shared" si="1"/>
        <v>4603124.3042671615</v>
      </c>
      <c r="U34" s="6">
        <f t="shared" si="1"/>
        <v>917913.41991341999</v>
      </c>
      <c r="V34" s="223">
        <f t="shared" si="1"/>
        <v>1344495.9802102661</v>
      </c>
    </row>
    <row r="35" spans="1:22">
      <c r="A35" t="s">
        <v>202</v>
      </c>
      <c r="B35" s="7">
        <v>1500</v>
      </c>
      <c r="C35" s="7">
        <v>150337</v>
      </c>
      <c r="D35" s="7">
        <v>-24978</v>
      </c>
      <c r="E35" s="7">
        <v>2326935</v>
      </c>
      <c r="F35" s="7">
        <v>1719131</v>
      </c>
      <c r="G35" s="7">
        <v>1984089</v>
      </c>
      <c r="H35" s="7">
        <v>188562</v>
      </c>
      <c r="I35" s="7">
        <v>-121802</v>
      </c>
      <c r="J35" s="7">
        <v>2650255</v>
      </c>
      <c r="K35" s="7">
        <v>1751862</v>
      </c>
      <c r="L35" s="7">
        <v>2022038</v>
      </c>
      <c r="M35" s="215">
        <f t="shared" si="2"/>
        <v>100224.66666666666</v>
      </c>
      <c r="N35" s="7">
        <f t="shared" si="2"/>
        <v>-16652</v>
      </c>
      <c r="O35" s="7">
        <f t="shared" si="2"/>
        <v>1551290</v>
      </c>
      <c r="P35" s="7">
        <f t="shared" si="2"/>
        <v>1146087.3333333335</v>
      </c>
      <c r="Q35" s="216">
        <f t="shared" si="2"/>
        <v>1322726</v>
      </c>
      <c r="R35" s="215">
        <f t="shared" si="1"/>
        <v>125708</v>
      </c>
      <c r="S35" s="7">
        <f t="shared" si="1"/>
        <v>-81201.333333333343</v>
      </c>
      <c r="T35" s="7">
        <f t="shared" si="1"/>
        <v>1766836.6666666665</v>
      </c>
      <c r="U35" s="7">
        <f t="shared" si="1"/>
        <v>1167908</v>
      </c>
      <c r="V35" s="216">
        <f t="shared" si="1"/>
        <v>1348025.3333333333</v>
      </c>
    </row>
    <row r="36" spans="1:22">
      <c r="A36" s="4" t="s">
        <v>782</v>
      </c>
      <c r="B36" s="6">
        <v>1410</v>
      </c>
      <c r="C36" s="6">
        <v>269882</v>
      </c>
      <c r="D36" s="6">
        <v>-102534</v>
      </c>
      <c r="E36" s="6">
        <v>2413437</v>
      </c>
      <c r="F36" s="6">
        <v>1458819</v>
      </c>
      <c r="G36" s="6">
        <v>1557473</v>
      </c>
      <c r="H36" s="6">
        <v>307278</v>
      </c>
      <c r="I36" s="6">
        <v>-244647</v>
      </c>
      <c r="J36" s="6">
        <v>3034317</v>
      </c>
      <c r="K36" s="6">
        <v>1820422</v>
      </c>
      <c r="L36" s="6">
        <v>1919076</v>
      </c>
      <c r="M36" s="222">
        <f t="shared" si="2"/>
        <v>191405.67375886525</v>
      </c>
      <c r="N36" s="6">
        <f t="shared" si="2"/>
        <v>-72719.148936170212</v>
      </c>
      <c r="O36" s="6">
        <f t="shared" si="2"/>
        <v>1711657.4468085107</v>
      </c>
      <c r="P36" s="6">
        <f t="shared" si="2"/>
        <v>1034623.4042553192</v>
      </c>
      <c r="Q36" s="223">
        <f t="shared" si="2"/>
        <v>1104590.7801418439</v>
      </c>
      <c r="R36" s="222">
        <f t="shared" si="1"/>
        <v>217927.6595744681</v>
      </c>
      <c r="S36" s="6">
        <f t="shared" si="1"/>
        <v>-173508.51063829788</v>
      </c>
      <c r="T36" s="6">
        <f t="shared" si="1"/>
        <v>2151997.8723404254</v>
      </c>
      <c r="U36" s="6">
        <f t="shared" si="1"/>
        <v>1291079.4326241135</v>
      </c>
      <c r="V36" s="223">
        <f t="shared" si="1"/>
        <v>1361046.8085106383</v>
      </c>
    </row>
    <row r="37" spans="1:22">
      <c r="A37" t="s">
        <v>204</v>
      </c>
      <c r="B37" s="7">
        <v>1322</v>
      </c>
      <c r="C37" s="7">
        <v>257151</v>
      </c>
      <c r="D37" s="7">
        <v>-208394</v>
      </c>
      <c r="E37" s="7">
        <v>3813259</v>
      </c>
      <c r="F37" s="7">
        <v>2452610</v>
      </c>
      <c r="G37" s="7">
        <v>2524820</v>
      </c>
      <c r="H37" s="7">
        <v>372556</v>
      </c>
      <c r="I37" s="7">
        <v>-315567</v>
      </c>
      <c r="J37" s="7">
        <v>3894747</v>
      </c>
      <c r="K37" s="7">
        <v>2201903</v>
      </c>
      <c r="L37" s="7">
        <v>2274113</v>
      </c>
      <c r="M37" s="215">
        <f t="shared" si="2"/>
        <v>194516.64145234495</v>
      </c>
      <c r="N37" s="7">
        <f t="shared" si="2"/>
        <v>-157635.40090771558</v>
      </c>
      <c r="O37" s="7">
        <f t="shared" si="2"/>
        <v>2884462.1785173975</v>
      </c>
      <c r="P37" s="7">
        <f t="shared" si="2"/>
        <v>1855226.9288956127</v>
      </c>
      <c r="Q37" s="216">
        <f t="shared" si="2"/>
        <v>1909848.7140695916</v>
      </c>
      <c r="R37" s="215">
        <f t="shared" si="1"/>
        <v>281812.40544629347</v>
      </c>
      <c r="S37" s="7">
        <f t="shared" si="1"/>
        <v>-238704.23600605145</v>
      </c>
      <c r="T37" s="7">
        <f t="shared" si="1"/>
        <v>2946102.1180030257</v>
      </c>
      <c r="U37" s="7">
        <f t="shared" si="1"/>
        <v>1665584.7201210288</v>
      </c>
      <c r="V37" s="216">
        <f t="shared" si="1"/>
        <v>1720206.5052950077</v>
      </c>
    </row>
    <row r="38" spans="1:22">
      <c r="A38" s="4" t="s">
        <v>783</v>
      </c>
      <c r="B38" s="6">
        <v>1266</v>
      </c>
      <c r="C38" s="6">
        <v>244870</v>
      </c>
      <c r="D38" s="6">
        <v>-222354</v>
      </c>
      <c r="E38" s="6">
        <v>3591825</v>
      </c>
      <c r="F38" s="6">
        <v>2342043</v>
      </c>
      <c r="G38" s="6">
        <v>2762690</v>
      </c>
      <c r="H38" s="6">
        <v>307415</v>
      </c>
      <c r="I38" s="6">
        <v>-292708</v>
      </c>
      <c r="J38" s="6">
        <v>3981827</v>
      </c>
      <c r="K38" s="6">
        <v>2551408</v>
      </c>
      <c r="L38" s="6">
        <v>3078509</v>
      </c>
      <c r="M38" s="222">
        <f t="shared" si="2"/>
        <v>193420.22116903632</v>
      </c>
      <c r="N38" s="6">
        <f t="shared" si="2"/>
        <v>-175635.07109004739</v>
      </c>
      <c r="O38" s="6">
        <f t="shared" si="2"/>
        <v>2837144.5497630332</v>
      </c>
      <c r="P38" s="6">
        <f t="shared" si="2"/>
        <v>1849954.9763033176</v>
      </c>
      <c r="Q38" s="223">
        <f t="shared" si="2"/>
        <v>2182219.5892575043</v>
      </c>
      <c r="R38" s="222">
        <f t="shared" si="1"/>
        <v>242823.85466034757</v>
      </c>
      <c r="S38" s="6">
        <f t="shared" si="1"/>
        <v>-231206.95102685626</v>
      </c>
      <c r="T38" s="6">
        <f t="shared" si="1"/>
        <v>3145203.0015797787</v>
      </c>
      <c r="U38" s="6">
        <f t="shared" si="1"/>
        <v>2015330.1737756715</v>
      </c>
      <c r="V38" s="223">
        <f t="shared" si="1"/>
        <v>2431681.6745655611</v>
      </c>
    </row>
    <row r="39" spans="1:22">
      <c r="A39" t="s">
        <v>784</v>
      </c>
      <c r="B39" s="7">
        <v>1263</v>
      </c>
      <c r="C39" s="7">
        <v>153911</v>
      </c>
      <c r="D39" s="7">
        <v>-134759</v>
      </c>
      <c r="E39" s="7">
        <v>4083374</v>
      </c>
      <c r="F39" s="7">
        <v>2481763</v>
      </c>
      <c r="G39" s="7">
        <v>2954890</v>
      </c>
      <c r="H39" s="7">
        <v>213707</v>
      </c>
      <c r="I39" s="7">
        <v>-193804</v>
      </c>
      <c r="J39" s="7">
        <v>4636065</v>
      </c>
      <c r="K39" s="7">
        <v>3033320</v>
      </c>
      <c r="L39" s="7">
        <v>3506447</v>
      </c>
      <c r="M39" s="215">
        <f t="shared" si="2"/>
        <v>121861.44101346</v>
      </c>
      <c r="N39" s="7">
        <f t="shared" si="2"/>
        <v>-106697.54552652415</v>
      </c>
      <c r="O39" s="7">
        <f t="shared" si="2"/>
        <v>3233075.2177355504</v>
      </c>
      <c r="P39" s="7">
        <f t="shared" si="2"/>
        <v>1964974.663499604</v>
      </c>
      <c r="Q39" s="216">
        <f t="shared" si="2"/>
        <v>2339580.3642121931</v>
      </c>
      <c r="R39" s="215">
        <f t="shared" si="1"/>
        <v>169205.85906571653</v>
      </c>
      <c r="S39" s="7">
        <f t="shared" si="1"/>
        <v>-153447.34758511483</v>
      </c>
      <c r="T39" s="7">
        <f t="shared" si="1"/>
        <v>3670676.9596199524</v>
      </c>
      <c r="U39" s="7">
        <f t="shared" si="1"/>
        <v>2401678.5431512273</v>
      </c>
      <c r="V39" s="216">
        <f t="shared" si="1"/>
        <v>2776284.2438638164</v>
      </c>
    </row>
    <row r="40" spans="1:22">
      <c r="A40" s="4" t="s">
        <v>203</v>
      </c>
      <c r="B40" s="6">
        <v>1212</v>
      </c>
      <c r="C40" s="6">
        <v>142902</v>
      </c>
      <c r="D40" s="6">
        <v>-51859</v>
      </c>
      <c r="E40" s="6">
        <v>3052133</v>
      </c>
      <c r="F40" s="6">
        <v>783956</v>
      </c>
      <c r="G40" s="6">
        <v>1029876</v>
      </c>
      <c r="H40" s="6">
        <v>211235</v>
      </c>
      <c r="I40" s="6">
        <v>-83216</v>
      </c>
      <c r="J40" s="6">
        <v>3278115</v>
      </c>
      <c r="K40" s="6">
        <v>1292345</v>
      </c>
      <c r="L40" s="6">
        <v>1541737</v>
      </c>
      <c r="M40" s="222">
        <f t="shared" si="2"/>
        <v>117905.9405940594</v>
      </c>
      <c r="N40" s="6">
        <f t="shared" si="2"/>
        <v>-42787.953795379537</v>
      </c>
      <c r="O40" s="6">
        <f t="shared" si="2"/>
        <v>2518261.5511551155</v>
      </c>
      <c r="P40" s="6">
        <f t="shared" si="2"/>
        <v>646828.38283828378</v>
      </c>
      <c r="Q40" s="223">
        <f t="shared" si="2"/>
        <v>849732.67326732678</v>
      </c>
      <c r="R40" s="222">
        <f t="shared" si="1"/>
        <v>174286.30363036302</v>
      </c>
      <c r="S40" s="6">
        <f t="shared" si="1"/>
        <v>-68660.066006600653</v>
      </c>
      <c r="T40" s="6">
        <f t="shared" si="1"/>
        <v>2704715.3465346536</v>
      </c>
      <c r="U40" s="6">
        <f t="shared" si="1"/>
        <v>1066291.2541254126</v>
      </c>
      <c r="V40" s="223">
        <f t="shared" si="1"/>
        <v>1272060.2310231023</v>
      </c>
    </row>
    <row r="41" spans="1:22">
      <c r="A41" t="s">
        <v>205</v>
      </c>
      <c r="B41" s="7">
        <v>1162</v>
      </c>
      <c r="C41" s="7">
        <v>259464</v>
      </c>
      <c r="D41" s="7">
        <v>-78625</v>
      </c>
      <c r="E41" s="7">
        <v>2088967</v>
      </c>
      <c r="F41" s="7">
        <v>252110</v>
      </c>
      <c r="G41" s="7">
        <v>252110</v>
      </c>
      <c r="H41" s="7">
        <v>270698</v>
      </c>
      <c r="I41" s="7">
        <v>-75328</v>
      </c>
      <c r="J41" s="7">
        <v>2032505</v>
      </c>
      <c r="K41" s="7">
        <v>312176</v>
      </c>
      <c r="L41" s="7">
        <v>312176</v>
      </c>
      <c r="M41" s="215">
        <f t="shared" si="2"/>
        <v>223290.87779690188</v>
      </c>
      <c r="N41" s="7">
        <f t="shared" si="2"/>
        <v>-67663.511187607568</v>
      </c>
      <c r="O41" s="7">
        <f t="shared" si="2"/>
        <v>1797734.0791738383</v>
      </c>
      <c r="P41" s="7">
        <f t="shared" si="2"/>
        <v>216962.13425129087</v>
      </c>
      <c r="Q41" s="216">
        <f t="shared" si="2"/>
        <v>216962.13425129087</v>
      </c>
      <c r="R41" s="215">
        <f t="shared" si="1"/>
        <v>232958.69191049915</v>
      </c>
      <c r="S41" s="7">
        <f t="shared" si="1"/>
        <v>-64826.161790017213</v>
      </c>
      <c r="T41" s="7">
        <f t="shared" si="1"/>
        <v>1749143.7177280551</v>
      </c>
      <c r="U41" s="7">
        <f t="shared" si="1"/>
        <v>268654.04475043027</v>
      </c>
      <c r="V41" s="216">
        <f t="shared" si="1"/>
        <v>268654.04475043027</v>
      </c>
    </row>
    <row r="42" spans="1:22">
      <c r="A42" s="4" t="s">
        <v>206</v>
      </c>
      <c r="B42" s="6">
        <v>1106</v>
      </c>
      <c r="C42" s="6">
        <v>141793</v>
      </c>
      <c r="D42" s="6">
        <v>-316924</v>
      </c>
      <c r="E42" s="6">
        <v>2537958</v>
      </c>
      <c r="F42" s="6">
        <v>2258127</v>
      </c>
      <c r="G42" s="6">
        <v>2560070</v>
      </c>
      <c r="H42" s="6">
        <v>289528</v>
      </c>
      <c r="I42" s="6">
        <v>-417864</v>
      </c>
      <c r="J42" s="6">
        <v>3496337</v>
      </c>
      <c r="K42" s="6">
        <v>2553117</v>
      </c>
      <c r="L42" s="6">
        <v>2856384</v>
      </c>
      <c r="M42" s="222">
        <f t="shared" si="2"/>
        <v>128203.43580470163</v>
      </c>
      <c r="N42" s="6">
        <f t="shared" si="2"/>
        <v>-286549.72875226045</v>
      </c>
      <c r="O42" s="6">
        <f t="shared" si="2"/>
        <v>2294717.9023508136</v>
      </c>
      <c r="P42" s="6">
        <f t="shared" si="2"/>
        <v>2041706.1482820977</v>
      </c>
      <c r="Q42" s="223">
        <f t="shared" si="2"/>
        <v>2314710.6690777577</v>
      </c>
      <c r="R42" s="222">
        <f t="shared" si="1"/>
        <v>261779.38517179023</v>
      </c>
      <c r="S42" s="6">
        <f t="shared" si="1"/>
        <v>-377815.55153707054</v>
      </c>
      <c r="T42" s="6">
        <f t="shared" si="1"/>
        <v>3161245.0271247742</v>
      </c>
      <c r="U42" s="6">
        <f t="shared" si="1"/>
        <v>2308424.0506329117</v>
      </c>
      <c r="V42" s="223">
        <f t="shared" si="1"/>
        <v>2582625.6781193493</v>
      </c>
    </row>
    <row r="43" spans="1:22">
      <c r="A43" t="s">
        <v>207</v>
      </c>
      <c r="B43" s="7">
        <v>989</v>
      </c>
      <c r="C43" s="7">
        <v>165332</v>
      </c>
      <c r="D43" s="7">
        <v>-69471</v>
      </c>
      <c r="E43" s="7">
        <v>2531904</v>
      </c>
      <c r="F43" s="7">
        <v>2020651</v>
      </c>
      <c r="G43" s="7">
        <v>2190201</v>
      </c>
      <c r="H43" s="7">
        <v>250445</v>
      </c>
      <c r="I43" s="7">
        <v>-305116</v>
      </c>
      <c r="J43" s="7">
        <v>3237674</v>
      </c>
      <c r="K43" s="7">
        <v>2530066</v>
      </c>
      <c r="L43" s="7">
        <v>2699616</v>
      </c>
      <c r="M43" s="215">
        <f t="shared" si="2"/>
        <v>167170.87967644085</v>
      </c>
      <c r="N43" s="7">
        <f t="shared" si="2"/>
        <v>-70243.680485338729</v>
      </c>
      <c r="O43" s="7">
        <f t="shared" si="2"/>
        <v>2560064.7118301312</v>
      </c>
      <c r="P43" s="7">
        <f t="shared" si="2"/>
        <v>2043125.3791708795</v>
      </c>
      <c r="Q43" s="216">
        <f t="shared" si="2"/>
        <v>2214561.172901921</v>
      </c>
      <c r="R43" s="215">
        <f t="shared" si="1"/>
        <v>253230.53589484328</v>
      </c>
      <c r="S43" s="7">
        <f t="shared" si="1"/>
        <v>-308509.60566228512</v>
      </c>
      <c r="T43" s="7">
        <f t="shared" si="1"/>
        <v>3273684.5298281093</v>
      </c>
      <c r="U43" s="7">
        <f t="shared" si="1"/>
        <v>2558206.2689585439</v>
      </c>
      <c r="V43" s="216">
        <f t="shared" si="1"/>
        <v>2729642.0626895856</v>
      </c>
    </row>
    <row r="44" spans="1:22">
      <c r="A44" s="4" t="s">
        <v>210</v>
      </c>
      <c r="B44" s="6">
        <v>881</v>
      </c>
      <c r="C44" s="6">
        <v>345838</v>
      </c>
      <c r="D44" s="6">
        <v>-161072</v>
      </c>
      <c r="E44" s="6">
        <v>2591984</v>
      </c>
      <c r="F44" s="6">
        <v>556004</v>
      </c>
      <c r="G44" s="6">
        <v>675807</v>
      </c>
      <c r="H44" s="6">
        <v>366946</v>
      </c>
      <c r="I44" s="6">
        <v>-330641</v>
      </c>
      <c r="J44" s="6">
        <v>2512532</v>
      </c>
      <c r="K44" s="6">
        <v>684092</v>
      </c>
      <c r="L44" s="6">
        <v>803895</v>
      </c>
      <c r="M44" s="222">
        <f t="shared" si="2"/>
        <v>392551.6458569807</v>
      </c>
      <c r="N44" s="6">
        <f t="shared" si="2"/>
        <v>-182828.60385925084</v>
      </c>
      <c r="O44" s="6">
        <f t="shared" si="2"/>
        <v>2942093.076049943</v>
      </c>
      <c r="P44" s="6">
        <f t="shared" si="2"/>
        <v>631105.56186152098</v>
      </c>
      <c r="Q44" s="223">
        <f t="shared" si="2"/>
        <v>767090.80590238364</v>
      </c>
      <c r="R44" s="222">
        <f t="shared" si="1"/>
        <v>416510.78320090804</v>
      </c>
      <c r="S44" s="6">
        <f t="shared" si="1"/>
        <v>-375301.92962542566</v>
      </c>
      <c r="T44" s="6">
        <f t="shared" si="1"/>
        <v>2851909.1940976162</v>
      </c>
      <c r="U44" s="6">
        <f t="shared" si="1"/>
        <v>776494.89216799091</v>
      </c>
      <c r="V44" s="223">
        <f t="shared" si="1"/>
        <v>912480.13620885357</v>
      </c>
    </row>
    <row r="45" spans="1:22">
      <c r="A45" t="s">
        <v>209</v>
      </c>
      <c r="B45" s="7">
        <v>865</v>
      </c>
      <c r="C45" s="7">
        <v>240062</v>
      </c>
      <c r="D45" s="7">
        <v>-269715</v>
      </c>
      <c r="E45" s="7">
        <v>2513698</v>
      </c>
      <c r="F45" s="7">
        <v>1397459</v>
      </c>
      <c r="G45" s="7">
        <v>1454383</v>
      </c>
      <c r="H45" s="7">
        <v>350118</v>
      </c>
      <c r="I45" s="7">
        <v>-468124</v>
      </c>
      <c r="J45" s="7">
        <v>2820631</v>
      </c>
      <c r="K45" s="7">
        <v>1595184</v>
      </c>
      <c r="L45" s="7">
        <v>1675092</v>
      </c>
      <c r="M45" s="215">
        <f t="shared" si="2"/>
        <v>277528.32369942195</v>
      </c>
      <c r="N45" s="7">
        <f t="shared" si="2"/>
        <v>-311809.24855491327</v>
      </c>
      <c r="O45" s="7">
        <f t="shared" si="2"/>
        <v>2906009.2485549133</v>
      </c>
      <c r="P45" s="7">
        <f t="shared" si="2"/>
        <v>1615559.5375722544</v>
      </c>
      <c r="Q45" s="216">
        <f t="shared" si="2"/>
        <v>1681367.6300578036</v>
      </c>
      <c r="R45" s="215">
        <f t="shared" si="1"/>
        <v>404760.69364161848</v>
      </c>
      <c r="S45" s="7">
        <f t="shared" si="1"/>
        <v>-541183.81502890179</v>
      </c>
      <c r="T45" s="7">
        <f t="shared" si="1"/>
        <v>3260845.0867052022</v>
      </c>
      <c r="U45" s="7">
        <f t="shared" si="1"/>
        <v>1844143.3526011561</v>
      </c>
      <c r="V45" s="216">
        <f t="shared" si="1"/>
        <v>1936522.5433526011</v>
      </c>
    </row>
    <row r="46" spans="1:22">
      <c r="A46" s="4" t="s">
        <v>208</v>
      </c>
      <c r="B46" s="6">
        <v>821</v>
      </c>
      <c r="C46" s="6">
        <v>208700</v>
      </c>
      <c r="D46" s="6">
        <v>-128673</v>
      </c>
      <c r="E46" s="6">
        <v>2554902</v>
      </c>
      <c r="F46" s="6">
        <v>1605741</v>
      </c>
      <c r="G46" s="6">
        <v>1751288</v>
      </c>
      <c r="H46" s="6">
        <v>298513</v>
      </c>
      <c r="I46" s="6">
        <v>-201810</v>
      </c>
      <c r="J46" s="6">
        <v>3154689</v>
      </c>
      <c r="K46" s="6">
        <v>1785453</v>
      </c>
      <c r="L46" s="6">
        <v>2023476</v>
      </c>
      <c r="M46" s="222">
        <f t="shared" si="2"/>
        <v>254202.19244823387</v>
      </c>
      <c r="N46" s="6">
        <f t="shared" si="2"/>
        <v>-156727.16199756393</v>
      </c>
      <c r="O46" s="6">
        <f t="shared" si="2"/>
        <v>3111939.0986601706</v>
      </c>
      <c r="P46" s="6">
        <f t="shared" si="2"/>
        <v>1955835.5663824605</v>
      </c>
      <c r="Q46" s="223">
        <f t="shared" si="2"/>
        <v>2133115.7125456762</v>
      </c>
      <c r="R46" s="222">
        <f t="shared" si="1"/>
        <v>363596.83313032892</v>
      </c>
      <c r="S46" s="6">
        <f t="shared" si="1"/>
        <v>-245809.98781973205</v>
      </c>
      <c r="T46" s="6">
        <f t="shared" si="1"/>
        <v>3842495.7369062118</v>
      </c>
      <c r="U46" s="6">
        <f t="shared" si="1"/>
        <v>2174729.5980511573</v>
      </c>
      <c r="V46" s="223">
        <f t="shared" si="1"/>
        <v>2464647.9902557856</v>
      </c>
    </row>
    <row r="47" spans="1:22">
      <c r="A47" t="s">
        <v>212</v>
      </c>
      <c r="B47" s="7">
        <v>791</v>
      </c>
      <c r="C47" s="7">
        <v>106557</v>
      </c>
      <c r="D47" s="7">
        <v>-407504</v>
      </c>
      <c r="E47" s="7">
        <v>1841987</v>
      </c>
      <c r="F47" s="7">
        <v>793801</v>
      </c>
      <c r="G47" s="7">
        <v>793801</v>
      </c>
      <c r="H47" s="7">
        <v>138430</v>
      </c>
      <c r="I47" s="7">
        <v>-421206</v>
      </c>
      <c r="J47" s="7">
        <v>2010452</v>
      </c>
      <c r="K47" s="7">
        <v>824071</v>
      </c>
      <c r="L47" s="7">
        <v>824931</v>
      </c>
      <c r="M47" s="215">
        <f t="shared" si="2"/>
        <v>134711.75726927939</v>
      </c>
      <c r="N47" s="7">
        <f t="shared" si="2"/>
        <v>-515175.72692793934</v>
      </c>
      <c r="O47" s="7">
        <f t="shared" si="2"/>
        <v>2328681.4159292034</v>
      </c>
      <c r="P47" s="7">
        <f t="shared" si="2"/>
        <v>1003541.0872313527</v>
      </c>
      <c r="Q47" s="216">
        <f t="shared" si="2"/>
        <v>1003541.0872313527</v>
      </c>
      <c r="R47" s="215">
        <f t="shared" si="1"/>
        <v>175006.32111251578</v>
      </c>
      <c r="S47" s="7">
        <f t="shared" si="1"/>
        <v>-532498.10366624524</v>
      </c>
      <c r="T47" s="7">
        <f t="shared" si="1"/>
        <v>2541658.6599241467</v>
      </c>
      <c r="U47" s="7">
        <f t="shared" si="1"/>
        <v>1041809.1024020227</v>
      </c>
      <c r="V47" s="216">
        <f t="shared" si="1"/>
        <v>1042896.3337547409</v>
      </c>
    </row>
    <row r="48" spans="1:22">
      <c r="A48" s="4" t="s">
        <v>214</v>
      </c>
      <c r="B48" s="6">
        <v>727</v>
      </c>
      <c r="C48" s="6">
        <v>565734</v>
      </c>
      <c r="D48" s="6">
        <v>-185329</v>
      </c>
      <c r="E48" s="6">
        <v>4508196</v>
      </c>
      <c r="F48" s="6">
        <v>117296</v>
      </c>
      <c r="G48" s="6">
        <v>120553</v>
      </c>
      <c r="H48" s="6">
        <v>566235</v>
      </c>
      <c r="I48" s="6">
        <v>-89875</v>
      </c>
      <c r="J48" s="6">
        <v>4523181</v>
      </c>
      <c r="K48" s="6">
        <v>115872</v>
      </c>
      <c r="L48" s="6">
        <v>119129</v>
      </c>
      <c r="M48" s="222">
        <f t="shared" si="2"/>
        <v>778176.06602475932</v>
      </c>
      <c r="N48" s="6">
        <f t="shared" si="2"/>
        <v>-254922.9711141678</v>
      </c>
      <c r="O48" s="6">
        <f t="shared" si="2"/>
        <v>6201094.9105914719</v>
      </c>
      <c r="P48" s="6">
        <f t="shared" si="2"/>
        <v>161342.50343878954</v>
      </c>
      <c r="Q48" s="223">
        <f t="shared" si="2"/>
        <v>165822.55845942229</v>
      </c>
      <c r="R48" s="222">
        <f t="shared" si="1"/>
        <v>778865.19944979367</v>
      </c>
      <c r="S48" s="6">
        <f t="shared" si="1"/>
        <v>-123624.4841815681</v>
      </c>
      <c r="T48" s="6">
        <f t="shared" si="1"/>
        <v>6221707.0151306745</v>
      </c>
      <c r="U48" s="6">
        <f t="shared" si="1"/>
        <v>159383.7689133425</v>
      </c>
      <c r="V48" s="223">
        <f t="shared" si="1"/>
        <v>163863.82393397525</v>
      </c>
    </row>
    <row r="49" spans="1:22">
      <c r="A49" t="s">
        <v>211</v>
      </c>
      <c r="B49" s="7">
        <v>699</v>
      </c>
      <c r="C49" s="7">
        <v>144107</v>
      </c>
      <c r="D49" s="7">
        <v>3489</v>
      </c>
      <c r="E49" s="7">
        <v>1211800</v>
      </c>
      <c r="F49" s="7">
        <v>347474</v>
      </c>
      <c r="G49" s="7">
        <v>369966</v>
      </c>
      <c r="H49" s="7">
        <v>154920</v>
      </c>
      <c r="I49" s="7">
        <v>-96993</v>
      </c>
      <c r="J49" s="7">
        <v>1179122</v>
      </c>
      <c r="K49" s="7">
        <v>337074</v>
      </c>
      <c r="L49" s="7">
        <v>359566</v>
      </c>
      <c r="M49" s="215">
        <f t="shared" si="2"/>
        <v>206161.65951359086</v>
      </c>
      <c r="N49" s="7">
        <f t="shared" si="2"/>
        <v>4991.4163090128759</v>
      </c>
      <c r="O49" s="7">
        <f t="shared" si="2"/>
        <v>1733619.4563662375</v>
      </c>
      <c r="P49" s="7">
        <f t="shared" si="2"/>
        <v>497101.57367668097</v>
      </c>
      <c r="Q49" s="216">
        <f t="shared" si="2"/>
        <v>529278.9699570816</v>
      </c>
      <c r="R49" s="215">
        <f t="shared" si="1"/>
        <v>221630.90128755366</v>
      </c>
      <c r="S49" s="7">
        <f t="shared" si="1"/>
        <v>-138759.65665236051</v>
      </c>
      <c r="T49" s="7">
        <f t="shared" si="1"/>
        <v>1686869.8140200286</v>
      </c>
      <c r="U49" s="7">
        <f t="shared" si="1"/>
        <v>482223.17596566526</v>
      </c>
      <c r="V49" s="216">
        <f t="shared" si="1"/>
        <v>514400.57224606583</v>
      </c>
    </row>
    <row r="50" spans="1:22">
      <c r="A50" s="4" t="s">
        <v>213</v>
      </c>
      <c r="B50" s="6">
        <v>650</v>
      </c>
      <c r="C50" s="6">
        <v>4312</v>
      </c>
      <c r="D50" s="6">
        <v>-52962</v>
      </c>
      <c r="E50" s="6">
        <v>1530838</v>
      </c>
      <c r="F50" s="6">
        <v>1439231</v>
      </c>
      <c r="G50" s="6">
        <v>1529851</v>
      </c>
      <c r="H50" s="6">
        <v>185941</v>
      </c>
      <c r="I50" s="6">
        <v>-84314</v>
      </c>
      <c r="J50" s="6">
        <v>2028697</v>
      </c>
      <c r="K50" s="6">
        <v>929799</v>
      </c>
      <c r="L50" s="6">
        <v>1057832</v>
      </c>
      <c r="M50" s="222">
        <f t="shared" si="2"/>
        <v>6633.8461538461534</v>
      </c>
      <c r="N50" s="6">
        <f t="shared" si="2"/>
        <v>-81480</v>
      </c>
      <c r="O50" s="6">
        <f t="shared" si="2"/>
        <v>2355135.3846153845</v>
      </c>
      <c r="P50" s="6">
        <f t="shared" si="2"/>
        <v>2214201.5384615385</v>
      </c>
      <c r="Q50" s="223">
        <f t="shared" si="2"/>
        <v>2353616.9230769235</v>
      </c>
      <c r="R50" s="222">
        <f t="shared" si="1"/>
        <v>286063.07692307694</v>
      </c>
      <c r="S50" s="6">
        <f t="shared" si="1"/>
        <v>-129713.84615384616</v>
      </c>
      <c r="T50" s="6">
        <f t="shared" si="1"/>
        <v>3121072.3076923075</v>
      </c>
      <c r="U50" s="6">
        <f t="shared" si="1"/>
        <v>1430460</v>
      </c>
      <c r="V50" s="223">
        <f t="shared" si="1"/>
        <v>1627433.8461538462</v>
      </c>
    </row>
    <row r="51" spans="1:22">
      <c r="A51" t="s">
        <v>216</v>
      </c>
      <c r="B51" s="7">
        <v>642</v>
      </c>
      <c r="C51" s="7">
        <v>55829</v>
      </c>
      <c r="D51" s="7">
        <v>-174517</v>
      </c>
      <c r="E51" s="7">
        <v>1632186</v>
      </c>
      <c r="F51" s="7">
        <v>476179</v>
      </c>
      <c r="G51" s="7">
        <v>710904</v>
      </c>
      <c r="H51" s="7">
        <v>34183</v>
      </c>
      <c r="I51" s="7">
        <v>24326</v>
      </c>
      <c r="J51" s="7">
        <v>1724957</v>
      </c>
      <c r="K51" s="7">
        <v>456219</v>
      </c>
      <c r="L51" s="7">
        <v>690944</v>
      </c>
      <c r="M51" s="215">
        <f t="shared" si="2"/>
        <v>86961.059190031156</v>
      </c>
      <c r="N51" s="7">
        <f t="shared" si="2"/>
        <v>-271833.33333333331</v>
      </c>
      <c r="O51" s="7">
        <f t="shared" si="2"/>
        <v>2542345.7943925234</v>
      </c>
      <c r="P51" s="7">
        <f t="shared" si="2"/>
        <v>741711.83800623054</v>
      </c>
      <c r="Q51" s="216">
        <f t="shared" si="2"/>
        <v>1107327.1028037383</v>
      </c>
      <c r="R51" s="215">
        <f t="shared" si="1"/>
        <v>53244.54828660436</v>
      </c>
      <c r="S51" s="7">
        <f t="shared" si="1"/>
        <v>37890.965732087221</v>
      </c>
      <c r="T51" s="7">
        <f t="shared" si="1"/>
        <v>2686848.9096573209</v>
      </c>
      <c r="U51" s="7">
        <f t="shared" si="1"/>
        <v>710621.49532710284</v>
      </c>
      <c r="V51" s="216">
        <f t="shared" si="1"/>
        <v>1076236.7601246105</v>
      </c>
    </row>
    <row r="52" spans="1:22">
      <c r="A52" s="4" t="s">
        <v>215</v>
      </c>
      <c r="B52" s="6">
        <v>620</v>
      </c>
      <c r="C52" s="6">
        <v>79973</v>
      </c>
      <c r="D52" s="6">
        <v>-94928</v>
      </c>
      <c r="E52" s="6">
        <v>1213533</v>
      </c>
      <c r="F52" s="6">
        <v>600074</v>
      </c>
      <c r="G52" s="6">
        <v>621770</v>
      </c>
      <c r="H52" s="6">
        <v>97918</v>
      </c>
      <c r="I52" s="6">
        <v>-112072</v>
      </c>
      <c r="J52" s="6">
        <v>1151424</v>
      </c>
      <c r="K52" s="6">
        <v>558572</v>
      </c>
      <c r="L52" s="6">
        <v>580268</v>
      </c>
      <c r="M52" s="222">
        <f t="shared" si="2"/>
        <v>128988.70967741936</v>
      </c>
      <c r="N52" s="6">
        <f t="shared" si="2"/>
        <v>-153109.67741935485</v>
      </c>
      <c r="O52" s="6">
        <f t="shared" si="2"/>
        <v>1957311.2903225806</v>
      </c>
      <c r="P52" s="6">
        <f t="shared" si="2"/>
        <v>967861.29032258061</v>
      </c>
      <c r="Q52" s="223">
        <f t="shared" si="2"/>
        <v>1002854.8387096775</v>
      </c>
      <c r="R52" s="222">
        <f t="shared" si="1"/>
        <v>157932.25806451612</v>
      </c>
      <c r="S52" s="6">
        <f t="shared" si="1"/>
        <v>-180761.29032258064</v>
      </c>
      <c r="T52" s="6">
        <f t="shared" si="1"/>
        <v>1857135.4838709678</v>
      </c>
      <c r="U52" s="6">
        <f t="shared" si="1"/>
        <v>900922.58064516122</v>
      </c>
      <c r="V52" s="223">
        <f t="shared" si="1"/>
        <v>935916.12903225806</v>
      </c>
    </row>
    <row r="53" spans="1:22">
      <c r="A53" t="s">
        <v>217</v>
      </c>
      <c r="B53" s="7">
        <v>591</v>
      </c>
      <c r="C53" s="7">
        <v>208913</v>
      </c>
      <c r="D53" s="7">
        <v>-149925</v>
      </c>
      <c r="E53" s="7">
        <v>1699483</v>
      </c>
      <c r="F53" s="7">
        <v>441561</v>
      </c>
      <c r="G53" s="7">
        <v>478681</v>
      </c>
      <c r="H53" s="7">
        <v>217066</v>
      </c>
      <c r="I53" s="7">
        <v>-182469</v>
      </c>
      <c r="J53" s="7">
        <v>1609970</v>
      </c>
      <c r="K53" s="7">
        <v>424089</v>
      </c>
      <c r="L53" s="7">
        <v>461209</v>
      </c>
      <c r="M53" s="215">
        <f t="shared" si="2"/>
        <v>353490.69373942475</v>
      </c>
      <c r="N53" s="7">
        <f t="shared" si="2"/>
        <v>-253680.20304568528</v>
      </c>
      <c r="O53" s="7">
        <f t="shared" si="2"/>
        <v>2875605.7529610828</v>
      </c>
      <c r="P53" s="7">
        <f t="shared" si="2"/>
        <v>747142.13197969552</v>
      </c>
      <c r="Q53" s="216">
        <f t="shared" si="2"/>
        <v>809950.93062605755</v>
      </c>
      <c r="R53" s="215">
        <f t="shared" si="1"/>
        <v>367285.95600676816</v>
      </c>
      <c r="S53" s="7">
        <f t="shared" si="1"/>
        <v>-308746.19289340102</v>
      </c>
      <c r="T53" s="7">
        <f t="shared" si="1"/>
        <v>2724145.5160744498</v>
      </c>
      <c r="U53" s="7">
        <f t="shared" si="1"/>
        <v>717578.68020304572</v>
      </c>
      <c r="V53" s="216">
        <f t="shared" si="1"/>
        <v>780387.47884940775</v>
      </c>
    </row>
    <row r="54" spans="1:22">
      <c r="A54" s="4" t="s">
        <v>785</v>
      </c>
      <c r="B54" s="6">
        <v>540</v>
      </c>
      <c r="C54" s="6">
        <v>173006</v>
      </c>
      <c r="D54" s="6">
        <v>-100465</v>
      </c>
      <c r="E54" s="6">
        <v>1970308</v>
      </c>
      <c r="F54" s="6">
        <v>1046412</v>
      </c>
      <c r="G54" s="6">
        <v>1098084</v>
      </c>
      <c r="H54" s="6">
        <v>291112</v>
      </c>
      <c r="I54" s="6">
        <v>-119732</v>
      </c>
      <c r="J54" s="6">
        <v>2244587</v>
      </c>
      <c r="K54" s="6">
        <v>900933</v>
      </c>
      <c r="L54" s="6">
        <v>952605</v>
      </c>
      <c r="M54" s="222">
        <f t="shared" si="2"/>
        <v>320381.48148148152</v>
      </c>
      <c r="N54" s="6">
        <f t="shared" si="2"/>
        <v>-186046.29629629629</v>
      </c>
      <c r="O54" s="6">
        <f t="shared" si="2"/>
        <v>3648718.5185185187</v>
      </c>
      <c r="P54" s="6">
        <f t="shared" si="2"/>
        <v>1937800</v>
      </c>
      <c r="Q54" s="223">
        <f t="shared" si="2"/>
        <v>2033488.8888888888</v>
      </c>
      <c r="R54" s="222">
        <f t="shared" si="1"/>
        <v>539096.29629629629</v>
      </c>
      <c r="S54" s="6">
        <f t="shared" si="1"/>
        <v>-221725.92592592593</v>
      </c>
      <c r="T54" s="6">
        <f t="shared" si="1"/>
        <v>4156642.5925925924</v>
      </c>
      <c r="U54" s="6">
        <f t="shared" si="1"/>
        <v>1668394.4444444445</v>
      </c>
      <c r="V54" s="223">
        <f t="shared" si="1"/>
        <v>1764083.3333333333</v>
      </c>
    </row>
    <row r="55" spans="1:22">
      <c r="A55" t="s">
        <v>218</v>
      </c>
      <c r="B55" s="7">
        <v>539</v>
      </c>
      <c r="C55" s="7">
        <v>317402</v>
      </c>
      <c r="D55" s="7">
        <v>-218479</v>
      </c>
      <c r="E55" s="7">
        <v>3020487</v>
      </c>
      <c r="F55" s="7">
        <v>967548</v>
      </c>
      <c r="G55" s="7">
        <v>984137</v>
      </c>
      <c r="H55" s="7">
        <v>393572</v>
      </c>
      <c r="I55" s="7">
        <v>-648693</v>
      </c>
      <c r="J55" s="7">
        <v>2973285</v>
      </c>
      <c r="K55" s="7">
        <v>1202923</v>
      </c>
      <c r="L55" s="7">
        <v>1219512</v>
      </c>
      <c r="M55" s="215">
        <f t="shared" si="2"/>
        <v>588871.98515769944</v>
      </c>
      <c r="N55" s="7">
        <f t="shared" si="2"/>
        <v>-405341.37291280151</v>
      </c>
      <c r="O55" s="7">
        <f t="shared" si="2"/>
        <v>5603871.9851576993</v>
      </c>
      <c r="P55" s="7">
        <f t="shared" si="2"/>
        <v>1795079.7773654917</v>
      </c>
      <c r="Q55" s="216">
        <f t="shared" si="2"/>
        <v>1825857.142857143</v>
      </c>
      <c r="R55" s="215">
        <f t="shared" si="1"/>
        <v>730189.23933209642</v>
      </c>
      <c r="S55" s="7">
        <f t="shared" si="1"/>
        <v>-1203512.0593692022</v>
      </c>
      <c r="T55" s="7">
        <f t="shared" si="1"/>
        <v>5516298.7012987016</v>
      </c>
      <c r="U55" s="7">
        <f t="shared" si="1"/>
        <v>2231768.0890538031</v>
      </c>
      <c r="V55" s="216">
        <f t="shared" si="1"/>
        <v>2262545.4545454546</v>
      </c>
    </row>
    <row r="56" spans="1:22">
      <c r="A56" s="4" t="s">
        <v>220</v>
      </c>
      <c r="B56" s="6">
        <v>491</v>
      </c>
      <c r="C56" s="6">
        <v>126636</v>
      </c>
      <c r="D56" s="6">
        <v>-20747</v>
      </c>
      <c r="E56" s="6">
        <v>1134177</v>
      </c>
      <c r="F56" s="6">
        <v>73349</v>
      </c>
      <c r="G56" s="6">
        <v>77751</v>
      </c>
      <c r="H56" s="6">
        <v>132979</v>
      </c>
      <c r="I56" s="6">
        <v>-88648</v>
      </c>
      <c r="J56" s="6">
        <v>1106181</v>
      </c>
      <c r="K56" s="6">
        <v>87255</v>
      </c>
      <c r="L56" s="6">
        <v>91657</v>
      </c>
      <c r="M56" s="222">
        <f t="shared" si="2"/>
        <v>257914.4602851324</v>
      </c>
      <c r="N56" s="6">
        <f t="shared" si="2"/>
        <v>-42254.582484725048</v>
      </c>
      <c r="O56" s="6">
        <f t="shared" si="2"/>
        <v>2309932.7902240325</v>
      </c>
      <c r="P56" s="6">
        <f t="shared" si="2"/>
        <v>149386.96537678209</v>
      </c>
      <c r="Q56" s="223">
        <f t="shared" si="2"/>
        <v>158352.34215885948</v>
      </c>
      <c r="R56" s="222">
        <f t="shared" si="1"/>
        <v>270832.99389002036</v>
      </c>
      <c r="S56" s="6">
        <f t="shared" si="1"/>
        <v>-180545.82484725051</v>
      </c>
      <c r="T56" s="6">
        <f t="shared" si="1"/>
        <v>2252914.4602851323</v>
      </c>
      <c r="U56" s="6">
        <f t="shared" si="1"/>
        <v>177708.75763747454</v>
      </c>
      <c r="V56" s="223">
        <f t="shared" si="1"/>
        <v>186674.13441955193</v>
      </c>
    </row>
    <row r="57" spans="1:22">
      <c r="A57" t="s">
        <v>219</v>
      </c>
      <c r="B57" s="7">
        <v>457</v>
      </c>
      <c r="C57" s="7">
        <v>-32451</v>
      </c>
      <c r="D57" s="7">
        <v>-20822</v>
      </c>
      <c r="E57" s="7">
        <v>1457135</v>
      </c>
      <c r="F57" s="7">
        <v>247359</v>
      </c>
      <c r="G57" s="7">
        <v>507190</v>
      </c>
      <c r="H57" s="7">
        <v>33293</v>
      </c>
      <c r="I57" s="7">
        <v>-93252</v>
      </c>
      <c r="J57" s="7">
        <v>1757648</v>
      </c>
      <c r="K57" s="7">
        <v>184842</v>
      </c>
      <c r="L57" s="7">
        <v>444673</v>
      </c>
      <c r="M57" s="215">
        <f t="shared" si="2"/>
        <v>-71008.752735229762</v>
      </c>
      <c r="N57" s="7">
        <f t="shared" si="2"/>
        <v>-45562.363238512036</v>
      </c>
      <c r="O57" s="7">
        <f t="shared" si="2"/>
        <v>3188479.2122538295</v>
      </c>
      <c r="P57" s="7">
        <f t="shared" si="2"/>
        <v>541266.95842450764</v>
      </c>
      <c r="Q57" s="216">
        <f t="shared" si="2"/>
        <v>1109824.9452954049</v>
      </c>
      <c r="R57" s="215">
        <f t="shared" si="1"/>
        <v>72851.203501094089</v>
      </c>
      <c r="S57" s="7">
        <f t="shared" si="1"/>
        <v>-204052.51641137854</v>
      </c>
      <c r="T57" s="7">
        <f t="shared" si="1"/>
        <v>3846056.8927789936</v>
      </c>
      <c r="U57" s="7">
        <f t="shared" si="1"/>
        <v>404468.27133479214</v>
      </c>
      <c r="V57" s="216">
        <f t="shared" si="1"/>
        <v>973026.25820568926</v>
      </c>
    </row>
    <row r="58" spans="1:22">
      <c r="A58" s="4" t="s">
        <v>221</v>
      </c>
      <c r="B58" s="6">
        <v>414</v>
      </c>
      <c r="C58" s="6">
        <v>180170</v>
      </c>
      <c r="D58" s="6">
        <v>-149723</v>
      </c>
      <c r="E58" s="6">
        <v>1392495</v>
      </c>
      <c r="F58" s="6">
        <v>821497</v>
      </c>
      <c r="G58" s="6">
        <v>911176</v>
      </c>
      <c r="H58" s="6">
        <v>211055</v>
      </c>
      <c r="I58" s="6">
        <v>-227786</v>
      </c>
      <c r="J58" s="6">
        <v>1524405</v>
      </c>
      <c r="K58" s="6">
        <v>1067785</v>
      </c>
      <c r="L58" s="6">
        <v>1157464</v>
      </c>
      <c r="M58" s="222">
        <f t="shared" si="2"/>
        <v>435193.23671497585</v>
      </c>
      <c r="N58" s="6">
        <f t="shared" si="2"/>
        <v>-361649.75845410628</v>
      </c>
      <c r="O58" s="6">
        <f t="shared" si="2"/>
        <v>3363514.4927536231</v>
      </c>
      <c r="P58" s="6">
        <f t="shared" si="2"/>
        <v>1984292.270531401</v>
      </c>
      <c r="Q58" s="223">
        <f t="shared" si="2"/>
        <v>2200908.2125603864</v>
      </c>
      <c r="R58" s="222">
        <f t="shared" si="1"/>
        <v>509794.68599033816</v>
      </c>
      <c r="S58" s="6">
        <f t="shared" si="1"/>
        <v>-550207.72946859908</v>
      </c>
      <c r="T58" s="6">
        <f t="shared" si="1"/>
        <v>3682137.6811594204</v>
      </c>
      <c r="U58" s="6">
        <f t="shared" si="1"/>
        <v>2579190.8212560387</v>
      </c>
      <c r="V58" s="223">
        <f t="shared" si="1"/>
        <v>2795806.7632850241</v>
      </c>
    </row>
    <row r="59" spans="1:22">
      <c r="A59" t="s">
        <v>222</v>
      </c>
      <c r="B59" s="7">
        <v>396</v>
      </c>
      <c r="C59" s="7">
        <v>67336</v>
      </c>
      <c r="D59" s="7">
        <v>-78848</v>
      </c>
      <c r="E59" s="7">
        <v>788683</v>
      </c>
      <c r="F59" s="7">
        <v>238211</v>
      </c>
      <c r="G59" s="7">
        <v>355966</v>
      </c>
      <c r="H59" s="7">
        <v>80808</v>
      </c>
      <c r="I59" s="7">
        <v>-84943</v>
      </c>
      <c r="J59" s="7">
        <v>851924</v>
      </c>
      <c r="K59" s="7">
        <v>289954</v>
      </c>
      <c r="L59" s="7">
        <v>407709</v>
      </c>
      <c r="M59" s="215">
        <f t="shared" si="2"/>
        <v>170040.40404040404</v>
      </c>
      <c r="N59" s="7">
        <f t="shared" si="2"/>
        <v>-199111.11111111112</v>
      </c>
      <c r="O59" s="7">
        <f t="shared" si="2"/>
        <v>1991623.7373737374</v>
      </c>
      <c r="P59" s="7">
        <f t="shared" si="2"/>
        <v>601542.92929292936</v>
      </c>
      <c r="Q59" s="216">
        <f t="shared" si="2"/>
        <v>898904.04040404037</v>
      </c>
      <c r="R59" s="215">
        <f t="shared" si="1"/>
        <v>204060.60606060605</v>
      </c>
      <c r="S59" s="7">
        <f t="shared" si="1"/>
        <v>-214502.52525252526</v>
      </c>
      <c r="T59" s="7">
        <f t="shared" si="1"/>
        <v>2151323.2323232321</v>
      </c>
      <c r="U59" s="7">
        <f t="shared" si="1"/>
        <v>732207.07070707064</v>
      </c>
      <c r="V59" s="216">
        <f t="shared" si="1"/>
        <v>1029568.1818181818</v>
      </c>
    </row>
    <row r="60" spans="1:22">
      <c r="A60" s="4" t="s">
        <v>223</v>
      </c>
      <c r="B60" s="6">
        <v>293</v>
      </c>
      <c r="C60" s="6">
        <v>66760</v>
      </c>
      <c r="D60" s="6">
        <v>-28882</v>
      </c>
      <c r="E60" s="6">
        <v>724683</v>
      </c>
      <c r="F60" s="6">
        <v>132941</v>
      </c>
      <c r="G60" s="6">
        <v>140005</v>
      </c>
      <c r="H60" s="6">
        <v>80393</v>
      </c>
      <c r="I60" s="6">
        <v>-39636</v>
      </c>
      <c r="J60" s="6">
        <v>801966</v>
      </c>
      <c r="K60" s="6">
        <v>177848</v>
      </c>
      <c r="L60" s="6">
        <v>184912</v>
      </c>
      <c r="M60" s="222">
        <f t="shared" si="2"/>
        <v>227849.82935153585</v>
      </c>
      <c r="N60" s="6">
        <f t="shared" si="2"/>
        <v>-98573.378839590441</v>
      </c>
      <c r="O60" s="6">
        <f t="shared" si="2"/>
        <v>2473320.8191126278</v>
      </c>
      <c r="P60" s="6">
        <f t="shared" si="2"/>
        <v>453723.54948805465</v>
      </c>
      <c r="Q60" s="223">
        <f t="shared" si="2"/>
        <v>477832.76450511941</v>
      </c>
      <c r="R60" s="222">
        <f t="shared" si="1"/>
        <v>274378.83959044371</v>
      </c>
      <c r="S60" s="6">
        <f t="shared" si="1"/>
        <v>-135276.45051194541</v>
      </c>
      <c r="T60" s="6">
        <f t="shared" si="1"/>
        <v>2737085.3242320819</v>
      </c>
      <c r="U60" s="6">
        <f t="shared" si="1"/>
        <v>606989.76109215012</v>
      </c>
      <c r="V60" s="223">
        <f t="shared" si="1"/>
        <v>631098.97610921506</v>
      </c>
    </row>
    <row r="61" spans="1:22">
      <c r="A61" t="s">
        <v>225</v>
      </c>
      <c r="B61" s="7">
        <v>269</v>
      </c>
      <c r="C61" s="7">
        <v>90944</v>
      </c>
      <c r="D61" s="7">
        <v>0</v>
      </c>
      <c r="E61" s="7">
        <v>670200</v>
      </c>
      <c r="F61" s="7">
        <v>178362</v>
      </c>
      <c r="G61" s="7">
        <v>178362</v>
      </c>
      <c r="H61" s="7">
        <v>111557</v>
      </c>
      <c r="I61" s="7">
        <v>-8763</v>
      </c>
      <c r="J61" s="7">
        <v>960032</v>
      </c>
      <c r="K61" s="7">
        <v>600507</v>
      </c>
      <c r="L61" s="7">
        <v>600507</v>
      </c>
      <c r="M61" s="215">
        <f t="shared" si="2"/>
        <v>338081.78438661707</v>
      </c>
      <c r="N61" s="7">
        <f t="shared" si="2"/>
        <v>0</v>
      </c>
      <c r="O61" s="7">
        <f t="shared" si="2"/>
        <v>2491449.8141263938</v>
      </c>
      <c r="P61" s="7">
        <f t="shared" si="2"/>
        <v>663055.76208178431</v>
      </c>
      <c r="Q61" s="216">
        <f t="shared" si="2"/>
        <v>663055.76208178431</v>
      </c>
      <c r="R61" s="215">
        <f t="shared" si="1"/>
        <v>414710.03717472119</v>
      </c>
      <c r="S61" s="7">
        <f t="shared" si="1"/>
        <v>-32576.208178438661</v>
      </c>
      <c r="T61" s="7">
        <f t="shared" si="1"/>
        <v>3568892.1933085504</v>
      </c>
      <c r="U61" s="7">
        <f t="shared" si="1"/>
        <v>2232368.0297397766</v>
      </c>
      <c r="V61" s="216">
        <f t="shared" si="1"/>
        <v>2232368.0297397766</v>
      </c>
    </row>
    <row r="62" spans="1:22">
      <c r="A62" s="4" t="s">
        <v>224</v>
      </c>
      <c r="B62" s="6">
        <v>250</v>
      </c>
      <c r="C62" s="6">
        <v>-44383</v>
      </c>
      <c r="D62" s="6">
        <v>-19352</v>
      </c>
      <c r="E62" s="6">
        <v>647527</v>
      </c>
      <c r="F62" s="6">
        <v>695482</v>
      </c>
      <c r="G62" s="6">
        <v>696814</v>
      </c>
      <c r="H62" s="6">
        <v>-21341</v>
      </c>
      <c r="I62" s="6">
        <v>-65888</v>
      </c>
      <c r="J62" s="6">
        <v>721568</v>
      </c>
      <c r="K62" s="6">
        <v>668253</v>
      </c>
      <c r="L62" s="6">
        <v>669885</v>
      </c>
      <c r="M62" s="222">
        <f t="shared" si="2"/>
        <v>-177532</v>
      </c>
      <c r="N62" s="6">
        <f t="shared" si="2"/>
        <v>-77408</v>
      </c>
      <c r="O62" s="6">
        <f t="shared" si="2"/>
        <v>2590108</v>
      </c>
      <c r="P62" s="6">
        <f t="shared" si="2"/>
        <v>2781928</v>
      </c>
      <c r="Q62" s="223">
        <f t="shared" si="2"/>
        <v>2787256</v>
      </c>
      <c r="R62" s="222">
        <f t="shared" si="1"/>
        <v>-85364</v>
      </c>
      <c r="S62" s="6">
        <f t="shared" si="1"/>
        <v>-263552</v>
      </c>
      <c r="T62" s="6">
        <f t="shared" si="1"/>
        <v>2886272</v>
      </c>
      <c r="U62" s="6">
        <f t="shared" si="1"/>
        <v>2673012</v>
      </c>
      <c r="V62" s="223">
        <f t="shared" si="1"/>
        <v>2679540</v>
      </c>
    </row>
    <row r="63" spans="1:22">
      <c r="A63" t="s">
        <v>226</v>
      </c>
      <c r="B63" s="7">
        <v>236</v>
      </c>
      <c r="C63" s="7">
        <v>133046</v>
      </c>
      <c r="D63" s="7">
        <v>-29985</v>
      </c>
      <c r="E63" s="7">
        <v>851606</v>
      </c>
      <c r="F63" s="7">
        <v>232028</v>
      </c>
      <c r="G63" s="7">
        <v>235060</v>
      </c>
      <c r="H63" s="7">
        <v>160983</v>
      </c>
      <c r="I63" s="7">
        <v>-54245</v>
      </c>
      <c r="J63" s="7">
        <v>1009700</v>
      </c>
      <c r="K63" s="7">
        <v>259130</v>
      </c>
      <c r="L63" s="7">
        <v>262162</v>
      </c>
      <c r="M63" s="215">
        <f t="shared" si="2"/>
        <v>563754.23728813569</v>
      </c>
      <c r="N63" s="7">
        <f t="shared" si="2"/>
        <v>-127055.08474576271</v>
      </c>
      <c r="O63" s="7">
        <f t="shared" si="2"/>
        <v>3608500</v>
      </c>
      <c r="P63" s="7">
        <f t="shared" si="2"/>
        <v>983169.49152542371</v>
      </c>
      <c r="Q63" s="216">
        <f t="shared" si="2"/>
        <v>996016.94915254239</v>
      </c>
      <c r="R63" s="215">
        <f t="shared" si="1"/>
        <v>682131.35593220335</v>
      </c>
      <c r="S63" s="7">
        <f t="shared" si="1"/>
        <v>-229851.69491525422</v>
      </c>
      <c r="T63" s="7">
        <f t="shared" si="1"/>
        <v>4278389.8305084752</v>
      </c>
      <c r="U63" s="7">
        <f t="shared" si="1"/>
        <v>1098008.4745762714</v>
      </c>
      <c r="V63" s="216">
        <f t="shared" si="1"/>
        <v>1110855.9322033897</v>
      </c>
    </row>
    <row r="64" spans="1:22">
      <c r="A64" s="4" t="s">
        <v>227</v>
      </c>
      <c r="B64" s="6">
        <v>219</v>
      </c>
      <c r="C64" s="6">
        <v>126519</v>
      </c>
      <c r="D64" s="6">
        <v>-4016</v>
      </c>
      <c r="E64" s="6">
        <v>1002200</v>
      </c>
      <c r="F64" s="6">
        <v>215162</v>
      </c>
      <c r="G64" s="6">
        <v>215162</v>
      </c>
      <c r="H64" s="6">
        <v>133980</v>
      </c>
      <c r="I64" s="6">
        <v>-115505</v>
      </c>
      <c r="J64" s="6">
        <v>989720</v>
      </c>
      <c r="K64" s="6">
        <v>181465</v>
      </c>
      <c r="L64" s="6">
        <v>181465</v>
      </c>
      <c r="M64" s="222">
        <f t="shared" si="2"/>
        <v>577712.32876712328</v>
      </c>
      <c r="N64" s="6">
        <f t="shared" si="2"/>
        <v>-18337.899543378997</v>
      </c>
      <c r="O64" s="6">
        <f t="shared" si="2"/>
        <v>4576255.7077625571</v>
      </c>
      <c r="P64" s="6">
        <f t="shared" si="2"/>
        <v>982474.88584474893</v>
      </c>
      <c r="Q64" s="223">
        <f t="shared" si="2"/>
        <v>982474.88584474893</v>
      </c>
      <c r="R64" s="222">
        <f t="shared" si="1"/>
        <v>611780.82191780827</v>
      </c>
      <c r="S64" s="6">
        <f t="shared" si="1"/>
        <v>-527420.09132420097</v>
      </c>
      <c r="T64" s="6">
        <f t="shared" si="1"/>
        <v>4519269.4063926935</v>
      </c>
      <c r="U64" s="6">
        <f t="shared" si="1"/>
        <v>828607.30593607307</v>
      </c>
      <c r="V64" s="223">
        <f t="shared" si="1"/>
        <v>828607.30593607307</v>
      </c>
    </row>
    <row r="65" spans="1:22">
      <c r="A65" t="s">
        <v>228</v>
      </c>
      <c r="B65" s="7">
        <v>123</v>
      </c>
      <c r="C65" s="7">
        <v>36635</v>
      </c>
      <c r="D65" s="7">
        <v>2157</v>
      </c>
      <c r="E65" s="7">
        <v>308096</v>
      </c>
      <c r="F65" s="7">
        <v>39628</v>
      </c>
      <c r="G65" s="7">
        <v>39628</v>
      </c>
      <c r="H65" s="7">
        <v>37107</v>
      </c>
      <c r="I65" s="7">
        <v>-607</v>
      </c>
      <c r="J65" s="7">
        <v>281173</v>
      </c>
      <c r="K65" s="7">
        <v>39628</v>
      </c>
      <c r="L65" s="7">
        <v>39628</v>
      </c>
      <c r="M65" s="215">
        <f t="shared" si="2"/>
        <v>297845.5284552846</v>
      </c>
      <c r="N65" s="7">
        <f t="shared" si="2"/>
        <v>17536.585365853658</v>
      </c>
      <c r="O65" s="7">
        <f t="shared" si="2"/>
        <v>2504845.5284552849</v>
      </c>
      <c r="P65" s="7">
        <f t="shared" si="2"/>
        <v>322178.86178861791</v>
      </c>
      <c r="Q65" s="216">
        <f t="shared" si="2"/>
        <v>322178.86178861791</v>
      </c>
      <c r="R65" s="215">
        <f t="shared" si="2"/>
        <v>301682.92682926828</v>
      </c>
      <c r="S65" s="7">
        <f t="shared" si="2"/>
        <v>-4934.959349593496</v>
      </c>
      <c r="T65" s="7">
        <f t="shared" si="2"/>
        <v>2285959.349593496</v>
      </c>
      <c r="U65" s="7">
        <f t="shared" si="2"/>
        <v>322178.86178861791</v>
      </c>
      <c r="V65" s="216">
        <f t="shared" si="2"/>
        <v>322178.86178861791</v>
      </c>
    </row>
    <row r="66" spans="1:22">
      <c r="A66" s="4" t="s">
        <v>229</v>
      </c>
      <c r="B66" s="6">
        <v>104</v>
      </c>
      <c r="C66" s="6">
        <v>25898</v>
      </c>
      <c r="D66" s="6">
        <v>-19969</v>
      </c>
      <c r="E66" s="6">
        <v>419267</v>
      </c>
      <c r="F66" s="6">
        <v>39105</v>
      </c>
      <c r="G66" s="6">
        <v>44826</v>
      </c>
      <c r="H66" s="6">
        <v>26257</v>
      </c>
      <c r="I66" s="6">
        <v>-49694</v>
      </c>
      <c r="J66" s="6">
        <v>374142</v>
      </c>
      <c r="K66" s="6">
        <v>27996</v>
      </c>
      <c r="L66" s="6">
        <v>33717</v>
      </c>
      <c r="M66" s="222">
        <f t="shared" ref="M66:V71" si="3">(C66/$B66)*1000</f>
        <v>249019.23076923078</v>
      </c>
      <c r="N66" s="6">
        <f t="shared" si="3"/>
        <v>-192009.61538461538</v>
      </c>
      <c r="O66" s="6">
        <f t="shared" si="3"/>
        <v>4031413.4615384615</v>
      </c>
      <c r="P66" s="6">
        <f t="shared" si="3"/>
        <v>376009.61538461538</v>
      </c>
      <c r="Q66" s="223">
        <f t="shared" si="3"/>
        <v>431019.23076923075</v>
      </c>
      <c r="R66" s="222">
        <f t="shared" si="3"/>
        <v>252471.15384615384</v>
      </c>
      <c r="S66" s="6">
        <f t="shared" si="3"/>
        <v>-477826.92307692312</v>
      </c>
      <c r="T66" s="6">
        <f t="shared" si="3"/>
        <v>3597519.230769231</v>
      </c>
      <c r="U66" s="6">
        <f t="shared" si="3"/>
        <v>269192.30769230769</v>
      </c>
      <c r="V66" s="223">
        <f t="shared" si="3"/>
        <v>324201.92307692312</v>
      </c>
    </row>
    <row r="67" spans="1:22">
      <c r="A67" t="s">
        <v>230</v>
      </c>
      <c r="B67" s="7">
        <v>95</v>
      </c>
      <c r="C67" s="7">
        <v>86056.6</v>
      </c>
      <c r="D67" s="7">
        <v>-87886.6</v>
      </c>
      <c r="E67" s="7">
        <v>889656.5</v>
      </c>
      <c r="F67" s="7">
        <v>66442.7</v>
      </c>
      <c r="G67" s="7">
        <v>66442.7</v>
      </c>
      <c r="H67" s="7">
        <v>86187.199999999997</v>
      </c>
      <c r="I67" s="7">
        <v>-87347.6</v>
      </c>
      <c r="J67" s="7">
        <v>918508.7</v>
      </c>
      <c r="K67" s="7">
        <v>100616</v>
      </c>
      <c r="L67" s="7">
        <v>100616</v>
      </c>
      <c r="M67" s="215">
        <f t="shared" si="3"/>
        <v>905858.94736842113</v>
      </c>
      <c r="N67" s="7">
        <f t="shared" si="3"/>
        <v>-925122.10526315798</v>
      </c>
      <c r="O67" s="7">
        <f t="shared" si="3"/>
        <v>9364805.2631578948</v>
      </c>
      <c r="P67" s="7">
        <f t="shared" si="3"/>
        <v>699396.84210526315</v>
      </c>
      <c r="Q67" s="216">
        <f t="shared" si="3"/>
        <v>699396.84210526315</v>
      </c>
      <c r="R67" s="215">
        <f t="shared" si="3"/>
        <v>907233.68421052629</v>
      </c>
      <c r="S67" s="7">
        <f t="shared" si="3"/>
        <v>-919448.42105263157</v>
      </c>
      <c r="T67" s="7">
        <f t="shared" si="3"/>
        <v>9668512.6315789483</v>
      </c>
      <c r="U67" s="7">
        <f t="shared" si="3"/>
        <v>1059115.789473684</v>
      </c>
      <c r="V67" s="216">
        <f t="shared" si="3"/>
        <v>1059115.789473684</v>
      </c>
    </row>
    <row r="68" spans="1:22">
      <c r="A68" s="4" t="s">
        <v>231</v>
      </c>
      <c r="B68" s="6">
        <v>86</v>
      </c>
      <c r="C68" s="6">
        <v>1909</v>
      </c>
      <c r="D68" s="6">
        <v>-15731</v>
      </c>
      <c r="E68" s="6">
        <v>151716</v>
      </c>
      <c r="F68" s="6">
        <v>44061</v>
      </c>
      <c r="G68" s="6">
        <v>44061</v>
      </c>
      <c r="H68" s="6">
        <v>5342</v>
      </c>
      <c r="I68" s="6">
        <v>-15731</v>
      </c>
      <c r="J68" s="6">
        <v>149522</v>
      </c>
      <c r="K68" s="6">
        <v>47763</v>
      </c>
      <c r="L68" s="6">
        <v>47763</v>
      </c>
      <c r="M68" s="222">
        <f t="shared" si="3"/>
        <v>22197.674418604653</v>
      </c>
      <c r="N68" s="6">
        <f t="shared" si="3"/>
        <v>-182918.60465116278</v>
      </c>
      <c r="O68" s="6">
        <f t="shared" si="3"/>
        <v>1764139.5348837208</v>
      </c>
      <c r="P68" s="6">
        <f t="shared" si="3"/>
        <v>512337.20930232562</v>
      </c>
      <c r="Q68" s="223">
        <f t="shared" si="3"/>
        <v>512337.20930232562</v>
      </c>
      <c r="R68" s="222">
        <f t="shared" si="3"/>
        <v>62116.279069767443</v>
      </c>
      <c r="S68" s="6">
        <f t="shared" si="3"/>
        <v>-182918.60465116278</v>
      </c>
      <c r="T68" s="6">
        <f t="shared" si="3"/>
        <v>1738627.9069767443</v>
      </c>
      <c r="U68" s="6">
        <f t="shared" si="3"/>
        <v>555383.72093023255</v>
      </c>
      <c r="V68" s="223">
        <f t="shared" si="3"/>
        <v>555383.72093023255</v>
      </c>
    </row>
    <row r="69" spans="1:22">
      <c r="A69" t="s">
        <v>234</v>
      </c>
      <c r="B69" s="7">
        <v>53</v>
      </c>
      <c r="C69" s="7">
        <v>14672</v>
      </c>
      <c r="D69" s="7">
        <v>588</v>
      </c>
      <c r="E69" s="7">
        <v>136791</v>
      </c>
      <c r="F69" s="7">
        <v>14424</v>
      </c>
      <c r="G69" s="7">
        <v>14424</v>
      </c>
      <c r="H69" s="7">
        <v>16671</v>
      </c>
      <c r="I69" s="7">
        <v>0</v>
      </c>
      <c r="J69" s="7">
        <v>142885</v>
      </c>
      <c r="K69" s="7">
        <v>16451</v>
      </c>
      <c r="L69" s="7">
        <v>16514</v>
      </c>
      <c r="M69" s="215">
        <f t="shared" si="3"/>
        <v>276830.1886792453</v>
      </c>
      <c r="N69" s="7">
        <f t="shared" si="3"/>
        <v>11094.33962264151</v>
      </c>
      <c r="O69" s="7">
        <f t="shared" si="3"/>
        <v>2580962.2641509436</v>
      </c>
      <c r="P69" s="7">
        <f t="shared" si="3"/>
        <v>272150.94339622639</v>
      </c>
      <c r="Q69" s="216">
        <f t="shared" si="3"/>
        <v>272150.94339622639</v>
      </c>
      <c r="R69" s="215">
        <f t="shared" si="3"/>
        <v>314547.16981132078</v>
      </c>
      <c r="S69" s="7">
        <f t="shared" si="3"/>
        <v>0</v>
      </c>
      <c r="T69" s="7">
        <f t="shared" si="3"/>
        <v>2695943.3962264154</v>
      </c>
      <c r="U69" s="7">
        <f t="shared" si="3"/>
        <v>310396.22641509434</v>
      </c>
      <c r="V69" s="216">
        <f t="shared" si="3"/>
        <v>311584.90566037735</v>
      </c>
    </row>
    <row r="70" spans="1:22">
      <c r="A70" s="4" t="s">
        <v>232</v>
      </c>
      <c r="B70" s="6">
        <v>52</v>
      </c>
      <c r="C70" s="6">
        <v>13289</v>
      </c>
      <c r="D70" s="6">
        <v>16072</v>
      </c>
      <c r="E70" s="6">
        <v>136759</v>
      </c>
      <c r="F70" s="6">
        <v>70846</v>
      </c>
      <c r="G70" s="6">
        <v>70846</v>
      </c>
      <c r="H70" s="6">
        <v>12329</v>
      </c>
      <c r="I70" s="6">
        <v>54795</v>
      </c>
      <c r="J70" s="6">
        <v>153591</v>
      </c>
      <c r="K70" s="6">
        <v>66572</v>
      </c>
      <c r="L70" s="6">
        <v>66572</v>
      </c>
      <c r="M70" s="222">
        <f t="shared" si="3"/>
        <v>255557.69230769231</v>
      </c>
      <c r="N70" s="6">
        <f t="shared" si="3"/>
        <v>309076.92307692312</v>
      </c>
      <c r="O70" s="6">
        <f t="shared" si="3"/>
        <v>2629980.769230769</v>
      </c>
      <c r="P70" s="6">
        <f t="shared" si="3"/>
        <v>1362423.076923077</v>
      </c>
      <c r="Q70" s="223">
        <f t="shared" si="3"/>
        <v>1362423.076923077</v>
      </c>
      <c r="R70" s="222">
        <f t="shared" si="3"/>
        <v>237096.15384615384</v>
      </c>
      <c r="S70" s="6">
        <f t="shared" si="3"/>
        <v>1053750</v>
      </c>
      <c r="T70" s="6">
        <f t="shared" si="3"/>
        <v>2953673.076923077</v>
      </c>
      <c r="U70" s="6">
        <f t="shared" si="3"/>
        <v>1280230.7692307692</v>
      </c>
      <c r="V70" s="223">
        <f t="shared" si="3"/>
        <v>1280230.7692307692</v>
      </c>
    </row>
    <row r="71" spans="1:22">
      <c r="A71" t="s">
        <v>233</v>
      </c>
      <c r="B71" s="7">
        <v>52</v>
      </c>
      <c r="C71" s="7">
        <v>34903.199999999997</v>
      </c>
      <c r="D71" s="7"/>
      <c r="E71" s="7">
        <v>123182.1</v>
      </c>
      <c r="F71" s="7">
        <v>206.9</v>
      </c>
      <c r="G71" s="7">
        <v>206.9</v>
      </c>
      <c r="H71" s="7">
        <v>34903.199999999997</v>
      </c>
      <c r="I71" s="7"/>
      <c r="J71" s="7">
        <v>123182.1</v>
      </c>
      <c r="K71" s="7">
        <v>206.9</v>
      </c>
      <c r="L71" s="7">
        <v>206.9</v>
      </c>
      <c r="M71" s="215">
        <f t="shared" si="3"/>
        <v>671215.38461538451</v>
      </c>
      <c r="N71" s="7">
        <f t="shared" si="3"/>
        <v>0</v>
      </c>
      <c r="O71" s="7">
        <f t="shared" si="3"/>
        <v>2368886.538461539</v>
      </c>
      <c r="P71" s="7">
        <f t="shared" si="3"/>
        <v>3978.8461538461538</v>
      </c>
      <c r="Q71" s="216">
        <f t="shared" si="3"/>
        <v>3978.8461538461538</v>
      </c>
      <c r="R71" s="215">
        <f t="shared" si="3"/>
        <v>671215.38461538451</v>
      </c>
      <c r="S71" s="7">
        <f t="shared" si="3"/>
        <v>0</v>
      </c>
      <c r="T71" s="7">
        <f t="shared" si="3"/>
        <v>2368886.538461539</v>
      </c>
      <c r="U71" s="7">
        <f t="shared" si="3"/>
        <v>3978.8461538461538</v>
      </c>
      <c r="V71" s="216">
        <f t="shared" si="3"/>
        <v>3978.8461538461538</v>
      </c>
    </row>
    <row r="72" spans="1:22"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>
      <c r="B73" s="11">
        <f>SUM(B8:B71)</f>
        <v>383726</v>
      </c>
      <c r="C73" s="11">
        <f t="shared" ref="C73:L73" si="4">SUM(C8:C71)</f>
        <v>43791545.20000001</v>
      </c>
      <c r="D73" s="11">
        <f t="shared" si="4"/>
        <v>-54637033.500000007</v>
      </c>
      <c r="E73" s="11">
        <f t="shared" si="4"/>
        <v>864127803.9000001</v>
      </c>
      <c r="F73" s="11">
        <f t="shared" si="4"/>
        <v>456683960.89999992</v>
      </c>
      <c r="G73" s="11">
        <f t="shared" si="4"/>
        <v>587439373.20000005</v>
      </c>
      <c r="H73" s="11">
        <f t="shared" si="4"/>
        <v>86661350.799999997</v>
      </c>
      <c r="I73" s="11">
        <f t="shared" si="4"/>
        <v>-99510995.700000003</v>
      </c>
      <c r="J73" s="11">
        <f t="shared" si="4"/>
        <v>1690968597.6999998</v>
      </c>
      <c r="K73" s="11">
        <f t="shared" si="4"/>
        <v>784280569.89999998</v>
      </c>
      <c r="L73" s="11">
        <f t="shared" si="4"/>
        <v>952138032.19999993</v>
      </c>
      <c r="M73" s="11">
        <f t="shared" ref="M73:V73" si="5">(C73/$B73)*1000</f>
        <v>114121.91303169452</v>
      </c>
      <c r="N73" s="11">
        <f t="shared" si="5"/>
        <v>-142385.53942135797</v>
      </c>
      <c r="O73" s="11">
        <f t="shared" si="5"/>
        <v>2251939.6754455008</v>
      </c>
      <c r="P73" s="11">
        <f t="shared" si="5"/>
        <v>1190130.3557746932</v>
      </c>
      <c r="Q73" s="11">
        <f t="shared" si="5"/>
        <v>1530882.3827418524</v>
      </c>
      <c r="R73" s="11">
        <f t="shared" si="5"/>
        <v>225841.74853932232</v>
      </c>
      <c r="S73" s="11">
        <f t="shared" si="5"/>
        <v>-259328.25948723831</v>
      </c>
      <c r="T73" s="11">
        <f t="shared" si="5"/>
        <v>4406708.4265856361</v>
      </c>
      <c r="U73" s="11">
        <f t="shared" si="5"/>
        <v>2043855.693645987</v>
      </c>
      <c r="V73" s="11">
        <f t="shared" si="5"/>
        <v>2481296.6340565924</v>
      </c>
    </row>
  </sheetData>
  <mergeCells count="2">
    <mergeCell ref="M4:Q4"/>
    <mergeCell ref="R4:V4"/>
  </mergeCells>
  <hyperlinks>
    <hyperlink ref="A1" location="Efnisyfirlit!A1" display="Efnisyfirlit" xr:uid="{555C4D3C-B99A-4036-A948-36DDD7C37F5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427E-78F9-42C7-8A42-D21768F5B0B3}">
  <dimension ref="A1:I73"/>
  <sheetViews>
    <sheetView workbookViewId="0">
      <selection activeCell="B1" sqref="B1"/>
    </sheetView>
  </sheetViews>
  <sheetFormatPr defaultRowHeight="15"/>
  <cols>
    <col min="1" max="1" width="5.5703125" customWidth="1"/>
    <col min="2" max="2" width="21.85546875" customWidth="1"/>
    <col min="3" max="3" width="8" customWidth="1"/>
    <col min="4" max="4" width="10.42578125" customWidth="1"/>
    <col min="5" max="5" width="12.140625" customWidth="1"/>
    <col min="6" max="6" width="12" customWidth="1"/>
    <col min="7" max="7" width="11.28515625" customWidth="1"/>
    <col min="8" max="8" width="11" customWidth="1"/>
    <col min="9" max="9" width="12.5703125" customWidth="1"/>
  </cols>
  <sheetData>
    <row r="1" spans="1:9">
      <c r="B1" s="71" t="s">
        <v>690</v>
      </c>
    </row>
    <row r="2" spans="1:9" ht="15.75">
      <c r="A2" s="61" t="s">
        <v>804</v>
      </c>
      <c r="B2" s="101"/>
      <c r="C2" s="101"/>
      <c r="D2" s="120"/>
      <c r="E2" s="73"/>
      <c r="F2" s="73"/>
      <c r="G2" s="73"/>
      <c r="H2" s="73"/>
      <c r="I2" s="73"/>
    </row>
    <row r="3" spans="1:9">
      <c r="A3" s="73"/>
      <c r="B3" s="73"/>
      <c r="C3" s="73"/>
      <c r="D3" s="73"/>
      <c r="E3" s="73"/>
      <c r="F3" s="73"/>
      <c r="G3" s="73"/>
      <c r="H3" s="73"/>
      <c r="I3" s="73"/>
    </row>
    <row r="4" spans="1:9">
      <c r="A4" s="121"/>
      <c r="B4" s="122" t="s">
        <v>282</v>
      </c>
      <c r="C4" s="73"/>
      <c r="D4" s="123" t="s">
        <v>283</v>
      </c>
      <c r="E4" s="123" t="s">
        <v>284</v>
      </c>
      <c r="F4" s="123" t="s">
        <v>284</v>
      </c>
      <c r="G4" s="123" t="s">
        <v>284</v>
      </c>
      <c r="H4" s="123" t="s">
        <v>284</v>
      </c>
      <c r="I4" s="123"/>
    </row>
    <row r="5" spans="1:9">
      <c r="A5" s="121"/>
      <c r="B5" s="121"/>
      <c r="C5" s="73"/>
      <c r="D5" s="124" t="s">
        <v>285</v>
      </c>
      <c r="E5" s="124" t="s">
        <v>286</v>
      </c>
      <c r="F5" s="124" t="s">
        <v>287</v>
      </c>
      <c r="G5" s="124" t="s">
        <v>288</v>
      </c>
      <c r="H5" s="124" t="s">
        <v>289</v>
      </c>
      <c r="I5" s="124"/>
    </row>
    <row r="6" spans="1:9">
      <c r="A6" s="43" t="s">
        <v>290</v>
      </c>
      <c r="B6" s="224" t="s">
        <v>291</v>
      </c>
      <c r="C6" t="s">
        <v>235</v>
      </c>
      <c r="D6" s="125" t="s">
        <v>292</v>
      </c>
      <c r="E6" s="125" t="s">
        <v>293</v>
      </c>
      <c r="F6" s="125" t="s">
        <v>294</v>
      </c>
      <c r="G6" s="125" t="s">
        <v>295</v>
      </c>
      <c r="H6" s="125" t="s">
        <v>296</v>
      </c>
      <c r="I6" s="125" t="s">
        <v>297</v>
      </c>
    </row>
    <row r="8" spans="1:9">
      <c r="A8" s="31">
        <v>0</v>
      </c>
      <c r="B8" s="4" t="s">
        <v>9</v>
      </c>
      <c r="C8" s="6">
        <v>136894</v>
      </c>
      <c r="D8" s="32">
        <v>0.1474</v>
      </c>
      <c r="E8" s="6">
        <v>125509650.21799999</v>
      </c>
      <c r="F8" s="6">
        <v>16859505.253164176</v>
      </c>
      <c r="G8" s="6">
        <f>E8-F8</f>
        <v>108650144.96483582</v>
      </c>
      <c r="H8" s="6">
        <f>(E8/C8)*1000</f>
        <v>916838.21217876603</v>
      </c>
      <c r="I8" s="6">
        <f>E8/D8</f>
        <v>851490164.30122113</v>
      </c>
    </row>
    <row r="9" spans="1:9">
      <c r="A9">
        <v>1000</v>
      </c>
      <c r="B9" t="s">
        <v>108</v>
      </c>
      <c r="C9" s="7">
        <v>39335</v>
      </c>
      <c r="D9" s="33">
        <v>0.14699999999999999</v>
      </c>
      <c r="E9" s="7">
        <v>37812253.384000003</v>
      </c>
      <c r="F9" s="7">
        <v>5093079.0272326525</v>
      </c>
      <c r="G9" s="7">
        <f t="shared" ref="G9:G71" si="0">E9-F9</f>
        <v>32719174.356767349</v>
      </c>
      <c r="H9" s="7">
        <f t="shared" ref="H9:H71" si="1">(E9/C9)*1000</f>
        <v>961287.74333290977</v>
      </c>
      <c r="I9" s="7">
        <f t="shared" ref="I9:I71" si="2">E9/D9</f>
        <v>257226213.49659869</v>
      </c>
    </row>
    <row r="10" spans="1:9">
      <c r="A10" s="4">
        <v>1100</v>
      </c>
      <c r="B10" s="4" t="s">
        <v>109</v>
      </c>
      <c r="C10" s="6">
        <v>4572</v>
      </c>
      <c r="D10" s="32">
        <v>0.1431</v>
      </c>
      <c r="E10" s="6">
        <v>4808405.4179999996</v>
      </c>
      <c r="F10" s="6">
        <v>665313.95720754704</v>
      </c>
      <c r="G10" s="6">
        <f t="shared" si="0"/>
        <v>4143091.4607924526</v>
      </c>
      <c r="H10" s="6">
        <f t="shared" si="1"/>
        <v>1051707.2217847768</v>
      </c>
      <c r="I10" s="6">
        <f t="shared" si="2"/>
        <v>33601715.010482177</v>
      </c>
    </row>
    <row r="11" spans="1:9">
      <c r="A11">
        <v>1300</v>
      </c>
      <c r="B11" t="s">
        <v>110</v>
      </c>
      <c r="C11" s="7">
        <v>19088</v>
      </c>
      <c r="D11" s="33">
        <v>0.13919999999999999</v>
      </c>
      <c r="E11" s="7">
        <v>18344205.647999998</v>
      </c>
      <c r="F11" s="7">
        <v>2609305.1137241381</v>
      </c>
      <c r="G11" s="7">
        <f t="shared" si="0"/>
        <v>15734900.53427586</v>
      </c>
      <c r="H11" s="7">
        <f t="shared" si="1"/>
        <v>961033.40569991607</v>
      </c>
      <c r="I11" s="7">
        <f t="shared" si="2"/>
        <v>131783086.55172414</v>
      </c>
    </row>
    <row r="12" spans="1:9">
      <c r="A12" s="31">
        <v>1400</v>
      </c>
      <c r="B12" s="4" t="s">
        <v>111</v>
      </c>
      <c r="C12" s="6">
        <v>30616</v>
      </c>
      <c r="D12" s="32">
        <v>0.14699999999999999</v>
      </c>
      <c r="E12" s="6">
        <v>27548099.026999999</v>
      </c>
      <c r="F12" s="6">
        <v>3710560.277106123</v>
      </c>
      <c r="G12" s="6">
        <f t="shared" si="0"/>
        <v>23837538.749893874</v>
      </c>
      <c r="H12" s="6">
        <f t="shared" si="1"/>
        <v>899794.19346093538</v>
      </c>
      <c r="I12" s="6">
        <f t="shared" si="2"/>
        <v>187402034.19727892</v>
      </c>
    </row>
    <row r="13" spans="1:9">
      <c r="A13">
        <v>1604</v>
      </c>
      <c r="B13" t="s">
        <v>112</v>
      </c>
      <c r="C13" s="7">
        <v>13403</v>
      </c>
      <c r="D13" s="33">
        <v>0.1474</v>
      </c>
      <c r="E13" s="7">
        <v>12143803.24</v>
      </c>
      <c r="F13" s="7">
        <v>1631257.1516417908</v>
      </c>
      <c r="G13" s="7">
        <f t="shared" si="0"/>
        <v>10512546.088358209</v>
      </c>
      <c r="H13" s="7">
        <f t="shared" si="1"/>
        <v>906051.12586734316</v>
      </c>
      <c r="I13" s="7">
        <f t="shared" si="2"/>
        <v>82386724.830393493</v>
      </c>
    </row>
    <row r="14" spans="1:9">
      <c r="A14" s="4">
        <v>1606</v>
      </c>
      <c r="B14" s="4" t="s">
        <v>113</v>
      </c>
      <c r="C14" s="6">
        <v>269</v>
      </c>
      <c r="D14" s="32">
        <v>0.14219999999999999</v>
      </c>
      <c r="E14" s="6">
        <v>256587.42199999999</v>
      </c>
      <c r="F14" s="6">
        <v>35727.362556962027</v>
      </c>
      <c r="G14" s="6">
        <f t="shared" si="0"/>
        <v>220860.05944303796</v>
      </c>
      <c r="H14" s="6">
        <f t="shared" si="1"/>
        <v>953856.58736059477</v>
      </c>
      <c r="I14" s="6">
        <f t="shared" si="2"/>
        <v>1804412.2503516176</v>
      </c>
    </row>
    <row r="15" spans="1:9">
      <c r="A15">
        <v>2000</v>
      </c>
      <c r="B15" t="s">
        <v>114</v>
      </c>
      <c r="C15" s="7">
        <v>21957</v>
      </c>
      <c r="D15" s="33">
        <v>0.1474</v>
      </c>
      <c r="E15" s="7">
        <v>18842966.715</v>
      </c>
      <c r="F15" s="7">
        <v>2531144.7826119405</v>
      </c>
      <c r="G15" s="7">
        <f t="shared" si="0"/>
        <v>16311821.93238806</v>
      </c>
      <c r="H15" s="7">
        <f t="shared" si="1"/>
        <v>858175.83071457851</v>
      </c>
      <c r="I15" s="7">
        <f t="shared" si="2"/>
        <v>127835595.08141112</v>
      </c>
    </row>
    <row r="16" spans="1:9">
      <c r="A16" s="31">
        <v>2300</v>
      </c>
      <c r="B16" s="4" t="s">
        <v>115</v>
      </c>
      <c r="C16" s="6">
        <v>3579</v>
      </c>
      <c r="D16" s="32">
        <v>0.1462</v>
      </c>
      <c r="E16" s="6">
        <v>3182686.5469999998</v>
      </c>
      <c r="F16" s="6">
        <v>431034.15616005467</v>
      </c>
      <c r="G16" s="6">
        <f t="shared" si="0"/>
        <v>2751652.3908399451</v>
      </c>
      <c r="H16" s="6">
        <f t="shared" si="1"/>
        <v>889266.98714724777</v>
      </c>
      <c r="I16" s="6">
        <f t="shared" si="2"/>
        <v>21769401.826265387</v>
      </c>
    </row>
    <row r="17" spans="1:9">
      <c r="A17">
        <v>2506</v>
      </c>
      <c r="B17" t="s">
        <v>116</v>
      </c>
      <c r="C17" s="7">
        <v>1500</v>
      </c>
      <c r="D17" s="33">
        <v>0.1474</v>
      </c>
      <c r="E17" s="7">
        <v>1238632.763</v>
      </c>
      <c r="F17" s="7">
        <v>166383.50547761197</v>
      </c>
      <c r="G17" s="7">
        <f t="shared" si="0"/>
        <v>1072249.2575223881</v>
      </c>
      <c r="H17" s="7">
        <f t="shared" si="1"/>
        <v>825755.17533333332</v>
      </c>
      <c r="I17" s="7">
        <f t="shared" si="2"/>
        <v>8403207.3473541383</v>
      </c>
    </row>
    <row r="18" spans="1:9">
      <c r="A18" s="4">
        <v>2510</v>
      </c>
      <c r="B18" s="4" t="s">
        <v>117</v>
      </c>
      <c r="C18" s="6">
        <v>3897</v>
      </c>
      <c r="D18" s="32">
        <v>0.1474</v>
      </c>
      <c r="E18" s="6">
        <v>3143059.9019999998</v>
      </c>
      <c r="F18" s="6">
        <v>422202.07638805971</v>
      </c>
      <c r="G18" s="6">
        <f t="shared" si="0"/>
        <v>2720857.8256119401</v>
      </c>
      <c r="H18" s="6">
        <f t="shared" si="1"/>
        <v>806533.20554272516</v>
      </c>
      <c r="I18" s="6">
        <f t="shared" si="2"/>
        <v>21323337.191316143</v>
      </c>
    </row>
    <row r="19" spans="1:9">
      <c r="A19">
        <v>3000</v>
      </c>
      <c r="B19" t="s">
        <v>118</v>
      </c>
      <c r="C19" s="7">
        <v>8071</v>
      </c>
      <c r="D19" s="33">
        <v>0.1474</v>
      </c>
      <c r="E19" s="7">
        <v>7178483.8109999998</v>
      </c>
      <c r="F19" s="7">
        <v>964273.94476119394</v>
      </c>
      <c r="G19" s="7">
        <f t="shared" si="0"/>
        <v>6214209.8662388055</v>
      </c>
      <c r="H19" s="7">
        <f t="shared" si="1"/>
        <v>889416.90137529431</v>
      </c>
      <c r="I19" s="7">
        <f t="shared" si="2"/>
        <v>48700704.280868381</v>
      </c>
    </row>
    <row r="20" spans="1:9">
      <c r="A20" s="31">
        <v>3506</v>
      </c>
      <c r="B20" s="4" t="s">
        <v>119</v>
      </c>
      <c r="C20" s="6">
        <v>52</v>
      </c>
      <c r="D20" s="32">
        <v>0.1244</v>
      </c>
      <c r="E20" s="6">
        <v>48644.122000000003</v>
      </c>
      <c r="F20" s="6">
        <v>7742.3924083601287</v>
      </c>
      <c r="G20" s="6">
        <f t="shared" si="0"/>
        <v>40901.729591639873</v>
      </c>
      <c r="H20" s="6">
        <f t="shared" si="1"/>
        <v>935463.88461538474</v>
      </c>
      <c r="I20" s="6">
        <f t="shared" si="2"/>
        <v>391029.91961414792</v>
      </c>
    </row>
    <row r="21" spans="1:9">
      <c r="A21">
        <v>3511</v>
      </c>
      <c r="B21" t="s">
        <v>120</v>
      </c>
      <c r="C21" s="7">
        <v>727</v>
      </c>
      <c r="D21" s="33">
        <v>0.1391</v>
      </c>
      <c r="E21" s="7">
        <v>640766.02899999998</v>
      </c>
      <c r="F21" s="7">
        <v>91208.967463695168</v>
      </c>
      <c r="G21" s="7">
        <f t="shared" si="0"/>
        <v>549557.06153630477</v>
      </c>
      <c r="H21" s="7">
        <f t="shared" si="1"/>
        <v>881383.80880330119</v>
      </c>
      <c r="I21" s="7">
        <f t="shared" si="2"/>
        <v>4606513.5082674334</v>
      </c>
    </row>
    <row r="22" spans="1:9">
      <c r="A22" s="4">
        <v>3609</v>
      </c>
      <c r="B22" s="4" t="s">
        <v>121</v>
      </c>
      <c r="C22" s="6">
        <v>4100</v>
      </c>
      <c r="D22" s="32">
        <v>0.1474</v>
      </c>
      <c r="E22" s="6">
        <v>3361060.2489999998</v>
      </c>
      <c r="F22" s="6">
        <v>451485.70508955221</v>
      </c>
      <c r="G22" s="6">
        <f t="shared" si="0"/>
        <v>2909574.5439104475</v>
      </c>
      <c r="H22" s="6">
        <f t="shared" si="1"/>
        <v>819770.79243902443</v>
      </c>
      <c r="I22" s="6">
        <f t="shared" si="2"/>
        <v>22802308.337856174</v>
      </c>
    </row>
    <row r="23" spans="1:9">
      <c r="A23">
        <v>3709</v>
      </c>
      <c r="B23" t="s">
        <v>122</v>
      </c>
      <c r="C23" s="7">
        <v>821</v>
      </c>
      <c r="D23" s="33">
        <v>0.1474</v>
      </c>
      <c r="E23" s="7">
        <v>693516.55299999996</v>
      </c>
      <c r="F23" s="7">
        <v>93158.93995522389</v>
      </c>
      <c r="G23" s="7">
        <f t="shared" si="0"/>
        <v>600357.61304477602</v>
      </c>
      <c r="H23" s="7">
        <f t="shared" si="1"/>
        <v>844721.74543239945</v>
      </c>
      <c r="I23" s="7">
        <f t="shared" si="2"/>
        <v>4704996.967435549</v>
      </c>
    </row>
    <row r="24" spans="1:9">
      <c r="A24" s="31">
        <v>3713</v>
      </c>
      <c r="B24" s="4" t="s">
        <v>123</v>
      </c>
      <c r="C24" s="6">
        <v>123</v>
      </c>
      <c r="D24" s="32">
        <v>0.1474</v>
      </c>
      <c r="E24" s="6">
        <v>97136.122000000003</v>
      </c>
      <c r="F24" s="6">
        <v>13048.135791044775</v>
      </c>
      <c r="G24" s="6">
        <f t="shared" si="0"/>
        <v>84087.986208955233</v>
      </c>
      <c r="H24" s="6">
        <f t="shared" si="1"/>
        <v>789724.56910569116</v>
      </c>
      <c r="I24" s="6">
        <f t="shared" si="2"/>
        <v>658996.75712347357</v>
      </c>
    </row>
    <row r="25" spans="1:9">
      <c r="A25">
        <v>3714</v>
      </c>
      <c r="B25" t="s">
        <v>124</v>
      </c>
      <c r="C25" s="7">
        <v>1617</v>
      </c>
      <c r="D25" s="33">
        <v>0.1474</v>
      </c>
      <c r="E25" s="7">
        <v>1651627.588</v>
      </c>
      <c r="F25" s="7">
        <v>221860.42226865669</v>
      </c>
      <c r="G25" s="7">
        <f t="shared" si="0"/>
        <v>1429767.1657313432</v>
      </c>
      <c r="H25" s="7">
        <f t="shared" si="1"/>
        <v>1021414.7111935683</v>
      </c>
      <c r="I25" s="7">
        <f t="shared" si="2"/>
        <v>11205071.831750339</v>
      </c>
    </row>
    <row r="26" spans="1:9">
      <c r="A26" s="4">
        <v>3716</v>
      </c>
      <c r="B26" s="4" t="s">
        <v>778</v>
      </c>
      <c r="C26" s="6">
        <v>1266</v>
      </c>
      <c r="D26" s="32">
        <v>0.1474</v>
      </c>
      <c r="E26" s="6">
        <v>1049985.7239999999</v>
      </c>
      <c r="F26" s="6">
        <v>141042.85844776119</v>
      </c>
      <c r="G26" s="6">
        <f t="shared" si="0"/>
        <v>908942.86555223877</v>
      </c>
      <c r="H26" s="6">
        <f t="shared" si="1"/>
        <v>829372.60979462869</v>
      </c>
      <c r="I26" s="6">
        <f t="shared" si="2"/>
        <v>7123376.6892808676</v>
      </c>
    </row>
    <row r="27" spans="1:9">
      <c r="A27">
        <v>3811</v>
      </c>
      <c r="B27" t="s">
        <v>125</v>
      </c>
      <c r="C27" s="7">
        <v>642</v>
      </c>
      <c r="D27" s="33">
        <v>0.1474</v>
      </c>
      <c r="E27" s="7">
        <v>484178.978</v>
      </c>
      <c r="F27" s="7">
        <v>65038.96719402985</v>
      </c>
      <c r="G27" s="7">
        <f t="shared" si="0"/>
        <v>419140.01080597017</v>
      </c>
      <c r="H27" s="7">
        <f t="shared" si="1"/>
        <v>754172.86292834883</v>
      </c>
      <c r="I27" s="7">
        <f t="shared" si="2"/>
        <v>3284796.3229308003</v>
      </c>
    </row>
    <row r="28" spans="1:9">
      <c r="A28" s="31">
        <v>4100</v>
      </c>
      <c r="B28" s="4" t="s">
        <v>126</v>
      </c>
      <c r="C28" s="6">
        <v>989</v>
      </c>
      <c r="D28" s="32">
        <v>0.1474</v>
      </c>
      <c r="E28" s="6">
        <v>888931.429</v>
      </c>
      <c r="F28" s="6">
        <v>119408.69941791044</v>
      </c>
      <c r="G28" s="6">
        <f t="shared" si="0"/>
        <v>769522.72958208958</v>
      </c>
      <c r="H28" s="6">
        <f t="shared" si="1"/>
        <v>898818.43174924166</v>
      </c>
      <c r="I28" s="6">
        <f t="shared" si="2"/>
        <v>6030742.394843962</v>
      </c>
    </row>
    <row r="29" spans="1:9">
      <c r="A29">
        <v>4200</v>
      </c>
      <c r="B29" t="s">
        <v>127</v>
      </c>
      <c r="C29" s="7">
        <v>3797</v>
      </c>
      <c r="D29" s="33">
        <v>0.1474</v>
      </c>
      <c r="E29" s="7">
        <v>3427196.4920000001</v>
      </c>
      <c r="F29" s="7">
        <v>460369.67802985071</v>
      </c>
      <c r="G29" s="7">
        <f t="shared" si="0"/>
        <v>2966826.8139701495</v>
      </c>
      <c r="H29" s="7">
        <f t="shared" si="1"/>
        <v>902606.39768238086</v>
      </c>
      <c r="I29" s="7">
        <f t="shared" si="2"/>
        <v>23250993.839891452</v>
      </c>
    </row>
    <row r="30" spans="1:9">
      <c r="A30" s="4">
        <v>4502</v>
      </c>
      <c r="B30" s="4" t="s">
        <v>128</v>
      </c>
      <c r="C30" s="6">
        <v>236</v>
      </c>
      <c r="D30" s="32">
        <v>0.1474</v>
      </c>
      <c r="E30" s="6">
        <v>201125.16899999999</v>
      </c>
      <c r="F30" s="6">
        <v>27016.813746268654</v>
      </c>
      <c r="G30" s="6">
        <f t="shared" si="0"/>
        <v>174108.35525373134</v>
      </c>
      <c r="H30" s="6">
        <f t="shared" si="1"/>
        <v>852225.29237288132</v>
      </c>
      <c r="I30" s="6">
        <f t="shared" si="2"/>
        <v>1364485.5427408412</v>
      </c>
    </row>
    <row r="31" spans="1:9">
      <c r="A31">
        <v>4604</v>
      </c>
      <c r="B31" t="s">
        <v>129</v>
      </c>
      <c r="C31" s="7">
        <v>250</v>
      </c>
      <c r="D31" s="33">
        <v>0.1474</v>
      </c>
      <c r="E31" s="7">
        <v>254991.62400000001</v>
      </c>
      <c r="F31" s="7">
        <v>34252.606208955222</v>
      </c>
      <c r="G31" s="7">
        <f t="shared" si="0"/>
        <v>220739.01779104478</v>
      </c>
      <c r="H31" s="7">
        <f t="shared" si="1"/>
        <v>1019966.496</v>
      </c>
      <c r="I31" s="7">
        <f t="shared" si="2"/>
        <v>1729929.6065128902</v>
      </c>
    </row>
    <row r="32" spans="1:9">
      <c r="A32" s="31">
        <v>4607</v>
      </c>
      <c r="B32" s="4" t="s">
        <v>130</v>
      </c>
      <c r="C32" s="6">
        <v>1106</v>
      </c>
      <c r="D32" s="32">
        <v>0.1474</v>
      </c>
      <c r="E32" s="6">
        <v>1096233.3060000001</v>
      </c>
      <c r="F32" s="6">
        <v>147255.22020895523</v>
      </c>
      <c r="G32" s="6">
        <f t="shared" si="0"/>
        <v>948978.08579104487</v>
      </c>
      <c r="H32" s="6">
        <f t="shared" si="1"/>
        <v>991169.35443037981</v>
      </c>
      <c r="I32" s="6">
        <f t="shared" si="2"/>
        <v>7437132.3337856177</v>
      </c>
    </row>
    <row r="33" spans="1:9">
      <c r="A33">
        <v>4803</v>
      </c>
      <c r="B33" t="s">
        <v>131</v>
      </c>
      <c r="C33" s="7">
        <v>219</v>
      </c>
      <c r="D33" s="33">
        <v>0.1474</v>
      </c>
      <c r="E33" s="7">
        <v>200656.06</v>
      </c>
      <c r="F33" s="7">
        <v>26953.79910447761</v>
      </c>
      <c r="G33" s="7">
        <f t="shared" si="0"/>
        <v>173702.2608955224</v>
      </c>
      <c r="H33" s="7">
        <f t="shared" si="1"/>
        <v>916237.71689497726</v>
      </c>
      <c r="I33" s="7">
        <f t="shared" si="2"/>
        <v>1361302.9850746267</v>
      </c>
    </row>
    <row r="34" spans="1:9">
      <c r="A34" s="4">
        <v>4901</v>
      </c>
      <c r="B34" s="4" t="s">
        <v>132</v>
      </c>
      <c r="C34" s="6">
        <v>53</v>
      </c>
      <c r="D34" s="32">
        <v>0.1474</v>
      </c>
      <c r="E34" s="6">
        <v>53460.696000000004</v>
      </c>
      <c r="F34" s="6">
        <v>7181.2875223880601</v>
      </c>
      <c r="G34" s="6">
        <f t="shared" si="0"/>
        <v>46279.408477611942</v>
      </c>
      <c r="H34" s="6">
        <f t="shared" si="1"/>
        <v>1008692.3773584906</v>
      </c>
      <c r="I34" s="6">
        <f t="shared" si="2"/>
        <v>362691.28900949797</v>
      </c>
    </row>
    <row r="35" spans="1:9">
      <c r="A35">
        <v>4902</v>
      </c>
      <c r="B35" t="s">
        <v>133</v>
      </c>
      <c r="C35" s="7">
        <v>104</v>
      </c>
      <c r="D35" s="33">
        <v>0.1474</v>
      </c>
      <c r="E35" s="7">
        <v>110541.52</v>
      </c>
      <c r="F35" s="7">
        <v>14848.860895522388</v>
      </c>
      <c r="G35" s="7">
        <f t="shared" si="0"/>
        <v>95692.659104477614</v>
      </c>
      <c r="H35" s="7">
        <f t="shared" si="1"/>
        <v>1062899.2307692308</v>
      </c>
      <c r="I35" s="7">
        <f t="shared" si="2"/>
        <v>749942.46947082772</v>
      </c>
    </row>
    <row r="36" spans="1:9">
      <c r="A36" s="31">
        <v>4911</v>
      </c>
      <c r="B36" s="4" t="s">
        <v>134</v>
      </c>
      <c r="C36" s="6">
        <v>414</v>
      </c>
      <c r="D36" s="32">
        <v>0.1517</v>
      </c>
      <c r="E36" s="6">
        <v>370213.18900000001</v>
      </c>
      <c r="F36" s="6">
        <v>48320.508518127892</v>
      </c>
      <c r="G36" s="6">
        <f t="shared" si="0"/>
        <v>321892.68048187211</v>
      </c>
      <c r="H36" s="6">
        <f t="shared" si="1"/>
        <v>894234.75603864738</v>
      </c>
      <c r="I36" s="6">
        <f t="shared" si="2"/>
        <v>2440429.7231377722</v>
      </c>
    </row>
    <row r="37" spans="1:9">
      <c r="A37">
        <v>5508</v>
      </c>
      <c r="B37" t="s">
        <v>135</v>
      </c>
      <c r="C37" s="7">
        <v>1212</v>
      </c>
      <c r="D37" s="33">
        <v>0.1474</v>
      </c>
      <c r="E37" s="7">
        <v>980605.10100000002</v>
      </c>
      <c r="F37" s="7">
        <v>131723.07326865671</v>
      </c>
      <c r="G37" s="7">
        <f t="shared" si="0"/>
        <v>848882.02773134329</v>
      </c>
      <c r="H37" s="7">
        <f t="shared" si="1"/>
        <v>809080.11633663368</v>
      </c>
      <c r="I37" s="7">
        <f t="shared" si="2"/>
        <v>6652680.4681139756</v>
      </c>
    </row>
    <row r="38" spans="1:9">
      <c r="A38" s="4">
        <v>5609</v>
      </c>
      <c r="B38" s="4" t="s">
        <v>136</v>
      </c>
      <c r="C38" s="6">
        <v>457</v>
      </c>
      <c r="D38" s="32">
        <v>0.1474</v>
      </c>
      <c r="E38" s="6">
        <v>398585.44900000002</v>
      </c>
      <c r="F38" s="6">
        <v>53541.328970149247</v>
      </c>
      <c r="G38" s="6">
        <f t="shared" si="0"/>
        <v>345044.12002985075</v>
      </c>
      <c r="H38" s="6">
        <f t="shared" si="1"/>
        <v>872178.22538293211</v>
      </c>
      <c r="I38" s="6">
        <f t="shared" si="2"/>
        <v>2704107.5237449119</v>
      </c>
    </row>
    <row r="39" spans="1:9">
      <c r="A39">
        <v>5611</v>
      </c>
      <c r="B39" t="s">
        <v>137</v>
      </c>
      <c r="C39" s="7">
        <v>86</v>
      </c>
      <c r="D39" s="33">
        <v>0.1474</v>
      </c>
      <c r="E39" s="7">
        <v>61219.714</v>
      </c>
      <c r="F39" s="7">
        <v>8223.5436716417898</v>
      </c>
      <c r="G39" s="7">
        <f t="shared" si="0"/>
        <v>52996.17032835821</v>
      </c>
      <c r="H39" s="7">
        <f t="shared" si="1"/>
        <v>711857.13953488367</v>
      </c>
      <c r="I39" s="7">
        <f t="shared" si="2"/>
        <v>415330.48846675712</v>
      </c>
    </row>
    <row r="40" spans="1:9">
      <c r="A40" s="31">
        <v>5613</v>
      </c>
      <c r="B40" s="4" t="s">
        <v>779</v>
      </c>
      <c r="C40" s="6">
        <v>1263</v>
      </c>
      <c r="D40" s="32">
        <v>0.1474</v>
      </c>
      <c r="E40" s="6">
        <v>1042014.508</v>
      </c>
      <c r="F40" s="6">
        <v>139972.09808955225</v>
      </c>
      <c r="G40" s="6">
        <f t="shared" si="0"/>
        <v>902042.40991044778</v>
      </c>
      <c r="H40" s="6">
        <f t="shared" si="1"/>
        <v>825031.28107680124</v>
      </c>
      <c r="I40" s="6">
        <f t="shared" si="2"/>
        <v>7069297.8833107194</v>
      </c>
    </row>
    <row r="41" spans="1:9">
      <c r="A41">
        <v>5716</v>
      </c>
      <c r="B41" t="s">
        <v>780</v>
      </c>
      <c r="C41" s="7">
        <v>4276</v>
      </c>
      <c r="D41" s="33">
        <v>0.1474</v>
      </c>
      <c r="E41" s="7">
        <v>3689942.3650000002</v>
      </c>
      <c r="F41" s="7">
        <v>495663.89977611933</v>
      </c>
      <c r="G41" s="7">
        <f t="shared" si="0"/>
        <v>3194278.465223881</v>
      </c>
      <c r="H41" s="7">
        <f t="shared" si="1"/>
        <v>862942.55495790474</v>
      </c>
      <c r="I41" s="7">
        <f t="shared" si="2"/>
        <v>25033530.291723203</v>
      </c>
    </row>
    <row r="42" spans="1:9">
      <c r="A42" s="4">
        <v>6000</v>
      </c>
      <c r="B42" s="4" t="s">
        <v>693</v>
      </c>
      <c r="C42" s="6">
        <v>19812</v>
      </c>
      <c r="D42" s="32">
        <v>0.1474</v>
      </c>
      <c r="E42" s="6">
        <v>17398056.77</v>
      </c>
      <c r="F42" s="6">
        <v>2337052.4019402983</v>
      </c>
      <c r="G42" s="6">
        <f t="shared" si="0"/>
        <v>15061004.368059702</v>
      </c>
      <c r="H42" s="6">
        <f t="shared" si="1"/>
        <v>878157.51918029482</v>
      </c>
      <c r="I42" s="6">
        <f t="shared" si="2"/>
        <v>118032949.59294437</v>
      </c>
    </row>
    <row r="43" spans="1:9">
      <c r="A43">
        <v>6100</v>
      </c>
      <c r="B43" t="s">
        <v>138</v>
      </c>
      <c r="C43" s="7">
        <v>3081</v>
      </c>
      <c r="D43" s="33">
        <v>0.1474</v>
      </c>
      <c r="E43" s="7">
        <v>2847017.0589999999</v>
      </c>
      <c r="F43" s="7">
        <v>382435.12732835818</v>
      </c>
      <c r="G43" s="7">
        <f t="shared" si="0"/>
        <v>2464581.9316716418</v>
      </c>
      <c r="H43" s="7">
        <f t="shared" si="1"/>
        <v>924056.16975008114</v>
      </c>
      <c r="I43" s="7">
        <f t="shared" si="2"/>
        <v>19314905.420624152</v>
      </c>
    </row>
    <row r="44" spans="1:9">
      <c r="A44" s="31">
        <v>6250</v>
      </c>
      <c r="B44" s="4" t="s">
        <v>139</v>
      </c>
      <c r="C44" s="6">
        <v>1973</v>
      </c>
      <c r="D44" s="32">
        <v>0.14699999999999999</v>
      </c>
      <c r="E44" s="6">
        <v>1782109.2709999999</v>
      </c>
      <c r="F44" s="6">
        <v>240039.20793061226</v>
      </c>
      <c r="G44" s="6">
        <f t="shared" si="0"/>
        <v>1542070.0630693878</v>
      </c>
      <c r="H44" s="6">
        <f t="shared" si="1"/>
        <v>903248.49011657375</v>
      </c>
      <c r="I44" s="6">
        <f t="shared" si="2"/>
        <v>12123192.319727892</v>
      </c>
    </row>
    <row r="45" spans="1:9">
      <c r="A45">
        <v>6400</v>
      </c>
      <c r="B45" t="s">
        <v>140</v>
      </c>
      <c r="C45" s="7">
        <v>1866</v>
      </c>
      <c r="D45" s="33">
        <v>0.1474</v>
      </c>
      <c r="E45" s="7">
        <v>1661435.007</v>
      </c>
      <c r="F45" s="7">
        <v>223177.83676119405</v>
      </c>
      <c r="G45" s="7">
        <f t="shared" si="0"/>
        <v>1438257.1702388059</v>
      </c>
      <c r="H45" s="7">
        <f t="shared" si="1"/>
        <v>890372.4581993568</v>
      </c>
      <c r="I45" s="7">
        <f t="shared" si="2"/>
        <v>11271607.917232022</v>
      </c>
    </row>
    <row r="46" spans="1:9">
      <c r="A46" s="4">
        <v>6513</v>
      </c>
      <c r="B46" s="4" t="s">
        <v>141</v>
      </c>
      <c r="C46" s="6">
        <v>1162</v>
      </c>
      <c r="D46" s="32">
        <v>0.1474</v>
      </c>
      <c r="E46" s="6">
        <v>949858.13399999996</v>
      </c>
      <c r="F46" s="6">
        <v>127592.88367164177</v>
      </c>
      <c r="G46" s="6">
        <f t="shared" si="0"/>
        <v>822265.25032835815</v>
      </c>
      <c r="H46" s="6">
        <f t="shared" si="1"/>
        <v>817433.85025817552</v>
      </c>
      <c r="I46" s="6">
        <f t="shared" si="2"/>
        <v>6444085.0339213023</v>
      </c>
    </row>
    <row r="47" spans="1:9">
      <c r="A47">
        <v>6515</v>
      </c>
      <c r="B47" t="s">
        <v>142</v>
      </c>
      <c r="C47" s="7">
        <v>791</v>
      </c>
      <c r="D47" s="33">
        <v>0.1474</v>
      </c>
      <c r="E47" s="7">
        <v>664195.21699999995</v>
      </c>
      <c r="F47" s="7">
        <v>89220.253029850748</v>
      </c>
      <c r="G47" s="7">
        <f t="shared" si="0"/>
        <v>574974.96397014917</v>
      </c>
      <c r="H47" s="7">
        <f t="shared" si="1"/>
        <v>839690.5398230087</v>
      </c>
      <c r="I47" s="7">
        <f t="shared" si="2"/>
        <v>4506073.3853459964</v>
      </c>
    </row>
    <row r="48" spans="1:9">
      <c r="A48" s="31">
        <v>6601</v>
      </c>
      <c r="B48" s="4" t="s">
        <v>143</v>
      </c>
      <c r="C48" s="6">
        <v>491</v>
      </c>
      <c r="D48" s="32">
        <v>0.1474</v>
      </c>
      <c r="E48" s="6">
        <v>411725.587</v>
      </c>
      <c r="F48" s="6">
        <v>55306.422134328357</v>
      </c>
      <c r="G48" s="6">
        <f t="shared" si="0"/>
        <v>356419.16486567166</v>
      </c>
      <c r="H48" s="6">
        <f t="shared" si="1"/>
        <v>838544.98370672087</v>
      </c>
      <c r="I48" s="6">
        <f t="shared" si="2"/>
        <v>2793253.643147897</v>
      </c>
    </row>
    <row r="49" spans="1:9">
      <c r="A49">
        <v>6602</v>
      </c>
      <c r="B49" t="s">
        <v>144</v>
      </c>
      <c r="C49" s="7">
        <v>396</v>
      </c>
      <c r="D49" s="33">
        <v>0.1474</v>
      </c>
      <c r="E49" s="7">
        <v>377859.33899999998</v>
      </c>
      <c r="F49" s="7">
        <v>50757.224641791043</v>
      </c>
      <c r="G49" s="7">
        <f t="shared" si="0"/>
        <v>327102.11435820896</v>
      </c>
      <c r="H49" s="7">
        <f t="shared" si="1"/>
        <v>954190.25</v>
      </c>
      <c r="I49" s="7">
        <f t="shared" si="2"/>
        <v>2563496.1940298504</v>
      </c>
    </row>
    <row r="50" spans="1:9">
      <c r="A50" s="4">
        <v>6611</v>
      </c>
      <c r="B50" s="4" t="s">
        <v>145</v>
      </c>
      <c r="C50" s="6">
        <v>52</v>
      </c>
      <c r="D50" s="32">
        <v>0.14219999999999999</v>
      </c>
      <c r="E50" s="6">
        <v>43587.803</v>
      </c>
      <c r="F50" s="6">
        <v>6069.1877594936714</v>
      </c>
      <c r="G50" s="6">
        <f t="shared" si="0"/>
        <v>37518.615240506326</v>
      </c>
      <c r="H50" s="6">
        <f t="shared" si="1"/>
        <v>838226.98076923075</v>
      </c>
      <c r="I50" s="6">
        <f t="shared" si="2"/>
        <v>306524.63431786216</v>
      </c>
    </row>
    <row r="51" spans="1:9">
      <c r="A51">
        <v>6613</v>
      </c>
      <c r="B51" t="s">
        <v>146</v>
      </c>
      <c r="C51" s="7">
        <v>1410</v>
      </c>
      <c r="D51" s="33">
        <v>0.1474</v>
      </c>
      <c r="E51" s="7">
        <v>1220423.5160000001</v>
      </c>
      <c r="F51" s="7">
        <v>163937.4872238806</v>
      </c>
      <c r="G51" s="7">
        <f t="shared" si="0"/>
        <v>1056486.0287761195</v>
      </c>
      <c r="H51" s="7">
        <f t="shared" si="1"/>
        <v>865548.59290780139</v>
      </c>
      <c r="I51" s="7">
        <f t="shared" si="2"/>
        <v>8279671.0719131613</v>
      </c>
    </row>
    <row r="52" spans="1:9">
      <c r="A52" s="31">
        <v>6710</v>
      </c>
      <c r="B52" s="4" t="s">
        <v>147</v>
      </c>
      <c r="C52" s="6">
        <v>540</v>
      </c>
      <c r="D52" s="32">
        <v>0.1474</v>
      </c>
      <c r="E52" s="6">
        <v>511036.09499999997</v>
      </c>
      <c r="F52" s="6">
        <v>68646.639626865668</v>
      </c>
      <c r="G52" s="6">
        <f t="shared" si="0"/>
        <v>442389.45537313429</v>
      </c>
      <c r="H52" s="6">
        <f t="shared" si="1"/>
        <v>946363.13888888876</v>
      </c>
      <c r="I52" s="6">
        <f t="shared" si="2"/>
        <v>3467002.0013568518</v>
      </c>
    </row>
    <row r="53" spans="1:9">
      <c r="A53">
        <v>7300</v>
      </c>
      <c r="B53" t="s">
        <v>148</v>
      </c>
      <c r="C53" s="7">
        <v>5163</v>
      </c>
      <c r="D53" s="33">
        <v>0.1474</v>
      </c>
      <c r="E53" s="7">
        <v>5540253.9699999997</v>
      </c>
      <c r="F53" s="7">
        <v>744213.2198507461</v>
      </c>
      <c r="G53" s="7">
        <f t="shared" si="0"/>
        <v>4796040.7501492538</v>
      </c>
      <c r="H53" s="7">
        <f t="shared" si="1"/>
        <v>1073068.7526631802</v>
      </c>
      <c r="I53" s="7">
        <f t="shared" si="2"/>
        <v>37586526.255088195</v>
      </c>
    </row>
    <row r="54" spans="1:9">
      <c r="A54" s="4">
        <v>7400</v>
      </c>
      <c r="B54" s="4" t="s">
        <v>149</v>
      </c>
      <c r="C54" s="6">
        <v>5177</v>
      </c>
      <c r="D54" s="32">
        <v>0.1474</v>
      </c>
      <c r="E54" s="6">
        <v>4449167.7460000003</v>
      </c>
      <c r="F54" s="6">
        <v>597649.39871641796</v>
      </c>
      <c r="G54" s="6">
        <f t="shared" si="0"/>
        <v>3851518.3472835822</v>
      </c>
      <c r="H54" s="6">
        <f t="shared" si="1"/>
        <v>859410.42032064917</v>
      </c>
      <c r="I54" s="6">
        <f t="shared" si="2"/>
        <v>30184313.066485755</v>
      </c>
    </row>
    <row r="55" spans="1:9">
      <c r="A55">
        <v>7502</v>
      </c>
      <c r="B55" t="s">
        <v>150</v>
      </c>
      <c r="C55" s="7">
        <v>650</v>
      </c>
      <c r="D55" s="33">
        <v>0.1474</v>
      </c>
      <c r="E55" s="7">
        <v>631820.94499999995</v>
      </c>
      <c r="F55" s="7">
        <v>84871.470223880591</v>
      </c>
      <c r="G55" s="7">
        <f t="shared" si="0"/>
        <v>546949.47477611934</v>
      </c>
      <c r="H55" s="7">
        <f t="shared" si="1"/>
        <v>972032.22307692294</v>
      </c>
      <c r="I55" s="7">
        <f t="shared" si="2"/>
        <v>4286437.8900949797</v>
      </c>
    </row>
    <row r="56" spans="1:9">
      <c r="A56" s="31">
        <v>7505</v>
      </c>
      <c r="B56" s="4" t="s">
        <v>151</v>
      </c>
      <c r="C56" s="6">
        <v>95</v>
      </c>
      <c r="D56" s="32">
        <v>0.1244</v>
      </c>
      <c r="E56" s="6">
        <v>78966.751999999993</v>
      </c>
      <c r="F56" s="6">
        <v>12568.663099678457</v>
      </c>
      <c r="G56" s="6">
        <f t="shared" si="0"/>
        <v>66398.088900321542</v>
      </c>
      <c r="H56" s="6">
        <f t="shared" si="1"/>
        <v>831228.96842105256</v>
      </c>
      <c r="I56" s="6">
        <f t="shared" si="2"/>
        <v>634780.96463022509</v>
      </c>
    </row>
    <row r="57" spans="1:9">
      <c r="A57">
        <v>8000</v>
      </c>
      <c r="B57" t="s">
        <v>152</v>
      </c>
      <c r="C57" s="7">
        <v>4444</v>
      </c>
      <c r="D57" s="33">
        <v>0.14679999999999999</v>
      </c>
      <c r="E57" s="7">
        <v>4322535.3590000002</v>
      </c>
      <c r="F57" s="7">
        <v>583012.26231743873</v>
      </c>
      <c r="G57" s="7">
        <f t="shared" si="0"/>
        <v>3739523.0966825616</v>
      </c>
      <c r="H57" s="7">
        <f t="shared" si="1"/>
        <v>972667.72254725476</v>
      </c>
      <c r="I57" s="7">
        <f t="shared" si="2"/>
        <v>29445063.753405999</v>
      </c>
    </row>
    <row r="58" spans="1:9">
      <c r="A58" s="4">
        <v>8200</v>
      </c>
      <c r="B58" s="4" t="s">
        <v>153</v>
      </c>
      <c r="C58" s="6">
        <v>11565</v>
      </c>
      <c r="D58" s="32">
        <v>0.1474</v>
      </c>
      <c r="E58" s="6">
        <v>9549584.9100000001</v>
      </c>
      <c r="F58" s="6">
        <v>1282780.0625373134</v>
      </c>
      <c r="G58" s="6">
        <f t="shared" si="0"/>
        <v>8266804.8474626867</v>
      </c>
      <c r="H58" s="6">
        <f t="shared" si="1"/>
        <v>825731.50972762646</v>
      </c>
      <c r="I58" s="6">
        <f t="shared" si="2"/>
        <v>64786871.845318861</v>
      </c>
    </row>
    <row r="59" spans="1:9">
      <c r="A59">
        <v>8401</v>
      </c>
      <c r="B59" t="s">
        <v>154</v>
      </c>
      <c r="C59" s="7">
        <v>2487</v>
      </c>
      <c r="D59" s="33">
        <v>0.1474</v>
      </c>
      <c r="E59" s="7">
        <v>2491103.4989999998</v>
      </c>
      <c r="F59" s="7">
        <v>334625.84314925375</v>
      </c>
      <c r="G59" s="7">
        <f t="shared" si="0"/>
        <v>2156477.6558507462</v>
      </c>
      <c r="H59" s="7">
        <f t="shared" si="1"/>
        <v>1001649.9794933654</v>
      </c>
      <c r="I59" s="7">
        <f t="shared" si="2"/>
        <v>16900295.108548168</v>
      </c>
    </row>
    <row r="60" spans="1:9">
      <c r="A60" s="31">
        <v>8508</v>
      </c>
      <c r="B60" s="4" t="s">
        <v>155</v>
      </c>
      <c r="C60" s="6">
        <v>881</v>
      </c>
      <c r="D60" s="32">
        <v>0.1474</v>
      </c>
      <c r="E60" s="6">
        <v>888831.73499999999</v>
      </c>
      <c r="F60" s="6">
        <v>119395.30768656718</v>
      </c>
      <c r="G60" s="6">
        <f t="shared" si="0"/>
        <v>769436.4273134328</v>
      </c>
      <c r="H60" s="6">
        <f t="shared" si="1"/>
        <v>1008889.5970488081</v>
      </c>
      <c r="I60" s="6">
        <f t="shared" si="2"/>
        <v>6030066.0447761193</v>
      </c>
    </row>
    <row r="61" spans="1:9">
      <c r="A61">
        <v>8509</v>
      </c>
      <c r="B61" t="s">
        <v>156</v>
      </c>
      <c r="C61" s="7">
        <v>620</v>
      </c>
      <c r="D61" s="33">
        <v>0.1474</v>
      </c>
      <c r="E61" s="7">
        <v>554257.51699999999</v>
      </c>
      <c r="F61" s="7">
        <v>74452.502283582086</v>
      </c>
      <c r="G61" s="7">
        <f t="shared" si="0"/>
        <v>479805.01471641788</v>
      </c>
      <c r="H61" s="7">
        <f t="shared" si="1"/>
        <v>893963.73709677416</v>
      </c>
      <c r="I61" s="7">
        <f t="shared" si="2"/>
        <v>3760227.3880597013</v>
      </c>
    </row>
    <row r="62" spans="1:9">
      <c r="A62" s="4">
        <v>8610</v>
      </c>
      <c r="B62" s="4" t="s">
        <v>157</v>
      </c>
      <c r="C62" s="6">
        <v>293</v>
      </c>
      <c r="D62" s="32">
        <v>0.1474</v>
      </c>
      <c r="E62" s="6">
        <v>235473.75200000001</v>
      </c>
      <c r="F62" s="6">
        <v>31630.802507462689</v>
      </c>
      <c r="G62" s="6">
        <f t="shared" si="0"/>
        <v>203842.94949253733</v>
      </c>
      <c r="H62" s="6">
        <f t="shared" si="1"/>
        <v>803664.68259385671</v>
      </c>
      <c r="I62" s="6">
        <f t="shared" si="2"/>
        <v>1597515.2781546812</v>
      </c>
    </row>
    <row r="63" spans="1:9">
      <c r="A63">
        <v>8613</v>
      </c>
      <c r="B63" t="s">
        <v>158</v>
      </c>
      <c r="C63" s="7">
        <v>2007</v>
      </c>
      <c r="D63" s="33">
        <v>0.1474</v>
      </c>
      <c r="E63" s="7">
        <v>1729323.673</v>
      </c>
      <c r="F63" s="7">
        <v>232297.20980597014</v>
      </c>
      <c r="G63" s="7">
        <f t="shared" si="0"/>
        <v>1497026.4631940299</v>
      </c>
      <c r="H63" s="7">
        <f t="shared" si="1"/>
        <v>861646.07523667172</v>
      </c>
      <c r="I63" s="7">
        <f t="shared" si="2"/>
        <v>11732182.313432835</v>
      </c>
    </row>
    <row r="64" spans="1:9">
      <c r="A64" s="31">
        <v>8614</v>
      </c>
      <c r="B64" s="4" t="s">
        <v>159</v>
      </c>
      <c r="C64" s="6">
        <v>1867</v>
      </c>
      <c r="D64" s="32">
        <v>0.1474</v>
      </c>
      <c r="E64" s="6">
        <v>1586396.3559999999</v>
      </c>
      <c r="F64" s="6">
        <v>213098.01797014926</v>
      </c>
      <c r="G64" s="6">
        <f t="shared" si="0"/>
        <v>1373298.3380298507</v>
      </c>
      <c r="H64" s="6">
        <f t="shared" si="1"/>
        <v>849703.45795393677</v>
      </c>
      <c r="I64" s="6">
        <f t="shared" si="2"/>
        <v>10762526.160108548</v>
      </c>
    </row>
    <row r="65" spans="1:9">
      <c r="A65">
        <v>8710</v>
      </c>
      <c r="B65" t="s">
        <v>160</v>
      </c>
      <c r="C65" s="7">
        <v>865</v>
      </c>
      <c r="D65" s="33">
        <v>0.1474</v>
      </c>
      <c r="E65" s="7">
        <v>698751.57299999997</v>
      </c>
      <c r="F65" s="7">
        <v>93862.151597014919</v>
      </c>
      <c r="G65" s="7">
        <f t="shared" si="0"/>
        <v>604889.421402985</v>
      </c>
      <c r="H65" s="7">
        <f t="shared" si="1"/>
        <v>807805.28670520231</v>
      </c>
      <c r="I65" s="7">
        <f t="shared" si="2"/>
        <v>4740512.7069199458</v>
      </c>
    </row>
    <row r="66" spans="1:9">
      <c r="A66" s="4">
        <v>8716</v>
      </c>
      <c r="B66" s="4" t="s">
        <v>161</v>
      </c>
      <c r="C66" s="6">
        <v>3265</v>
      </c>
      <c r="D66" s="32">
        <v>0.1474</v>
      </c>
      <c r="E66" s="6">
        <v>2647664.324</v>
      </c>
      <c r="F66" s="6">
        <v>355656.40173134324</v>
      </c>
      <c r="G66" s="6">
        <f t="shared" si="0"/>
        <v>2292007.922268657</v>
      </c>
      <c r="H66" s="6">
        <f t="shared" si="1"/>
        <v>810923.22327718232</v>
      </c>
      <c r="I66" s="6">
        <f t="shared" si="2"/>
        <v>17962444.531886023</v>
      </c>
    </row>
    <row r="67" spans="1:9">
      <c r="A67">
        <v>8717</v>
      </c>
      <c r="B67" t="s">
        <v>162</v>
      </c>
      <c r="C67" s="7">
        <v>2631</v>
      </c>
      <c r="D67" s="33">
        <v>0.1474</v>
      </c>
      <c r="E67" s="7">
        <v>2206587.1159999999</v>
      </c>
      <c r="F67" s="7">
        <v>296407.22453731345</v>
      </c>
      <c r="G67" s="7">
        <f t="shared" si="0"/>
        <v>1910179.8914626865</v>
      </c>
      <c r="H67" s="7">
        <f t="shared" si="1"/>
        <v>838687.61535537813</v>
      </c>
      <c r="I67" s="7">
        <f t="shared" si="2"/>
        <v>14970061.845318859</v>
      </c>
    </row>
    <row r="68" spans="1:9">
      <c r="A68" s="31">
        <v>8719</v>
      </c>
      <c r="B68" s="4" t="s">
        <v>163</v>
      </c>
      <c r="C68" s="6">
        <v>539</v>
      </c>
      <c r="D68" s="32">
        <v>0.12659999999999999</v>
      </c>
      <c r="E68" s="6">
        <v>410724.90700000001</v>
      </c>
      <c r="F68" s="6">
        <v>64236.596829383889</v>
      </c>
      <c r="G68" s="6">
        <f t="shared" si="0"/>
        <v>346488.31017061614</v>
      </c>
      <c r="H68" s="6">
        <f t="shared" si="1"/>
        <v>762012.81447124307</v>
      </c>
      <c r="I68" s="6">
        <f t="shared" si="2"/>
        <v>3244272.5671406006</v>
      </c>
    </row>
    <row r="69" spans="1:9">
      <c r="A69">
        <v>8720</v>
      </c>
      <c r="B69" t="s">
        <v>164</v>
      </c>
      <c r="C69" s="7">
        <v>591</v>
      </c>
      <c r="D69" s="33">
        <v>0.1474</v>
      </c>
      <c r="E69" s="7">
        <v>486033.11800000002</v>
      </c>
      <c r="F69" s="7">
        <v>65288.030776119405</v>
      </c>
      <c r="G69" s="7">
        <f t="shared" si="0"/>
        <v>420745.08722388063</v>
      </c>
      <c r="H69" s="7">
        <f t="shared" si="1"/>
        <v>822391.06260575296</v>
      </c>
      <c r="I69" s="7">
        <f t="shared" si="2"/>
        <v>3297375.291723202</v>
      </c>
    </row>
    <row r="70" spans="1:9">
      <c r="A70" s="4">
        <v>8721</v>
      </c>
      <c r="B70" s="4" t="s">
        <v>165</v>
      </c>
      <c r="C70" s="6">
        <v>1322</v>
      </c>
      <c r="D70" s="32">
        <v>0.1474</v>
      </c>
      <c r="E70" s="6">
        <v>1127372.3999999999</v>
      </c>
      <c r="F70" s="6">
        <v>151438.08358208954</v>
      </c>
      <c r="G70" s="6">
        <f t="shared" si="0"/>
        <v>975934.31641791039</v>
      </c>
      <c r="H70" s="6">
        <f t="shared" si="1"/>
        <v>852777.91225416027</v>
      </c>
      <c r="I70" s="6">
        <f t="shared" si="2"/>
        <v>7648388.0597014921</v>
      </c>
    </row>
    <row r="71" spans="1:9">
      <c r="A71">
        <v>8722</v>
      </c>
      <c r="B71" t="s">
        <v>166</v>
      </c>
      <c r="C71" s="7">
        <v>699</v>
      </c>
      <c r="D71" s="33">
        <v>0.1474</v>
      </c>
      <c r="E71" s="7">
        <v>550419.37</v>
      </c>
      <c r="F71" s="7">
        <v>73936.930298507446</v>
      </c>
      <c r="G71" s="7">
        <f t="shared" si="0"/>
        <v>476482.43970149255</v>
      </c>
      <c r="H71" s="7">
        <f t="shared" si="1"/>
        <v>787438.29756795429</v>
      </c>
      <c r="I71" s="7">
        <f t="shared" si="2"/>
        <v>3734188.3989145183</v>
      </c>
    </row>
    <row r="72" spans="1:9">
      <c r="G72" s="7"/>
      <c r="H72" s="7"/>
    </row>
    <row r="73" spans="1:9">
      <c r="C73" s="11">
        <f t="shared" ref="C73" si="3">SUM(C8:C71)</f>
        <v>383726</v>
      </c>
      <c r="D73" s="11"/>
      <c r="E73" s="11">
        <f>SUM(E8:E71)</f>
        <v>348864038.90200013</v>
      </c>
      <c r="F73" s="11">
        <f>SUM(F8:F71)</f>
        <v>47074759.265627719</v>
      </c>
      <c r="G73" s="11">
        <f t="shared" ref="G73" si="4">E73-F73</f>
        <v>301789279.63637239</v>
      </c>
      <c r="H73" s="11">
        <f t="shared" ref="H73" si="5">(E73/C73)*1000</f>
        <v>909148.81686932896</v>
      </c>
      <c r="I73" s="11">
        <f>SUM(I8:I71)</f>
        <v>2377513094.2236204</v>
      </c>
    </row>
  </sheetData>
  <hyperlinks>
    <hyperlink ref="B1" location="Efnisyfirlit!A1" display="Efnisyfirlit" xr:uid="{B64DDEF6-947F-42BE-8BA8-208F9E5A110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927E-2AC6-459C-8D3E-A7BBE1110C3A}">
  <dimension ref="A1:N73"/>
  <sheetViews>
    <sheetView workbookViewId="0">
      <selection activeCell="B1" sqref="B1"/>
    </sheetView>
  </sheetViews>
  <sheetFormatPr defaultRowHeight="15"/>
  <cols>
    <col min="1" max="1" width="5.7109375" customWidth="1"/>
    <col min="2" max="2" width="24.7109375" customWidth="1"/>
    <col min="5" max="6" width="8.28515625" customWidth="1"/>
    <col min="7" max="7" width="11.140625" customWidth="1"/>
    <col min="8" max="8" width="10" customWidth="1"/>
    <col min="9" max="9" width="10.85546875" customWidth="1"/>
    <col min="10" max="10" width="11" customWidth="1"/>
    <col min="11" max="11" width="10.28515625" customWidth="1"/>
    <col min="12" max="12" width="13.7109375" customWidth="1"/>
    <col min="13" max="13" width="12" customWidth="1"/>
    <col min="14" max="14" width="13.5703125" customWidth="1"/>
  </cols>
  <sheetData>
    <row r="1" spans="1:14">
      <c r="B1" s="71" t="s">
        <v>690</v>
      </c>
    </row>
    <row r="2" spans="1:14" ht="15.75">
      <c r="A2" s="61" t="s">
        <v>805</v>
      </c>
      <c r="B2" s="120"/>
      <c r="C2" s="120"/>
      <c r="D2" s="225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>
      <c r="A3" s="226"/>
      <c r="B3" s="227"/>
      <c r="C3" s="227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>
      <c r="A4" s="121"/>
      <c r="B4" s="122" t="s">
        <v>66</v>
      </c>
      <c r="C4" s="120"/>
      <c r="D4" s="123" t="s">
        <v>298</v>
      </c>
      <c r="E4" s="123" t="s">
        <v>298</v>
      </c>
      <c r="F4" s="123" t="s">
        <v>298</v>
      </c>
      <c r="G4" s="123"/>
      <c r="H4" s="123"/>
      <c r="I4" s="123"/>
      <c r="J4" s="123"/>
      <c r="K4" s="123" t="s">
        <v>299</v>
      </c>
      <c r="L4" s="123" t="s">
        <v>283</v>
      </c>
      <c r="M4" s="123" t="s">
        <v>283</v>
      </c>
      <c r="N4" s="123" t="s">
        <v>283</v>
      </c>
    </row>
    <row r="5" spans="1:14">
      <c r="A5" s="121"/>
      <c r="B5" s="120"/>
      <c r="C5" s="120"/>
      <c r="D5" s="124" t="s">
        <v>300</v>
      </c>
      <c r="E5" s="124" t="s">
        <v>300</v>
      </c>
      <c r="F5" s="124" t="s">
        <v>300</v>
      </c>
      <c r="G5" s="124" t="s">
        <v>299</v>
      </c>
      <c r="H5" s="124" t="s">
        <v>299</v>
      </c>
      <c r="I5" s="124" t="s">
        <v>299</v>
      </c>
      <c r="J5" s="124" t="s">
        <v>107</v>
      </c>
      <c r="K5" s="124" t="s">
        <v>301</v>
      </c>
      <c r="L5" s="124" t="s">
        <v>302</v>
      </c>
      <c r="M5" s="124" t="s">
        <v>302</v>
      </c>
      <c r="N5" s="124" t="s">
        <v>302</v>
      </c>
    </row>
    <row r="6" spans="1:14">
      <c r="A6" s="121" t="s">
        <v>290</v>
      </c>
      <c r="B6" s="120" t="s">
        <v>291</v>
      </c>
      <c r="C6" s="120" t="s">
        <v>235</v>
      </c>
      <c r="D6" s="125" t="s">
        <v>303</v>
      </c>
      <c r="E6" s="125" t="s">
        <v>304</v>
      </c>
      <c r="F6" s="125" t="s">
        <v>305</v>
      </c>
      <c r="G6" s="125" t="s">
        <v>303</v>
      </c>
      <c r="H6" s="125" t="s">
        <v>304</v>
      </c>
      <c r="I6" s="125" t="s">
        <v>305</v>
      </c>
      <c r="J6" s="125" t="s">
        <v>306</v>
      </c>
      <c r="K6" s="125" t="s">
        <v>307</v>
      </c>
      <c r="L6" s="125" t="s">
        <v>303</v>
      </c>
      <c r="M6" s="125" t="s">
        <v>304</v>
      </c>
      <c r="N6" s="125" t="s">
        <v>305</v>
      </c>
    </row>
    <row r="8" spans="1:14">
      <c r="A8" s="4">
        <v>0</v>
      </c>
      <c r="B8" s="4" t="s">
        <v>9</v>
      </c>
      <c r="C8" s="6">
        <v>136894</v>
      </c>
      <c r="D8" s="229">
        <v>1.8E-3</v>
      </c>
      <c r="E8" s="229">
        <v>1.32E-2</v>
      </c>
      <c r="F8" s="229">
        <v>1.6E-2</v>
      </c>
      <c r="G8" s="6">
        <v>7930072.017</v>
      </c>
      <c r="H8" s="6">
        <v>3742832.9309999999</v>
      </c>
      <c r="I8" s="6">
        <v>17696952.713</v>
      </c>
      <c r="J8" s="6">
        <f>G8+H8+I8</f>
        <v>29369857.660999998</v>
      </c>
      <c r="K8" s="6">
        <f>(J8/C8)*1000</f>
        <v>214544.52102356567</v>
      </c>
      <c r="L8" s="6">
        <v>4405595577</v>
      </c>
      <c r="M8" s="6">
        <v>283547949</v>
      </c>
      <c r="N8" s="6">
        <v>1106059552</v>
      </c>
    </row>
    <row r="9" spans="1:14">
      <c r="A9">
        <v>1000</v>
      </c>
      <c r="B9" t="s">
        <v>108</v>
      </c>
      <c r="C9" s="7">
        <v>39335</v>
      </c>
      <c r="D9" s="228">
        <v>1.65E-3</v>
      </c>
      <c r="E9" s="228">
        <v>1.32E-2</v>
      </c>
      <c r="F9" s="228">
        <v>1.4200000000000001E-2</v>
      </c>
      <c r="G9" s="7">
        <v>2248942.827</v>
      </c>
      <c r="H9" s="7">
        <v>569842.27099999995</v>
      </c>
      <c r="I9" s="7">
        <v>2889074.452</v>
      </c>
      <c r="J9" s="7">
        <f t="shared" ref="J9:J71" si="0">G9+H9+I9</f>
        <v>5707859.5500000007</v>
      </c>
      <c r="K9" s="7">
        <f t="shared" ref="K9:K71" si="1">(J9/C9)*1000</f>
        <v>145108.92462183806</v>
      </c>
      <c r="L9" s="7">
        <v>1362993283</v>
      </c>
      <c r="M9" s="7">
        <v>43169869</v>
      </c>
      <c r="N9" s="7">
        <v>203455947.32394364</v>
      </c>
    </row>
    <row r="10" spans="1:14">
      <c r="A10" s="4">
        <v>1100</v>
      </c>
      <c r="B10" s="4" t="s">
        <v>109</v>
      </c>
      <c r="C10" s="6">
        <v>4572</v>
      </c>
      <c r="D10" s="229">
        <v>1.66E-3</v>
      </c>
      <c r="E10" s="229">
        <v>1.32E-2</v>
      </c>
      <c r="F10" s="229">
        <v>1.154E-2</v>
      </c>
      <c r="G10" s="6">
        <v>317845.53200000001</v>
      </c>
      <c r="H10" s="6">
        <v>77711.039999999994</v>
      </c>
      <c r="I10" s="6">
        <v>71166.951000000001</v>
      </c>
      <c r="J10" s="6">
        <f t="shared" si="0"/>
        <v>466723.52299999999</v>
      </c>
      <c r="K10" s="6">
        <f t="shared" si="1"/>
        <v>102083.01027996499</v>
      </c>
      <c r="L10" s="6">
        <v>191473211</v>
      </c>
      <c r="M10" s="6">
        <v>5887200</v>
      </c>
      <c r="N10" s="6">
        <v>6166980</v>
      </c>
    </row>
    <row r="11" spans="1:14">
      <c r="A11">
        <v>1300</v>
      </c>
      <c r="B11" t="s">
        <v>110</v>
      </c>
      <c r="C11" s="7">
        <v>19088</v>
      </c>
      <c r="D11" s="228">
        <v>1.6300000000000002E-3</v>
      </c>
      <c r="E11" s="228">
        <v>1.32E-2</v>
      </c>
      <c r="F11" s="228">
        <v>1.52E-2</v>
      </c>
      <c r="G11" s="7">
        <v>1281220.102</v>
      </c>
      <c r="H11" s="7">
        <v>332806.71600000001</v>
      </c>
      <c r="I11" s="7">
        <v>1081227.916</v>
      </c>
      <c r="J11" s="7">
        <f t="shared" si="0"/>
        <v>2695254.7340000002</v>
      </c>
      <c r="K11" s="7">
        <f t="shared" si="1"/>
        <v>141201.52629924563</v>
      </c>
      <c r="L11" s="7">
        <v>786023457</v>
      </c>
      <c r="M11" s="7">
        <v>25212630</v>
      </c>
      <c r="N11" s="7">
        <v>71133415.526315793</v>
      </c>
    </row>
    <row r="12" spans="1:14">
      <c r="A12" s="4">
        <v>1400</v>
      </c>
      <c r="B12" s="4" t="s">
        <v>111</v>
      </c>
      <c r="C12" s="6">
        <v>30616</v>
      </c>
      <c r="D12" s="229">
        <v>2.1700000000000001E-3</v>
      </c>
      <c r="E12" s="229">
        <v>1.32E-2</v>
      </c>
      <c r="F12" s="229">
        <v>1.387E-2</v>
      </c>
      <c r="G12" s="6">
        <v>2001495.858</v>
      </c>
      <c r="H12" s="6">
        <v>566558.52</v>
      </c>
      <c r="I12" s="6">
        <v>2786712.7949999999</v>
      </c>
      <c r="J12" s="6">
        <f t="shared" si="0"/>
        <v>5354767.1730000004</v>
      </c>
      <c r="K12" s="6">
        <f t="shared" si="1"/>
        <v>174900.93980271753</v>
      </c>
      <c r="L12" s="6">
        <v>922348321.65898621</v>
      </c>
      <c r="M12" s="6">
        <v>42921100</v>
      </c>
      <c r="N12" s="6">
        <v>200916520</v>
      </c>
    </row>
    <row r="13" spans="1:14">
      <c r="A13">
        <v>1604</v>
      </c>
      <c r="B13" t="s">
        <v>112</v>
      </c>
      <c r="C13" s="7">
        <v>13403</v>
      </c>
      <c r="D13" s="228">
        <v>1.9E-3</v>
      </c>
      <c r="E13" s="228">
        <v>1.32E-2</v>
      </c>
      <c r="F13" s="228">
        <v>1.4950000000000001E-2</v>
      </c>
      <c r="G13" s="7">
        <v>843747.70299999998</v>
      </c>
      <c r="H13" s="7">
        <v>277870.217</v>
      </c>
      <c r="I13" s="7">
        <v>664121.19099999999</v>
      </c>
      <c r="J13" s="7">
        <f t="shared" si="0"/>
        <v>1785739.111</v>
      </c>
      <c r="K13" s="7">
        <f t="shared" si="1"/>
        <v>133234.2841901067</v>
      </c>
      <c r="L13" s="7">
        <v>444077719</v>
      </c>
      <c r="M13" s="7">
        <v>21050774</v>
      </c>
      <c r="N13" s="7">
        <v>44422808</v>
      </c>
    </row>
    <row r="14" spans="1:14">
      <c r="A14" s="4">
        <v>1606</v>
      </c>
      <c r="B14" s="4" t="s">
        <v>113</v>
      </c>
      <c r="C14" s="6">
        <v>269</v>
      </c>
      <c r="D14" s="229">
        <v>3.0399999999999997E-3</v>
      </c>
      <c r="E14" s="229">
        <v>1.32E-2</v>
      </c>
      <c r="F14" s="229">
        <v>8.5000000000000006E-3</v>
      </c>
      <c r="G14" s="6">
        <v>77828.600999999995</v>
      </c>
      <c r="H14" s="6">
        <v>1078.902</v>
      </c>
      <c r="I14" s="6">
        <v>7909.3630000000003</v>
      </c>
      <c r="J14" s="6">
        <f t="shared" si="0"/>
        <v>86816.865999999995</v>
      </c>
      <c r="K14" s="6">
        <f t="shared" si="1"/>
        <v>322739.2788104089</v>
      </c>
      <c r="L14" s="6">
        <v>25601511</v>
      </c>
      <c r="M14" s="6">
        <v>81735</v>
      </c>
      <c r="N14" s="6">
        <v>930513</v>
      </c>
    </row>
    <row r="15" spans="1:14">
      <c r="A15">
        <v>2000</v>
      </c>
      <c r="B15" t="s">
        <v>114</v>
      </c>
      <c r="C15" s="7">
        <v>21957</v>
      </c>
      <c r="D15" s="228">
        <v>2.5000000000000001E-3</v>
      </c>
      <c r="E15" s="228">
        <v>1.32E-2</v>
      </c>
      <c r="F15" s="228">
        <v>1.4500000000000001E-2</v>
      </c>
      <c r="G15" s="7">
        <v>1107411.648</v>
      </c>
      <c r="H15" s="7">
        <v>164666.23800000001</v>
      </c>
      <c r="I15" s="7">
        <v>1150116.9790000001</v>
      </c>
      <c r="J15" s="7">
        <f t="shared" si="0"/>
        <v>2422194.8650000002</v>
      </c>
      <c r="K15" s="7">
        <f t="shared" si="1"/>
        <v>110315.38302135993</v>
      </c>
      <c r="L15" s="7">
        <v>442964647</v>
      </c>
      <c r="M15" s="7">
        <v>12474715</v>
      </c>
      <c r="N15" s="7">
        <v>79318412.344827592</v>
      </c>
    </row>
    <row r="16" spans="1:14">
      <c r="A16" s="4">
        <v>2300</v>
      </c>
      <c r="B16" s="4" t="s">
        <v>115</v>
      </c>
      <c r="C16" s="6">
        <v>3579</v>
      </c>
      <c r="D16" s="229">
        <v>3.0000000000000001E-3</v>
      </c>
      <c r="E16" s="229">
        <v>1.32E-2</v>
      </c>
      <c r="F16" s="229">
        <v>1.4500000000000001E-2</v>
      </c>
      <c r="G16" s="6">
        <v>3136.9110000000001</v>
      </c>
      <c r="H16" s="6">
        <v>39385.697999999997</v>
      </c>
      <c r="I16" s="6">
        <v>238057.147</v>
      </c>
      <c r="J16" s="6">
        <f t="shared" si="0"/>
        <v>280579.75599999999</v>
      </c>
      <c r="K16" s="6">
        <f t="shared" si="1"/>
        <v>78396.131880413523</v>
      </c>
      <c r="L16" s="6">
        <v>75375205</v>
      </c>
      <c r="M16" s="6">
        <v>2987095</v>
      </c>
      <c r="N16" s="6">
        <v>29234306</v>
      </c>
    </row>
    <row r="17" spans="1:14">
      <c r="A17">
        <v>2506</v>
      </c>
      <c r="B17" t="s">
        <v>116</v>
      </c>
      <c r="C17" s="7">
        <v>1500</v>
      </c>
      <c r="D17" s="228">
        <v>4.3E-3</v>
      </c>
      <c r="E17" s="228">
        <v>1.32E-2</v>
      </c>
      <c r="F17" s="228">
        <v>1.6500000000000001E-2</v>
      </c>
      <c r="G17" s="7">
        <v>163095.39199999999</v>
      </c>
      <c r="H17" s="7">
        <v>10376.784</v>
      </c>
      <c r="I17" s="7">
        <v>49209.343999999997</v>
      </c>
      <c r="J17" s="7">
        <f t="shared" si="0"/>
        <v>222681.51999999996</v>
      </c>
      <c r="K17" s="7">
        <f t="shared" si="1"/>
        <v>148454.34666666665</v>
      </c>
      <c r="L17" s="7">
        <v>37929155</v>
      </c>
      <c r="M17" s="7">
        <v>786120</v>
      </c>
      <c r="N17" s="7">
        <v>2982385</v>
      </c>
    </row>
    <row r="18" spans="1:14">
      <c r="A18" s="4">
        <v>2510</v>
      </c>
      <c r="B18" s="4" t="s">
        <v>117</v>
      </c>
      <c r="C18" s="6">
        <v>3897</v>
      </c>
      <c r="D18" s="229">
        <v>2.8000000000000004E-3</v>
      </c>
      <c r="E18" s="229">
        <v>1.32E-2</v>
      </c>
      <c r="F18" s="229">
        <v>1.6500000000000001E-2</v>
      </c>
      <c r="G18" s="6">
        <v>192732.27799999999</v>
      </c>
      <c r="H18" s="6">
        <v>31484.508000000002</v>
      </c>
      <c r="I18" s="6">
        <v>995251.14</v>
      </c>
      <c r="J18" s="6">
        <f t="shared" si="0"/>
        <v>1219467.926</v>
      </c>
      <c r="K18" s="6">
        <f t="shared" si="1"/>
        <v>312924.7949704901</v>
      </c>
      <c r="L18" s="6">
        <v>68832957</v>
      </c>
      <c r="M18" s="6">
        <v>2385190</v>
      </c>
      <c r="N18" s="6">
        <v>60318250</v>
      </c>
    </row>
    <row r="19" spans="1:14">
      <c r="A19">
        <v>3000</v>
      </c>
      <c r="B19" t="s">
        <v>118</v>
      </c>
      <c r="C19" s="7">
        <v>8071</v>
      </c>
      <c r="D19" s="228">
        <v>2.467E-3</v>
      </c>
      <c r="E19" s="228">
        <v>1.32E-2</v>
      </c>
      <c r="F19" s="228">
        <v>1.4678E-2</v>
      </c>
      <c r="G19" s="7">
        <v>488719.47899999999</v>
      </c>
      <c r="H19" s="7">
        <v>118122.576</v>
      </c>
      <c r="I19" s="7">
        <v>347969.38299999997</v>
      </c>
      <c r="J19" s="7">
        <f t="shared" si="0"/>
        <v>954811.43799999985</v>
      </c>
      <c r="K19" s="7">
        <f t="shared" si="1"/>
        <v>118301.50390286208</v>
      </c>
      <c r="L19" s="7">
        <v>198102711</v>
      </c>
      <c r="M19" s="7">
        <v>8948680</v>
      </c>
      <c r="N19" s="7">
        <v>23706866</v>
      </c>
    </row>
    <row r="20" spans="1:14">
      <c r="A20" s="4">
        <v>3506</v>
      </c>
      <c r="B20" s="4" t="s">
        <v>119</v>
      </c>
      <c r="C20" s="6">
        <v>52</v>
      </c>
      <c r="D20" s="229">
        <v>4.5000000000000005E-3</v>
      </c>
      <c r="E20" s="229">
        <v>1.32E-2</v>
      </c>
      <c r="F20" s="229">
        <v>1.2800000000000001E-2</v>
      </c>
      <c r="G20" s="6">
        <v>96746.679000000004</v>
      </c>
      <c r="H20" s="6">
        <v>0</v>
      </c>
      <c r="I20" s="6">
        <v>3126.2719999999999</v>
      </c>
      <c r="J20" s="6">
        <f t="shared" si="0"/>
        <v>99872.951000000001</v>
      </c>
      <c r="K20" s="6">
        <f t="shared" si="1"/>
        <v>1920633.673076923</v>
      </c>
      <c r="L20" s="6">
        <v>21499249</v>
      </c>
      <c r="M20" s="6">
        <v>0</v>
      </c>
      <c r="N20" s="6">
        <v>244240</v>
      </c>
    </row>
    <row r="21" spans="1:14">
      <c r="A21">
        <v>3511</v>
      </c>
      <c r="B21" t="s">
        <v>120</v>
      </c>
      <c r="C21" s="7">
        <v>727</v>
      </c>
      <c r="D21" s="228">
        <v>3.5999999999999999E-3</v>
      </c>
      <c r="E21" s="228">
        <v>1.32E-2</v>
      </c>
      <c r="F21" s="228">
        <v>1.6500000000000001E-2</v>
      </c>
      <c r="G21" s="7">
        <v>114207.10799999999</v>
      </c>
      <c r="H21" s="7">
        <v>7482.1170000000002</v>
      </c>
      <c r="I21" s="7">
        <v>645821.71200000006</v>
      </c>
      <c r="J21" s="7">
        <f t="shared" si="0"/>
        <v>767510.93700000003</v>
      </c>
      <c r="K21" s="7">
        <f t="shared" si="1"/>
        <v>1055723.4346629987</v>
      </c>
      <c r="L21" s="7">
        <v>31724194</v>
      </c>
      <c r="M21" s="7">
        <v>566827</v>
      </c>
      <c r="N21" s="7">
        <v>39140709</v>
      </c>
    </row>
    <row r="22" spans="1:14">
      <c r="A22" s="4">
        <v>3609</v>
      </c>
      <c r="B22" s="4" t="s">
        <v>121</v>
      </c>
      <c r="C22" s="6">
        <v>4100</v>
      </c>
      <c r="D22" s="229">
        <v>3.4999999999999996E-3</v>
      </c>
      <c r="E22" s="229">
        <v>1.32E-2</v>
      </c>
      <c r="F22" s="229">
        <v>1.3899999999999999E-2</v>
      </c>
      <c r="G22" s="6">
        <v>444071.49300000002</v>
      </c>
      <c r="H22" s="6">
        <v>60526.29</v>
      </c>
      <c r="I22" s="6">
        <v>248476.02600000001</v>
      </c>
      <c r="J22" s="6">
        <f t="shared" si="0"/>
        <v>753073.80900000001</v>
      </c>
      <c r="K22" s="6">
        <f t="shared" si="1"/>
        <v>183676.53878048781</v>
      </c>
      <c r="L22" s="6">
        <v>126877336</v>
      </c>
      <c r="M22" s="6">
        <v>4585325</v>
      </c>
      <c r="N22" s="6">
        <v>17875973</v>
      </c>
    </row>
    <row r="23" spans="1:14">
      <c r="A23">
        <v>3709</v>
      </c>
      <c r="B23" t="s">
        <v>122</v>
      </c>
      <c r="C23" s="7">
        <v>821</v>
      </c>
      <c r="D23" s="228">
        <v>5.0000000000000001E-3</v>
      </c>
      <c r="E23" s="228">
        <v>1.32E-2</v>
      </c>
      <c r="F23" s="228">
        <v>1.6500000000000001E-2</v>
      </c>
      <c r="G23" s="7">
        <v>58524.624000000003</v>
      </c>
      <c r="H23" s="7">
        <v>15157.56</v>
      </c>
      <c r="I23" s="7">
        <v>66923.638000000006</v>
      </c>
      <c r="J23" s="7">
        <f t="shared" si="0"/>
        <v>140605.82200000001</v>
      </c>
      <c r="K23" s="7">
        <f t="shared" si="1"/>
        <v>171261.65895249697</v>
      </c>
      <c r="L23" s="7">
        <v>11704925</v>
      </c>
      <c r="M23" s="7">
        <v>1148300</v>
      </c>
      <c r="N23" s="7">
        <v>4055978</v>
      </c>
    </row>
    <row r="24" spans="1:14">
      <c r="A24" s="4">
        <v>3713</v>
      </c>
      <c r="B24" s="4" t="s">
        <v>123</v>
      </c>
      <c r="C24" s="6">
        <v>123</v>
      </c>
      <c r="D24" s="229">
        <v>5.0000000000000001E-3</v>
      </c>
      <c r="E24" s="229">
        <v>1.32E-2</v>
      </c>
      <c r="F24" s="229">
        <v>5.0000000000000001E-3</v>
      </c>
      <c r="G24" s="6">
        <v>16233.92</v>
      </c>
      <c r="H24" s="6">
        <v>3223.2150000000001</v>
      </c>
      <c r="I24" s="6">
        <v>3361.3150000000001</v>
      </c>
      <c r="J24" s="6">
        <f t="shared" si="0"/>
        <v>22818.45</v>
      </c>
      <c r="K24" s="6">
        <f t="shared" si="1"/>
        <v>185515.85365853659</v>
      </c>
      <c r="L24" s="6">
        <v>3246784</v>
      </c>
      <c r="M24" s="6">
        <v>244183</v>
      </c>
      <c r="N24" s="6">
        <v>672263</v>
      </c>
    </row>
    <row r="25" spans="1:14">
      <c r="A25">
        <v>3714</v>
      </c>
      <c r="B25" t="s">
        <v>124</v>
      </c>
      <c r="C25" s="7">
        <v>1617</v>
      </c>
      <c r="D25" s="228">
        <v>4.4000000000000003E-3</v>
      </c>
      <c r="E25" s="228">
        <v>1.32E-2</v>
      </c>
      <c r="F25" s="228">
        <v>1.55E-2</v>
      </c>
      <c r="G25" s="7">
        <v>109845.47199999999</v>
      </c>
      <c r="H25" s="7">
        <v>17544.45</v>
      </c>
      <c r="I25" s="7">
        <v>106370.242</v>
      </c>
      <c r="J25" s="7">
        <f t="shared" si="0"/>
        <v>233760.16399999999</v>
      </c>
      <c r="K25" s="7">
        <f t="shared" si="1"/>
        <v>144564.10884353743</v>
      </c>
      <c r="L25" s="7">
        <v>24964880</v>
      </c>
      <c r="M25" s="7">
        <v>1329125</v>
      </c>
      <c r="N25" s="7">
        <v>6862595</v>
      </c>
    </row>
    <row r="26" spans="1:14">
      <c r="A26" s="4">
        <v>3716</v>
      </c>
      <c r="B26" s="4" t="s">
        <v>778</v>
      </c>
      <c r="C26" s="6">
        <v>1266</v>
      </c>
      <c r="D26" s="229">
        <v>3.9000000000000003E-3</v>
      </c>
      <c r="E26" s="229">
        <v>1.32E-2</v>
      </c>
      <c r="F26" s="229">
        <v>1.5600000000000001E-2</v>
      </c>
      <c r="G26" s="6">
        <v>98412.900999999998</v>
      </c>
      <c r="H26" s="6">
        <v>23096.7</v>
      </c>
      <c r="I26" s="6">
        <v>78810.748999999996</v>
      </c>
      <c r="J26" s="6">
        <f t="shared" si="0"/>
        <v>200320.34999999998</v>
      </c>
      <c r="K26" s="6">
        <f t="shared" si="1"/>
        <v>158230.92417061611</v>
      </c>
      <c r="L26" s="6">
        <v>25234068</v>
      </c>
      <c r="M26" s="6">
        <v>1749750</v>
      </c>
      <c r="N26" s="6">
        <v>5051971</v>
      </c>
    </row>
    <row r="27" spans="1:14">
      <c r="A27">
        <v>3811</v>
      </c>
      <c r="B27" t="s">
        <v>125</v>
      </c>
      <c r="C27" s="7">
        <v>642</v>
      </c>
      <c r="D27" s="228">
        <v>5.0000000000000001E-3</v>
      </c>
      <c r="E27" s="228">
        <v>1.32E-2</v>
      </c>
      <c r="F27" s="228">
        <v>1.4999999999999999E-2</v>
      </c>
      <c r="G27" s="7">
        <v>72118.868000000002</v>
      </c>
      <c r="H27" s="7">
        <v>12172.776</v>
      </c>
      <c r="I27" s="7">
        <v>32126.828000000001</v>
      </c>
      <c r="J27" s="7">
        <f t="shared" si="0"/>
        <v>116418.47200000001</v>
      </c>
      <c r="K27" s="7">
        <f t="shared" si="1"/>
        <v>181337.18380062308</v>
      </c>
      <c r="L27" s="7">
        <v>14423774</v>
      </c>
      <c r="M27" s="7">
        <v>922180</v>
      </c>
      <c r="N27" s="7">
        <v>2141789</v>
      </c>
    </row>
    <row r="28" spans="1:14">
      <c r="A28" s="4">
        <v>4100</v>
      </c>
      <c r="B28" s="4" t="s">
        <v>126</v>
      </c>
      <c r="C28" s="6">
        <v>989</v>
      </c>
      <c r="D28" s="229">
        <v>5.0000000000000001E-3</v>
      </c>
      <c r="E28" s="229">
        <v>1.32E-2</v>
      </c>
      <c r="F28" s="229">
        <v>1.6500000000000001E-2</v>
      </c>
      <c r="G28" s="6">
        <v>61397.31</v>
      </c>
      <c r="H28" s="6">
        <v>6677.5889999999999</v>
      </c>
      <c r="I28" s="6">
        <v>44665.790999999997</v>
      </c>
      <c r="J28" s="6">
        <f t="shared" si="0"/>
        <v>112740.69</v>
      </c>
      <c r="K28" s="6">
        <f t="shared" si="1"/>
        <v>113994.63094034378</v>
      </c>
      <c r="L28" s="6">
        <v>12279462</v>
      </c>
      <c r="M28" s="6">
        <v>505878</v>
      </c>
      <c r="N28" s="6">
        <v>2707016</v>
      </c>
    </row>
    <row r="29" spans="1:14">
      <c r="A29">
        <v>4200</v>
      </c>
      <c r="B29" t="s">
        <v>127</v>
      </c>
      <c r="C29" s="7">
        <v>3797</v>
      </c>
      <c r="D29" s="228">
        <v>5.4000000000000003E-3</v>
      </c>
      <c r="E29" s="228">
        <v>1.32E-2</v>
      </c>
      <c r="F29" s="228">
        <v>1.6500000000000001E-2</v>
      </c>
      <c r="G29" s="7">
        <v>334264.38500000001</v>
      </c>
      <c r="H29" s="7">
        <v>45328.603000000003</v>
      </c>
      <c r="I29" s="7">
        <v>187556.61499999999</v>
      </c>
      <c r="J29" s="7">
        <f t="shared" si="0"/>
        <v>567149.603</v>
      </c>
      <c r="K29" s="7">
        <f t="shared" si="1"/>
        <v>149367.81748749013</v>
      </c>
      <c r="L29" s="7">
        <v>61900810</v>
      </c>
      <c r="M29" s="7">
        <v>3433985</v>
      </c>
      <c r="N29" s="7">
        <v>11367064</v>
      </c>
    </row>
    <row r="30" spans="1:14">
      <c r="A30" s="4">
        <v>4502</v>
      </c>
      <c r="B30" s="4" t="s">
        <v>128</v>
      </c>
      <c r="C30" s="6">
        <v>236</v>
      </c>
      <c r="D30" s="229">
        <v>5.5000000000000005E-3</v>
      </c>
      <c r="E30" s="229">
        <v>1.32E-2</v>
      </c>
      <c r="F30" s="229">
        <v>1.6500000000000001E-2</v>
      </c>
      <c r="G30" s="6">
        <v>30720.671999999999</v>
      </c>
      <c r="H30" s="6">
        <v>3256.8629999999998</v>
      </c>
      <c r="I30" s="6">
        <v>8693.3610000000008</v>
      </c>
      <c r="J30" s="6">
        <f t="shared" si="0"/>
        <v>42670.895999999993</v>
      </c>
      <c r="K30" s="6">
        <f t="shared" si="1"/>
        <v>180808.88135593219</v>
      </c>
      <c r="L30" s="6">
        <v>5585549</v>
      </c>
      <c r="M30" s="6">
        <v>246732</v>
      </c>
      <c r="N30" s="6">
        <v>526870</v>
      </c>
    </row>
    <row r="31" spans="1:14">
      <c r="A31">
        <v>4604</v>
      </c>
      <c r="B31" t="s">
        <v>129</v>
      </c>
      <c r="C31" s="7">
        <v>250</v>
      </c>
      <c r="D31" s="228">
        <v>5.5000000000000005E-3</v>
      </c>
      <c r="E31" s="228">
        <v>1.32E-2</v>
      </c>
      <c r="F31" s="228">
        <v>1.6500000000000001E-2</v>
      </c>
      <c r="G31" s="7">
        <v>16878.816999999999</v>
      </c>
      <c r="H31" s="7">
        <v>2511.2020000000002</v>
      </c>
      <c r="I31" s="7">
        <v>22437.342000000001</v>
      </c>
      <c r="J31" s="7">
        <f t="shared" si="0"/>
        <v>41827.361000000004</v>
      </c>
      <c r="K31" s="7">
        <f t="shared" si="1"/>
        <v>167309.44400000002</v>
      </c>
      <c r="L31" s="7">
        <v>3068871</v>
      </c>
      <c r="M31" s="7">
        <v>190243</v>
      </c>
      <c r="N31" s="7">
        <v>1359838</v>
      </c>
    </row>
    <row r="32" spans="1:14">
      <c r="A32" s="4">
        <v>4607</v>
      </c>
      <c r="B32" s="4" t="s">
        <v>130</v>
      </c>
      <c r="C32" s="6">
        <v>1106</v>
      </c>
      <c r="D32" s="229">
        <v>5.5000000000000005E-3</v>
      </c>
      <c r="E32" s="229">
        <v>1.32E-2</v>
      </c>
      <c r="F32" s="229">
        <v>1.6500000000000001E-2</v>
      </c>
      <c r="G32" s="6">
        <v>83748.116999999998</v>
      </c>
      <c r="H32" s="6">
        <v>8679.0130000000008</v>
      </c>
      <c r="I32" s="6">
        <v>44898.696000000004</v>
      </c>
      <c r="J32" s="6">
        <f t="shared" si="0"/>
        <v>137325.826</v>
      </c>
      <c r="K32" s="6">
        <f t="shared" si="1"/>
        <v>124164.39963833636</v>
      </c>
      <c r="L32" s="6">
        <v>15226902</v>
      </c>
      <c r="M32" s="6">
        <v>657501</v>
      </c>
      <c r="N32" s="6">
        <v>2721131</v>
      </c>
    </row>
    <row r="33" spans="1:14">
      <c r="A33">
        <v>4803</v>
      </c>
      <c r="B33" t="s">
        <v>131</v>
      </c>
      <c r="C33" s="7">
        <v>219</v>
      </c>
      <c r="D33" s="228">
        <v>4.5000000000000005E-3</v>
      </c>
      <c r="E33" s="228">
        <v>1.32E-2</v>
      </c>
      <c r="F33" s="228">
        <v>1.6500000000000001E-2</v>
      </c>
      <c r="G33" s="7">
        <v>16843.826000000001</v>
      </c>
      <c r="H33" s="7">
        <v>1396.0319999999999</v>
      </c>
      <c r="I33" s="7">
        <v>12147.276</v>
      </c>
      <c r="J33" s="7">
        <f t="shared" si="0"/>
        <v>30387.133999999998</v>
      </c>
      <c r="K33" s="7">
        <f t="shared" si="1"/>
        <v>138754.03652968034</v>
      </c>
      <c r="L33" s="7">
        <v>3743051</v>
      </c>
      <c r="M33" s="7">
        <v>105760</v>
      </c>
      <c r="N33" s="7">
        <v>736198</v>
      </c>
    </row>
    <row r="34" spans="1:14">
      <c r="A34" s="4">
        <v>4901</v>
      </c>
      <c r="B34" s="4" t="s">
        <v>132</v>
      </c>
      <c r="C34" s="6">
        <v>53</v>
      </c>
      <c r="D34" s="229">
        <v>6.2500000000000003E-3</v>
      </c>
      <c r="E34" s="229">
        <v>1.32E-2</v>
      </c>
      <c r="F34" s="229">
        <v>1.6500000000000001E-2</v>
      </c>
      <c r="G34" s="6">
        <v>6997.165</v>
      </c>
      <c r="H34" s="6">
        <v>222.499</v>
      </c>
      <c r="I34" s="6">
        <v>1845.998</v>
      </c>
      <c r="J34" s="6">
        <f t="shared" si="0"/>
        <v>9065.6620000000003</v>
      </c>
      <c r="K34" s="6">
        <f t="shared" si="1"/>
        <v>171050.22641509437</v>
      </c>
      <c r="L34" s="6">
        <v>1119540</v>
      </c>
      <c r="M34" s="6">
        <v>16856</v>
      </c>
      <c r="N34" s="6">
        <v>111878</v>
      </c>
    </row>
    <row r="35" spans="1:14">
      <c r="A35">
        <v>4902</v>
      </c>
      <c r="B35" t="s">
        <v>133</v>
      </c>
      <c r="C35" s="7">
        <v>104</v>
      </c>
      <c r="D35" s="228">
        <v>5.0000000000000001E-3</v>
      </c>
      <c r="E35" s="228">
        <v>1.32E-2</v>
      </c>
      <c r="F35" s="228">
        <v>1.3999999999999999E-2</v>
      </c>
      <c r="G35" s="7">
        <v>8033.6019999999999</v>
      </c>
      <c r="H35" s="7">
        <v>1128.5340000000001</v>
      </c>
      <c r="I35" s="7">
        <v>3971.01</v>
      </c>
      <c r="J35" s="7">
        <f t="shared" si="0"/>
        <v>13133.146000000001</v>
      </c>
      <c r="K35" s="7">
        <f t="shared" si="1"/>
        <v>126280.25000000001</v>
      </c>
      <c r="L35" s="7">
        <v>1606720</v>
      </c>
      <c r="M35" s="7">
        <v>85495</v>
      </c>
      <c r="N35" s="7">
        <v>283644</v>
      </c>
    </row>
    <row r="36" spans="1:14">
      <c r="A36" s="4">
        <v>4911</v>
      </c>
      <c r="B36" s="4" t="s">
        <v>134</v>
      </c>
      <c r="C36" s="6">
        <v>414</v>
      </c>
      <c r="D36" s="229">
        <v>5.0000000000000001E-3</v>
      </c>
      <c r="E36" s="229">
        <v>1.32E-2</v>
      </c>
      <c r="F36" s="229">
        <v>1.5100000000000001E-2</v>
      </c>
      <c r="G36" s="6">
        <v>32993.67</v>
      </c>
      <c r="H36" s="6">
        <v>3345.9360000000001</v>
      </c>
      <c r="I36" s="6">
        <v>14397.641</v>
      </c>
      <c r="J36" s="6">
        <f t="shared" si="0"/>
        <v>50737.247000000003</v>
      </c>
      <c r="K36" s="6">
        <f t="shared" si="1"/>
        <v>122553.73671497585</v>
      </c>
      <c r="L36" s="6">
        <v>6598734</v>
      </c>
      <c r="M36" s="6">
        <v>253480</v>
      </c>
      <c r="N36" s="6">
        <v>953486</v>
      </c>
    </row>
    <row r="37" spans="1:14">
      <c r="A37">
        <v>5508</v>
      </c>
      <c r="B37" t="s">
        <v>135</v>
      </c>
      <c r="C37" s="7">
        <v>1212</v>
      </c>
      <c r="D37" s="228">
        <v>4.7499999999999999E-3</v>
      </c>
      <c r="E37" s="228">
        <v>1.32E-2</v>
      </c>
      <c r="F37" s="228">
        <v>1.32E-2</v>
      </c>
      <c r="G37" s="7">
        <v>111773.712</v>
      </c>
      <c r="H37" s="7">
        <v>19667.563999999998</v>
      </c>
      <c r="I37" s="7">
        <v>56718.097999999998</v>
      </c>
      <c r="J37" s="7">
        <f t="shared" si="0"/>
        <v>188159.37400000001</v>
      </c>
      <c r="K37" s="7">
        <f t="shared" si="1"/>
        <v>155247.00825082511</v>
      </c>
      <c r="L37" s="7">
        <v>23531193</v>
      </c>
      <c r="M37" s="7">
        <v>1489967</v>
      </c>
      <c r="N37" s="7">
        <v>4296826</v>
      </c>
    </row>
    <row r="38" spans="1:14">
      <c r="A38" s="4">
        <v>5609</v>
      </c>
      <c r="B38" s="4" t="s">
        <v>136</v>
      </c>
      <c r="C38" s="6">
        <v>457</v>
      </c>
      <c r="D38" s="229">
        <v>4.7999999999999996E-3</v>
      </c>
      <c r="E38" s="229">
        <v>1.32E-2</v>
      </c>
      <c r="F38" s="229">
        <v>1.6500000000000001E-2</v>
      </c>
      <c r="G38" s="6">
        <v>27290.859</v>
      </c>
      <c r="H38" s="6">
        <v>6933.2209999999995</v>
      </c>
      <c r="I38" s="6">
        <v>20782.350999999999</v>
      </c>
      <c r="J38" s="6">
        <f t="shared" si="0"/>
        <v>55006.430999999997</v>
      </c>
      <c r="K38" s="6">
        <f t="shared" si="1"/>
        <v>120364.18161925602</v>
      </c>
      <c r="L38" s="6">
        <v>5685596</v>
      </c>
      <c r="M38" s="6">
        <v>525244</v>
      </c>
      <c r="N38" s="6">
        <v>1259536</v>
      </c>
    </row>
    <row r="39" spans="1:14">
      <c r="A39">
        <v>5611</v>
      </c>
      <c r="B39" t="s">
        <v>137</v>
      </c>
      <c r="C39" s="7">
        <v>86</v>
      </c>
      <c r="D39" s="228">
        <v>5.0000000000000001E-3</v>
      </c>
      <c r="E39" s="228">
        <v>1.32E-2</v>
      </c>
      <c r="F39" s="228">
        <v>5.0000000000000001E-3</v>
      </c>
      <c r="G39" s="7">
        <v>9907.4750000000004</v>
      </c>
      <c r="H39" s="7">
        <v>0</v>
      </c>
      <c r="I39" s="7">
        <v>349.02499999999998</v>
      </c>
      <c r="J39" s="7">
        <f t="shared" si="0"/>
        <v>10256.5</v>
      </c>
      <c r="K39" s="7">
        <f t="shared" si="1"/>
        <v>119261.62790697675</v>
      </c>
      <c r="L39" s="7">
        <v>1981495</v>
      </c>
      <c r="M39" s="7">
        <v>0</v>
      </c>
      <c r="N39" s="7">
        <v>69805</v>
      </c>
    </row>
    <row r="40" spans="1:14">
      <c r="A40" s="4">
        <v>5613</v>
      </c>
      <c r="B40" s="4" t="s">
        <v>779</v>
      </c>
      <c r="C40" s="6">
        <v>1263</v>
      </c>
      <c r="D40" s="229">
        <v>5.0000000000000001E-3</v>
      </c>
      <c r="E40" s="229">
        <v>1.32E-2</v>
      </c>
      <c r="F40" s="229">
        <v>1.6500000000000001E-2</v>
      </c>
      <c r="G40" s="6">
        <v>115433.295</v>
      </c>
      <c r="H40" s="6">
        <v>31455.52</v>
      </c>
      <c r="I40" s="6">
        <v>165391.73000000001</v>
      </c>
      <c r="J40" s="6">
        <f t="shared" si="0"/>
        <v>312280.54500000004</v>
      </c>
      <c r="K40" s="6">
        <f t="shared" si="1"/>
        <v>247253.00475059386</v>
      </c>
      <c r="L40" s="6">
        <v>23086659</v>
      </c>
      <c r="M40" s="6">
        <v>2382994</v>
      </c>
      <c r="N40" s="6">
        <v>10023740</v>
      </c>
    </row>
    <row r="41" spans="1:14">
      <c r="A41">
        <v>5716</v>
      </c>
      <c r="B41" t="s">
        <v>780</v>
      </c>
      <c r="C41" s="7">
        <v>4276</v>
      </c>
      <c r="D41" s="228">
        <v>4.7499999999999999E-3</v>
      </c>
      <c r="E41" s="228">
        <v>1.32E-2</v>
      </c>
      <c r="F41" s="228">
        <v>1.6500000000000001E-2</v>
      </c>
      <c r="G41" s="7">
        <v>436465.88</v>
      </c>
      <c r="H41" s="7">
        <v>92916.524000000005</v>
      </c>
      <c r="I41" s="7">
        <v>256225.30900000001</v>
      </c>
      <c r="J41" s="7">
        <f t="shared" si="0"/>
        <v>785607.71299999999</v>
      </c>
      <c r="K41" s="7">
        <f t="shared" si="1"/>
        <v>183724.909494855</v>
      </c>
      <c r="L41" s="7">
        <v>91887302</v>
      </c>
      <c r="M41" s="7">
        <v>7039131</v>
      </c>
      <c r="N41" s="7">
        <v>15528806.606060605</v>
      </c>
    </row>
    <row r="42" spans="1:14">
      <c r="A42" s="4">
        <v>6000</v>
      </c>
      <c r="B42" s="4" t="s">
        <v>693</v>
      </c>
      <c r="C42" s="6">
        <v>19812</v>
      </c>
      <c r="D42" s="229">
        <v>3.0999999999999999E-3</v>
      </c>
      <c r="E42" s="229">
        <v>1.32E-2</v>
      </c>
      <c r="F42" s="229">
        <v>1.6299999999999999E-2</v>
      </c>
      <c r="G42" s="6">
        <v>1573494.844</v>
      </c>
      <c r="H42" s="6">
        <v>480783.984</v>
      </c>
      <c r="I42" s="6">
        <v>1455570.165</v>
      </c>
      <c r="J42" s="6">
        <f t="shared" si="0"/>
        <v>3509848.9929999998</v>
      </c>
      <c r="K42" s="6">
        <f t="shared" si="1"/>
        <v>177157.732333939</v>
      </c>
      <c r="L42" s="6">
        <v>507578977</v>
      </c>
      <c r="M42" s="6">
        <v>36423031</v>
      </c>
      <c r="N42" s="6">
        <v>89298787</v>
      </c>
    </row>
    <row r="43" spans="1:14">
      <c r="A43">
        <v>6100</v>
      </c>
      <c r="B43" t="s">
        <v>138</v>
      </c>
      <c r="C43" s="7">
        <v>3081</v>
      </c>
      <c r="D43" s="228">
        <v>4.5999999999999999E-3</v>
      </c>
      <c r="E43" s="228">
        <v>1.32E-2</v>
      </c>
      <c r="F43" s="228">
        <v>1.55E-2</v>
      </c>
      <c r="G43" s="7">
        <v>225405.64499999999</v>
      </c>
      <c r="H43" s="7">
        <v>34984.660000000003</v>
      </c>
      <c r="I43" s="7">
        <v>261050.41200000001</v>
      </c>
      <c r="J43" s="7">
        <f t="shared" si="0"/>
        <v>521440.717</v>
      </c>
      <c r="K43" s="7">
        <f t="shared" si="1"/>
        <v>169243.9847452126</v>
      </c>
      <c r="L43" s="7">
        <v>49001229</v>
      </c>
      <c r="M43" s="7">
        <v>2650353</v>
      </c>
      <c r="N43" s="7">
        <v>16841960</v>
      </c>
    </row>
    <row r="44" spans="1:14">
      <c r="A44" s="4">
        <v>6250</v>
      </c>
      <c r="B44" s="4" t="s">
        <v>139</v>
      </c>
      <c r="C44" s="6">
        <v>1973</v>
      </c>
      <c r="D44" s="229">
        <v>4.5999999999999999E-3</v>
      </c>
      <c r="E44" s="229">
        <v>1.32E-2</v>
      </c>
      <c r="F44" s="229">
        <v>1.5700000000000002E-2</v>
      </c>
      <c r="G44" s="6">
        <v>138443.75200000001</v>
      </c>
      <c r="H44" s="6">
        <v>29190.612000000001</v>
      </c>
      <c r="I44" s="6">
        <v>85167.892000000007</v>
      </c>
      <c r="J44" s="6">
        <f t="shared" si="0"/>
        <v>252802.25599999999</v>
      </c>
      <c r="K44" s="6">
        <f t="shared" si="1"/>
        <v>128130.89508362899</v>
      </c>
      <c r="L44" s="6">
        <v>30096468</v>
      </c>
      <c r="M44" s="6">
        <v>2211410</v>
      </c>
      <c r="N44" s="6">
        <v>5424706</v>
      </c>
    </row>
    <row r="45" spans="1:14">
      <c r="A45">
        <v>6400</v>
      </c>
      <c r="B45" t="s">
        <v>140</v>
      </c>
      <c r="C45" s="7">
        <v>1866</v>
      </c>
      <c r="D45" s="228">
        <v>5.0000000000000001E-3</v>
      </c>
      <c r="E45" s="228">
        <v>1.32E-2</v>
      </c>
      <c r="F45" s="228">
        <v>1.6500000000000001E-2</v>
      </c>
      <c r="G45" s="7">
        <v>164125.59599999999</v>
      </c>
      <c r="H45" s="7">
        <v>29351.916000000001</v>
      </c>
      <c r="I45" s="7">
        <v>111000.965</v>
      </c>
      <c r="J45" s="7">
        <f t="shared" si="0"/>
        <v>304478.47699999996</v>
      </c>
      <c r="K45" s="7">
        <f t="shared" si="1"/>
        <v>163171.74544480169</v>
      </c>
      <c r="L45" s="7">
        <v>32825120</v>
      </c>
      <c r="M45" s="7">
        <v>2223630</v>
      </c>
      <c r="N45" s="7">
        <v>6727331</v>
      </c>
    </row>
    <row r="46" spans="1:14">
      <c r="A46" s="4">
        <v>6513</v>
      </c>
      <c r="B46" s="4" t="s">
        <v>141</v>
      </c>
      <c r="C46" s="6">
        <v>1162</v>
      </c>
      <c r="D46" s="229">
        <v>3.9000000000000003E-3</v>
      </c>
      <c r="E46" s="229">
        <v>1.32E-2</v>
      </c>
      <c r="F46" s="229">
        <v>1.3500000000000002E-2</v>
      </c>
      <c r="G46" s="6">
        <v>112046.462</v>
      </c>
      <c r="H46" s="6">
        <v>16999.554</v>
      </c>
      <c r="I46" s="6">
        <v>14562.255999999999</v>
      </c>
      <c r="J46" s="6">
        <f t="shared" si="0"/>
        <v>143608.272</v>
      </c>
      <c r="K46" s="6">
        <f t="shared" si="1"/>
        <v>123587.15318416523</v>
      </c>
      <c r="L46" s="6">
        <v>28729833</v>
      </c>
      <c r="M46" s="6">
        <v>1287845</v>
      </c>
      <c r="N46" s="6">
        <v>1078685</v>
      </c>
    </row>
    <row r="47" spans="1:14">
      <c r="A47">
        <v>6515</v>
      </c>
      <c r="B47" t="s">
        <v>142</v>
      </c>
      <c r="C47" s="7">
        <v>791</v>
      </c>
      <c r="D47" s="228">
        <v>4.0000000000000001E-3</v>
      </c>
      <c r="E47" s="228">
        <v>1.32E-2</v>
      </c>
      <c r="F47" s="228">
        <v>1.3999999999999999E-2</v>
      </c>
      <c r="G47" s="7">
        <v>75990.093999999997</v>
      </c>
      <c r="H47" s="7">
        <v>5189.8509999999997</v>
      </c>
      <c r="I47" s="7">
        <v>49167.79</v>
      </c>
      <c r="J47" s="7">
        <f t="shared" si="0"/>
        <v>130347.73499999999</v>
      </c>
      <c r="K47" s="7">
        <f t="shared" si="1"/>
        <v>164788.53982300882</v>
      </c>
      <c r="L47" s="7">
        <v>18997524</v>
      </c>
      <c r="M47" s="7">
        <v>393171</v>
      </c>
      <c r="N47" s="7">
        <v>3511985</v>
      </c>
    </row>
    <row r="48" spans="1:14">
      <c r="A48" s="4">
        <v>6601</v>
      </c>
      <c r="B48" s="4" t="s">
        <v>143</v>
      </c>
      <c r="C48" s="6">
        <v>491</v>
      </c>
      <c r="D48" s="229">
        <v>4.1999999999999997E-3</v>
      </c>
      <c r="E48" s="229">
        <v>1.32E-2</v>
      </c>
      <c r="F48" s="229">
        <v>1.3999999999999999E-2</v>
      </c>
      <c r="G48" s="6">
        <v>55766.766000000003</v>
      </c>
      <c r="H48" s="6">
        <v>4004.9459999999999</v>
      </c>
      <c r="I48" s="6">
        <v>30318.003000000001</v>
      </c>
      <c r="J48" s="6">
        <f t="shared" si="0"/>
        <v>90089.714999999997</v>
      </c>
      <c r="K48" s="6">
        <f t="shared" si="1"/>
        <v>183482.10794297353</v>
      </c>
      <c r="L48" s="6">
        <v>13277802</v>
      </c>
      <c r="M48" s="6">
        <v>303405</v>
      </c>
      <c r="N48" s="6">
        <v>2165572</v>
      </c>
    </row>
    <row r="49" spans="1:14">
      <c r="A49">
        <v>6602</v>
      </c>
      <c r="B49" t="s">
        <v>144</v>
      </c>
      <c r="C49" s="7">
        <v>396</v>
      </c>
      <c r="D49" s="228">
        <v>4.7999999999999996E-3</v>
      </c>
      <c r="E49" s="228">
        <v>1.32E-2</v>
      </c>
      <c r="F49" s="228">
        <v>1.4999999999999999E-2</v>
      </c>
      <c r="G49" s="7">
        <v>38809.438000000002</v>
      </c>
      <c r="H49" s="7">
        <v>4418.1189999999997</v>
      </c>
      <c r="I49" s="7">
        <v>12032.415000000001</v>
      </c>
      <c r="J49" s="7">
        <f t="shared" si="0"/>
        <v>55259.972000000002</v>
      </c>
      <c r="K49" s="7">
        <f t="shared" si="1"/>
        <v>139545.38383838386</v>
      </c>
      <c r="L49" s="7">
        <v>8085300</v>
      </c>
      <c r="M49" s="7">
        <v>334706</v>
      </c>
      <c r="N49" s="7">
        <v>802161</v>
      </c>
    </row>
    <row r="50" spans="1:14">
      <c r="A50" s="4">
        <v>6611</v>
      </c>
      <c r="B50" s="4" t="s">
        <v>145</v>
      </c>
      <c r="C50" s="6">
        <v>52</v>
      </c>
      <c r="D50" s="229">
        <v>4.5000000000000005E-3</v>
      </c>
      <c r="E50" s="229">
        <v>1.32E-2</v>
      </c>
      <c r="F50" s="229">
        <v>1.4999999999999999E-2</v>
      </c>
      <c r="G50" s="6">
        <v>4949.241</v>
      </c>
      <c r="H50" s="6">
        <v>0</v>
      </c>
      <c r="I50" s="6">
        <v>494.11500000000001</v>
      </c>
      <c r="J50" s="6">
        <f t="shared" si="0"/>
        <v>5443.3559999999998</v>
      </c>
      <c r="K50" s="6">
        <f t="shared" si="1"/>
        <v>104679.92307692308</v>
      </c>
      <c r="L50" s="6">
        <v>1099825</v>
      </c>
      <c r="M50" s="6">
        <v>0</v>
      </c>
      <c r="N50" s="6">
        <v>32941</v>
      </c>
    </row>
    <row r="51" spans="1:14">
      <c r="A51">
        <v>6613</v>
      </c>
      <c r="B51" t="s">
        <v>146</v>
      </c>
      <c r="C51" s="7">
        <v>1410</v>
      </c>
      <c r="D51" s="228">
        <v>6.2500000000000003E-3</v>
      </c>
      <c r="E51" s="228">
        <v>1.32E-2</v>
      </c>
      <c r="F51" s="228">
        <v>1.6500000000000001E-2</v>
      </c>
      <c r="G51" s="7">
        <v>206322.399</v>
      </c>
      <c r="H51" s="7">
        <v>22991.911</v>
      </c>
      <c r="I51" s="7">
        <v>234284.55100000001</v>
      </c>
      <c r="J51" s="7">
        <f t="shared" si="0"/>
        <v>463598.86100000003</v>
      </c>
      <c r="K51" s="7">
        <f t="shared" si="1"/>
        <v>328793.51843971631</v>
      </c>
      <c r="L51" s="7">
        <v>33011467</v>
      </c>
      <c r="M51" s="7">
        <v>1741812</v>
      </c>
      <c r="N51" s="7">
        <v>14199066</v>
      </c>
    </row>
    <row r="52" spans="1:14">
      <c r="A52" s="4">
        <v>6710</v>
      </c>
      <c r="B52" s="4" t="s">
        <v>147</v>
      </c>
      <c r="C52" s="6">
        <v>540</v>
      </c>
      <c r="D52" s="229">
        <v>5.7499999999999999E-3</v>
      </c>
      <c r="E52" s="229">
        <v>1.32E-2</v>
      </c>
      <c r="F52" s="229">
        <v>1.6500000000000001E-2</v>
      </c>
      <c r="G52" s="6">
        <v>27981.487000000001</v>
      </c>
      <c r="H52" s="6">
        <v>10096.878000000001</v>
      </c>
      <c r="I52" s="6">
        <v>30059.274000000001</v>
      </c>
      <c r="J52" s="6">
        <f t="shared" si="0"/>
        <v>68137.63900000001</v>
      </c>
      <c r="K52" s="6">
        <f t="shared" si="1"/>
        <v>126180.81296296297</v>
      </c>
      <c r="L52" s="6">
        <v>4866345.5652173916</v>
      </c>
      <c r="M52" s="6">
        <v>764915</v>
      </c>
      <c r="N52" s="6">
        <v>1821774.1818181819</v>
      </c>
    </row>
    <row r="53" spans="1:14">
      <c r="A53">
        <v>7300</v>
      </c>
      <c r="B53" t="s">
        <v>148</v>
      </c>
      <c r="C53" s="7">
        <v>5163</v>
      </c>
      <c r="D53" s="228">
        <v>4.2399999999999998E-3</v>
      </c>
      <c r="E53" s="228">
        <v>1.32E-2</v>
      </c>
      <c r="F53" s="228">
        <v>1.6500000000000001E-2</v>
      </c>
      <c r="G53" s="7">
        <v>306393.95600000001</v>
      </c>
      <c r="H53" s="7">
        <v>87725.22</v>
      </c>
      <c r="I53" s="7">
        <v>341944.57699999999</v>
      </c>
      <c r="J53" s="7">
        <f t="shared" si="0"/>
        <v>736063.75300000003</v>
      </c>
      <c r="K53" s="7">
        <f t="shared" si="1"/>
        <v>142565.12744528375</v>
      </c>
      <c r="L53" s="7">
        <v>72262717</v>
      </c>
      <c r="M53" s="7">
        <v>6645850</v>
      </c>
      <c r="N53" s="7">
        <v>20723910</v>
      </c>
    </row>
    <row r="54" spans="1:14">
      <c r="A54" s="4">
        <v>7400</v>
      </c>
      <c r="B54" s="4" t="s">
        <v>149</v>
      </c>
      <c r="C54" s="6">
        <v>5177</v>
      </c>
      <c r="D54" s="229">
        <v>4.7499999999999999E-3</v>
      </c>
      <c r="E54" s="229">
        <v>1.32E-2</v>
      </c>
      <c r="F54" s="229">
        <v>1.6500000000000001E-2</v>
      </c>
      <c r="G54" s="6">
        <v>468236.61499999999</v>
      </c>
      <c r="H54" s="6">
        <v>85071.360000000001</v>
      </c>
      <c r="I54" s="6">
        <v>335929.24900000001</v>
      </c>
      <c r="J54" s="6">
        <f t="shared" si="0"/>
        <v>889237.22399999993</v>
      </c>
      <c r="K54" s="6">
        <f t="shared" si="1"/>
        <v>171766.89665829629</v>
      </c>
      <c r="L54" s="6">
        <v>98575894</v>
      </c>
      <c r="M54" s="6">
        <v>6444800</v>
      </c>
      <c r="N54" s="6">
        <v>20359345</v>
      </c>
    </row>
    <row r="55" spans="1:14">
      <c r="A55">
        <v>7502</v>
      </c>
      <c r="B55" t="s">
        <v>150</v>
      </c>
      <c r="C55" s="7">
        <v>650</v>
      </c>
      <c r="D55" s="228">
        <v>6.2500000000000003E-3</v>
      </c>
      <c r="E55" s="228">
        <v>1.32E-2</v>
      </c>
      <c r="F55" s="228">
        <v>1.6500000000000001E-2</v>
      </c>
      <c r="G55" s="7">
        <v>54600.872000000003</v>
      </c>
      <c r="H55" s="7">
        <v>5523.9229999999998</v>
      </c>
      <c r="I55" s="7">
        <v>33109.076999999997</v>
      </c>
      <c r="J55" s="7">
        <f t="shared" si="0"/>
        <v>93233.872000000003</v>
      </c>
      <c r="K55" s="7">
        <f t="shared" si="1"/>
        <v>143436.72615384616</v>
      </c>
      <c r="L55" s="7">
        <v>8736111</v>
      </c>
      <c r="M55" s="7">
        <v>418479</v>
      </c>
      <c r="N55" s="7">
        <v>2006610</v>
      </c>
    </row>
    <row r="56" spans="1:14">
      <c r="A56" s="4">
        <v>7505</v>
      </c>
      <c r="B56" s="4" t="s">
        <v>151</v>
      </c>
      <c r="C56" s="6">
        <v>95</v>
      </c>
      <c r="D56" s="229">
        <v>4.0000000000000001E-3</v>
      </c>
      <c r="E56" s="229">
        <v>1.32E-2</v>
      </c>
      <c r="F56" s="229">
        <v>1.6500000000000001E-2</v>
      </c>
      <c r="G56" s="6">
        <v>8246.9359999999997</v>
      </c>
      <c r="H56" s="6">
        <v>0</v>
      </c>
      <c r="I56" s="6">
        <v>175052.54500000001</v>
      </c>
      <c r="J56" s="6">
        <f t="shared" si="0"/>
        <v>183299.481</v>
      </c>
      <c r="K56" s="6">
        <f t="shared" si="1"/>
        <v>1929468.2210526317</v>
      </c>
      <c r="L56" s="6">
        <v>2061734</v>
      </c>
      <c r="M56" s="6">
        <v>0</v>
      </c>
      <c r="N56" s="6">
        <v>10609245</v>
      </c>
    </row>
    <row r="57" spans="1:14">
      <c r="A57">
        <v>8000</v>
      </c>
      <c r="B57" t="s">
        <v>152</v>
      </c>
      <c r="C57" s="7">
        <v>4444</v>
      </c>
      <c r="D57" s="228">
        <v>2.5000000000000001E-3</v>
      </c>
      <c r="E57" s="228">
        <v>1.32E-2</v>
      </c>
      <c r="F57" s="228">
        <v>1.3500000000000002E-2</v>
      </c>
      <c r="G57" s="7">
        <v>212899.43100000001</v>
      </c>
      <c r="H57" s="7">
        <v>51227.088000000003</v>
      </c>
      <c r="I57" s="7">
        <v>250173.163</v>
      </c>
      <c r="J57" s="7">
        <f t="shared" si="0"/>
        <v>514299.68200000003</v>
      </c>
      <c r="K57" s="7">
        <f t="shared" si="1"/>
        <v>115729.00135013502</v>
      </c>
      <c r="L57" s="7">
        <v>85159767</v>
      </c>
      <c r="M57" s="7">
        <v>3880840</v>
      </c>
      <c r="N57" s="7">
        <v>18531344</v>
      </c>
    </row>
    <row r="58" spans="1:14">
      <c r="A58" s="4">
        <v>8200</v>
      </c>
      <c r="B58" s="4" t="s">
        <v>153</v>
      </c>
      <c r="C58" s="6">
        <v>11565</v>
      </c>
      <c r="D58" s="229">
        <v>3.0000000000000001E-3</v>
      </c>
      <c r="E58" s="229">
        <v>1.32E-2</v>
      </c>
      <c r="F58" s="229">
        <v>1.6500000000000001E-2</v>
      </c>
      <c r="G58" s="6">
        <v>926701.98400000005</v>
      </c>
      <c r="H58" s="6">
        <v>207211.66</v>
      </c>
      <c r="I58" s="6">
        <v>764647.01599999995</v>
      </c>
      <c r="J58" s="6">
        <f t="shared" si="0"/>
        <v>1898560.6600000001</v>
      </c>
      <c r="K58" s="6">
        <f t="shared" si="1"/>
        <v>164164.34587116298</v>
      </c>
      <c r="L58" s="6">
        <v>308900662</v>
      </c>
      <c r="M58" s="6">
        <v>15697853</v>
      </c>
      <c r="N58" s="6">
        <v>46342242</v>
      </c>
    </row>
    <row r="59" spans="1:14">
      <c r="A59">
        <v>8401</v>
      </c>
      <c r="B59" t="s">
        <v>154</v>
      </c>
      <c r="C59" s="7">
        <v>2487</v>
      </c>
      <c r="D59" s="228">
        <v>3.7000000000000002E-3</v>
      </c>
      <c r="E59" s="228">
        <v>1.32E-2</v>
      </c>
      <c r="F59" s="228">
        <v>1.6500000000000001E-2</v>
      </c>
      <c r="G59" s="7">
        <v>154231.579</v>
      </c>
      <c r="H59" s="7">
        <v>24778.366999999998</v>
      </c>
      <c r="I59" s="7">
        <v>157128.08499999999</v>
      </c>
      <c r="J59" s="7">
        <f t="shared" si="0"/>
        <v>336138.03099999996</v>
      </c>
      <c r="K59" s="7">
        <f t="shared" si="1"/>
        <v>135158.03417772416</v>
      </c>
      <c r="L59" s="7">
        <v>41684187</v>
      </c>
      <c r="M59" s="7">
        <v>1877149</v>
      </c>
      <c r="N59" s="7">
        <v>9522913</v>
      </c>
    </row>
    <row r="60" spans="1:14">
      <c r="A60" s="4">
        <v>8508</v>
      </c>
      <c r="B60" s="4" t="s">
        <v>155</v>
      </c>
      <c r="C60" s="6">
        <v>881</v>
      </c>
      <c r="D60" s="229">
        <v>3.3E-3</v>
      </c>
      <c r="E60" s="229">
        <v>1.32E-2</v>
      </c>
      <c r="F60" s="229">
        <v>1.6500000000000001E-2</v>
      </c>
      <c r="G60" s="6">
        <v>48291.707000000002</v>
      </c>
      <c r="H60" s="6">
        <v>5619.24</v>
      </c>
      <c r="I60" s="6">
        <v>82042.936000000002</v>
      </c>
      <c r="J60" s="6">
        <f t="shared" si="0"/>
        <v>135953.883</v>
      </c>
      <c r="K60" s="6">
        <f t="shared" si="1"/>
        <v>154317.68785471056</v>
      </c>
      <c r="L60" s="6">
        <v>14633832</v>
      </c>
      <c r="M60" s="6">
        <v>425700</v>
      </c>
      <c r="N60" s="6">
        <v>4972299</v>
      </c>
    </row>
    <row r="61" spans="1:14">
      <c r="A61">
        <v>8509</v>
      </c>
      <c r="B61" t="s">
        <v>156</v>
      </c>
      <c r="C61" s="7">
        <v>620</v>
      </c>
      <c r="D61" s="228">
        <v>5.5000000000000005E-3</v>
      </c>
      <c r="E61" s="228">
        <v>1.32E-2</v>
      </c>
      <c r="F61" s="228">
        <v>1.6500000000000001E-2</v>
      </c>
      <c r="G61" s="7">
        <v>61400.273000000001</v>
      </c>
      <c r="H61" s="7">
        <v>10513.351000000001</v>
      </c>
      <c r="I61" s="7">
        <v>78644.051000000007</v>
      </c>
      <c r="J61" s="7">
        <f t="shared" si="0"/>
        <v>150557.67499999999</v>
      </c>
      <c r="K61" s="7">
        <f t="shared" si="1"/>
        <v>242834.95967741933</v>
      </c>
      <c r="L61" s="7">
        <v>11163626</v>
      </c>
      <c r="M61" s="7">
        <v>796466</v>
      </c>
      <c r="N61" s="7">
        <v>4766305</v>
      </c>
    </row>
    <row r="62" spans="1:14">
      <c r="A62" s="4">
        <v>8610</v>
      </c>
      <c r="B62" s="4" t="s">
        <v>157</v>
      </c>
      <c r="C62" s="6">
        <v>293</v>
      </c>
      <c r="D62" s="229">
        <v>1.5E-3</v>
      </c>
      <c r="E62" s="229">
        <v>1.32E-2</v>
      </c>
      <c r="F62" s="229">
        <v>1.6500000000000001E-2</v>
      </c>
      <c r="G62" s="6">
        <v>10045.800999999999</v>
      </c>
      <c r="H62" s="6">
        <v>0</v>
      </c>
      <c r="I62" s="6">
        <v>341857.05200000003</v>
      </c>
      <c r="J62" s="6">
        <f t="shared" si="0"/>
        <v>351902.853</v>
      </c>
      <c r="K62" s="6">
        <f t="shared" si="1"/>
        <v>1201033.6279863482</v>
      </c>
      <c r="L62" s="6">
        <v>6697145</v>
      </c>
      <c r="M62" s="6">
        <v>0</v>
      </c>
      <c r="N62" s="6">
        <v>20718609</v>
      </c>
    </row>
    <row r="63" spans="1:14">
      <c r="A63">
        <v>8613</v>
      </c>
      <c r="B63" t="s">
        <v>158</v>
      </c>
      <c r="C63" s="7">
        <v>2007</v>
      </c>
      <c r="D63" s="228">
        <v>3.7499999999999999E-3</v>
      </c>
      <c r="E63" s="228">
        <v>1.32E-2</v>
      </c>
      <c r="F63" s="228">
        <v>1.4999999999999999E-2</v>
      </c>
      <c r="G63" s="7">
        <v>188758.38</v>
      </c>
      <c r="H63" s="7">
        <v>23130.398000000001</v>
      </c>
      <c r="I63" s="7">
        <v>147935.43700000001</v>
      </c>
      <c r="J63" s="7">
        <f t="shared" si="0"/>
        <v>359824.21499999997</v>
      </c>
      <c r="K63" s="7">
        <f t="shared" si="1"/>
        <v>179284.61136023916</v>
      </c>
      <c r="L63" s="7">
        <v>50335355</v>
      </c>
      <c r="M63" s="7">
        <v>1752303</v>
      </c>
      <c r="N63" s="7">
        <v>9862366</v>
      </c>
    </row>
    <row r="64" spans="1:14">
      <c r="A64" s="4">
        <v>8614</v>
      </c>
      <c r="B64" s="4" t="s">
        <v>159</v>
      </c>
      <c r="C64" s="6">
        <v>1867</v>
      </c>
      <c r="D64" s="229">
        <v>3.0000000000000001E-3</v>
      </c>
      <c r="E64" s="229">
        <v>1.32E-2</v>
      </c>
      <c r="F64" s="229">
        <v>1.4999999999999999E-2</v>
      </c>
      <c r="G64" s="6">
        <v>177950.91</v>
      </c>
      <c r="H64" s="6">
        <v>29105.287</v>
      </c>
      <c r="I64" s="6">
        <v>138248.26500000001</v>
      </c>
      <c r="J64" s="6">
        <f t="shared" si="0"/>
        <v>345304.46200000006</v>
      </c>
      <c r="K64" s="6">
        <f t="shared" si="1"/>
        <v>184951.50615961439</v>
      </c>
      <c r="L64" s="6">
        <v>59316970</v>
      </c>
      <c r="M64" s="6">
        <v>2204946</v>
      </c>
      <c r="N64" s="6">
        <v>9216551</v>
      </c>
    </row>
    <row r="65" spans="1:14">
      <c r="A65">
        <v>8710</v>
      </c>
      <c r="B65" t="s">
        <v>160</v>
      </c>
      <c r="C65" s="7">
        <v>865</v>
      </c>
      <c r="D65" s="228">
        <v>4.6999999999999993E-3</v>
      </c>
      <c r="E65" s="228">
        <v>1.32E-2</v>
      </c>
      <c r="F65" s="228">
        <v>1.32E-2</v>
      </c>
      <c r="G65" s="7">
        <v>154507.90400000001</v>
      </c>
      <c r="H65" s="7">
        <v>10676.53</v>
      </c>
      <c r="I65" s="7">
        <v>57006.000999999997</v>
      </c>
      <c r="J65" s="7">
        <f t="shared" si="0"/>
        <v>222190.435</v>
      </c>
      <c r="K65" s="7">
        <f t="shared" si="1"/>
        <v>256867.55491329479</v>
      </c>
      <c r="L65" s="7">
        <v>32874007</v>
      </c>
      <c r="M65" s="7">
        <v>808828</v>
      </c>
      <c r="N65" s="7">
        <v>4318637</v>
      </c>
    </row>
    <row r="66" spans="1:14">
      <c r="A66" s="4">
        <v>8716</v>
      </c>
      <c r="B66" s="4" t="s">
        <v>161</v>
      </c>
      <c r="C66" s="6">
        <v>3265</v>
      </c>
      <c r="D66" s="229">
        <v>3.3E-3</v>
      </c>
      <c r="E66" s="229">
        <v>1.32E-2</v>
      </c>
      <c r="F66" s="229">
        <v>1.4800000000000001E-2</v>
      </c>
      <c r="G66" s="6">
        <v>295784.86</v>
      </c>
      <c r="H66" s="6">
        <v>82725.520999999993</v>
      </c>
      <c r="I66" s="6">
        <v>132751.399</v>
      </c>
      <c r="J66" s="6">
        <f t="shared" si="0"/>
        <v>511261.78</v>
      </c>
      <c r="K66" s="6">
        <f t="shared" si="1"/>
        <v>156588.60030627873</v>
      </c>
      <c r="L66" s="6">
        <v>89631774</v>
      </c>
      <c r="M66" s="6">
        <v>6267085</v>
      </c>
      <c r="N66" s="6">
        <v>8969691</v>
      </c>
    </row>
    <row r="67" spans="1:14">
      <c r="A67">
        <v>8717</v>
      </c>
      <c r="B67" t="s">
        <v>162</v>
      </c>
      <c r="C67" s="7">
        <v>2631</v>
      </c>
      <c r="D67" s="228">
        <v>2.3E-3</v>
      </c>
      <c r="E67" s="228">
        <v>1.32E-2</v>
      </c>
      <c r="F67" s="228">
        <v>1.6500000000000001E-2</v>
      </c>
      <c r="G67" s="7">
        <v>149948.24799999999</v>
      </c>
      <c r="H67" s="7">
        <v>37779.39</v>
      </c>
      <c r="I67" s="7">
        <v>483340.11300000001</v>
      </c>
      <c r="J67" s="7">
        <f t="shared" si="0"/>
        <v>671067.75099999993</v>
      </c>
      <c r="K67" s="7">
        <f t="shared" si="1"/>
        <v>255061.85898897756</v>
      </c>
      <c r="L67" s="7">
        <v>65194859</v>
      </c>
      <c r="M67" s="7">
        <v>2862075</v>
      </c>
      <c r="N67" s="7">
        <v>29293339</v>
      </c>
    </row>
    <row r="68" spans="1:14">
      <c r="A68" s="4">
        <v>8719</v>
      </c>
      <c r="B68" s="4" t="s">
        <v>163</v>
      </c>
      <c r="C68" s="6">
        <v>539</v>
      </c>
      <c r="D68" s="229">
        <v>4.5000000000000005E-3</v>
      </c>
      <c r="E68" s="229">
        <v>1.32E-2</v>
      </c>
      <c r="F68" s="229">
        <v>1.6500000000000001E-2</v>
      </c>
      <c r="G68" s="6">
        <v>599014.73600000003</v>
      </c>
      <c r="H68" s="6">
        <v>12875.584000000001</v>
      </c>
      <c r="I68" s="6">
        <v>312292.71100000001</v>
      </c>
      <c r="J68" s="6">
        <f t="shared" si="0"/>
        <v>924183.03100000008</v>
      </c>
      <c r="K68" s="6">
        <f t="shared" si="1"/>
        <v>1714625.2894248608</v>
      </c>
      <c r="L68" s="6">
        <v>133114341</v>
      </c>
      <c r="M68" s="6">
        <v>975423</v>
      </c>
      <c r="N68" s="6">
        <v>18926831</v>
      </c>
    </row>
    <row r="69" spans="1:14">
      <c r="A69">
        <v>8720</v>
      </c>
      <c r="B69" t="s">
        <v>164</v>
      </c>
      <c r="C69" s="7">
        <v>591</v>
      </c>
      <c r="D69" s="228">
        <v>4.3E-3</v>
      </c>
      <c r="E69" s="228">
        <v>1.32E-2</v>
      </c>
      <c r="F69" s="228">
        <v>1.6500000000000001E-2</v>
      </c>
      <c r="G69" s="7">
        <v>94212.062000000005</v>
      </c>
      <c r="H69" s="7">
        <v>7929.3190000000004</v>
      </c>
      <c r="I69" s="7">
        <v>317111.31199999998</v>
      </c>
      <c r="J69" s="7">
        <f t="shared" si="0"/>
        <v>419252.69299999997</v>
      </c>
      <c r="K69" s="7">
        <f t="shared" si="1"/>
        <v>709395.41962774959</v>
      </c>
      <c r="L69" s="7">
        <v>21909765</v>
      </c>
      <c r="M69" s="7">
        <v>600706</v>
      </c>
      <c r="N69" s="7">
        <v>19218868</v>
      </c>
    </row>
    <row r="70" spans="1:14">
      <c r="A70" s="4">
        <v>8721</v>
      </c>
      <c r="B70" s="4" t="s">
        <v>165</v>
      </c>
      <c r="C70" s="6">
        <v>1322</v>
      </c>
      <c r="D70" s="229">
        <v>4.5000000000000005E-3</v>
      </c>
      <c r="E70" s="229">
        <v>1.32E-2</v>
      </c>
      <c r="F70" s="229">
        <v>1.4999999999999999E-2</v>
      </c>
      <c r="G70" s="6">
        <v>423373.54599999997</v>
      </c>
      <c r="H70" s="6">
        <v>29541.878000000001</v>
      </c>
      <c r="I70" s="6">
        <v>132615.93</v>
      </c>
      <c r="J70" s="6">
        <f t="shared" si="0"/>
        <v>585531.35400000005</v>
      </c>
      <c r="K70" s="6">
        <f t="shared" si="1"/>
        <v>442913.27836611198</v>
      </c>
      <c r="L70" s="6">
        <v>94082943</v>
      </c>
      <c r="M70" s="6">
        <v>2238021</v>
      </c>
      <c r="N70" s="6">
        <v>8841062</v>
      </c>
    </row>
    <row r="71" spans="1:14">
      <c r="A71">
        <v>8722</v>
      </c>
      <c r="B71" t="s">
        <v>166</v>
      </c>
      <c r="C71" s="7">
        <v>699</v>
      </c>
      <c r="D71" s="228">
        <v>4.6999999999999993E-3</v>
      </c>
      <c r="E71" s="228">
        <v>1.32E-2</v>
      </c>
      <c r="F71" s="228">
        <v>1.6E-2</v>
      </c>
      <c r="G71" s="7">
        <v>97303.328999999998</v>
      </c>
      <c r="H71" s="7">
        <v>4891.326</v>
      </c>
      <c r="I71" s="7">
        <v>28419.935000000001</v>
      </c>
      <c r="J71" s="7">
        <f t="shared" si="0"/>
        <v>130614.59</v>
      </c>
      <c r="K71" s="7">
        <f t="shared" si="1"/>
        <v>186859.21316165951</v>
      </c>
      <c r="L71" s="7">
        <v>20702811</v>
      </c>
      <c r="M71" s="7">
        <v>370555</v>
      </c>
      <c r="N71" s="7">
        <v>1776246</v>
      </c>
    </row>
    <row r="72" spans="1:14">
      <c r="J72" s="7"/>
      <c r="K72" s="7"/>
    </row>
    <row r="73" spans="1:14">
      <c r="C73" s="11">
        <f>SUM(C8:C71)</f>
        <v>383726</v>
      </c>
      <c r="D73" s="82">
        <f>G73/L73</f>
        <v>2.2773892508929981E-3</v>
      </c>
      <c r="E73" s="82">
        <f t="shared" ref="E73:F73" si="2">H73/M73</f>
        <v>1.3199924073397184E-2</v>
      </c>
      <c r="F73" s="82">
        <f t="shared" si="2"/>
        <v>1.5457881367301763E-2</v>
      </c>
      <c r="G73" s="11">
        <f t="shared" ref="G73:N73" si="3">SUM(G8:G71)</f>
        <v>26014397.05100001</v>
      </c>
      <c r="H73" s="11">
        <f t="shared" si="3"/>
        <v>7649796.481999998</v>
      </c>
      <c r="I73" s="11">
        <f t="shared" si="3"/>
        <v>36596823.091000006</v>
      </c>
      <c r="J73" s="11">
        <f t="shared" ref="J73" si="4">G73+H73+I73</f>
        <v>70261016.624000013</v>
      </c>
      <c r="K73" s="11">
        <f t="shared" ref="K73" si="5">(J73/C73)*1000</f>
        <v>183102.04839911815</v>
      </c>
      <c r="L73" s="11">
        <f t="shared" si="3"/>
        <v>11422903239.224203</v>
      </c>
      <c r="M73" s="11">
        <f t="shared" si="3"/>
        <v>579533370</v>
      </c>
      <c r="N73" s="11">
        <f t="shared" si="3"/>
        <v>2367518692.9829655</v>
      </c>
    </row>
  </sheetData>
  <hyperlinks>
    <hyperlink ref="B1" location="Efnisyfirlit!A1" display="Efnisyfirlit" xr:uid="{7018A64D-E47D-4926-B5AF-013E7047B09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2D03-8C5B-4417-97D3-21ACB34F481D}">
  <dimension ref="A1:M89"/>
  <sheetViews>
    <sheetView workbookViewId="0">
      <selection activeCell="B1" sqref="B1"/>
    </sheetView>
  </sheetViews>
  <sheetFormatPr defaultColWidth="10" defaultRowHeight="12.75"/>
  <cols>
    <col min="1" max="1" width="7.42578125" style="121" customWidth="1"/>
    <col min="2" max="2" width="26" style="120" customWidth="1"/>
    <col min="3" max="3" width="8.42578125" style="120" customWidth="1"/>
    <col min="4" max="4" width="9.85546875" style="120" customWidth="1"/>
    <col min="5" max="5" width="9.140625" style="120" customWidth="1"/>
    <col min="6" max="6" width="10" style="120"/>
    <col min="7" max="8" width="15.5703125" style="120" customWidth="1"/>
    <col min="9" max="10" width="15.140625" style="120" customWidth="1"/>
    <col min="11" max="11" width="5.5703125" style="120" customWidth="1"/>
    <col min="12" max="16384" width="10" style="120"/>
  </cols>
  <sheetData>
    <row r="1" spans="1:13" ht="15">
      <c r="B1" s="71" t="s">
        <v>690</v>
      </c>
    </row>
    <row r="2" spans="1:13" ht="18.600000000000001" customHeight="1">
      <c r="B2" s="61" t="s">
        <v>806</v>
      </c>
      <c r="C2" s="61"/>
    </row>
    <row r="3" spans="1:13" ht="12" customHeight="1">
      <c r="B3" s="61"/>
      <c r="C3" s="61"/>
    </row>
    <row r="4" spans="1:13">
      <c r="C4" s="126" t="s">
        <v>67</v>
      </c>
      <c r="D4" s="295" t="s">
        <v>68</v>
      </c>
      <c r="E4" s="296"/>
      <c r="F4" s="297"/>
      <c r="G4" s="126" t="s">
        <v>308</v>
      </c>
      <c r="H4" s="127" t="s">
        <v>309</v>
      </c>
      <c r="I4" s="295" t="s">
        <v>310</v>
      </c>
      <c r="J4" s="297"/>
    </row>
    <row r="5" spans="1:13" ht="15">
      <c r="C5" s="128"/>
      <c r="D5" s="129" t="s">
        <v>311</v>
      </c>
      <c r="E5" s="34" t="s">
        <v>312</v>
      </c>
      <c r="F5" s="129" t="s">
        <v>313</v>
      </c>
      <c r="H5" s="128"/>
      <c r="I5" s="130"/>
      <c r="J5" s="131"/>
    </row>
    <row r="6" spans="1:13">
      <c r="C6" s="132"/>
      <c r="D6" s="129" t="s">
        <v>314</v>
      </c>
      <c r="E6" s="129" t="s">
        <v>314</v>
      </c>
      <c r="F6" s="129" t="s">
        <v>314</v>
      </c>
      <c r="G6" s="121" t="s">
        <v>314</v>
      </c>
      <c r="H6" s="124" t="s">
        <v>314</v>
      </c>
      <c r="I6" s="124" t="s">
        <v>315</v>
      </c>
      <c r="J6" s="124" t="s">
        <v>316</v>
      </c>
      <c r="K6" s="131" t="s">
        <v>317</v>
      </c>
    </row>
    <row r="7" spans="1:13">
      <c r="A7" s="133"/>
      <c r="B7" s="101" t="s">
        <v>318</v>
      </c>
      <c r="C7" s="125" t="s">
        <v>319</v>
      </c>
      <c r="D7" s="134" t="s">
        <v>320</v>
      </c>
      <c r="E7" s="134" t="s">
        <v>320</v>
      </c>
      <c r="F7" s="134" t="s">
        <v>320</v>
      </c>
      <c r="G7" s="135" t="s">
        <v>320</v>
      </c>
      <c r="H7" s="125" t="s">
        <v>320</v>
      </c>
      <c r="I7" s="125" t="s">
        <v>321</v>
      </c>
      <c r="J7" s="125" t="s">
        <v>321</v>
      </c>
      <c r="K7" s="136" t="s">
        <v>322</v>
      </c>
    </row>
    <row r="8" spans="1:13">
      <c r="A8" s="133"/>
      <c r="B8" s="101"/>
      <c r="C8" s="121"/>
      <c r="D8" s="121"/>
      <c r="E8" s="121"/>
      <c r="F8" s="121"/>
      <c r="G8" s="121"/>
      <c r="H8" s="121"/>
      <c r="I8" s="121"/>
      <c r="J8" s="121"/>
      <c r="K8" s="137"/>
    </row>
    <row r="9" spans="1:13" ht="14.45" customHeight="1">
      <c r="A9" s="36" t="s">
        <v>323</v>
      </c>
      <c r="B9" s="4" t="s">
        <v>324</v>
      </c>
      <c r="C9" s="138">
        <v>0.1497</v>
      </c>
      <c r="D9" s="38">
        <v>0.18</v>
      </c>
      <c r="E9" s="37">
        <v>1.32</v>
      </c>
      <c r="F9" s="38">
        <v>1.6</v>
      </c>
      <c r="G9" s="39" t="s">
        <v>807</v>
      </c>
      <c r="H9" s="39" t="s">
        <v>808</v>
      </c>
      <c r="I9" s="40">
        <v>0.2</v>
      </c>
      <c r="J9" s="40">
        <v>1</v>
      </c>
      <c r="K9" s="41">
        <v>11</v>
      </c>
      <c r="L9"/>
      <c r="M9" s="230"/>
    </row>
    <row r="10" spans="1:13" ht="14.45" customHeight="1">
      <c r="A10" s="42">
        <v>1000</v>
      </c>
      <c r="B10" s="43" t="s">
        <v>108</v>
      </c>
      <c r="C10" s="139">
        <v>0.14929999999999999</v>
      </c>
      <c r="D10" s="45">
        <v>0.16500000000000001</v>
      </c>
      <c r="E10" s="44">
        <v>1.32</v>
      </c>
      <c r="F10" s="45">
        <v>1.42</v>
      </c>
      <c r="G10" s="46">
        <v>5.8999999999999997E-2</v>
      </c>
      <c r="H10" s="46">
        <v>5.8000000000000003E-2</v>
      </c>
      <c r="I10" s="47" t="s">
        <v>809</v>
      </c>
      <c r="J10" s="47" t="s">
        <v>786</v>
      </c>
      <c r="K10" s="43">
        <v>8</v>
      </c>
      <c r="M10" s="230"/>
    </row>
    <row r="11" spans="1:13" ht="14.45" customHeight="1">
      <c r="A11" s="36">
        <v>1100</v>
      </c>
      <c r="B11" s="41" t="s">
        <v>109</v>
      </c>
      <c r="C11" s="138">
        <v>0.1454</v>
      </c>
      <c r="D11" s="38">
        <v>0.16600000000000001</v>
      </c>
      <c r="E11" s="37">
        <v>1.32</v>
      </c>
      <c r="F11" s="38">
        <v>1.1539999999999999</v>
      </c>
      <c r="G11" s="140">
        <v>0.14249999999999999</v>
      </c>
      <c r="H11" s="231">
        <v>8.5500000000000007E-2</v>
      </c>
      <c r="I11" s="40">
        <v>0.4</v>
      </c>
      <c r="J11" s="40">
        <v>1.75</v>
      </c>
      <c r="K11" s="41">
        <v>10</v>
      </c>
      <c r="L11"/>
      <c r="M11" s="230"/>
    </row>
    <row r="12" spans="1:13" ht="14.45" customHeight="1">
      <c r="A12" s="42">
        <v>1300</v>
      </c>
      <c r="B12" s="43" t="s">
        <v>110</v>
      </c>
      <c r="C12" s="139">
        <v>0.14710000000000001</v>
      </c>
      <c r="D12" s="45">
        <v>0.16300000000000001</v>
      </c>
      <c r="E12" s="44">
        <v>1.32</v>
      </c>
      <c r="F12" s="50">
        <v>1.52</v>
      </c>
      <c r="G12" s="46">
        <v>7.8E-2</v>
      </c>
      <c r="H12" s="46">
        <v>7.3999999999999996E-2</v>
      </c>
      <c r="I12" s="47">
        <v>0.4</v>
      </c>
      <c r="J12" s="47">
        <v>1</v>
      </c>
      <c r="K12" s="43">
        <v>10</v>
      </c>
      <c r="M12" s="230"/>
    </row>
    <row r="13" spans="1:13" ht="14.45" customHeight="1">
      <c r="A13" s="36">
        <v>1400</v>
      </c>
      <c r="B13" s="41" t="s">
        <v>111</v>
      </c>
      <c r="C13" s="138">
        <v>0.14929999999999999</v>
      </c>
      <c r="D13" s="38">
        <v>0.217</v>
      </c>
      <c r="E13" s="37">
        <v>1.32</v>
      </c>
      <c r="F13" s="38">
        <v>1.387</v>
      </c>
      <c r="G13" s="48">
        <v>9.2999999999999999E-2</v>
      </c>
      <c r="H13" s="49">
        <v>3.5000000000000003E-2</v>
      </c>
      <c r="I13" s="40">
        <v>0.33</v>
      </c>
      <c r="J13" s="40">
        <v>1.17</v>
      </c>
      <c r="K13" s="41">
        <v>10</v>
      </c>
      <c r="M13" s="230"/>
    </row>
    <row r="14" spans="1:13" ht="14.45" customHeight="1">
      <c r="A14" s="42">
        <v>1604</v>
      </c>
      <c r="B14" s="43" t="s">
        <v>112</v>
      </c>
      <c r="C14" s="139">
        <v>0.1497</v>
      </c>
      <c r="D14" s="45">
        <v>0.19</v>
      </c>
      <c r="E14" s="44">
        <v>1.32</v>
      </c>
      <c r="F14" s="45">
        <v>1.4950000000000001</v>
      </c>
      <c r="G14" s="46">
        <v>8.8999999999999996E-2</v>
      </c>
      <c r="H14" s="51">
        <v>6.5000000000000002E-2</v>
      </c>
      <c r="I14" s="52">
        <v>0.31</v>
      </c>
      <c r="J14" s="52">
        <v>1.1000000000000001</v>
      </c>
      <c r="K14" s="43">
        <v>10</v>
      </c>
      <c r="M14" s="230"/>
    </row>
    <row r="15" spans="1:13" ht="14.45" customHeight="1">
      <c r="A15" s="36">
        <v>2000</v>
      </c>
      <c r="B15" s="4" t="s">
        <v>325</v>
      </c>
      <c r="C15" s="138">
        <v>0.1497</v>
      </c>
      <c r="D15" s="38">
        <v>0.25</v>
      </c>
      <c r="E15" s="37">
        <v>1.32</v>
      </c>
      <c r="F15" s="38">
        <v>1.45</v>
      </c>
      <c r="G15" s="49">
        <v>0.1</v>
      </c>
      <c r="H15" s="39" t="s">
        <v>810</v>
      </c>
      <c r="I15" s="39">
        <v>1.5</v>
      </c>
      <c r="J15" s="39">
        <v>1.5</v>
      </c>
      <c r="K15" s="4">
        <v>10</v>
      </c>
      <c r="L15"/>
      <c r="M15" s="230"/>
    </row>
    <row r="16" spans="1:13" ht="14.45" customHeight="1">
      <c r="A16" s="42">
        <v>2300</v>
      </c>
      <c r="B16" s="43" t="s">
        <v>115</v>
      </c>
      <c r="C16" s="139">
        <v>0.1497</v>
      </c>
      <c r="D16" s="45">
        <v>0.3</v>
      </c>
      <c r="E16" s="44">
        <v>1.32</v>
      </c>
      <c r="F16" s="45">
        <v>1.45</v>
      </c>
      <c r="G16" s="46">
        <v>0.15</v>
      </c>
      <c r="H16" s="51">
        <v>4.4999999999999998E-2</v>
      </c>
      <c r="I16" s="52">
        <v>0.5</v>
      </c>
      <c r="J16" s="52">
        <v>1.6</v>
      </c>
      <c r="K16" s="43">
        <v>10</v>
      </c>
      <c r="L16"/>
      <c r="M16" s="230"/>
    </row>
    <row r="17" spans="1:13" ht="14.45" customHeight="1">
      <c r="A17" s="36">
        <v>2506</v>
      </c>
      <c r="B17" s="41" t="s">
        <v>116</v>
      </c>
      <c r="C17" s="138">
        <v>0.1497</v>
      </c>
      <c r="D17" s="38">
        <v>0.43</v>
      </c>
      <c r="E17" s="37">
        <v>1.32</v>
      </c>
      <c r="F17" s="38">
        <v>1.65</v>
      </c>
      <c r="G17" s="48">
        <v>8.5000000000000006E-2</v>
      </c>
      <c r="H17" s="49">
        <v>0.08</v>
      </c>
      <c r="I17" s="39">
        <v>1.1499999999999999</v>
      </c>
      <c r="J17" s="39">
        <v>1.6</v>
      </c>
      <c r="K17" s="4">
        <v>10</v>
      </c>
      <c r="L17"/>
      <c r="M17" s="230"/>
    </row>
    <row r="18" spans="1:13" ht="14.45" customHeight="1">
      <c r="A18" s="42">
        <v>2510</v>
      </c>
      <c r="B18" s="43" t="s">
        <v>117</v>
      </c>
      <c r="C18" s="139">
        <v>0.1497</v>
      </c>
      <c r="D18" s="45">
        <v>0.28000000000000003</v>
      </c>
      <c r="E18" s="44">
        <v>1.32</v>
      </c>
      <c r="F18" s="45">
        <v>1.65</v>
      </c>
      <c r="G18" s="46">
        <v>0.12</v>
      </c>
      <c r="H18" s="51">
        <v>0.13800000000000001</v>
      </c>
      <c r="I18" s="47">
        <v>1.5</v>
      </c>
      <c r="J18" s="47">
        <v>1.5</v>
      </c>
      <c r="K18">
        <v>10</v>
      </c>
      <c r="L18"/>
      <c r="M18" s="230"/>
    </row>
    <row r="19" spans="1:13" ht="14.45" customHeight="1">
      <c r="A19" s="36">
        <v>3000</v>
      </c>
      <c r="B19" s="4" t="s">
        <v>326</v>
      </c>
      <c r="C19" s="138">
        <v>0.1497</v>
      </c>
      <c r="D19" s="232">
        <v>0.2467</v>
      </c>
      <c r="E19" s="37">
        <v>1.32</v>
      </c>
      <c r="F19" s="232">
        <v>1.4678</v>
      </c>
      <c r="G19" s="39" t="s">
        <v>807</v>
      </c>
      <c r="H19" s="39" t="s">
        <v>808</v>
      </c>
      <c r="I19" s="231">
        <v>0.3034</v>
      </c>
      <c r="J19" s="231">
        <v>1.1990000000000001</v>
      </c>
      <c r="K19" s="41">
        <v>10</v>
      </c>
      <c r="M19" s="230"/>
    </row>
    <row r="20" spans="1:13" ht="14.45" customHeight="1">
      <c r="A20" s="42">
        <v>3511</v>
      </c>
      <c r="B20" t="s">
        <v>327</v>
      </c>
      <c r="C20" s="139">
        <v>0.1414</v>
      </c>
      <c r="D20" s="45">
        <v>0.36</v>
      </c>
      <c r="E20" s="44">
        <v>1.32</v>
      </c>
      <c r="F20" s="45">
        <v>1.65</v>
      </c>
      <c r="G20" s="51"/>
      <c r="H20" s="47" t="s">
        <v>808</v>
      </c>
      <c r="I20" s="47">
        <v>1</v>
      </c>
      <c r="J20" s="47">
        <v>1</v>
      </c>
      <c r="K20" s="43">
        <v>8</v>
      </c>
      <c r="M20" s="230"/>
    </row>
    <row r="21" spans="1:13" ht="14.45" customHeight="1">
      <c r="A21" s="36">
        <v>3609</v>
      </c>
      <c r="B21" s="4" t="s">
        <v>328</v>
      </c>
      <c r="C21" s="138">
        <v>0.1497</v>
      </c>
      <c r="D21" s="38">
        <v>0.35</v>
      </c>
      <c r="E21" s="37">
        <v>1.32</v>
      </c>
      <c r="F21" s="38">
        <v>1.39</v>
      </c>
      <c r="G21" s="39" t="s">
        <v>811</v>
      </c>
      <c r="H21" s="39" t="s">
        <v>812</v>
      </c>
      <c r="I21" s="39">
        <v>1.5</v>
      </c>
      <c r="J21" s="39">
        <v>2</v>
      </c>
      <c r="K21" s="4">
        <v>10</v>
      </c>
      <c r="M21" s="230"/>
    </row>
    <row r="22" spans="1:13" ht="14.45" customHeight="1">
      <c r="A22" s="42">
        <v>3709</v>
      </c>
      <c r="B22" t="s">
        <v>329</v>
      </c>
      <c r="C22" s="139">
        <v>0.1497</v>
      </c>
      <c r="D22" s="45">
        <v>0.5</v>
      </c>
      <c r="E22" s="44">
        <v>1.32</v>
      </c>
      <c r="F22" s="45">
        <v>1.65</v>
      </c>
      <c r="G22" s="46">
        <v>0.2</v>
      </c>
      <c r="H22" s="47" t="s">
        <v>813</v>
      </c>
      <c r="I22" s="52">
        <v>2</v>
      </c>
      <c r="J22" s="52">
        <v>4</v>
      </c>
      <c r="K22" s="43">
        <v>10</v>
      </c>
      <c r="M22" s="230"/>
    </row>
    <row r="23" spans="1:13" ht="14.45" customHeight="1">
      <c r="A23" s="36">
        <v>3714</v>
      </c>
      <c r="B23" s="41" t="s">
        <v>124</v>
      </c>
      <c r="C23" s="138">
        <v>0.1497</v>
      </c>
      <c r="D23" s="38">
        <v>0.44</v>
      </c>
      <c r="E23" s="37">
        <v>1.32</v>
      </c>
      <c r="F23" s="38">
        <v>1.55</v>
      </c>
      <c r="G23" s="48">
        <v>0.11</v>
      </c>
      <c r="H23" s="48">
        <v>0.21</v>
      </c>
      <c r="I23" s="39">
        <v>1.8</v>
      </c>
      <c r="J23" s="39">
        <v>2.5</v>
      </c>
      <c r="K23" s="4">
        <v>8</v>
      </c>
      <c r="M23" s="230"/>
    </row>
    <row r="24" spans="1:13" ht="14.45" customHeight="1">
      <c r="A24" s="42">
        <v>3716</v>
      </c>
      <c r="B24" t="s">
        <v>787</v>
      </c>
      <c r="C24" s="139">
        <v>0.1497</v>
      </c>
      <c r="D24" s="50">
        <v>0.39</v>
      </c>
      <c r="E24" s="44">
        <v>1.32</v>
      </c>
      <c r="F24" s="45">
        <v>1.56</v>
      </c>
      <c r="G24" s="46">
        <v>0.16</v>
      </c>
      <c r="H24" s="47" t="s">
        <v>814</v>
      </c>
      <c r="I24" s="52">
        <v>0.96</v>
      </c>
      <c r="J24" s="52">
        <v>2</v>
      </c>
      <c r="K24" s="43">
        <v>9</v>
      </c>
      <c r="M24" s="230"/>
    </row>
    <row r="25" spans="1:13" ht="14.45" customHeight="1">
      <c r="A25" s="36">
        <v>3811</v>
      </c>
      <c r="B25" s="4" t="s">
        <v>125</v>
      </c>
      <c r="C25" s="138">
        <v>0.1497</v>
      </c>
      <c r="D25" s="53">
        <v>0.5</v>
      </c>
      <c r="E25" s="37">
        <v>1.32</v>
      </c>
      <c r="F25" s="38">
        <v>1.5</v>
      </c>
      <c r="G25" s="38">
        <v>0.19</v>
      </c>
      <c r="H25" s="38">
        <v>0.28000000000000003</v>
      </c>
      <c r="I25" s="39">
        <v>1.7</v>
      </c>
      <c r="J25" s="39">
        <v>2</v>
      </c>
      <c r="K25" s="41">
        <v>6</v>
      </c>
      <c r="M25" s="230"/>
    </row>
    <row r="26" spans="1:13" ht="14.45" customHeight="1">
      <c r="A26" s="42">
        <v>4100</v>
      </c>
      <c r="B26" s="43" t="s">
        <v>126</v>
      </c>
      <c r="C26" s="139">
        <v>0.1497</v>
      </c>
      <c r="D26" s="45">
        <v>0.5</v>
      </c>
      <c r="E26" s="44">
        <v>1.32</v>
      </c>
      <c r="F26" s="45">
        <v>1.65</v>
      </c>
      <c r="G26" s="46">
        <v>0.2</v>
      </c>
      <c r="H26" s="46">
        <v>0.35</v>
      </c>
      <c r="I26" s="47">
        <v>1.4</v>
      </c>
      <c r="J26" s="47">
        <v>2.5</v>
      </c>
      <c r="K26">
        <v>10</v>
      </c>
      <c r="M26" s="230"/>
    </row>
    <row r="27" spans="1:13" ht="14.45" customHeight="1">
      <c r="A27" s="36">
        <v>4200</v>
      </c>
      <c r="B27" s="4" t="s">
        <v>815</v>
      </c>
      <c r="C27" s="138">
        <v>0.1497</v>
      </c>
      <c r="D27" s="38">
        <v>0.54</v>
      </c>
      <c r="E27" s="37">
        <v>1.32</v>
      </c>
      <c r="F27" s="38">
        <v>1.65</v>
      </c>
      <c r="G27" s="39" t="s">
        <v>816</v>
      </c>
      <c r="H27" s="39" t="s">
        <v>817</v>
      </c>
      <c r="I27" s="39">
        <v>1.5</v>
      </c>
      <c r="J27" s="39">
        <v>3</v>
      </c>
      <c r="K27" s="41">
        <v>12</v>
      </c>
      <c r="L27" s="54"/>
      <c r="M27" s="230"/>
    </row>
    <row r="28" spans="1:13" ht="14.45" customHeight="1">
      <c r="A28" s="42">
        <v>4502</v>
      </c>
      <c r="B28" s="43" t="s">
        <v>128</v>
      </c>
      <c r="C28" s="139">
        <v>0.1497</v>
      </c>
      <c r="D28" s="45">
        <v>0.55000000000000004</v>
      </c>
      <c r="E28" s="44">
        <v>1.32</v>
      </c>
      <c r="F28" s="45">
        <v>1.65</v>
      </c>
      <c r="G28" s="46">
        <v>0.25</v>
      </c>
      <c r="H28" s="46">
        <v>0.5</v>
      </c>
      <c r="I28" s="47">
        <v>4</v>
      </c>
      <c r="J28" s="47">
        <v>4</v>
      </c>
      <c r="K28">
        <v>5</v>
      </c>
      <c r="M28" s="230"/>
    </row>
    <row r="29" spans="1:13" ht="14.45" customHeight="1">
      <c r="A29" s="36">
        <v>4604</v>
      </c>
      <c r="B29" s="4" t="s">
        <v>129</v>
      </c>
      <c r="C29" s="138">
        <v>0.1497</v>
      </c>
      <c r="D29" s="38">
        <v>0.55000000000000004</v>
      </c>
      <c r="E29" s="37">
        <v>1.32</v>
      </c>
      <c r="F29" s="38">
        <v>1.65</v>
      </c>
      <c r="G29" s="38">
        <v>0.28000000000000003</v>
      </c>
      <c r="H29" s="38">
        <v>0.28000000000000003</v>
      </c>
      <c r="I29" s="39">
        <v>1</v>
      </c>
      <c r="J29" s="39">
        <v>3.75</v>
      </c>
      <c r="K29" s="41">
        <v>11</v>
      </c>
      <c r="M29" s="230"/>
    </row>
    <row r="30" spans="1:13" ht="14.45" customHeight="1">
      <c r="A30" s="42">
        <v>4607</v>
      </c>
      <c r="B30" s="43" t="s">
        <v>130</v>
      </c>
      <c r="C30" s="139">
        <v>0.1497</v>
      </c>
      <c r="D30" s="45">
        <v>0.55000000000000004</v>
      </c>
      <c r="E30" s="44">
        <v>1.32</v>
      </c>
      <c r="F30" s="45">
        <v>1.65</v>
      </c>
      <c r="G30" s="46">
        <v>0.28000000000000003</v>
      </c>
      <c r="H30" s="46">
        <v>0.28000000000000003</v>
      </c>
      <c r="I30" s="47">
        <v>1</v>
      </c>
      <c r="J30" s="47">
        <v>3.75</v>
      </c>
      <c r="K30">
        <v>11</v>
      </c>
      <c r="L30"/>
      <c r="M30" s="230"/>
    </row>
    <row r="31" spans="1:13" ht="14.45" customHeight="1">
      <c r="A31" s="36">
        <v>4803</v>
      </c>
      <c r="B31" s="4" t="s">
        <v>131</v>
      </c>
      <c r="C31" s="138">
        <v>0.1497</v>
      </c>
      <c r="D31" s="38">
        <v>0.45</v>
      </c>
      <c r="E31" s="37">
        <v>1.32</v>
      </c>
      <c r="F31" s="38">
        <v>1.65</v>
      </c>
      <c r="G31" s="38">
        <v>0.22</v>
      </c>
      <c r="H31" s="38">
        <v>0.35</v>
      </c>
      <c r="I31" s="39">
        <v>2</v>
      </c>
      <c r="J31" s="39">
        <v>2</v>
      </c>
      <c r="K31" s="41">
        <v>8</v>
      </c>
      <c r="M31" s="230"/>
    </row>
    <row r="32" spans="1:13" ht="14.45" customHeight="1">
      <c r="A32" s="42">
        <v>4911</v>
      </c>
      <c r="B32" s="43" t="s">
        <v>134</v>
      </c>
      <c r="C32" s="139">
        <v>0.1497</v>
      </c>
      <c r="D32" s="45">
        <v>0.5</v>
      </c>
      <c r="E32" s="44">
        <v>1.32</v>
      </c>
      <c r="F32" s="45">
        <v>1.51</v>
      </c>
      <c r="G32" s="46">
        <v>0.25</v>
      </c>
      <c r="H32" s="46">
        <v>0.3</v>
      </c>
      <c r="I32" s="47">
        <v>2.5</v>
      </c>
      <c r="J32" s="47">
        <v>2.5</v>
      </c>
      <c r="K32">
        <v>9</v>
      </c>
      <c r="M32" s="230"/>
    </row>
    <row r="33" spans="1:13" ht="14.45" customHeight="1">
      <c r="A33" s="36">
        <v>5508</v>
      </c>
      <c r="B33" s="41" t="s">
        <v>135</v>
      </c>
      <c r="C33" s="138">
        <v>0.1497</v>
      </c>
      <c r="D33" s="38">
        <v>0.47499999999999998</v>
      </c>
      <c r="E33" s="37">
        <v>1.32</v>
      </c>
      <c r="F33" s="38">
        <v>1.62</v>
      </c>
      <c r="G33" s="48">
        <v>0.21</v>
      </c>
      <c r="H33" s="49">
        <v>0.27</v>
      </c>
      <c r="I33" s="39" t="s">
        <v>818</v>
      </c>
      <c r="J33" s="39" t="s">
        <v>818</v>
      </c>
      <c r="K33" s="41">
        <v>8</v>
      </c>
      <c r="M33" s="230"/>
    </row>
    <row r="34" spans="1:13" ht="14.45" customHeight="1">
      <c r="A34" s="42">
        <v>5609</v>
      </c>
      <c r="B34" t="s">
        <v>136</v>
      </c>
      <c r="C34" s="139">
        <v>0.1497</v>
      </c>
      <c r="D34" s="45">
        <v>0.48</v>
      </c>
      <c r="E34" s="44">
        <v>1.32</v>
      </c>
      <c r="F34" s="45">
        <v>1.65</v>
      </c>
      <c r="G34" s="51">
        <v>0.24</v>
      </c>
      <c r="H34" s="51">
        <v>0.3</v>
      </c>
      <c r="I34" s="47">
        <v>1.65</v>
      </c>
      <c r="J34" s="47">
        <v>1.65</v>
      </c>
      <c r="K34" s="43">
        <v>6</v>
      </c>
      <c r="L34"/>
      <c r="M34" s="230"/>
    </row>
    <row r="35" spans="1:13" ht="14.45" customHeight="1">
      <c r="A35" s="36">
        <v>5613</v>
      </c>
      <c r="B35" s="41" t="s">
        <v>779</v>
      </c>
      <c r="C35" s="138">
        <v>0.1497</v>
      </c>
      <c r="D35" s="38">
        <v>0.5</v>
      </c>
      <c r="E35" s="37">
        <v>1.32</v>
      </c>
      <c r="F35" s="38">
        <v>1.65</v>
      </c>
      <c r="G35" s="48">
        <v>0.25</v>
      </c>
      <c r="H35" s="49">
        <v>0.27500000000000002</v>
      </c>
      <c r="I35" s="40">
        <v>2</v>
      </c>
      <c r="J35" s="40">
        <v>2</v>
      </c>
      <c r="K35" s="55">
        <v>10</v>
      </c>
      <c r="M35" s="230"/>
    </row>
    <row r="36" spans="1:13" ht="14.45" customHeight="1">
      <c r="A36" s="42">
        <v>5716</v>
      </c>
      <c r="B36" t="s">
        <v>780</v>
      </c>
      <c r="C36" s="139">
        <v>0.1497</v>
      </c>
      <c r="D36" s="45">
        <v>0.47499999999999998</v>
      </c>
      <c r="E36" s="44">
        <v>1.32</v>
      </c>
      <c r="F36" s="45">
        <v>1.65</v>
      </c>
      <c r="G36" s="45">
        <v>0.186</v>
      </c>
      <c r="H36" s="45">
        <v>0.16</v>
      </c>
      <c r="I36" s="47">
        <v>1.5</v>
      </c>
      <c r="J36" s="47">
        <v>2.5</v>
      </c>
      <c r="K36" s="43">
        <v>10</v>
      </c>
      <c r="L36"/>
      <c r="M36" s="230"/>
    </row>
    <row r="37" spans="1:13" ht="14.45" customHeight="1">
      <c r="A37" s="36">
        <v>6000</v>
      </c>
      <c r="B37" s="4" t="s">
        <v>772</v>
      </c>
      <c r="C37" s="138">
        <v>0.1497</v>
      </c>
      <c r="D37" s="38">
        <v>0.31</v>
      </c>
      <c r="E37" s="37">
        <v>1.32</v>
      </c>
      <c r="F37" s="38">
        <v>1.63</v>
      </c>
      <c r="G37" s="39" t="s">
        <v>819</v>
      </c>
      <c r="H37" s="39" t="s">
        <v>820</v>
      </c>
      <c r="I37" s="39">
        <v>0.5</v>
      </c>
      <c r="J37" s="39">
        <v>2.8</v>
      </c>
      <c r="K37" s="4">
        <v>8</v>
      </c>
      <c r="L37"/>
      <c r="M37" s="230"/>
    </row>
    <row r="38" spans="1:13" ht="14.45" customHeight="1">
      <c r="A38" s="42">
        <v>6100</v>
      </c>
      <c r="B38" s="43" t="s">
        <v>138</v>
      </c>
      <c r="C38" s="139">
        <v>0.1497</v>
      </c>
      <c r="D38" s="45">
        <v>0.46</v>
      </c>
      <c r="E38" s="44">
        <v>1.32</v>
      </c>
      <c r="F38" s="45">
        <v>1.55</v>
      </c>
      <c r="G38" s="46">
        <v>0.1</v>
      </c>
      <c r="H38" s="51">
        <v>0.05</v>
      </c>
      <c r="I38" s="52">
        <v>1.5</v>
      </c>
      <c r="J38" s="52">
        <v>2.5</v>
      </c>
      <c r="K38" s="43">
        <v>7</v>
      </c>
      <c r="M38" s="230"/>
    </row>
    <row r="39" spans="1:13" ht="14.45" customHeight="1">
      <c r="A39" s="36">
        <v>6250</v>
      </c>
      <c r="B39" s="41" t="s">
        <v>139</v>
      </c>
      <c r="C39" s="138">
        <v>0.14929999999999999</v>
      </c>
      <c r="D39" s="38">
        <v>0.46</v>
      </c>
      <c r="E39" s="37">
        <v>1.32</v>
      </c>
      <c r="F39" s="38">
        <v>1.57</v>
      </c>
      <c r="G39" s="48">
        <v>0.27500000000000002</v>
      </c>
      <c r="H39" s="48">
        <v>0.27500000000000002</v>
      </c>
      <c r="I39" s="39">
        <v>1.8</v>
      </c>
      <c r="J39" s="39">
        <v>3.33</v>
      </c>
      <c r="K39" s="4">
        <v>10</v>
      </c>
      <c r="L39"/>
      <c r="M39" s="230"/>
    </row>
    <row r="40" spans="1:13" ht="14.45" customHeight="1">
      <c r="A40" s="42">
        <v>6400</v>
      </c>
      <c r="B40" t="s">
        <v>330</v>
      </c>
      <c r="C40" s="139">
        <v>0.1497</v>
      </c>
      <c r="D40" s="45">
        <v>0.5</v>
      </c>
      <c r="E40" s="44">
        <v>1.32</v>
      </c>
      <c r="F40" s="45">
        <v>1.65</v>
      </c>
      <c r="G40" s="47" t="s">
        <v>821</v>
      </c>
      <c r="H40" s="47" t="s">
        <v>822</v>
      </c>
      <c r="I40" s="52">
        <v>1</v>
      </c>
      <c r="J40" s="52">
        <v>2.9</v>
      </c>
      <c r="K40" s="43">
        <v>10</v>
      </c>
      <c r="L40"/>
      <c r="M40" s="230"/>
    </row>
    <row r="41" spans="1:13" ht="14.45" customHeight="1">
      <c r="A41" s="36">
        <v>6513</v>
      </c>
      <c r="B41" s="4" t="s">
        <v>331</v>
      </c>
      <c r="C41" s="138">
        <v>0.1497</v>
      </c>
      <c r="D41" s="38">
        <v>0.39</v>
      </c>
      <c r="E41" s="37">
        <v>1.32</v>
      </c>
      <c r="F41" s="38">
        <v>1.35</v>
      </c>
      <c r="G41" s="49">
        <v>0.1</v>
      </c>
      <c r="H41" s="39" t="s">
        <v>820</v>
      </c>
      <c r="I41" s="39">
        <v>0.75</v>
      </c>
      <c r="J41" s="39">
        <v>0.75</v>
      </c>
      <c r="K41" s="4">
        <v>5</v>
      </c>
      <c r="M41" s="230"/>
    </row>
    <row r="42" spans="1:13" ht="14.45" customHeight="1">
      <c r="A42" s="42">
        <v>6515</v>
      </c>
      <c r="B42" t="s">
        <v>332</v>
      </c>
      <c r="C42" s="139">
        <v>0.1497</v>
      </c>
      <c r="D42" s="45">
        <v>0.4</v>
      </c>
      <c r="E42" s="44">
        <v>1.32</v>
      </c>
      <c r="F42" s="45">
        <v>1.4</v>
      </c>
      <c r="G42" s="46">
        <v>0.18</v>
      </c>
      <c r="H42" s="47" t="s">
        <v>820</v>
      </c>
      <c r="I42" s="52">
        <v>1</v>
      </c>
      <c r="J42" s="52">
        <v>3</v>
      </c>
      <c r="K42" s="56">
        <v>8</v>
      </c>
      <c r="L42"/>
      <c r="M42" s="230"/>
    </row>
    <row r="43" spans="1:13" ht="14.45" customHeight="1">
      <c r="A43" s="36">
        <v>6601</v>
      </c>
      <c r="B43" s="4" t="s">
        <v>333</v>
      </c>
      <c r="C43" s="138">
        <v>0.1497</v>
      </c>
      <c r="D43" s="38">
        <v>0.42</v>
      </c>
      <c r="E43" s="37">
        <v>1.32</v>
      </c>
      <c r="F43" s="38">
        <v>1.4</v>
      </c>
      <c r="G43" s="49">
        <v>0.22</v>
      </c>
      <c r="H43" s="39" t="s">
        <v>820</v>
      </c>
      <c r="I43" s="39">
        <v>1.5</v>
      </c>
      <c r="J43" s="39">
        <v>1.5</v>
      </c>
      <c r="K43" s="41">
        <v>8</v>
      </c>
      <c r="M43" s="230"/>
    </row>
    <row r="44" spans="1:13" ht="14.45" customHeight="1">
      <c r="A44" s="42">
        <v>6602</v>
      </c>
      <c r="B44" s="43" t="s">
        <v>144</v>
      </c>
      <c r="C44" s="139">
        <v>0.1497</v>
      </c>
      <c r="D44" s="45">
        <v>0.48</v>
      </c>
      <c r="E44" s="44">
        <v>1.32</v>
      </c>
      <c r="F44" s="45">
        <v>1.5</v>
      </c>
      <c r="G44" s="51">
        <v>0.25</v>
      </c>
      <c r="H44" s="51">
        <v>0.15</v>
      </c>
      <c r="I44" s="52">
        <v>0.5</v>
      </c>
      <c r="J44" s="52">
        <v>0.5</v>
      </c>
      <c r="K44" s="56">
        <v>8</v>
      </c>
      <c r="L44"/>
      <c r="M44" s="230"/>
    </row>
    <row r="45" spans="1:13" ht="14.45" customHeight="1">
      <c r="A45" s="36">
        <v>6613</v>
      </c>
      <c r="B45" s="41" t="s">
        <v>146</v>
      </c>
      <c r="C45" s="138">
        <v>0.1497</v>
      </c>
      <c r="D45" s="38">
        <v>0.625</v>
      </c>
      <c r="E45" s="37">
        <v>1.32</v>
      </c>
      <c r="F45" s="38">
        <v>1.65</v>
      </c>
      <c r="G45" s="48">
        <v>0.184</v>
      </c>
      <c r="H45" s="49">
        <v>0.17</v>
      </c>
      <c r="I45" s="40">
        <v>1</v>
      </c>
      <c r="J45" s="40">
        <v>1</v>
      </c>
      <c r="K45" s="55">
        <v>8</v>
      </c>
      <c r="M45" s="230"/>
    </row>
    <row r="46" spans="1:13" ht="14.45" customHeight="1">
      <c r="A46" s="42">
        <v>6710</v>
      </c>
      <c r="B46" t="s">
        <v>147</v>
      </c>
      <c r="C46" s="139">
        <v>0.1497</v>
      </c>
      <c r="D46" s="45">
        <v>0.57499999999999996</v>
      </c>
      <c r="E46" s="44">
        <v>1.32</v>
      </c>
      <c r="F46" s="45">
        <v>1.65</v>
      </c>
      <c r="G46" s="51">
        <v>0.26</v>
      </c>
      <c r="H46" s="51">
        <v>0.26</v>
      </c>
      <c r="I46" s="47">
        <v>1.5</v>
      </c>
      <c r="J46" s="47">
        <v>2.5</v>
      </c>
      <c r="K46" s="43">
        <v>8</v>
      </c>
      <c r="M46" s="230"/>
    </row>
    <row r="47" spans="1:13" ht="14.45" customHeight="1">
      <c r="A47" s="36">
        <v>7300</v>
      </c>
      <c r="B47" s="41" t="s">
        <v>788</v>
      </c>
      <c r="C47" s="138">
        <v>0.1497</v>
      </c>
      <c r="D47" s="38">
        <v>0.42399999999999999</v>
      </c>
      <c r="E47" s="37">
        <v>1.32</v>
      </c>
      <c r="F47" s="38">
        <v>1.65</v>
      </c>
      <c r="G47" s="48">
        <v>0.32319999999999999</v>
      </c>
      <c r="H47" s="39" t="s">
        <v>823</v>
      </c>
      <c r="I47" s="40">
        <v>0.7</v>
      </c>
      <c r="J47" s="40">
        <v>3</v>
      </c>
      <c r="K47" s="55">
        <v>10</v>
      </c>
      <c r="L47"/>
      <c r="M47" s="230"/>
    </row>
    <row r="48" spans="1:13" ht="14.45" customHeight="1">
      <c r="A48" s="42">
        <v>7400</v>
      </c>
      <c r="B48" t="s">
        <v>334</v>
      </c>
      <c r="C48" s="139">
        <v>0.1497</v>
      </c>
      <c r="D48" s="45">
        <v>0.47499999999999998</v>
      </c>
      <c r="E48" s="44">
        <v>1.32</v>
      </c>
      <c r="F48" s="45">
        <v>1.65</v>
      </c>
      <c r="G48" s="51">
        <v>0.31</v>
      </c>
      <c r="H48" s="47" t="s">
        <v>824</v>
      </c>
      <c r="I48" s="47">
        <v>0.75</v>
      </c>
      <c r="J48" s="47">
        <v>0.75</v>
      </c>
      <c r="K48" s="43">
        <v>9</v>
      </c>
      <c r="L48"/>
      <c r="M48" s="230"/>
    </row>
    <row r="49" spans="1:13" ht="14.45" customHeight="1">
      <c r="A49" s="36">
        <v>7502</v>
      </c>
      <c r="B49" s="41" t="s">
        <v>150</v>
      </c>
      <c r="C49" s="138">
        <v>0.1497</v>
      </c>
      <c r="D49" s="38">
        <v>0.625</v>
      </c>
      <c r="E49" s="37">
        <v>1.32</v>
      </c>
      <c r="F49" s="38">
        <v>1.65</v>
      </c>
      <c r="G49" s="48">
        <v>0.32</v>
      </c>
      <c r="H49" s="49">
        <v>0.3</v>
      </c>
      <c r="I49" s="40">
        <v>2</v>
      </c>
      <c r="J49" s="40">
        <v>2</v>
      </c>
      <c r="K49" s="55">
        <v>10</v>
      </c>
      <c r="M49" s="230"/>
    </row>
    <row r="50" spans="1:13" ht="14.45" customHeight="1">
      <c r="A50" s="42">
        <v>8000</v>
      </c>
      <c r="B50" t="s">
        <v>152</v>
      </c>
      <c r="C50" s="139">
        <v>0.14910000000000001</v>
      </c>
      <c r="D50" s="45">
        <v>0.25</v>
      </c>
      <c r="E50" s="44">
        <v>1.32</v>
      </c>
      <c r="F50" s="45">
        <v>1.35</v>
      </c>
      <c r="G50" s="46">
        <v>0.2</v>
      </c>
      <c r="H50" s="47" t="s">
        <v>825</v>
      </c>
      <c r="I50" s="52">
        <v>1</v>
      </c>
      <c r="J50" s="52">
        <v>3.5</v>
      </c>
      <c r="K50" s="56">
        <v>10</v>
      </c>
      <c r="M50" s="230"/>
    </row>
    <row r="51" spans="1:13" ht="14.45" customHeight="1">
      <c r="A51" s="36">
        <v>8200</v>
      </c>
      <c r="B51" s="4" t="s">
        <v>153</v>
      </c>
      <c r="C51" s="138">
        <v>0.16444</v>
      </c>
      <c r="D51" s="38">
        <v>0.3</v>
      </c>
      <c r="E51" s="37">
        <v>1.32</v>
      </c>
      <c r="F51" s="38">
        <v>1.65</v>
      </c>
      <c r="G51" s="49">
        <v>0.18</v>
      </c>
      <c r="H51" s="49">
        <v>0.17199999999999999</v>
      </c>
      <c r="I51" s="39">
        <v>1</v>
      </c>
      <c r="J51" s="39">
        <v>3</v>
      </c>
      <c r="K51" s="41">
        <v>10</v>
      </c>
      <c r="M51" s="230"/>
    </row>
    <row r="52" spans="1:13" ht="14.45" customHeight="1">
      <c r="A52" s="42">
        <v>8401</v>
      </c>
      <c r="B52" t="s">
        <v>154</v>
      </c>
      <c r="C52" s="139">
        <v>0.1497</v>
      </c>
      <c r="D52" s="45">
        <v>0.37</v>
      </c>
      <c r="E52" s="44">
        <v>1.32</v>
      </c>
      <c r="F52" s="45">
        <v>1.65</v>
      </c>
      <c r="G52" s="51">
        <v>0.33500000000000002</v>
      </c>
      <c r="H52" s="51">
        <v>0.155</v>
      </c>
      <c r="I52" s="47">
        <v>1</v>
      </c>
      <c r="J52" s="47">
        <v>1</v>
      </c>
      <c r="K52" s="43">
        <v>11</v>
      </c>
      <c r="M52" s="230"/>
    </row>
    <row r="53" spans="1:13" ht="14.45" customHeight="1">
      <c r="A53" s="36">
        <v>8508</v>
      </c>
      <c r="B53" s="41" t="s">
        <v>155</v>
      </c>
      <c r="C53" s="138">
        <v>0.1497</v>
      </c>
      <c r="D53" s="38">
        <v>0.33</v>
      </c>
      <c r="E53" s="37">
        <v>1.32</v>
      </c>
      <c r="F53" s="38">
        <v>1.65</v>
      </c>
      <c r="G53" s="48">
        <v>0.2</v>
      </c>
      <c r="H53" s="49">
        <v>0.15</v>
      </c>
      <c r="I53" s="39">
        <v>1.5</v>
      </c>
      <c r="J53" s="39">
        <v>1.5</v>
      </c>
      <c r="K53" s="41">
        <v>9</v>
      </c>
      <c r="L53"/>
      <c r="M53" s="230"/>
    </row>
    <row r="54" spans="1:13" ht="14.45" customHeight="1">
      <c r="A54" s="42">
        <v>8509</v>
      </c>
      <c r="B54" t="s">
        <v>156</v>
      </c>
      <c r="C54" s="139">
        <v>0.1497</v>
      </c>
      <c r="D54" s="45">
        <v>0.55000000000000004</v>
      </c>
      <c r="E54" s="44">
        <v>1.32</v>
      </c>
      <c r="F54" s="45">
        <v>1.65</v>
      </c>
      <c r="G54" s="51">
        <v>0.25</v>
      </c>
      <c r="H54" s="51"/>
      <c r="I54" s="47">
        <v>1</v>
      </c>
      <c r="J54" s="47">
        <v>1</v>
      </c>
      <c r="K54" s="43">
        <v>8</v>
      </c>
      <c r="L54"/>
      <c r="M54" s="230"/>
    </row>
    <row r="55" spans="1:13" ht="14.45" customHeight="1">
      <c r="A55" s="36">
        <v>8613</v>
      </c>
      <c r="B55" s="41" t="s">
        <v>158</v>
      </c>
      <c r="C55" s="138">
        <v>0.1497</v>
      </c>
      <c r="D55" s="38">
        <v>0.375</v>
      </c>
      <c r="E55" s="37">
        <v>1.32</v>
      </c>
      <c r="F55" s="38">
        <v>1.5</v>
      </c>
      <c r="G55" s="48">
        <v>0.2</v>
      </c>
      <c r="H55" s="49">
        <v>0.18</v>
      </c>
      <c r="I55" s="39">
        <v>1</v>
      </c>
      <c r="J55" s="39">
        <v>1</v>
      </c>
      <c r="K55" s="41">
        <v>8</v>
      </c>
      <c r="M55" s="230"/>
    </row>
    <row r="56" spans="1:13" ht="14.45" customHeight="1">
      <c r="A56" s="42">
        <v>8614</v>
      </c>
      <c r="B56" t="s">
        <v>159</v>
      </c>
      <c r="C56" s="139">
        <v>0.1497</v>
      </c>
      <c r="D56" s="45">
        <v>0.3</v>
      </c>
      <c r="E56" s="44">
        <v>1.32</v>
      </c>
      <c r="F56" s="45">
        <v>1.5</v>
      </c>
      <c r="G56" s="51">
        <v>0.21</v>
      </c>
      <c r="H56" s="141" t="s">
        <v>826</v>
      </c>
      <c r="I56" s="47">
        <v>1</v>
      </c>
      <c r="J56" s="47">
        <v>1</v>
      </c>
      <c r="K56" s="43">
        <v>8</v>
      </c>
      <c r="M56" s="230"/>
    </row>
    <row r="57" spans="1:13" ht="14.45" customHeight="1">
      <c r="A57" s="36">
        <v>8710</v>
      </c>
      <c r="B57" s="41" t="s">
        <v>160</v>
      </c>
      <c r="C57" s="138">
        <v>0.1497</v>
      </c>
      <c r="D57" s="38">
        <v>0.47</v>
      </c>
      <c r="E57" s="37">
        <v>1.32</v>
      </c>
      <c r="F57" s="38">
        <v>1.32</v>
      </c>
      <c r="G57" s="48">
        <v>0.25</v>
      </c>
      <c r="H57" s="49">
        <v>0.21</v>
      </c>
      <c r="I57" s="39">
        <v>0.5</v>
      </c>
      <c r="J57" s="39">
        <v>0.5</v>
      </c>
      <c r="K57" s="41">
        <v>8</v>
      </c>
      <c r="L57"/>
      <c r="M57" s="230"/>
    </row>
    <row r="58" spans="1:13" ht="14.45" customHeight="1">
      <c r="A58" s="42">
        <v>8716</v>
      </c>
      <c r="B58" t="s">
        <v>161</v>
      </c>
      <c r="C58" s="139">
        <v>0.1497</v>
      </c>
      <c r="D58" s="45">
        <v>0.33</v>
      </c>
      <c r="E58" s="44">
        <v>1.32</v>
      </c>
      <c r="F58" s="45">
        <v>1.48</v>
      </c>
      <c r="G58" s="51">
        <v>0.14499999999999999</v>
      </c>
      <c r="H58" s="51">
        <v>0.02</v>
      </c>
      <c r="I58" s="47">
        <v>0.44</v>
      </c>
      <c r="J58" s="47">
        <v>1.5</v>
      </c>
      <c r="K58" s="43">
        <v>11</v>
      </c>
      <c r="L58"/>
      <c r="M58" s="230"/>
    </row>
    <row r="59" spans="1:13" ht="14.45" customHeight="1">
      <c r="A59" s="36">
        <v>8717</v>
      </c>
      <c r="B59" s="41" t="s">
        <v>162</v>
      </c>
      <c r="C59" s="138">
        <v>0.1497</v>
      </c>
      <c r="D59" s="38">
        <v>0.23</v>
      </c>
      <c r="E59" s="37">
        <v>1.32</v>
      </c>
      <c r="F59" s="38">
        <v>1.65</v>
      </c>
      <c r="G59" s="48">
        <v>0.21</v>
      </c>
      <c r="H59" s="49">
        <v>0.13</v>
      </c>
      <c r="I59" s="39">
        <v>0.7</v>
      </c>
      <c r="J59" s="39">
        <v>0.7</v>
      </c>
      <c r="K59" s="41">
        <v>10</v>
      </c>
      <c r="M59" s="230"/>
    </row>
    <row r="60" spans="1:13" ht="14.45" customHeight="1">
      <c r="A60" s="42">
        <v>8719</v>
      </c>
      <c r="B60" t="s">
        <v>335</v>
      </c>
      <c r="C60" s="139">
        <v>0.12889999999999999</v>
      </c>
      <c r="D60" s="45">
        <v>0.45</v>
      </c>
      <c r="E60" s="44">
        <v>1.32</v>
      </c>
      <c r="F60" s="45">
        <v>1.65</v>
      </c>
      <c r="G60" s="51">
        <v>0.27</v>
      </c>
      <c r="H60" s="51">
        <v>0.23</v>
      </c>
      <c r="I60" s="47">
        <v>1</v>
      </c>
      <c r="J60" s="47">
        <v>1</v>
      </c>
      <c r="K60" s="43">
        <v>5</v>
      </c>
      <c r="M60" s="230"/>
    </row>
    <row r="61" spans="1:13" ht="14.45" customHeight="1">
      <c r="A61" s="36">
        <v>8720</v>
      </c>
      <c r="B61" s="41" t="s">
        <v>167</v>
      </c>
      <c r="C61" s="138">
        <v>0.1497</v>
      </c>
      <c r="D61" s="38">
        <v>0.43</v>
      </c>
      <c r="E61" s="37">
        <v>1.32</v>
      </c>
      <c r="F61" s="38">
        <v>1.65</v>
      </c>
      <c r="G61" s="48">
        <v>0.25</v>
      </c>
      <c r="H61" s="49">
        <v>0.2</v>
      </c>
      <c r="I61" s="39"/>
      <c r="J61" s="39"/>
      <c r="K61" s="41">
        <v>10</v>
      </c>
      <c r="L61"/>
      <c r="M61" s="230"/>
    </row>
    <row r="62" spans="1:13" ht="14.45" customHeight="1">
      <c r="A62" s="42">
        <v>8721</v>
      </c>
      <c r="B62" t="s">
        <v>165</v>
      </c>
      <c r="C62" s="139">
        <v>0.1497</v>
      </c>
      <c r="D62" s="45">
        <v>0.45</v>
      </c>
      <c r="E62" s="44">
        <v>1.32</v>
      </c>
      <c r="F62" s="45">
        <v>1.5</v>
      </c>
      <c r="G62" s="51">
        <v>0.27</v>
      </c>
      <c r="H62" s="51">
        <v>0.3</v>
      </c>
      <c r="I62" s="47">
        <v>1</v>
      </c>
      <c r="J62" s="47">
        <v>1</v>
      </c>
      <c r="K62" s="43">
        <v>8</v>
      </c>
      <c r="M62" s="230"/>
    </row>
    <row r="63" spans="1:13" ht="14.45" customHeight="1">
      <c r="A63" s="36">
        <v>8722</v>
      </c>
      <c r="B63" s="41" t="s">
        <v>166</v>
      </c>
      <c r="C63" s="138">
        <v>0.1497</v>
      </c>
      <c r="D63" s="38">
        <v>0.47</v>
      </c>
      <c r="E63" s="37">
        <v>1.32</v>
      </c>
      <c r="F63" s="38">
        <v>1.6</v>
      </c>
      <c r="G63" s="48"/>
      <c r="H63" s="49">
        <v>0.2</v>
      </c>
      <c r="I63" s="39"/>
      <c r="J63" s="39"/>
      <c r="K63" s="41">
        <v>10</v>
      </c>
      <c r="M63" s="230"/>
    </row>
    <row r="64" spans="1:13" ht="6.6" customHeight="1">
      <c r="A64" s="120"/>
      <c r="D64" s="142"/>
      <c r="E64" s="142"/>
      <c r="F64" s="142"/>
      <c r="H64" s="143"/>
      <c r="I64" s="137"/>
      <c r="J64" s="144"/>
      <c r="K64" s="144"/>
    </row>
    <row r="65" spans="2:8">
      <c r="F65" s="142"/>
      <c r="H65" s="142"/>
    </row>
    <row r="66" spans="2:8">
      <c r="B66" s="145" t="s">
        <v>827</v>
      </c>
      <c r="F66" s="142"/>
    </row>
    <row r="67" spans="2:8">
      <c r="B67" s="145" t="s">
        <v>828</v>
      </c>
      <c r="F67" s="142"/>
      <c r="H67" s="142"/>
    </row>
    <row r="68" spans="2:8">
      <c r="B68" s="145" t="s">
        <v>829</v>
      </c>
      <c r="F68" s="142"/>
      <c r="H68" s="142"/>
    </row>
    <row r="69" spans="2:8">
      <c r="B69" s="145" t="s">
        <v>830</v>
      </c>
      <c r="F69" s="142"/>
      <c r="H69" s="142"/>
    </row>
    <row r="70" spans="2:8">
      <c r="B70" s="145" t="s">
        <v>831</v>
      </c>
      <c r="F70" s="142"/>
      <c r="H70" s="142"/>
    </row>
    <row r="71" spans="2:8">
      <c r="B71" s="145" t="s">
        <v>832</v>
      </c>
      <c r="F71" s="142"/>
      <c r="H71" s="142"/>
    </row>
    <row r="72" spans="2:8">
      <c r="B72" s="145" t="s">
        <v>833</v>
      </c>
      <c r="F72" s="142"/>
      <c r="H72" s="142"/>
    </row>
    <row r="73" spans="2:8" ht="15">
      <c r="B73" s="145" t="s">
        <v>834</v>
      </c>
      <c r="F73" s="50"/>
      <c r="H73" s="142"/>
    </row>
    <row r="74" spans="2:8" ht="15">
      <c r="B74" s="145" t="s">
        <v>835</v>
      </c>
      <c r="F74" s="50"/>
      <c r="H74" s="142"/>
    </row>
    <row r="75" spans="2:8" ht="15">
      <c r="B75" s="145" t="s">
        <v>836</v>
      </c>
      <c r="F75" s="50"/>
      <c r="H75" s="142"/>
    </row>
    <row r="76" spans="2:8">
      <c r="B76" s="145" t="s">
        <v>837</v>
      </c>
      <c r="F76" s="142"/>
      <c r="H76" s="142"/>
    </row>
    <row r="77" spans="2:8">
      <c r="B77" s="145" t="s">
        <v>838</v>
      </c>
      <c r="F77" s="142"/>
      <c r="H77" s="142"/>
    </row>
    <row r="78" spans="2:8">
      <c r="B78" s="145" t="s">
        <v>839</v>
      </c>
      <c r="H78" s="142"/>
    </row>
    <row r="79" spans="2:8">
      <c r="B79" s="145" t="s">
        <v>840</v>
      </c>
      <c r="H79" s="142"/>
    </row>
    <row r="80" spans="2:8">
      <c r="B80" s="145" t="s">
        <v>841</v>
      </c>
      <c r="H80" s="142"/>
    </row>
    <row r="81" spans="8:8">
      <c r="H81" s="142"/>
    </row>
    <row r="82" spans="8:8">
      <c r="H82" s="142"/>
    </row>
    <row r="83" spans="8:8">
      <c r="H83" s="142"/>
    </row>
    <row r="84" spans="8:8">
      <c r="H84" s="142"/>
    </row>
    <row r="85" spans="8:8">
      <c r="H85" s="142"/>
    </row>
    <row r="86" spans="8:8">
      <c r="H86" s="142"/>
    </row>
    <row r="87" spans="8:8">
      <c r="H87" s="142"/>
    </row>
    <row r="88" spans="8:8">
      <c r="H88" s="142"/>
    </row>
    <row r="89" spans="8:8">
      <c r="H89" s="142"/>
    </row>
  </sheetData>
  <mergeCells count="2">
    <mergeCell ref="D4:F4"/>
    <mergeCell ref="I4:J4"/>
  </mergeCells>
  <hyperlinks>
    <hyperlink ref="B1" location="Efnisyfirlit!A1" display="Efnisyfirlit" xr:uid="{2008C60C-BB64-4D96-89A0-82A3837A1F3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C29B-CC1E-48C9-8A8F-8E8F1846700A}">
  <dimension ref="A1:G74"/>
  <sheetViews>
    <sheetView workbookViewId="0"/>
  </sheetViews>
  <sheetFormatPr defaultRowHeight="15"/>
  <cols>
    <col min="1" max="1" width="8.85546875" customWidth="1"/>
    <col min="2" max="2" width="5.85546875" customWidth="1"/>
    <col min="3" max="3" width="0" hidden="1" customWidth="1"/>
    <col min="4" max="4" width="25.42578125" customWidth="1"/>
    <col min="5" max="6" width="15" customWidth="1"/>
    <col min="7" max="7" width="12.85546875" customWidth="1"/>
  </cols>
  <sheetData>
    <row r="1" spans="1:7">
      <c r="A1" s="71" t="s">
        <v>690</v>
      </c>
    </row>
    <row r="2" spans="1:7" ht="15.75">
      <c r="A2" s="61" t="s">
        <v>705</v>
      </c>
    </row>
    <row r="4" spans="1:7" ht="15.75">
      <c r="B4" s="57"/>
      <c r="C4" s="57"/>
      <c r="D4" s="57"/>
      <c r="E4" s="58" t="s">
        <v>12</v>
      </c>
      <c r="F4" s="58" t="s">
        <v>12</v>
      </c>
      <c r="G4" s="59" t="s">
        <v>54</v>
      </c>
    </row>
    <row r="5" spans="1:7" ht="15.75">
      <c r="B5" s="57"/>
      <c r="C5" s="60" t="s">
        <v>237</v>
      </c>
      <c r="D5" s="61" t="s">
        <v>318</v>
      </c>
      <c r="E5" s="62" t="s">
        <v>842</v>
      </c>
      <c r="F5" s="62" t="s">
        <v>789</v>
      </c>
      <c r="G5" s="59" t="s">
        <v>336</v>
      </c>
    </row>
    <row r="7" spans="1:7">
      <c r="D7" s="14" t="s">
        <v>8</v>
      </c>
      <c r="E7" s="11">
        <f>SUM(E9:E72)</f>
        <v>383726</v>
      </c>
      <c r="F7" s="11">
        <f>SUM(F9:F72)</f>
        <v>375218</v>
      </c>
      <c r="G7" s="85">
        <f>(E7/F7)-1</f>
        <v>2.2674818372252936E-2</v>
      </c>
    </row>
    <row r="8" spans="1:7">
      <c r="E8" s="7"/>
      <c r="F8" s="7"/>
      <c r="G8" s="84"/>
    </row>
    <row r="9" spans="1:7">
      <c r="B9" s="4">
        <v>1</v>
      </c>
      <c r="C9" s="31">
        <v>0</v>
      </c>
      <c r="D9" s="4" t="s">
        <v>9</v>
      </c>
      <c r="E9" s="6">
        <v>136894</v>
      </c>
      <c r="F9" s="6">
        <v>134298</v>
      </c>
      <c r="G9" s="83">
        <f t="shared" ref="G9:G72" si="0">(E9/F9)-1</f>
        <v>1.9330146390862168E-2</v>
      </c>
    </row>
    <row r="10" spans="1:7">
      <c r="B10">
        <v>2</v>
      </c>
      <c r="C10">
        <v>1000</v>
      </c>
      <c r="D10" t="s">
        <v>108</v>
      </c>
      <c r="E10" s="7">
        <v>39335</v>
      </c>
      <c r="F10" s="7">
        <v>38770</v>
      </c>
      <c r="G10" s="84">
        <f t="shared" si="0"/>
        <v>1.457312354913598E-2</v>
      </c>
    </row>
    <row r="11" spans="1:7">
      <c r="B11" s="4">
        <v>3</v>
      </c>
      <c r="C11" s="4">
        <v>1400</v>
      </c>
      <c r="D11" s="4" t="s">
        <v>111</v>
      </c>
      <c r="E11" s="6">
        <v>30616</v>
      </c>
      <c r="F11" s="6">
        <v>29806</v>
      </c>
      <c r="G11" s="83">
        <f t="shared" si="0"/>
        <v>2.7175736428906916E-2</v>
      </c>
    </row>
    <row r="12" spans="1:7">
      <c r="B12">
        <v>4</v>
      </c>
      <c r="C12">
        <v>2000</v>
      </c>
      <c r="D12" t="s">
        <v>114</v>
      </c>
      <c r="E12" s="7">
        <v>21957</v>
      </c>
      <c r="F12" s="7">
        <v>20990</v>
      </c>
      <c r="G12" s="84">
        <f t="shared" si="0"/>
        <v>4.6069556931872313E-2</v>
      </c>
    </row>
    <row r="13" spans="1:7">
      <c r="B13" s="4">
        <v>5</v>
      </c>
      <c r="C13" s="31">
        <v>6000</v>
      </c>
      <c r="D13" s="4" t="s">
        <v>693</v>
      </c>
      <c r="E13" s="6">
        <v>19812</v>
      </c>
      <c r="F13" s="6">
        <v>19559</v>
      </c>
      <c r="G13" s="83">
        <f t="shared" si="0"/>
        <v>1.2935221637097927E-2</v>
      </c>
    </row>
    <row r="14" spans="1:7">
      <c r="B14">
        <v>6</v>
      </c>
      <c r="C14">
        <v>1300</v>
      </c>
      <c r="D14" t="s">
        <v>110</v>
      </c>
      <c r="E14" s="7">
        <v>19088</v>
      </c>
      <c r="F14" s="7">
        <v>18509</v>
      </c>
      <c r="G14" s="84">
        <f t="shared" si="0"/>
        <v>3.1282078988600137E-2</v>
      </c>
    </row>
    <row r="15" spans="1:7">
      <c r="B15" s="4">
        <v>7</v>
      </c>
      <c r="C15" s="4">
        <v>1604</v>
      </c>
      <c r="D15" s="4" t="s">
        <v>112</v>
      </c>
      <c r="E15" s="6">
        <v>13403</v>
      </c>
      <c r="F15" s="6">
        <v>13091</v>
      </c>
      <c r="G15" s="83">
        <f t="shared" si="0"/>
        <v>2.3833167825223489E-2</v>
      </c>
    </row>
    <row r="16" spans="1:7">
      <c r="B16">
        <v>8</v>
      </c>
      <c r="C16">
        <v>8200</v>
      </c>
      <c r="D16" t="s">
        <v>153</v>
      </c>
      <c r="E16" s="7">
        <v>11565</v>
      </c>
      <c r="F16" s="7">
        <v>11052</v>
      </c>
      <c r="G16" s="84">
        <f t="shared" si="0"/>
        <v>4.6416938110749095E-2</v>
      </c>
    </row>
    <row r="17" spans="2:7">
      <c r="B17" s="4">
        <v>9</v>
      </c>
      <c r="C17" s="31">
        <v>3000</v>
      </c>
      <c r="D17" s="4" t="s">
        <v>118</v>
      </c>
      <c r="E17" s="6">
        <v>8071</v>
      </c>
      <c r="F17" s="6">
        <v>7854</v>
      </c>
      <c r="G17" s="83">
        <f t="shared" si="0"/>
        <v>2.7629233511586415E-2</v>
      </c>
    </row>
    <row r="18" spans="2:7">
      <c r="B18">
        <v>10</v>
      </c>
      <c r="C18">
        <v>7400</v>
      </c>
      <c r="D18" t="s">
        <v>149</v>
      </c>
      <c r="E18" s="7">
        <v>5177</v>
      </c>
      <c r="F18" s="7">
        <v>5076</v>
      </c>
      <c r="G18" s="84">
        <f t="shared" si="0"/>
        <v>1.9897557131599575E-2</v>
      </c>
    </row>
    <row r="19" spans="2:7">
      <c r="B19" s="4">
        <v>11</v>
      </c>
      <c r="C19" s="4">
        <v>7300</v>
      </c>
      <c r="D19" s="4" t="s">
        <v>148</v>
      </c>
      <c r="E19" s="6">
        <v>5163</v>
      </c>
      <c r="F19" s="6">
        <v>5070</v>
      </c>
      <c r="G19" s="83">
        <f t="shared" si="0"/>
        <v>1.8343195266272261E-2</v>
      </c>
    </row>
    <row r="20" spans="2:7">
      <c r="B20">
        <v>12</v>
      </c>
      <c r="C20">
        <v>1100</v>
      </c>
      <c r="D20" t="s">
        <v>109</v>
      </c>
      <c r="E20" s="7">
        <v>4572</v>
      </c>
      <c r="F20" s="7">
        <v>4540</v>
      </c>
      <c r="G20" s="84">
        <f t="shared" si="0"/>
        <v>7.0484581497798349E-3</v>
      </c>
    </row>
    <row r="21" spans="2:7">
      <c r="B21" s="4">
        <v>13</v>
      </c>
      <c r="C21" s="31">
        <v>8000</v>
      </c>
      <c r="D21" s="4" t="s">
        <v>152</v>
      </c>
      <c r="E21" s="6">
        <v>4444</v>
      </c>
      <c r="F21" s="6">
        <v>4376</v>
      </c>
      <c r="G21" s="83">
        <f t="shared" si="0"/>
        <v>1.5539305301645268E-2</v>
      </c>
    </row>
    <row r="22" spans="2:7">
      <c r="B22">
        <v>14</v>
      </c>
      <c r="C22">
        <v>5716</v>
      </c>
      <c r="D22" t="s">
        <v>780</v>
      </c>
      <c r="E22" s="7">
        <v>4276</v>
      </c>
      <c r="F22" s="7">
        <v>4206</v>
      </c>
      <c r="G22" s="84">
        <f t="shared" si="0"/>
        <v>1.6642891107941038E-2</v>
      </c>
    </row>
    <row r="23" spans="2:7">
      <c r="B23" s="4">
        <v>15</v>
      </c>
      <c r="C23" s="4">
        <v>3609</v>
      </c>
      <c r="D23" s="4" t="s">
        <v>121</v>
      </c>
      <c r="E23" s="6">
        <v>4100</v>
      </c>
      <c r="F23" s="6">
        <v>3934</v>
      </c>
      <c r="G23" s="83">
        <f t="shared" si="0"/>
        <v>4.2196237925775204E-2</v>
      </c>
    </row>
    <row r="24" spans="2:7">
      <c r="B24">
        <v>16</v>
      </c>
      <c r="C24">
        <v>2510</v>
      </c>
      <c r="D24" t="s">
        <v>117</v>
      </c>
      <c r="E24" s="7">
        <v>3897</v>
      </c>
      <c r="F24" s="7">
        <v>3820</v>
      </c>
      <c r="G24" s="84">
        <f t="shared" si="0"/>
        <v>2.0157068062827133E-2</v>
      </c>
    </row>
    <row r="25" spans="2:7">
      <c r="B25" s="4">
        <v>17</v>
      </c>
      <c r="C25" s="31">
        <v>4200</v>
      </c>
      <c r="D25" s="4" t="s">
        <v>127</v>
      </c>
      <c r="E25" s="6">
        <v>3797</v>
      </c>
      <c r="F25" s="6">
        <v>3730</v>
      </c>
      <c r="G25" s="83">
        <f t="shared" si="0"/>
        <v>1.7962466487935647E-2</v>
      </c>
    </row>
    <row r="26" spans="2:7">
      <c r="B26">
        <v>18</v>
      </c>
      <c r="C26">
        <v>2300</v>
      </c>
      <c r="D26" t="s">
        <v>115</v>
      </c>
      <c r="E26" s="7">
        <v>3579</v>
      </c>
      <c r="F26" s="7">
        <v>3562</v>
      </c>
      <c r="G26" s="84">
        <f t="shared" si="0"/>
        <v>4.7725996631107215E-3</v>
      </c>
    </row>
    <row r="27" spans="2:7">
      <c r="B27" s="4">
        <v>19</v>
      </c>
      <c r="C27" s="4">
        <v>8716</v>
      </c>
      <c r="D27" s="4" t="s">
        <v>161</v>
      </c>
      <c r="E27" s="6">
        <v>3265</v>
      </c>
      <c r="F27" s="6">
        <v>3139</v>
      </c>
      <c r="G27" s="83">
        <f t="shared" si="0"/>
        <v>4.0140172029308641E-2</v>
      </c>
    </row>
    <row r="28" spans="2:7">
      <c r="B28">
        <v>20</v>
      </c>
      <c r="C28">
        <v>6100</v>
      </c>
      <c r="D28" t="s">
        <v>138</v>
      </c>
      <c r="E28" s="7">
        <v>3081</v>
      </c>
      <c r="F28" s="7">
        <v>3063</v>
      </c>
      <c r="G28" s="84">
        <f t="shared" si="0"/>
        <v>5.8765915768854704E-3</v>
      </c>
    </row>
    <row r="29" spans="2:7">
      <c r="B29" s="4">
        <v>21</v>
      </c>
      <c r="C29" s="31">
        <v>8717</v>
      </c>
      <c r="D29" s="4" t="s">
        <v>162</v>
      </c>
      <c r="E29" s="6">
        <v>2631</v>
      </c>
      <c r="F29" s="6">
        <v>2475</v>
      </c>
      <c r="G29" s="83">
        <f t="shared" si="0"/>
        <v>6.3030303030302992E-2</v>
      </c>
    </row>
    <row r="30" spans="2:7">
      <c r="B30">
        <v>22</v>
      </c>
      <c r="C30">
        <v>8401</v>
      </c>
      <c r="D30" t="s">
        <v>154</v>
      </c>
      <c r="E30" s="7">
        <v>2487</v>
      </c>
      <c r="F30" s="7">
        <v>2447</v>
      </c>
      <c r="G30" s="84">
        <f t="shared" si="0"/>
        <v>1.6346546791990102E-2</v>
      </c>
    </row>
    <row r="31" spans="2:7">
      <c r="B31" s="4">
        <v>23</v>
      </c>
      <c r="C31" s="4">
        <v>8613</v>
      </c>
      <c r="D31" s="4" t="s">
        <v>158</v>
      </c>
      <c r="E31" s="6">
        <v>2007</v>
      </c>
      <c r="F31" s="6">
        <v>1949</v>
      </c>
      <c r="G31" s="83">
        <f t="shared" si="0"/>
        <v>2.975885069266293E-2</v>
      </c>
    </row>
    <row r="32" spans="2:7">
      <c r="B32">
        <v>24</v>
      </c>
      <c r="C32">
        <v>6250</v>
      </c>
      <c r="D32" t="s">
        <v>139</v>
      </c>
      <c r="E32" s="7">
        <v>1973</v>
      </c>
      <c r="F32" s="7">
        <v>1948</v>
      </c>
      <c r="G32" s="84">
        <f t="shared" si="0"/>
        <v>1.2833675564681624E-2</v>
      </c>
    </row>
    <row r="33" spans="2:7">
      <c r="B33" s="4">
        <v>25</v>
      </c>
      <c r="C33" s="31">
        <v>8614</v>
      </c>
      <c r="D33" s="4" t="s">
        <v>159</v>
      </c>
      <c r="E33" s="6">
        <v>1867</v>
      </c>
      <c r="F33" s="6">
        <v>1807</v>
      </c>
      <c r="G33" s="83">
        <f t="shared" si="0"/>
        <v>3.3204205866076419E-2</v>
      </c>
    </row>
    <row r="34" spans="2:7">
      <c r="B34">
        <v>26</v>
      </c>
      <c r="C34">
        <v>6400</v>
      </c>
      <c r="D34" t="s">
        <v>140</v>
      </c>
      <c r="E34" s="7">
        <v>1866</v>
      </c>
      <c r="F34" s="7">
        <v>1874</v>
      </c>
      <c r="G34" s="84">
        <f t="shared" si="0"/>
        <v>-4.2689434364994172E-3</v>
      </c>
    </row>
    <row r="35" spans="2:7">
      <c r="B35" s="4">
        <v>27</v>
      </c>
      <c r="C35" s="4">
        <v>3714</v>
      </c>
      <c r="D35" s="4" t="s">
        <v>124</v>
      </c>
      <c r="E35" s="6">
        <v>1617</v>
      </c>
      <c r="F35" s="6">
        <v>1632</v>
      </c>
      <c r="G35" s="83">
        <f t="shared" si="0"/>
        <v>-9.1911764705882026E-3</v>
      </c>
    </row>
    <row r="36" spans="2:7">
      <c r="B36">
        <v>28</v>
      </c>
      <c r="C36">
        <v>2506</v>
      </c>
      <c r="D36" t="s">
        <v>116</v>
      </c>
      <c r="E36" s="7">
        <v>1500</v>
      </c>
      <c r="F36" s="7">
        <v>1337</v>
      </c>
      <c r="G36" s="84">
        <f t="shared" si="0"/>
        <v>0.12191473448017942</v>
      </c>
    </row>
    <row r="37" spans="2:7">
      <c r="B37" s="4">
        <v>29</v>
      </c>
      <c r="C37" s="31">
        <v>6613</v>
      </c>
      <c r="D37" s="4" t="s">
        <v>146</v>
      </c>
      <c r="E37" s="6">
        <v>1410</v>
      </c>
      <c r="F37" s="6">
        <v>1345</v>
      </c>
      <c r="G37" s="83">
        <f t="shared" si="0"/>
        <v>4.8327137546468446E-2</v>
      </c>
    </row>
    <row r="38" spans="2:7">
      <c r="B38">
        <v>30</v>
      </c>
      <c r="C38">
        <v>8721</v>
      </c>
      <c r="D38" t="s">
        <v>165</v>
      </c>
      <c r="E38" s="7">
        <v>1322</v>
      </c>
      <c r="F38" s="7">
        <v>1208</v>
      </c>
      <c r="G38" s="84">
        <f t="shared" si="0"/>
        <v>9.43708609271523E-2</v>
      </c>
    </row>
    <row r="39" spans="2:7">
      <c r="B39" s="4">
        <v>31</v>
      </c>
      <c r="C39" s="4">
        <v>3716</v>
      </c>
      <c r="D39" s="4" t="s">
        <v>778</v>
      </c>
      <c r="E39" s="6">
        <v>1266</v>
      </c>
      <c r="F39" s="6">
        <v>1264</v>
      </c>
      <c r="G39" s="83">
        <f t="shared" si="0"/>
        <v>1.5822784810126667E-3</v>
      </c>
    </row>
    <row r="40" spans="2:7">
      <c r="B40">
        <v>32</v>
      </c>
      <c r="C40">
        <v>5613</v>
      </c>
      <c r="D40" t="s">
        <v>779</v>
      </c>
      <c r="E40" s="7">
        <v>1263</v>
      </c>
      <c r="F40" s="7">
        <v>1261</v>
      </c>
      <c r="G40" s="84">
        <f t="shared" si="0"/>
        <v>1.5860428231562196E-3</v>
      </c>
    </row>
    <row r="41" spans="2:7">
      <c r="B41" s="4">
        <v>33</v>
      </c>
      <c r="C41" s="31">
        <v>5508</v>
      </c>
      <c r="D41" s="4" t="s">
        <v>135</v>
      </c>
      <c r="E41" s="6">
        <v>1212</v>
      </c>
      <c r="F41" s="6">
        <v>1217</v>
      </c>
      <c r="G41" s="83">
        <f t="shared" si="0"/>
        <v>-4.1084634346754134E-3</v>
      </c>
    </row>
    <row r="42" spans="2:7">
      <c r="B42">
        <v>34</v>
      </c>
      <c r="C42">
        <v>6513</v>
      </c>
      <c r="D42" t="s">
        <v>141</v>
      </c>
      <c r="E42" s="7">
        <v>1162</v>
      </c>
      <c r="F42" s="7">
        <v>1149</v>
      </c>
      <c r="G42" s="84">
        <f t="shared" si="0"/>
        <v>1.1314186248912117E-2</v>
      </c>
    </row>
    <row r="43" spans="2:7">
      <c r="B43" s="4">
        <v>35</v>
      </c>
      <c r="C43" s="4">
        <v>4607</v>
      </c>
      <c r="D43" s="4" t="s">
        <v>130</v>
      </c>
      <c r="E43" s="6">
        <v>1106</v>
      </c>
      <c r="F43" s="6">
        <v>1104</v>
      </c>
      <c r="G43" s="83">
        <f t="shared" si="0"/>
        <v>1.8115942028984477E-3</v>
      </c>
    </row>
    <row r="44" spans="2:7">
      <c r="B44">
        <v>36</v>
      </c>
      <c r="C44">
        <v>4100</v>
      </c>
      <c r="D44" t="s">
        <v>126</v>
      </c>
      <c r="E44" s="7">
        <v>989</v>
      </c>
      <c r="F44" s="7">
        <v>973</v>
      </c>
      <c r="G44" s="84">
        <f t="shared" si="0"/>
        <v>1.6443987667009274E-2</v>
      </c>
    </row>
    <row r="45" spans="2:7">
      <c r="B45" s="4">
        <v>37</v>
      </c>
      <c r="C45" s="31">
        <v>8508</v>
      </c>
      <c r="D45" s="4" t="s">
        <v>155</v>
      </c>
      <c r="E45" s="6">
        <v>881</v>
      </c>
      <c r="F45" s="6">
        <v>802</v>
      </c>
      <c r="G45" s="83">
        <f t="shared" si="0"/>
        <v>9.8503740648379079E-2</v>
      </c>
    </row>
    <row r="46" spans="2:7">
      <c r="B46">
        <v>38</v>
      </c>
      <c r="C46">
        <v>8710</v>
      </c>
      <c r="D46" t="s">
        <v>160</v>
      </c>
      <c r="E46" s="7">
        <v>865</v>
      </c>
      <c r="F46" s="7">
        <v>852</v>
      </c>
      <c r="G46" s="84">
        <f t="shared" si="0"/>
        <v>1.5258215962441257E-2</v>
      </c>
    </row>
    <row r="47" spans="2:7">
      <c r="B47" s="4">
        <v>39</v>
      </c>
      <c r="C47" s="4">
        <v>3709</v>
      </c>
      <c r="D47" s="4" t="s">
        <v>122</v>
      </c>
      <c r="E47" s="6">
        <v>821</v>
      </c>
      <c r="F47" s="6">
        <v>827</v>
      </c>
      <c r="G47" s="83">
        <f t="shared" si="0"/>
        <v>-7.2551390568319496E-3</v>
      </c>
    </row>
    <row r="48" spans="2:7">
      <c r="B48">
        <v>40</v>
      </c>
      <c r="C48">
        <v>6515</v>
      </c>
      <c r="D48" t="s">
        <v>142</v>
      </c>
      <c r="E48" s="7">
        <v>791</v>
      </c>
      <c r="F48" s="7">
        <v>766</v>
      </c>
      <c r="G48" s="84">
        <f t="shared" si="0"/>
        <v>3.2637075718015662E-2</v>
      </c>
    </row>
    <row r="49" spans="2:7">
      <c r="B49" s="4">
        <v>41</v>
      </c>
      <c r="C49" s="31">
        <v>3511</v>
      </c>
      <c r="D49" s="4" t="s">
        <v>120</v>
      </c>
      <c r="E49" s="6">
        <v>727</v>
      </c>
      <c r="F49" s="6">
        <v>749</v>
      </c>
      <c r="G49" s="83">
        <f t="shared" si="0"/>
        <v>-2.9372496662216308E-2</v>
      </c>
    </row>
    <row r="50" spans="2:7">
      <c r="B50">
        <v>42</v>
      </c>
      <c r="C50">
        <v>8722</v>
      </c>
      <c r="D50" t="s">
        <v>166</v>
      </c>
      <c r="E50" s="7">
        <v>699</v>
      </c>
      <c r="F50" s="7">
        <v>691</v>
      </c>
      <c r="G50" s="84">
        <f t="shared" si="0"/>
        <v>1.1577424023154759E-2</v>
      </c>
    </row>
    <row r="51" spans="2:7">
      <c r="B51" s="4">
        <v>43</v>
      </c>
      <c r="C51" s="4">
        <v>7502</v>
      </c>
      <c r="D51" s="4" t="s">
        <v>150</v>
      </c>
      <c r="E51" s="6">
        <v>650</v>
      </c>
      <c r="F51" s="6">
        <v>650</v>
      </c>
      <c r="G51" s="83">
        <f t="shared" si="0"/>
        <v>0</v>
      </c>
    </row>
    <row r="52" spans="2:7">
      <c r="B52">
        <v>44</v>
      </c>
      <c r="C52">
        <v>3811</v>
      </c>
      <c r="D52" t="s">
        <v>125</v>
      </c>
      <c r="E52" s="7">
        <v>642</v>
      </c>
      <c r="F52" s="7">
        <v>637</v>
      </c>
      <c r="G52" s="84">
        <f t="shared" si="0"/>
        <v>7.8492935635792183E-3</v>
      </c>
    </row>
    <row r="53" spans="2:7">
      <c r="B53" s="4">
        <v>45</v>
      </c>
      <c r="C53" s="31">
        <v>8509</v>
      </c>
      <c r="D53" s="4" t="s">
        <v>156</v>
      </c>
      <c r="E53" s="6">
        <v>620</v>
      </c>
      <c r="F53" s="6">
        <v>609</v>
      </c>
      <c r="G53" s="83">
        <f t="shared" si="0"/>
        <v>1.8062397372742289E-2</v>
      </c>
    </row>
    <row r="54" spans="2:7">
      <c r="B54">
        <v>46</v>
      </c>
      <c r="C54">
        <v>8720</v>
      </c>
      <c r="D54" t="s">
        <v>164</v>
      </c>
      <c r="E54" s="7">
        <v>591</v>
      </c>
      <c r="F54" s="7">
        <v>565</v>
      </c>
      <c r="G54" s="84">
        <f t="shared" si="0"/>
        <v>4.6017699115044275E-2</v>
      </c>
    </row>
    <row r="55" spans="2:7">
      <c r="B55" s="4">
        <v>47</v>
      </c>
      <c r="C55" s="4">
        <v>6710</v>
      </c>
      <c r="D55" s="4" t="s">
        <v>147</v>
      </c>
      <c r="E55" s="6">
        <v>540</v>
      </c>
      <c r="F55" s="6">
        <v>559</v>
      </c>
      <c r="G55" s="83">
        <f t="shared" si="0"/>
        <v>-3.3989266547406083E-2</v>
      </c>
    </row>
    <row r="56" spans="2:7">
      <c r="B56">
        <v>48</v>
      </c>
      <c r="C56">
        <v>8719</v>
      </c>
      <c r="D56" t="s">
        <v>163</v>
      </c>
      <c r="E56" s="7">
        <v>539</v>
      </c>
      <c r="F56" s="7">
        <v>502</v>
      </c>
      <c r="G56" s="84">
        <f t="shared" si="0"/>
        <v>7.370517928286846E-2</v>
      </c>
    </row>
    <row r="57" spans="2:7">
      <c r="B57" s="4">
        <v>49</v>
      </c>
      <c r="C57" s="31">
        <v>6601</v>
      </c>
      <c r="D57" s="4" t="s">
        <v>143</v>
      </c>
      <c r="E57" s="6">
        <v>491</v>
      </c>
      <c r="F57" s="6">
        <v>475</v>
      </c>
      <c r="G57" s="83">
        <f t="shared" si="0"/>
        <v>3.3684210526315761E-2</v>
      </c>
    </row>
    <row r="58" spans="2:7">
      <c r="B58">
        <v>50</v>
      </c>
      <c r="C58">
        <v>5609</v>
      </c>
      <c r="D58" t="s">
        <v>136</v>
      </c>
      <c r="E58" s="7">
        <v>457</v>
      </c>
      <c r="F58" s="7">
        <v>474</v>
      </c>
      <c r="G58" s="84">
        <f t="shared" si="0"/>
        <v>-3.5864978902953593E-2</v>
      </c>
    </row>
    <row r="59" spans="2:7">
      <c r="B59" s="4">
        <v>51</v>
      </c>
      <c r="C59" s="4">
        <v>4911</v>
      </c>
      <c r="D59" s="4" t="s">
        <v>134</v>
      </c>
      <c r="E59" s="6">
        <v>414</v>
      </c>
      <c r="F59" s="6">
        <v>412</v>
      </c>
      <c r="G59" s="83">
        <f t="shared" si="0"/>
        <v>4.8543689320388328E-3</v>
      </c>
    </row>
    <row r="60" spans="2:7">
      <c r="B60">
        <v>52</v>
      </c>
      <c r="C60">
        <v>6602</v>
      </c>
      <c r="D60" t="s">
        <v>144</v>
      </c>
      <c r="E60" s="7">
        <v>396</v>
      </c>
      <c r="F60" s="7">
        <v>373</v>
      </c>
      <c r="G60" s="84">
        <f t="shared" si="0"/>
        <v>6.1662198391420953E-2</v>
      </c>
    </row>
    <row r="61" spans="2:7">
      <c r="B61" s="4">
        <v>53</v>
      </c>
      <c r="C61" s="31">
        <v>8610</v>
      </c>
      <c r="D61" s="4" t="s">
        <v>157</v>
      </c>
      <c r="E61" s="6">
        <v>293</v>
      </c>
      <c r="F61" s="6">
        <v>268</v>
      </c>
      <c r="G61" s="83">
        <f t="shared" si="0"/>
        <v>9.3283582089552342E-2</v>
      </c>
    </row>
    <row r="62" spans="2:7">
      <c r="B62">
        <v>54</v>
      </c>
      <c r="C62">
        <v>1606</v>
      </c>
      <c r="D62" t="s">
        <v>113</v>
      </c>
      <c r="E62" s="7">
        <v>269</v>
      </c>
      <c r="F62" s="7">
        <v>275</v>
      </c>
      <c r="G62" s="84">
        <f t="shared" si="0"/>
        <v>-2.1818181818181848E-2</v>
      </c>
    </row>
    <row r="63" spans="2:7">
      <c r="B63" s="4">
        <v>55</v>
      </c>
      <c r="C63" s="4">
        <v>4604</v>
      </c>
      <c r="D63" s="4" t="s">
        <v>129</v>
      </c>
      <c r="E63" s="6">
        <v>250</v>
      </c>
      <c r="F63" s="6">
        <v>258</v>
      </c>
      <c r="G63" s="83">
        <f t="shared" si="0"/>
        <v>-3.1007751937984551E-2</v>
      </c>
    </row>
    <row r="64" spans="2:7">
      <c r="B64">
        <v>56</v>
      </c>
      <c r="C64">
        <v>4502</v>
      </c>
      <c r="D64" t="s">
        <v>128</v>
      </c>
      <c r="E64" s="7">
        <v>236</v>
      </c>
      <c r="F64" s="7">
        <v>239</v>
      </c>
      <c r="G64" s="84">
        <f t="shared" si="0"/>
        <v>-1.2552301255230103E-2</v>
      </c>
    </row>
    <row r="65" spans="2:7">
      <c r="B65" s="4">
        <v>57</v>
      </c>
      <c r="C65" s="31">
        <v>4803</v>
      </c>
      <c r="D65" s="4" t="s">
        <v>131</v>
      </c>
      <c r="E65" s="6">
        <v>219</v>
      </c>
      <c r="F65" s="6">
        <v>223</v>
      </c>
      <c r="G65" s="83">
        <f t="shared" si="0"/>
        <v>-1.7937219730941756E-2</v>
      </c>
    </row>
    <row r="66" spans="2:7">
      <c r="B66">
        <v>58</v>
      </c>
      <c r="C66">
        <v>3713</v>
      </c>
      <c r="D66" t="s">
        <v>123</v>
      </c>
      <c r="E66" s="7">
        <v>123</v>
      </c>
      <c r="F66" s="7">
        <v>112</v>
      </c>
      <c r="G66" s="84">
        <f t="shared" si="0"/>
        <v>9.8214285714285809E-2</v>
      </c>
    </row>
    <row r="67" spans="2:7">
      <c r="B67" s="4">
        <v>59</v>
      </c>
      <c r="C67" s="4">
        <v>4902</v>
      </c>
      <c r="D67" s="4" t="s">
        <v>133</v>
      </c>
      <c r="E67" s="6">
        <v>104</v>
      </c>
      <c r="F67" s="6">
        <v>113</v>
      </c>
      <c r="G67" s="83">
        <f t="shared" si="0"/>
        <v>-7.9646017699115057E-2</v>
      </c>
    </row>
    <row r="68" spans="2:7">
      <c r="B68">
        <v>60</v>
      </c>
      <c r="C68">
        <v>7505</v>
      </c>
      <c r="D68" t="s">
        <v>151</v>
      </c>
      <c r="E68" s="7">
        <v>95</v>
      </c>
      <c r="F68" s="7">
        <v>85</v>
      </c>
      <c r="G68" s="84">
        <f t="shared" si="0"/>
        <v>0.11764705882352944</v>
      </c>
    </row>
    <row r="69" spans="2:7">
      <c r="B69" s="4">
        <v>61</v>
      </c>
      <c r="C69" s="31">
        <v>5611</v>
      </c>
      <c r="D69" s="4" t="s">
        <v>137</v>
      </c>
      <c r="E69" s="6">
        <v>86</v>
      </c>
      <c r="F69" s="6">
        <v>89</v>
      </c>
      <c r="G69" s="83">
        <f t="shared" si="0"/>
        <v>-3.3707865168539297E-2</v>
      </c>
    </row>
    <row r="70" spans="2:7">
      <c r="B70">
        <v>62</v>
      </c>
      <c r="C70">
        <v>4901</v>
      </c>
      <c r="D70" t="s">
        <v>132</v>
      </c>
      <c r="E70" s="7">
        <v>53</v>
      </c>
      <c r="F70" s="7">
        <v>47</v>
      </c>
      <c r="G70" s="84">
        <f t="shared" si="0"/>
        <v>0.12765957446808507</v>
      </c>
    </row>
    <row r="71" spans="2:7">
      <c r="B71" s="4">
        <v>63</v>
      </c>
      <c r="C71" s="4">
        <v>3506</v>
      </c>
      <c r="D71" s="4" t="s">
        <v>119</v>
      </c>
      <c r="E71" s="6">
        <v>52</v>
      </c>
      <c r="F71" s="6">
        <v>75</v>
      </c>
      <c r="G71" s="83">
        <f t="shared" si="0"/>
        <v>-0.30666666666666664</v>
      </c>
    </row>
    <row r="72" spans="2:7">
      <c r="B72">
        <v>64</v>
      </c>
      <c r="C72">
        <v>6611</v>
      </c>
      <c r="D72" t="s">
        <v>145</v>
      </c>
      <c r="E72" s="7">
        <v>52</v>
      </c>
      <c r="F72" s="7">
        <v>56</v>
      </c>
      <c r="G72" s="84">
        <f t="shared" si="0"/>
        <v>-7.1428571428571397E-2</v>
      </c>
    </row>
    <row r="74" spans="2:7">
      <c r="B74" s="233" t="s">
        <v>843</v>
      </c>
    </row>
  </sheetData>
  <hyperlinks>
    <hyperlink ref="A1" location="Efnisyfirlit!A1" display="Efnisyfirlit" xr:uid="{A6E4CFE2-20B4-462E-B8E1-F291E09982E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331-8F45-434B-A066-C174B7F03A58}">
  <dimension ref="A1:DZ90"/>
  <sheetViews>
    <sheetView topLeftCell="B1" workbookViewId="0">
      <selection activeCell="B1" sqref="B1"/>
    </sheetView>
  </sheetViews>
  <sheetFormatPr defaultRowHeight="15"/>
  <cols>
    <col min="1" max="1" width="5.85546875" hidden="1" customWidth="1"/>
    <col min="2" max="2" width="21" customWidth="1"/>
    <col min="3" max="3" width="6" customWidth="1"/>
    <col min="4" max="4" width="4.5703125" customWidth="1"/>
    <col min="5" max="5" width="6.85546875" customWidth="1"/>
    <col min="6" max="6" width="4.42578125" customWidth="1"/>
    <col min="7" max="7" width="7.140625" customWidth="1"/>
    <col min="8" max="8" width="5.42578125" customWidth="1"/>
    <col min="9" max="9" width="7" customWidth="1"/>
    <col min="10" max="10" width="5.5703125" customWidth="1"/>
    <col min="11" max="11" width="8" customWidth="1"/>
    <col min="12" max="12" width="5.5703125" customWidth="1"/>
    <col min="13" max="13" width="7.5703125" customWidth="1"/>
    <col min="14" max="14" width="5.42578125" customWidth="1"/>
    <col min="15" max="15" width="6.85546875" customWidth="1"/>
    <col min="16" max="16" width="5.42578125" customWidth="1"/>
    <col min="17" max="17" width="8" customWidth="1"/>
    <col min="18" max="19" width="8.42578125" customWidth="1"/>
    <col min="20" max="130" width="0" hidden="1" customWidth="1"/>
  </cols>
  <sheetData>
    <row r="1" spans="1:130">
      <c r="B1" s="71" t="s">
        <v>690</v>
      </c>
    </row>
    <row r="2" spans="1:130" ht="15.75">
      <c r="B2" s="61" t="s">
        <v>337</v>
      </c>
    </row>
    <row r="3" spans="1:130">
      <c r="B3" s="146" t="s">
        <v>842</v>
      </c>
    </row>
    <row r="5" spans="1:130">
      <c r="B5" s="101"/>
      <c r="C5" s="101"/>
      <c r="D5" s="147" t="s">
        <v>338</v>
      </c>
      <c r="E5" s="101"/>
      <c r="F5" s="147" t="s">
        <v>338</v>
      </c>
      <c r="G5" s="147"/>
      <c r="H5" s="147" t="s">
        <v>338</v>
      </c>
      <c r="I5" s="101"/>
      <c r="J5" s="147" t="s">
        <v>338</v>
      </c>
      <c r="K5" s="101"/>
      <c r="L5" s="147" t="s">
        <v>338</v>
      </c>
      <c r="M5" s="101"/>
      <c r="N5" s="147" t="s">
        <v>338</v>
      </c>
      <c r="O5" s="101"/>
      <c r="P5" s="147" t="s">
        <v>338</v>
      </c>
      <c r="Q5" s="101"/>
      <c r="T5" t="s">
        <v>348</v>
      </c>
    </row>
    <row r="6" spans="1:130" ht="15.75" thickBot="1">
      <c r="B6" s="148"/>
      <c r="C6" s="149" t="s">
        <v>339</v>
      </c>
      <c r="D6" s="149" t="s">
        <v>340</v>
      </c>
      <c r="E6" s="149" t="s">
        <v>341</v>
      </c>
      <c r="F6" s="149" t="s">
        <v>342</v>
      </c>
      <c r="G6" s="149" t="s">
        <v>343</v>
      </c>
      <c r="H6" s="149" t="s">
        <v>340</v>
      </c>
      <c r="I6" s="149" t="s">
        <v>344</v>
      </c>
      <c r="J6" s="149" t="s">
        <v>340</v>
      </c>
      <c r="K6" s="149" t="s">
        <v>345</v>
      </c>
      <c r="L6" s="149" t="s">
        <v>340</v>
      </c>
      <c r="M6" s="149" t="s">
        <v>346</v>
      </c>
      <c r="N6" s="149" t="s">
        <v>340</v>
      </c>
      <c r="O6" s="148" t="s">
        <v>347</v>
      </c>
      <c r="P6" s="149" t="s">
        <v>340</v>
      </c>
      <c r="Q6" s="148" t="s">
        <v>107</v>
      </c>
      <c r="T6" t="s">
        <v>348</v>
      </c>
      <c r="U6" t="s">
        <v>349</v>
      </c>
      <c r="V6" t="s">
        <v>350</v>
      </c>
      <c r="W6" t="s">
        <v>351</v>
      </c>
      <c r="X6" t="s">
        <v>352</v>
      </c>
      <c r="Y6" t="s">
        <v>353</v>
      </c>
      <c r="Z6" t="s">
        <v>354</v>
      </c>
      <c r="AA6" t="s">
        <v>355</v>
      </c>
      <c r="AB6" t="s">
        <v>356</v>
      </c>
      <c r="AC6" t="s">
        <v>357</v>
      </c>
      <c r="AD6" t="s">
        <v>358</v>
      </c>
      <c r="AE6" t="s">
        <v>359</v>
      </c>
      <c r="AF6" t="s">
        <v>360</v>
      </c>
      <c r="AG6" t="s">
        <v>361</v>
      </c>
      <c r="AH6" t="s">
        <v>362</v>
      </c>
      <c r="AI6" t="s">
        <v>363</v>
      </c>
      <c r="AJ6" t="s">
        <v>364</v>
      </c>
      <c r="AK6" t="s">
        <v>365</v>
      </c>
      <c r="AL6" t="s">
        <v>366</v>
      </c>
      <c r="AM6" t="s">
        <v>367</v>
      </c>
      <c r="AN6" t="s">
        <v>368</v>
      </c>
      <c r="AO6" t="s">
        <v>369</v>
      </c>
      <c r="AP6" t="s">
        <v>370</v>
      </c>
      <c r="AQ6" t="s">
        <v>371</v>
      </c>
      <c r="AR6" t="s">
        <v>372</v>
      </c>
      <c r="AS6" t="s">
        <v>373</v>
      </c>
      <c r="AT6" t="s">
        <v>374</v>
      </c>
      <c r="AU6" t="s">
        <v>375</v>
      </c>
      <c r="AV6" t="s">
        <v>376</v>
      </c>
      <c r="AW6" t="s">
        <v>377</v>
      </c>
      <c r="AX6" t="s">
        <v>378</v>
      </c>
      <c r="AY6" t="s">
        <v>379</v>
      </c>
      <c r="AZ6" t="s">
        <v>380</v>
      </c>
      <c r="BA6" t="s">
        <v>381</v>
      </c>
      <c r="BB6" t="s">
        <v>382</v>
      </c>
      <c r="BC6" t="s">
        <v>383</v>
      </c>
      <c r="BD6" t="s">
        <v>384</v>
      </c>
      <c r="BE6" t="s">
        <v>385</v>
      </c>
      <c r="BF6" t="s">
        <v>386</v>
      </c>
      <c r="BG6" t="s">
        <v>387</v>
      </c>
      <c r="BH6" t="s">
        <v>388</v>
      </c>
      <c r="BI6" t="s">
        <v>389</v>
      </c>
      <c r="BJ6" t="s">
        <v>390</v>
      </c>
      <c r="BK6" t="s">
        <v>391</v>
      </c>
      <c r="BL6" t="s">
        <v>392</v>
      </c>
      <c r="BM6" t="s">
        <v>393</v>
      </c>
      <c r="BN6" t="s">
        <v>394</v>
      </c>
      <c r="BO6" t="s">
        <v>395</v>
      </c>
      <c r="BP6" t="s">
        <v>396</v>
      </c>
      <c r="BQ6" t="s">
        <v>397</v>
      </c>
      <c r="BR6" t="s">
        <v>398</v>
      </c>
      <c r="BS6" t="s">
        <v>399</v>
      </c>
      <c r="BT6" t="s">
        <v>400</v>
      </c>
      <c r="BU6" t="s">
        <v>401</v>
      </c>
      <c r="BV6" t="s">
        <v>402</v>
      </c>
      <c r="BW6" t="s">
        <v>403</v>
      </c>
      <c r="BX6" t="s">
        <v>404</v>
      </c>
      <c r="BY6" t="s">
        <v>405</v>
      </c>
      <c r="BZ6" t="s">
        <v>406</v>
      </c>
      <c r="CA6" t="s">
        <v>407</v>
      </c>
      <c r="CB6" t="s">
        <v>408</v>
      </c>
      <c r="CC6" t="s">
        <v>409</v>
      </c>
      <c r="CD6" t="s">
        <v>410</v>
      </c>
      <c r="CE6" t="s">
        <v>411</v>
      </c>
      <c r="CF6" t="s">
        <v>412</v>
      </c>
      <c r="CG6" t="s">
        <v>413</v>
      </c>
      <c r="CH6" t="s">
        <v>414</v>
      </c>
      <c r="CI6" t="s">
        <v>415</v>
      </c>
      <c r="CJ6" t="s">
        <v>416</v>
      </c>
      <c r="CK6" t="s">
        <v>417</v>
      </c>
      <c r="CL6" t="s">
        <v>418</v>
      </c>
      <c r="CM6" t="s">
        <v>419</v>
      </c>
      <c r="CN6" t="s">
        <v>420</v>
      </c>
      <c r="CO6" t="s">
        <v>421</v>
      </c>
      <c r="CP6" t="s">
        <v>422</v>
      </c>
      <c r="CQ6" t="s">
        <v>423</v>
      </c>
      <c r="CR6" t="s">
        <v>424</v>
      </c>
      <c r="CS6" t="s">
        <v>425</v>
      </c>
      <c r="CT6" t="s">
        <v>426</v>
      </c>
      <c r="CU6" t="s">
        <v>427</v>
      </c>
      <c r="CV6" t="s">
        <v>428</v>
      </c>
      <c r="CW6" t="s">
        <v>429</v>
      </c>
      <c r="CX6" t="s">
        <v>430</v>
      </c>
      <c r="CY6" t="s">
        <v>431</v>
      </c>
      <c r="CZ6" t="s">
        <v>432</v>
      </c>
      <c r="DA6" t="s">
        <v>433</v>
      </c>
      <c r="DB6" t="s">
        <v>434</v>
      </c>
      <c r="DC6" t="s">
        <v>435</v>
      </c>
      <c r="DD6" t="s">
        <v>436</v>
      </c>
      <c r="DE6" t="s">
        <v>437</v>
      </c>
      <c r="DF6" t="s">
        <v>438</v>
      </c>
      <c r="DG6" t="s">
        <v>439</v>
      </c>
      <c r="DH6" t="s">
        <v>440</v>
      </c>
      <c r="DI6" t="s">
        <v>441</v>
      </c>
      <c r="DJ6" t="s">
        <v>442</v>
      </c>
      <c r="DK6" t="s">
        <v>443</v>
      </c>
      <c r="DL6" t="s">
        <v>444</v>
      </c>
      <c r="DM6" t="s">
        <v>445</v>
      </c>
      <c r="DN6" t="s">
        <v>446</v>
      </c>
      <c r="DO6" t="s">
        <v>447</v>
      </c>
      <c r="DP6" t="s">
        <v>448</v>
      </c>
      <c r="DQ6" t="s">
        <v>449</v>
      </c>
      <c r="DR6" t="s">
        <v>450</v>
      </c>
      <c r="DS6" t="s">
        <v>451</v>
      </c>
      <c r="DT6" t="s">
        <v>452</v>
      </c>
      <c r="DU6" t="s">
        <v>453</v>
      </c>
      <c r="DV6" t="s">
        <v>454</v>
      </c>
      <c r="DW6" t="s">
        <v>455</v>
      </c>
      <c r="DX6" t="s">
        <v>456</v>
      </c>
      <c r="DY6" t="s">
        <v>457</v>
      </c>
      <c r="DZ6" t="s">
        <v>458</v>
      </c>
    </row>
    <row r="7" spans="1:130" ht="15.75" thickTop="1">
      <c r="T7">
        <v>383726</v>
      </c>
      <c r="U7">
        <v>4318</v>
      </c>
      <c r="V7">
        <v>4429</v>
      </c>
      <c r="W7">
        <v>4957</v>
      </c>
      <c r="X7">
        <v>4643</v>
      </c>
      <c r="Y7">
        <v>4625</v>
      </c>
      <c r="Z7">
        <v>4386</v>
      </c>
      <c r="AA7">
        <v>4354</v>
      </c>
      <c r="AB7">
        <v>4337</v>
      </c>
      <c r="AC7">
        <v>4475</v>
      </c>
      <c r="AD7">
        <v>4683</v>
      </c>
      <c r="AE7">
        <v>4662</v>
      </c>
      <c r="AF7">
        <v>4913</v>
      </c>
      <c r="AG7">
        <v>4857</v>
      </c>
      <c r="AH7">
        <v>5177</v>
      </c>
      <c r="AI7">
        <v>5229</v>
      </c>
      <c r="AJ7">
        <v>5076</v>
      </c>
      <c r="AK7">
        <v>4877</v>
      </c>
      <c r="AL7">
        <v>4789</v>
      </c>
      <c r="AM7">
        <v>4764</v>
      </c>
      <c r="AN7">
        <v>4917</v>
      </c>
      <c r="AO7">
        <v>4857</v>
      </c>
      <c r="AP7">
        <v>4867</v>
      </c>
      <c r="AQ7">
        <v>4922</v>
      </c>
      <c r="AR7">
        <v>5274</v>
      </c>
      <c r="AS7">
        <v>5230</v>
      </c>
      <c r="AT7">
        <v>5517</v>
      </c>
      <c r="AU7">
        <v>5674</v>
      </c>
      <c r="AV7">
        <v>5940</v>
      </c>
      <c r="AW7">
        <v>5884</v>
      </c>
      <c r="AX7">
        <v>6242</v>
      </c>
      <c r="AY7">
        <v>6436</v>
      </c>
      <c r="AZ7">
        <v>6333</v>
      </c>
      <c r="BA7">
        <v>6194</v>
      </c>
      <c r="BB7">
        <v>6399</v>
      </c>
      <c r="BC7">
        <v>6055</v>
      </c>
      <c r="BD7">
        <v>5967</v>
      </c>
      <c r="BE7">
        <v>5549</v>
      </c>
      <c r="BF7">
        <v>5214</v>
      </c>
      <c r="BG7">
        <v>5264</v>
      </c>
      <c r="BH7">
        <v>5324</v>
      </c>
      <c r="BI7">
        <v>5366</v>
      </c>
      <c r="BJ7">
        <v>5358</v>
      </c>
      <c r="BK7">
        <v>5230</v>
      </c>
      <c r="BL7">
        <v>5404</v>
      </c>
      <c r="BM7">
        <v>5285</v>
      </c>
      <c r="BN7">
        <v>4860</v>
      </c>
      <c r="BO7">
        <v>4661</v>
      </c>
      <c r="BP7">
        <v>4870</v>
      </c>
      <c r="BQ7">
        <v>4814</v>
      </c>
      <c r="BR7">
        <v>4623</v>
      </c>
      <c r="BS7">
        <v>4943</v>
      </c>
      <c r="BT7">
        <v>4913</v>
      </c>
      <c r="BU7">
        <v>4450</v>
      </c>
      <c r="BV7">
        <v>4202</v>
      </c>
      <c r="BW7">
        <v>4296</v>
      </c>
      <c r="BX7">
        <v>4207</v>
      </c>
      <c r="BY7">
        <v>4285</v>
      </c>
      <c r="BZ7">
        <v>4521</v>
      </c>
      <c r="CA7">
        <v>4427</v>
      </c>
      <c r="CB7">
        <v>4416</v>
      </c>
      <c r="CC7">
        <v>4406</v>
      </c>
      <c r="CD7">
        <v>4309</v>
      </c>
      <c r="CE7">
        <v>4068</v>
      </c>
      <c r="CF7">
        <v>4244</v>
      </c>
      <c r="CG7">
        <v>4194</v>
      </c>
      <c r="CH7">
        <v>3983</v>
      </c>
      <c r="CI7">
        <v>3941</v>
      </c>
      <c r="CJ7">
        <v>3801</v>
      </c>
      <c r="CK7">
        <v>3672</v>
      </c>
      <c r="CL7">
        <v>3473</v>
      </c>
      <c r="CM7">
        <v>3431</v>
      </c>
      <c r="CN7">
        <v>3162</v>
      </c>
      <c r="CO7">
        <v>3060</v>
      </c>
      <c r="CP7">
        <v>3016</v>
      </c>
      <c r="CQ7">
        <v>2845</v>
      </c>
      <c r="CR7">
        <v>2717</v>
      </c>
      <c r="CS7">
        <v>2512</v>
      </c>
      <c r="CT7">
        <v>2289</v>
      </c>
      <c r="CU7">
        <v>2182</v>
      </c>
      <c r="CV7">
        <v>1960</v>
      </c>
      <c r="CW7">
        <v>1770</v>
      </c>
      <c r="CX7">
        <v>1625</v>
      </c>
      <c r="CY7">
        <v>1373</v>
      </c>
      <c r="CZ7">
        <v>1232</v>
      </c>
      <c r="DA7">
        <v>1119</v>
      </c>
      <c r="DB7">
        <v>962</v>
      </c>
      <c r="DC7">
        <v>930</v>
      </c>
      <c r="DD7">
        <v>855</v>
      </c>
      <c r="DE7">
        <v>702</v>
      </c>
      <c r="DF7">
        <v>630</v>
      </c>
      <c r="DG7">
        <v>549</v>
      </c>
      <c r="DH7">
        <v>434</v>
      </c>
      <c r="DI7">
        <v>399</v>
      </c>
      <c r="DJ7">
        <v>364</v>
      </c>
      <c r="DK7">
        <v>245</v>
      </c>
      <c r="DL7">
        <v>178</v>
      </c>
      <c r="DM7">
        <v>125</v>
      </c>
      <c r="DN7">
        <v>97</v>
      </c>
      <c r="DO7">
        <v>50</v>
      </c>
      <c r="DP7">
        <v>41</v>
      </c>
      <c r="DQ7">
        <v>17</v>
      </c>
      <c r="DR7">
        <v>15</v>
      </c>
      <c r="DS7">
        <v>1</v>
      </c>
      <c r="DT7">
        <v>3</v>
      </c>
      <c r="DU7">
        <v>2</v>
      </c>
      <c r="DV7">
        <v>1</v>
      </c>
      <c r="DW7">
        <v>1</v>
      </c>
      <c r="DX7">
        <v>0</v>
      </c>
      <c r="DY7">
        <v>0</v>
      </c>
      <c r="DZ7">
        <v>0</v>
      </c>
    </row>
    <row r="8" spans="1:130">
      <c r="A8" s="31">
        <v>0</v>
      </c>
      <c r="B8" s="4" t="s">
        <v>9</v>
      </c>
      <c r="C8" s="6">
        <f>U8</f>
        <v>1564</v>
      </c>
      <c r="D8" s="86">
        <f>(C8/Q8)*100</f>
        <v>1.1424898096337313</v>
      </c>
      <c r="E8" s="6">
        <f>SUM(V8:Z8)</f>
        <v>7721</v>
      </c>
      <c r="F8" s="86">
        <f>(E8/Q8)*100</f>
        <v>5.6401303198094874</v>
      </c>
      <c r="G8" s="6">
        <f>SUM(AA8:AJ8)</f>
        <v>15703</v>
      </c>
      <c r="H8" s="86">
        <f>(G8/Q8)*100</f>
        <v>11.470919105293147</v>
      </c>
      <c r="I8" s="6">
        <f>SUM(AK8:AT8)</f>
        <v>17567</v>
      </c>
      <c r="J8" s="86">
        <f>(I8/Q8)*100</f>
        <v>12.832556576621327</v>
      </c>
      <c r="K8" s="6">
        <f>SUM(AU8:CI8)</f>
        <v>76825</v>
      </c>
      <c r="L8" s="86">
        <f>(K8/Q8)*100</f>
        <v>56.120063698920333</v>
      </c>
      <c r="M8" s="6">
        <f>SUM(CJ8:CV8)</f>
        <v>12720</v>
      </c>
      <c r="N8" s="86">
        <f>(M8/Q8)*100</f>
        <v>9.2918608558446678</v>
      </c>
      <c r="O8" s="6">
        <f>SUM(CW8:DZ8)</f>
        <v>4794</v>
      </c>
      <c r="P8" s="86">
        <f>(O8/Q8)*100</f>
        <v>3.5019796338773066</v>
      </c>
      <c r="Q8" s="6">
        <f>C8+E8+G8+I8+K8+M8+O8</f>
        <v>136894</v>
      </c>
      <c r="T8">
        <v>136894</v>
      </c>
      <c r="U8">
        <v>1564</v>
      </c>
      <c r="V8">
        <v>1497</v>
      </c>
      <c r="W8">
        <v>1657</v>
      </c>
      <c r="X8">
        <v>1526</v>
      </c>
      <c r="Y8">
        <v>1595</v>
      </c>
      <c r="Z8">
        <v>1446</v>
      </c>
      <c r="AA8">
        <v>1413</v>
      </c>
      <c r="AB8">
        <v>1415</v>
      </c>
      <c r="AC8">
        <v>1452</v>
      </c>
      <c r="AD8">
        <v>1535</v>
      </c>
      <c r="AE8">
        <v>1586</v>
      </c>
      <c r="AF8">
        <v>1580</v>
      </c>
      <c r="AG8">
        <v>1602</v>
      </c>
      <c r="AH8">
        <v>1698</v>
      </c>
      <c r="AI8">
        <v>1734</v>
      </c>
      <c r="AJ8">
        <v>1688</v>
      </c>
      <c r="AK8">
        <v>1651</v>
      </c>
      <c r="AL8">
        <v>1541</v>
      </c>
      <c r="AM8">
        <v>1641</v>
      </c>
      <c r="AN8">
        <v>1616</v>
      </c>
      <c r="AO8">
        <v>1637</v>
      </c>
      <c r="AP8">
        <v>1750</v>
      </c>
      <c r="AQ8">
        <v>1748</v>
      </c>
      <c r="AR8">
        <v>1892</v>
      </c>
      <c r="AS8">
        <v>2038</v>
      </c>
      <c r="AT8">
        <v>2053</v>
      </c>
      <c r="AU8">
        <v>2214</v>
      </c>
      <c r="AV8">
        <v>2348</v>
      </c>
      <c r="AW8">
        <v>2293</v>
      </c>
      <c r="AX8">
        <v>2483</v>
      </c>
      <c r="AY8">
        <v>2652</v>
      </c>
      <c r="AZ8">
        <v>2603</v>
      </c>
      <c r="BA8">
        <v>2463</v>
      </c>
      <c r="BB8">
        <v>2600</v>
      </c>
      <c r="BC8">
        <v>2392</v>
      </c>
      <c r="BD8">
        <v>2318</v>
      </c>
      <c r="BE8">
        <v>2182</v>
      </c>
      <c r="BF8">
        <v>2018</v>
      </c>
      <c r="BG8">
        <v>2029</v>
      </c>
      <c r="BH8">
        <v>2007</v>
      </c>
      <c r="BI8">
        <v>1994</v>
      </c>
      <c r="BJ8">
        <v>2045</v>
      </c>
      <c r="BK8">
        <v>1957</v>
      </c>
      <c r="BL8">
        <v>2084</v>
      </c>
      <c r="BM8">
        <v>1945</v>
      </c>
      <c r="BN8">
        <v>1725</v>
      </c>
      <c r="BO8">
        <v>1773</v>
      </c>
      <c r="BP8">
        <v>1812</v>
      </c>
      <c r="BQ8">
        <v>1739</v>
      </c>
      <c r="BR8">
        <v>1663</v>
      </c>
      <c r="BS8">
        <v>1720</v>
      </c>
      <c r="BT8">
        <v>1739</v>
      </c>
      <c r="BU8">
        <v>1574</v>
      </c>
      <c r="BV8">
        <v>1480</v>
      </c>
      <c r="BW8">
        <v>1494</v>
      </c>
      <c r="BX8">
        <v>1453</v>
      </c>
      <c r="BY8">
        <v>1501</v>
      </c>
      <c r="BZ8">
        <v>1571</v>
      </c>
      <c r="CA8">
        <v>1550</v>
      </c>
      <c r="CB8">
        <v>1499</v>
      </c>
      <c r="CC8">
        <v>1530</v>
      </c>
      <c r="CD8">
        <v>1468</v>
      </c>
      <c r="CE8">
        <v>1415</v>
      </c>
      <c r="CF8">
        <v>1440</v>
      </c>
      <c r="CG8">
        <v>1402</v>
      </c>
      <c r="CH8">
        <v>1358</v>
      </c>
      <c r="CI8">
        <v>1292</v>
      </c>
      <c r="CJ8">
        <v>1297</v>
      </c>
      <c r="CK8">
        <v>1206</v>
      </c>
      <c r="CL8">
        <v>1155</v>
      </c>
      <c r="CM8">
        <v>1171</v>
      </c>
      <c r="CN8">
        <v>1080</v>
      </c>
      <c r="CO8">
        <v>1046</v>
      </c>
      <c r="CP8">
        <v>997</v>
      </c>
      <c r="CQ8">
        <v>935</v>
      </c>
      <c r="CR8">
        <v>918</v>
      </c>
      <c r="CS8">
        <v>859</v>
      </c>
      <c r="CT8">
        <v>749</v>
      </c>
      <c r="CU8">
        <v>668</v>
      </c>
      <c r="CV8">
        <v>639</v>
      </c>
      <c r="CW8">
        <v>564</v>
      </c>
      <c r="CX8">
        <v>563</v>
      </c>
      <c r="CY8">
        <v>452</v>
      </c>
      <c r="CZ8">
        <v>400</v>
      </c>
      <c r="DA8">
        <v>408</v>
      </c>
      <c r="DB8">
        <v>313</v>
      </c>
      <c r="DC8">
        <v>300</v>
      </c>
      <c r="DD8">
        <v>278</v>
      </c>
      <c r="DE8">
        <v>262</v>
      </c>
      <c r="DF8">
        <v>229</v>
      </c>
      <c r="DG8">
        <v>206</v>
      </c>
      <c r="DH8">
        <v>170</v>
      </c>
      <c r="DI8">
        <v>137</v>
      </c>
      <c r="DJ8">
        <v>152</v>
      </c>
      <c r="DK8">
        <v>113</v>
      </c>
      <c r="DL8">
        <v>82</v>
      </c>
      <c r="DM8">
        <v>54</v>
      </c>
      <c r="DN8">
        <v>49</v>
      </c>
      <c r="DO8">
        <v>27</v>
      </c>
      <c r="DP8">
        <v>16</v>
      </c>
      <c r="DQ8">
        <v>7</v>
      </c>
      <c r="DR8">
        <v>5</v>
      </c>
      <c r="DS8">
        <v>1</v>
      </c>
      <c r="DT8">
        <v>3</v>
      </c>
      <c r="DU8">
        <v>2</v>
      </c>
      <c r="DV8">
        <v>0</v>
      </c>
      <c r="DW8">
        <v>1</v>
      </c>
      <c r="DX8">
        <v>0</v>
      </c>
      <c r="DY8">
        <v>0</v>
      </c>
      <c r="DZ8">
        <v>0</v>
      </c>
    </row>
    <row r="9" spans="1:130">
      <c r="A9">
        <v>1000</v>
      </c>
      <c r="B9" t="s">
        <v>108</v>
      </c>
      <c r="C9" s="7">
        <f t="shared" ref="C9:C85" si="0">U9</f>
        <v>456</v>
      </c>
      <c r="D9" s="87">
        <f t="shared" ref="D9:D85" si="1">(C9/Q9)*100</f>
        <v>1.1592729121647387</v>
      </c>
      <c r="E9" s="7">
        <f t="shared" ref="E9:E85" si="2">SUM(V9:Z9)</f>
        <v>2416</v>
      </c>
      <c r="F9" s="87">
        <f t="shared" ref="F9:F85" si="3">(E9/Q9)*100</f>
        <v>6.1421126223465103</v>
      </c>
      <c r="G9" s="7">
        <f t="shared" ref="G9:G85" si="4">SUM(AA9:AJ9)</f>
        <v>5080</v>
      </c>
      <c r="H9" s="87">
        <f t="shared" ref="H9:H85" si="5">(G9/Q9)*100</f>
        <v>12.914707003940512</v>
      </c>
      <c r="I9" s="7">
        <f t="shared" ref="I9:I85" si="6">SUM(AK9:AT9)</f>
        <v>4926</v>
      </c>
      <c r="J9" s="87">
        <f t="shared" ref="J9:J85" si="7">(I9/Q9)*100</f>
        <v>12.523198169569087</v>
      </c>
      <c r="K9" s="7">
        <f t="shared" ref="K9:K85" si="8">SUM(AU9:CI9)</f>
        <v>20667</v>
      </c>
      <c r="L9" s="87">
        <f t="shared" ref="L9:L85" si="9">(K9/Q9)*100</f>
        <v>52.540994025676881</v>
      </c>
      <c r="M9" s="7">
        <f t="shared" ref="M9:M85" si="10">SUM(CJ9:CV9)</f>
        <v>4241</v>
      </c>
      <c r="N9" s="87">
        <f t="shared" ref="N9:N85" si="11">(M9/Q9)*100</f>
        <v>10.781746536163721</v>
      </c>
      <c r="O9" s="7">
        <f t="shared" ref="O9:O85" si="12">SUM(CW9:DZ9)</f>
        <v>1549</v>
      </c>
      <c r="P9" s="87">
        <f t="shared" ref="P9:P85" si="13">(O9/Q9)*100</f>
        <v>3.9379687301385533</v>
      </c>
      <c r="Q9" s="7">
        <f t="shared" ref="Q9:Q85" si="14">C9+E9+G9+I9+K9+M9+O9</f>
        <v>39335</v>
      </c>
      <c r="T9">
        <v>39335</v>
      </c>
      <c r="U9">
        <v>456</v>
      </c>
      <c r="V9">
        <v>423</v>
      </c>
      <c r="W9">
        <v>528</v>
      </c>
      <c r="X9">
        <v>524</v>
      </c>
      <c r="Y9">
        <v>470</v>
      </c>
      <c r="Z9">
        <v>471</v>
      </c>
      <c r="AA9">
        <v>448</v>
      </c>
      <c r="AB9">
        <v>470</v>
      </c>
      <c r="AC9">
        <v>474</v>
      </c>
      <c r="AD9">
        <v>473</v>
      </c>
      <c r="AE9">
        <v>518</v>
      </c>
      <c r="AF9">
        <v>521</v>
      </c>
      <c r="AG9">
        <v>510</v>
      </c>
      <c r="AH9">
        <v>565</v>
      </c>
      <c r="AI9">
        <v>565</v>
      </c>
      <c r="AJ9">
        <v>536</v>
      </c>
      <c r="AK9">
        <v>509</v>
      </c>
      <c r="AL9">
        <v>513</v>
      </c>
      <c r="AM9">
        <v>502</v>
      </c>
      <c r="AN9">
        <v>556</v>
      </c>
      <c r="AO9">
        <v>473</v>
      </c>
      <c r="AP9">
        <v>442</v>
      </c>
      <c r="AQ9">
        <v>482</v>
      </c>
      <c r="AR9">
        <v>485</v>
      </c>
      <c r="AS9">
        <v>463</v>
      </c>
      <c r="AT9">
        <v>501</v>
      </c>
      <c r="AU9">
        <v>494</v>
      </c>
      <c r="AV9">
        <v>522</v>
      </c>
      <c r="AW9">
        <v>592</v>
      </c>
      <c r="AX9">
        <v>598</v>
      </c>
      <c r="AY9">
        <v>630</v>
      </c>
      <c r="AZ9">
        <v>563</v>
      </c>
      <c r="BA9">
        <v>568</v>
      </c>
      <c r="BB9">
        <v>597</v>
      </c>
      <c r="BC9">
        <v>528</v>
      </c>
      <c r="BD9">
        <v>571</v>
      </c>
      <c r="BE9">
        <v>547</v>
      </c>
      <c r="BF9">
        <v>488</v>
      </c>
      <c r="BG9">
        <v>460</v>
      </c>
      <c r="BH9">
        <v>533</v>
      </c>
      <c r="BI9">
        <v>588</v>
      </c>
      <c r="BJ9">
        <v>531</v>
      </c>
      <c r="BK9">
        <v>531</v>
      </c>
      <c r="BL9">
        <v>573</v>
      </c>
      <c r="BM9">
        <v>597</v>
      </c>
      <c r="BN9">
        <v>513</v>
      </c>
      <c r="BO9">
        <v>504</v>
      </c>
      <c r="BP9">
        <v>508</v>
      </c>
      <c r="BQ9">
        <v>516</v>
      </c>
      <c r="BR9">
        <v>506</v>
      </c>
      <c r="BS9">
        <v>536</v>
      </c>
      <c r="BT9">
        <v>527</v>
      </c>
      <c r="BU9">
        <v>465</v>
      </c>
      <c r="BV9">
        <v>426</v>
      </c>
      <c r="BW9">
        <v>487</v>
      </c>
      <c r="BX9">
        <v>411</v>
      </c>
      <c r="BY9">
        <v>423</v>
      </c>
      <c r="BZ9">
        <v>511</v>
      </c>
      <c r="CA9">
        <v>443</v>
      </c>
      <c r="CB9">
        <v>448</v>
      </c>
      <c r="CC9">
        <v>441</v>
      </c>
      <c r="CD9">
        <v>408</v>
      </c>
      <c r="CE9">
        <v>398</v>
      </c>
      <c r="CF9">
        <v>405</v>
      </c>
      <c r="CG9">
        <v>437</v>
      </c>
      <c r="CH9">
        <v>389</v>
      </c>
      <c r="CI9">
        <v>454</v>
      </c>
      <c r="CJ9">
        <v>400</v>
      </c>
      <c r="CK9">
        <v>377</v>
      </c>
      <c r="CL9">
        <v>381</v>
      </c>
      <c r="CM9">
        <v>365</v>
      </c>
      <c r="CN9">
        <v>353</v>
      </c>
      <c r="CO9">
        <v>339</v>
      </c>
      <c r="CP9">
        <v>318</v>
      </c>
      <c r="CQ9">
        <v>369</v>
      </c>
      <c r="CR9">
        <v>342</v>
      </c>
      <c r="CS9">
        <v>286</v>
      </c>
      <c r="CT9">
        <v>242</v>
      </c>
      <c r="CU9">
        <v>260</v>
      </c>
      <c r="CV9">
        <v>209</v>
      </c>
      <c r="CW9">
        <v>215</v>
      </c>
      <c r="CX9">
        <v>174</v>
      </c>
      <c r="CY9">
        <v>151</v>
      </c>
      <c r="CZ9">
        <v>140</v>
      </c>
      <c r="DA9">
        <v>130</v>
      </c>
      <c r="DB9">
        <v>104</v>
      </c>
      <c r="DC9">
        <v>104</v>
      </c>
      <c r="DD9">
        <v>104</v>
      </c>
      <c r="DE9">
        <v>89</v>
      </c>
      <c r="DF9">
        <v>72</v>
      </c>
      <c r="DG9">
        <v>66</v>
      </c>
      <c r="DH9">
        <v>44</v>
      </c>
      <c r="DI9">
        <v>40</v>
      </c>
      <c r="DJ9">
        <v>37</v>
      </c>
      <c r="DK9">
        <v>21</v>
      </c>
      <c r="DL9">
        <v>24</v>
      </c>
      <c r="DM9">
        <v>13</v>
      </c>
      <c r="DN9">
        <v>5</v>
      </c>
      <c r="DO9">
        <v>3</v>
      </c>
      <c r="DP9">
        <v>7</v>
      </c>
      <c r="DQ9">
        <v>4</v>
      </c>
      <c r="DR9">
        <v>2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</row>
    <row r="10" spans="1:130">
      <c r="A10" s="4">
        <v>1100</v>
      </c>
      <c r="B10" s="4" t="s">
        <v>109</v>
      </c>
      <c r="C10" s="6">
        <f t="shared" si="0"/>
        <v>37</v>
      </c>
      <c r="D10" s="86">
        <f t="shared" si="1"/>
        <v>0.80927384076990383</v>
      </c>
      <c r="E10" s="6">
        <f t="shared" si="2"/>
        <v>289</v>
      </c>
      <c r="F10" s="86">
        <f t="shared" si="3"/>
        <v>6.3210848643919517</v>
      </c>
      <c r="G10" s="6">
        <f t="shared" si="4"/>
        <v>647</v>
      </c>
      <c r="H10" s="86">
        <f t="shared" si="5"/>
        <v>14.151356080489938</v>
      </c>
      <c r="I10" s="6">
        <f t="shared" si="6"/>
        <v>542</v>
      </c>
      <c r="J10" s="86">
        <f t="shared" si="7"/>
        <v>11.854768153980752</v>
      </c>
      <c r="K10" s="6">
        <f t="shared" si="8"/>
        <v>2270</v>
      </c>
      <c r="L10" s="86">
        <f t="shared" si="9"/>
        <v>49.650043744531935</v>
      </c>
      <c r="M10" s="6">
        <f t="shared" si="10"/>
        <v>567</v>
      </c>
      <c r="N10" s="86">
        <f t="shared" si="11"/>
        <v>12.401574803149607</v>
      </c>
      <c r="O10" s="6">
        <f t="shared" si="12"/>
        <v>220</v>
      </c>
      <c r="P10" s="86">
        <f t="shared" si="13"/>
        <v>4.8118985126859144</v>
      </c>
      <c r="Q10" s="6">
        <f t="shared" si="14"/>
        <v>4572</v>
      </c>
      <c r="T10">
        <v>4572</v>
      </c>
      <c r="U10">
        <v>37</v>
      </c>
      <c r="V10">
        <v>48</v>
      </c>
      <c r="W10">
        <v>58</v>
      </c>
      <c r="X10">
        <v>53</v>
      </c>
      <c r="Y10">
        <v>67</v>
      </c>
      <c r="Z10">
        <v>63</v>
      </c>
      <c r="AA10">
        <v>60</v>
      </c>
      <c r="AB10">
        <v>56</v>
      </c>
      <c r="AC10">
        <v>61</v>
      </c>
      <c r="AD10">
        <v>65</v>
      </c>
      <c r="AE10">
        <v>63</v>
      </c>
      <c r="AF10">
        <v>81</v>
      </c>
      <c r="AG10">
        <v>55</v>
      </c>
      <c r="AH10">
        <v>65</v>
      </c>
      <c r="AI10">
        <v>68</v>
      </c>
      <c r="AJ10">
        <v>73</v>
      </c>
      <c r="AK10">
        <v>55</v>
      </c>
      <c r="AL10">
        <v>64</v>
      </c>
      <c r="AM10">
        <v>53</v>
      </c>
      <c r="AN10">
        <v>49</v>
      </c>
      <c r="AO10">
        <v>60</v>
      </c>
      <c r="AP10">
        <v>52</v>
      </c>
      <c r="AQ10">
        <v>53</v>
      </c>
      <c r="AR10">
        <v>48</v>
      </c>
      <c r="AS10">
        <v>59</v>
      </c>
      <c r="AT10">
        <v>49</v>
      </c>
      <c r="AU10">
        <v>41</v>
      </c>
      <c r="AV10">
        <v>55</v>
      </c>
      <c r="AW10">
        <v>59</v>
      </c>
      <c r="AX10">
        <v>58</v>
      </c>
      <c r="AY10">
        <v>50</v>
      </c>
      <c r="AZ10">
        <v>61</v>
      </c>
      <c r="BA10">
        <v>56</v>
      </c>
      <c r="BB10">
        <v>51</v>
      </c>
      <c r="BC10">
        <v>51</v>
      </c>
      <c r="BD10">
        <v>57</v>
      </c>
      <c r="BE10">
        <v>47</v>
      </c>
      <c r="BF10">
        <v>63</v>
      </c>
      <c r="BG10">
        <v>66</v>
      </c>
      <c r="BH10">
        <v>61</v>
      </c>
      <c r="BI10">
        <v>47</v>
      </c>
      <c r="BJ10">
        <v>76</v>
      </c>
      <c r="BK10">
        <v>65</v>
      </c>
      <c r="BL10">
        <v>63</v>
      </c>
      <c r="BM10">
        <v>66</v>
      </c>
      <c r="BN10">
        <v>66</v>
      </c>
      <c r="BO10">
        <v>60</v>
      </c>
      <c r="BP10">
        <v>64</v>
      </c>
      <c r="BQ10">
        <v>67</v>
      </c>
      <c r="BR10">
        <v>39</v>
      </c>
      <c r="BS10">
        <v>51</v>
      </c>
      <c r="BT10">
        <v>64</v>
      </c>
      <c r="BU10">
        <v>53</v>
      </c>
      <c r="BV10">
        <v>47</v>
      </c>
      <c r="BW10">
        <v>57</v>
      </c>
      <c r="BX10">
        <v>43</v>
      </c>
      <c r="BY10">
        <v>44</v>
      </c>
      <c r="BZ10">
        <v>51</v>
      </c>
      <c r="CA10">
        <v>42</v>
      </c>
      <c r="CB10">
        <v>52</v>
      </c>
      <c r="CC10">
        <v>43</v>
      </c>
      <c r="CD10">
        <v>48</v>
      </c>
      <c r="CE10">
        <v>42</v>
      </c>
      <c r="CF10">
        <v>57</v>
      </c>
      <c r="CG10">
        <v>56</v>
      </c>
      <c r="CH10">
        <v>69</v>
      </c>
      <c r="CI10">
        <v>62</v>
      </c>
      <c r="CJ10">
        <v>66</v>
      </c>
      <c r="CK10">
        <v>44</v>
      </c>
      <c r="CL10">
        <v>47</v>
      </c>
      <c r="CM10">
        <v>56</v>
      </c>
      <c r="CN10">
        <v>51</v>
      </c>
      <c r="CO10">
        <v>37</v>
      </c>
      <c r="CP10">
        <v>48</v>
      </c>
      <c r="CQ10">
        <v>46</v>
      </c>
      <c r="CR10">
        <v>39</v>
      </c>
      <c r="CS10">
        <v>31</v>
      </c>
      <c r="CT10">
        <v>30</v>
      </c>
      <c r="CU10">
        <v>32</v>
      </c>
      <c r="CV10">
        <v>40</v>
      </c>
      <c r="CW10">
        <v>33</v>
      </c>
      <c r="CX10">
        <v>18</v>
      </c>
      <c r="CY10">
        <v>28</v>
      </c>
      <c r="CZ10">
        <v>16</v>
      </c>
      <c r="DA10">
        <v>16</v>
      </c>
      <c r="DB10">
        <v>10</v>
      </c>
      <c r="DC10">
        <v>16</v>
      </c>
      <c r="DD10">
        <v>11</v>
      </c>
      <c r="DE10">
        <v>11</v>
      </c>
      <c r="DF10">
        <v>14</v>
      </c>
      <c r="DG10">
        <v>10</v>
      </c>
      <c r="DH10">
        <v>10</v>
      </c>
      <c r="DI10">
        <v>9</v>
      </c>
      <c r="DJ10">
        <v>8</v>
      </c>
      <c r="DK10">
        <v>5</v>
      </c>
      <c r="DL10">
        <v>3</v>
      </c>
      <c r="DM10">
        <v>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</row>
    <row r="11" spans="1:130">
      <c r="A11">
        <v>1300</v>
      </c>
      <c r="B11" t="s">
        <v>110</v>
      </c>
      <c r="C11" s="7">
        <f t="shared" si="0"/>
        <v>264</v>
      </c>
      <c r="D11" s="87">
        <f t="shared" si="1"/>
        <v>1.3830678960603522</v>
      </c>
      <c r="E11" s="7">
        <f t="shared" si="2"/>
        <v>1411</v>
      </c>
      <c r="F11" s="87">
        <f t="shared" si="3"/>
        <v>7.3920787929589267</v>
      </c>
      <c r="G11" s="7">
        <f t="shared" si="4"/>
        <v>2527</v>
      </c>
      <c r="H11" s="87">
        <f t="shared" si="5"/>
        <v>13.238683989941325</v>
      </c>
      <c r="I11" s="7">
        <f t="shared" si="6"/>
        <v>2491</v>
      </c>
      <c r="J11" s="87">
        <f t="shared" si="7"/>
        <v>13.050083822296731</v>
      </c>
      <c r="K11" s="7">
        <f t="shared" si="8"/>
        <v>9621</v>
      </c>
      <c r="L11" s="87">
        <f t="shared" si="9"/>
        <v>50.403394803017598</v>
      </c>
      <c r="M11" s="7">
        <f t="shared" si="10"/>
        <v>1973</v>
      </c>
      <c r="N11" s="87">
        <f t="shared" si="11"/>
        <v>10.336336965632858</v>
      </c>
      <c r="O11" s="7">
        <f t="shared" si="12"/>
        <v>801</v>
      </c>
      <c r="P11" s="87">
        <f t="shared" si="13"/>
        <v>4.1963537300922047</v>
      </c>
      <c r="Q11" s="7">
        <f t="shared" si="14"/>
        <v>19088</v>
      </c>
      <c r="T11">
        <v>19088</v>
      </c>
      <c r="U11">
        <v>264</v>
      </c>
      <c r="V11">
        <v>279</v>
      </c>
      <c r="W11">
        <v>322</v>
      </c>
      <c r="X11">
        <v>301</v>
      </c>
      <c r="Y11">
        <v>244</v>
      </c>
      <c r="Z11">
        <v>265</v>
      </c>
      <c r="AA11">
        <v>235</v>
      </c>
      <c r="AB11">
        <v>246</v>
      </c>
      <c r="AC11">
        <v>230</v>
      </c>
      <c r="AD11">
        <v>266</v>
      </c>
      <c r="AE11">
        <v>231</v>
      </c>
      <c r="AF11">
        <v>231</v>
      </c>
      <c r="AG11">
        <v>228</v>
      </c>
      <c r="AH11">
        <v>289</v>
      </c>
      <c r="AI11">
        <v>290</v>
      </c>
      <c r="AJ11">
        <v>281</v>
      </c>
      <c r="AK11">
        <v>269</v>
      </c>
      <c r="AL11">
        <v>261</v>
      </c>
      <c r="AM11">
        <v>255</v>
      </c>
      <c r="AN11">
        <v>269</v>
      </c>
      <c r="AO11">
        <v>235</v>
      </c>
      <c r="AP11">
        <v>242</v>
      </c>
      <c r="AQ11">
        <v>239</v>
      </c>
      <c r="AR11">
        <v>248</v>
      </c>
      <c r="AS11">
        <v>237</v>
      </c>
      <c r="AT11">
        <v>236</v>
      </c>
      <c r="AU11">
        <v>266</v>
      </c>
      <c r="AV11">
        <v>221</v>
      </c>
      <c r="AW11">
        <v>236</v>
      </c>
      <c r="AX11">
        <v>242</v>
      </c>
      <c r="AY11">
        <v>245</v>
      </c>
      <c r="AZ11">
        <v>245</v>
      </c>
      <c r="BA11">
        <v>238</v>
      </c>
      <c r="BB11">
        <v>315</v>
      </c>
      <c r="BC11">
        <v>266</v>
      </c>
      <c r="BD11">
        <v>287</v>
      </c>
      <c r="BE11">
        <v>231</v>
      </c>
      <c r="BF11">
        <v>226</v>
      </c>
      <c r="BG11">
        <v>214</v>
      </c>
      <c r="BH11">
        <v>244</v>
      </c>
      <c r="BI11">
        <v>217</v>
      </c>
      <c r="BJ11">
        <v>245</v>
      </c>
      <c r="BK11">
        <v>235</v>
      </c>
      <c r="BL11">
        <v>233</v>
      </c>
      <c r="BM11">
        <v>246</v>
      </c>
      <c r="BN11">
        <v>245</v>
      </c>
      <c r="BO11">
        <v>223</v>
      </c>
      <c r="BP11">
        <v>227</v>
      </c>
      <c r="BQ11">
        <v>224</v>
      </c>
      <c r="BR11">
        <v>234</v>
      </c>
      <c r="BS11">
        <v>242</v>
      </c>
      <c r="BT11">
        <v>256</v>
      </c>
      <c r="BU11">
        <v>269</v>
      </c>
      <c r="BV11">
        <v>210</v>
      </c>
      <c r="BW11">
        <v>222</v>
      </c>
      <c r="BX11">
        <v>230</v>
      </c>
      <c r="BY11">
        <v>232</v>
      </c>
      <c r="BZ11">
        <v>215</v>
      </c>
      <c r="CA11">
        <v>226</v>
      </c>
      <c r="CB11">
        <v>211</v>
      </c>
      <c r="CC11">
        <v>247</v>
      </c>
      <c r="CD11">
        <v>208</v>
      </c>
      <c r="CE11">
        <v>193</v>
      </c>
      <c r="CF11">
        <v>222</v>
      </c>
      <c r="CG11">
        <v>213</v>
      </c>
      <c r="CH11">
        <v>199</v>
      </c>
      <c r="CI11">
        <v>221</v>
      </c>
      <c r="CJ11">
        <v>167</v>
      </c>
      <c r="CK11">
        <v>185</v>
      </c>
      <c r="CL11">
        <v>187</v>
      </c>
      <c r="CM11">
        <v>151</v>
      </c>
      <c r="CN11">
        <v>171</v>
      </c>
      <c r="CO11">
        <v>173</v>
      </c>
      <c r="CP11">
        <v>139</v>
      </c>
      <c r="CQ11">
        <v>144</v>
      </c>
      <c r="CR11">
        <v>141</v>
      </c>
      <c r="CS11">
        <v>147</v>
      </c>
      <c r="CT11">
        <v>132</v>
      </c>
      <c r="CU11">
        <v>123</v>
      </c>
      <c r="CV11">
        <v>113</v>
      </c>
      <c r="CW11">
        <v>109</v>
      </c>
      <c r="CX11">
        <v>100</v>
      </c>
      <c r="CY11">
        <v>80</v>
      </c>
      <c r="CZ11">
        <v>76</v>
      </c>
      <c r="DA11">
        <v>59</v>
      </c>
      <c r="DB11">
        <v>72</v>
      </c>
      <c r="DC11">
        <v>57</v>
      </c>
      <c r="DD11">
        <v>60</v>
      </c>
      <c r="DE11">
        <v>40</v>
      </c>
      <c r="DF11">
        <v>36</v>
      </c>
      <c r="DG11">
        <v>31</v>
      </c>
      <c r="DH11">
        <v>18</v>
      </c>
      <c r="DI11">
        <v>26</v>
      </c>
      <c r="DJ11">
        <v>11</v>
      </c>
      <c r="DK11">
        <v>7</v>
      </c>
      <c r="DL11">
        <v>8</v>
      </c>
      <c r="DM11">
        <v>4</v>
      </c>
      <c r="DN11">
        <v>3</v>
      </c>
      <c r="DO11">
        <v>1</v>
      </c>
      <c r="DP11">
        <v>3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</row>
    <row r="12" spans="1:130">
      <c r="A12" s="4">
        <v>1400</v>
      </c>
      <c r="B12" s="4" t="s">
        <v>111</v>
      </c>
      <c r="C12" s="6">
        <f t="shared" si="0"/>
        <v>356</v>
      </c>
      <c r="D12" s="86">
        <f t="shared" si="1"/>
        <v>1.1627906976744187</v>
      </c>
      <c r="E12" s="6">
        <f t="shared" si="2"/>
        <v>1947</v>
      </c>
      <c r="F12" s="86">
        <f t="shared" si="3"/>
        <v>6.3594199111575644</v>
      </c>
      <c r="G12" s="6">
        <f t="shared" si="4"/>
        <v>4201</v>
      </c>
      <c r="H12" s="86">
        <f t="shared" si="5"/>
        <v>13.721583485759082</v>
      </c>
      <c r="I12" s="6">
        <f t="shared" si="6"/>
        <v>4181</v>
      </c>
      <c r="J12" s="86">
        <f t="shared" si="7"/>
        <v>13.656258165665012</v>
      </c>
      <c r="K12" s="6">
        <f t="shared" si="8"/>
        <v>16264</v>
      </c>
      <c r="L12" s="86">
        <f t="shared" si="9"/>
        <v>53.122550300496471</v>
      </c>
      <c r="M12" s="6">
        <f t="shared" si="10"/>
        <v>2660</v>
      </c>
      <c r="N12" s="86">
        <f t="shared" si="11"/>
        <v>8.6882675725111049</v>
      </c>
      <c r="O12" s="6">
        <f t="shared" si="12"/>
        <v>1007</v>
      </c>
      <c r="P12" s="86">
        <f t="shared" si="13"/>
        <v>3.2891298667363471</v>
      </c>
      <c r="Q12" s="6">
        <f t="shared" si="14"/>
        <v>30616</v>
      </c>
      <c r="T12">
        <v>30616</v>
      </c>
      <c r="U12">
        <v>356</v>
      </c>
      <c r="V12">
        <v>360</v>
      </c>
      <c r="W12">
        <v>416</v>
      </c>
      <c r="X12">
        <v>380</v>
      </c>
      <c r="Y12">
        <v>401</v>
      </c>
      <c r="Z12">
        <v>390</v>
      </c>
      <c r="AA12">
        <v>364</v>
      </c>
      <c r="AB12">
        <v>375</v>
      </c>
      <c r="AC12">
        <v>380</v>
      </c>
      <c r="AD12">
        <v>394</v>
      </c>
      <c r="AE12">
        <v>391</v>
      </c>
      <c r="AF12">
        <v>442</v>
      </c>
      <c r="AG12">
        <v>434</v>
      </c>
      <c r="AH12">
        <v>472</v>
      </c>
      <c r="AI12">
        <v>480</v>
      </c>
      <c r="AJ12">
        <v>469</v>
      </c>
      <c r="AK12">
        <v>431</v>
      </c>
      <c r="AL12">
        <v>448</v>
      </c>
      <c r="AM12">
        <v>407</v>
      </c>
      <c r="AN12">
        <v>443</v>
      </c>
      <c r="AO12">
        <v>425</v>
      </c>
      <c r="AP12">
        <v>393</v>
      </c>
      <c r="AQ12">
        <v>381</v>
      </c>
      <c r="AR12">
        <v>431</v>
      </c>
      <c r="AS12">
        <v>386</v>
      </c>
      <c r="AT12">
        <v>436</v>
      </c>
      <c r="AU12">
        <v>402</v>
      </c>
      <c r="AV12">
        <v>408</v>
      </c>
      <c r="AW12">
        <v>441</v>
      </c>
      <c r="AX12">
        <v>445</v>
      </c>
      <c r="AY12">
        <v>475</v>
      </c>
      <c r="AZ12">
        <v>463</v>
      </c>
      <c r="BA12">
        <v>473</v>
      </c>
      <c r="BB12">
        <v>482</v>
      </c>
      <c r="BC12">
        <v>432</v>
      </c>
      <c r="BD12">
        <v>446</v>
      </c>
      <c r="BE12">
        <v>413</v>
      </c>
      <c r="BF12">
        <v>395</v>
      </c>
      <c r="BG12">
        <v>417</v>
      </c>
      <c r="BH12">
        <v>431</v>
      </c>
      <c r="BI12">
        <v>431</v>
      </c>
      <c r="BJ12">
        <v>438</v>
      </c>
      <c r="BK12">
        <v>427</v>
      </c>
      <c r="BL12">
        <v>441</v>
      </c>
      <c r="BM12">
        <v>477</v>
      </c>
      <c r="BN12">
        <v>422</v>
      </c>
      <c r="BO12">
        <v>392</v>
      </c>
      <c r="BP12">
        <v>429</v>
      </c>
      <c r="BQ12">
        <v>415</v>
      </c>
      <c r="BR12">
        <v>407</v>
      </c>
      <c r="BS12">
        <v>449</v>
      </c>
      <c r="BT12">
        <v>443</v>
      </c>
      <c r="BU12">
        <v>384</v>
      </c>
      <c r="BV12">
        <v>351</v>
      </c>
      <c r="BW12">
        <v>328</v>
      </c>
      <c r="BX12">
        <v>309</v>
      </c>
      <c r="BY12">
        <v>360</v>
      </c>
      <c r="BZ12">
        <v>358</v>
      </c>
      <c r="CA12">
        <v>305</v>
      </c>
      <c r="CB12">
        <v>361</v>
      </c>
      <c r="CC12">
        <v>343</v>
      </c>
      <c r="CD12">
        <v>351</v>
      </c>
      <c r="CE12">
        <v>315</v>
      </c>
      <c r="CF12">
        <v>310</v>
      </c>
      <c r="CG12">
        <v>288</v>
      </c>
      <c r="CH12">
        <v>310</v>
      </c>
      <c r="CI12">
        <v>297</v>
      </c>
      <c r="CJ12">
        <v>284</v>
      </c>
      <c r="CK12">
        <v>253</v>
      </c>
      <c r="CL12">
        <v>233</v>
      </c>
      <c r="CM12">
        <v>233</v>
      </c>
      <c r="CN12">
        <v>193</v>
      </c>
      <c r="CO12">
        <v>216</v>
      </c>
      <c r="CP12">
        <v>225</v>
      </c>
      <c r="CQ12">
        <v>180</v>
      </c>
      <c r="CR12">
        <v>200</v>
      </c>
      <c r="CS12">
        <v>172</v>
      </c>
      <c r="CT12">
        <v>173</v>
      </c>
      <c r="CU12">
        <v>159</v>
      </c>
      <c r="CV12">
        <v>139</v>
      </c>
      <c r="CW12">
        <v>116</v>
      </c>
      <c r="CX12">
        <v>119</v>
      </c>
      <c r="CY12">
        <v>112</v>
      </c>
      <c r="CZ12">
        <v>89</v>
      </c>
      <c r="DA12">
        <v>80</v>
      </c>
      <c r="DB12">
        <v>79</v>
      </c>
      <c r="DC12">
        <v>70</v>
      </c>
      <c r="DD12">
        <v>77</v>
      </c>
      <c r="DE12">
        <v>45</v>
      </c>
      <c r="DF12">
        <v>41</v>
      </c>
      <c r="DG12">
        <v>37</v>
      </c>
      <c r="DH12">
        <v>27</v>
      </c>
      <c r="DI12">
        <v>25</v>
      </c>
      <c r="DJ12">
        <v>25</v>
      </c>
      <c r="DK12">
        <v>19</v>
      </c>
      <c r="DL12">
        <v>12</v>
      </c>
      <c r="DM12">
        <v>8</v>
      </c>
      <c r="DN12">
        <v>11</v>
      </c>
      <c r="DO12">
        <v>6</v>
      </c>
      <c r="DP12">
        <v>5</v>
      </c>
      <c r="DQ12">
        <v>3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</row>
    <row r="13" spans="1:130">
      <c r="A13">
        <v>1604</v>
      </c>
      <c r="B13" t="s">
        <v>112</v>
      </c>
      <c r="C13" s="7">
        <f t="shared" si="0"/>
        <v>160</v>
      </c>
      <c r="D13" s="87">
        <f t="shared" si="1"/>
        <v>1.1937625904648212</v>
      </c>
      <c r="E13" s="7">
        <f t="shared" si="2"/>
        <v>938</v>
      </c>
      <c r="F13" s="87">
        <f t="shared" si="3"/>
        <v>6.998433186600014</v>
      </c>
      <c r="G13" s="7">
        <f t="shared" si="4"/>
        <v>1873</v>
      </c>
      <c r="H13" s="87">
        <f t="shared" si="5"/>
        <v>13.974483324628814</v>
      </c>
      <c r="I13" s="7">
        <f t="shared" si="6"/>
        <v>1822</v>
      </c>
      <c r="J13" s="87">
        <f t="shared" si="7"/>
        <v>13.593971498918153</v>
      </c>
      <c r="K13" s="7">
        <f t="shared" si="8"/>
        <v>7081</v>
      </c>
      <c r="L13" s="87">
        <f t="shared" si="9"/>
        <v>52.831455644258753</v>
      </c>
      <c r="M13" s="7">
        <f t="shared" si="10"/>
        <v>1235</v>
      </c>
      <c r="N13" s="87">
        <f t="shared" si="11"/>
        <v>9.2143549951503392</v>
      </c>
      <c r="O13" s="7">
        <f t="shared" si="12"/>
        <v>294</v>
      </c>
      <c r="P13" s="87">
        <f t="shared" si="13"/>
        <v>2.1935387599791092</v>
      </c>
      <c r="Q13" s="7">
        <f t="shared" si="14"/>
        <v>13403</v>
      </c>
      <c r="T13">
        <v>13403</v>
      </c>
      <c r="U13">
        <v>160</v>
      </c>
      <c r="V13">
        <v>178</v>
      </c>
      <c r="W13">
        <v>213</v>
      </c>
      <c r="X13">
        <v>181</v>
      </c>
      <c r="Y13">
        <v>184</v>
      </c>
      <c r="Z13">
        <v>182</v>
      </c>
      <c r="AA13">
        <v>176</v>
      </c>
      <c r="AB13">
        <v>160</v>
      </c>
      <c r="AC13">
        <v>170</v>
      </c>
      <c r="AD13">
        <v>199</v>
      </c>
      <c r="AE13">
        <v>163</v>
      </c>
      <c r="AF13">
        <v>182</v>
      </c>
      <c r="AG13">
        <v>212</v>
      </c>
      <c r="AH13">
        <v>203</v>
      </c>
      <c r="AI13">
        <v>217</v>
      </c>
      <c r="AJ13">
        <v>191</v>
      </c>
      <c r="AK13">
        <v>208</v>
      </c>
      <c r="AL13">
        <v>196</v>
      </c>
      <c r="AM13">
        <v>184</v>
      </c>
      <c r="AN13">
        <v>192</v>
      </c>
      <c r="AO13">
        <v>195</v>
      </c>
      <c r="AP13">
        <v>190</v>
      </c>
      <c r="AQ13">
        <v>171</v>
      </c>
      <c r="AR13">
        <v>170</v>
      </c>
      <c r="AS13">
        <v>147</v>
      </c>
      <c r="AT13">
        <v>169</v>
      </c>
      <c r="AU13">
        <v>150</v>
      </c>
      <c r="AV13">
        <v>160</v>
      </c>
      <c r="AW13">
        <v>158</v>
      </c>
      <c r="AX13">
        <v>177</v>
      </c>
      <c r="AY13">
        <v>164</v>
      </c>
      <c r="AZ13">
        <v>183</v>
      </c>
      <c r="BA13">
        <v>194</v>
      </c>
      <c r="BB13">
        <v>180</v>
      </c>
      <c r="BC13">
        <v>204</v>
      </c>
      <c r="BD13">
        <v>230</v>
      </c>
      <c r="BE13">
        <v>187</v>
      </c>
      <c r="BF13">
        <v>165</v>
      </c>
      <c r="BG13">
        <v>168</v>
      </c>
      <c r="BH13">
        <v>182</v>
      </c>
      <c r="BI13">
        <v>220</v>
      </c>
      <c r="BJ13">
        <v>174</v>
      </c>
      <c r="BK13">
        <v>177</v>
      </c>
      <c r="BL13">
        <v>205</v>
      </c>
      <c r="BM13">
        <v>179</v>
      </c>
      <c r="BN13">
        <v>205</v>
      </c>
      <c r="BO13">
        <v>178</v>
      </c>
      <c r="BP13">
        <v>201</v>
      </c>
      <c r="BQ13">
        <v>197</v>
      </c>
      <c r="BR13">
        <v>161</v>
      </c>
      <c r="BS13">
        <v>196</v>
      </c>
      <c r="BT13">
        <v>219</v>
      </c>
      <c r="BU13">
        <v>191</v>
      </c>
      <c r="BV13">
        <v>137</v>
      </c>
      <c r="BW13">
        <v>170</v>
      </c>
      <c r="BX13">
        <v>178</v>
      </c>
      <c r="BY13">
        <v>167</v>
      </c>
      <c r="BZ13">
        <v>153</v>
      </c>
      <c r="CA13">
        <v>165</v>
      </c>
      <c r="CB13">
        <v>166</v>
      </c>
      <c r="CC13">
        <v>134</v>
      </c>
      <c r="CD13">
        <v>137</v>
      </c>
      <c r="CE13">
        <v>134</v>
      </c>
      <c r="CF13">
        <v>149</v>
      </c>
      <c r="CG13">
        <v>144</v>
      </c>
      <c r="CH13">
        <v>131</v>
      </c>
      <c r="CI13">
        <v>111</v>
      </c>
      <c r="CJ13">
        <v>122</v>
      </c>
      <c r="CK13">
        <v>144</v>
      </c>
      <c r="CL13">
        <v>100</v>
      </c>
      <c r="CM13">
        <v>81</v>
      </c>
      <c r="CN13">
        <v>99</v>
      </c>
      <c r="CO13">
        <v>103</v>
      </c>
      <c r="CP13">
        <v>114</v>
      </c>
      <c r="CQ13">
        <v>102</v>
      </c>
      <c r="CR13">
        <v>76</v>
      </c>
      <c r="CS13">
        <v>102</v>
      </c>
      <c r="CT13">
        <v>72</v>
      </c>
      <c r="CU13">
        <v>71</v>
      </c>
      <c r="CV13">
        <v>49</v>
      </c>
      <c r="CW13">
        <v>49</v>
      </c>
      <c r="CX13">
        <v>43</v>
      </c>
      <c r="CY13">
        <v>45</v>
      </c>
      <c r="CZ13">
        <v>24</v>
      </c>
      <c r="DA13">
        <v>29</v>
      </c>
      <c r="DB13">
        <v>19</v>
      </c>
      <c r="DC13">
        <v>21</v>
      </c>
      <c r="DD13">
        <v>18</v>
      </c>
      <c r="DE13">
        <v>6</v>
      </c>
      <c r="DF13">
        <v>11</v>
      </c>
      <c r="DG13">
        <v>5</v>
      </c>
      <c r="DH13">
        <v>6</v>
      </c>
      <c r="DI13">
        <v>5</v>
      </c>
      <c r="DJ13">
        <v>5</v>
      </c>
      <c r="DK13">
        <v>2</v>
      </c>
      <c r="DL13">
        <v>2</v>
      </c>
      <c r="DM13">
        <v>3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</row>
    <row r="14" spans="1:130">
      <c r="A14" s="4">
        <v>1606</v>
      </c>
      <c r="B14" s="4" t="s">
        <v>113</v>
      </c>
      <c r="C14" s="6">
        <f t="shared" si="0"/>
        <v>3</v>
      </c>
      <c r="D14" s="86">
        <f t="shared" si="1"/>
        <v>1.1152416356877324</v>
      </c>
      <c r="E14" s="6">
        <f t="shared" si="2"/>
        <v>9</v>
      </c>
      <c r="F14" s="86">
        <f t="shared" si="3"/>
        <v>3.3457249070631967</v>
      </c>
      <c r="G14" s="6">
        <f t="shared" si="4"/>
        <v>21</v>
      </c>
      <c r="H14" s="86">
        <f t="shared" si="5"/>
        <v>7.8066914498141262</v>
      </c>
      <c r="I14" s="6">
        <f t="shared" si="6"/>
        <v>24</v>
      </c>
      <c r="J14" s="86">
        <f t="shared" si="7"/>
        <v>8.921933085501859</v>
      </c>
      <c r="K14" s="6">
        <f t="shared" si="8"/>
        <v>167</v>
      </c>
      <c r="L14" s="86">
        <f t="shared" si="9"/>
        <v>62.081784386617102</v>
      </c>
      <c r="M14" s="6">
        <f t="shared" si="10"/>
        <v>39</v>
      </c>
      <c r="N14" s="86">
        <f t="shared" si="11"/>
        <v>14.49814126394052</v>
      </c>
      <c r="O14" s="6">
        <f t="shared" si="12"/>
        <v>6</v>
      </c>
      <c r="P14" s="86">
        <f t="shared" si="13"/>
        <v>2.2304832713754648</v>
      </c>
      <c r="Q14" s="6">
        <f t="shared" si="14"/>
        <v>269</v>
      </c>
      <c r="T14">
        <v>269</v>
      </c>
      <c r="U14">
        <v>3</v>
      </c>
      <c r="V14">
        <v>1</v>
      </c>
      <c r="W14">
        <v>3</v>
      </c>
      <c r="X14">
        <v>3</v>
      </c>
      <c r="Y14">
        <v>2</v>
      </c>
      <c r="Z14">
        <v>0</v>
      </c>
      <c r="AA14">
        <v>1</v>
      </c>
      <c r="AB14">
        <v>2</v>
      </c>
      <c r="AC14">
        <v>1</v>
      </c>
      <c r="AD14">
        <v>1</v>
      </c>
      <c r="AE14">
        <v>0</v>
      </c>
      <c r="AF14">
        <v>4</v>
      </c>
      <c r="AG14">
        <v>0</v>
      </c>
      <c r="AH14">
        <v>5</v>
      </c>
      <c r="AI14">
        <v>4</v>
      </c>
      <c r="AJ14">
        <v>3</v>
      </c>
      <c r="AK14">
        <v>1</v>
      </c>
      <c r="AL14">
        <v>4</v>
      </c>
      <c r="AM14">
        <v>4</v>
      </c>
      <c r="AN14">
        <v>3</v>
      </c>
      <c r="AO14">
        <v>3</v>
      </c>
      <c r="AP14">
        <v>0</v>
      </c>
      <c r="AQ14">
        <v>3</v>
      </c>
      <c r="AR14">
        <v>2</v>
      </c>
      <c r="AS14">
        <v>3</v>
      </c>
      <c r="AT14">
        <v>1</v>
      </c>
      <c r="AU14">
        <v>2</v>
      </c>
      <c r="AV14">
        <v>4</v>
      </c>
      <c r="AW14">
        <v>2</v>
      </c>
      <c r="AX14">
        <v>1</v>
      </c>
      <c r="AY14">
        <v>2</v>
      </c>
      <c r="AZ14">
        <v>2</v>
      </c>
      <c r="BA14">
        <v>5</v>
      </c>
      <c r="BB14">
        <v>1</v>
      </c>
      <c r="BC14">
        <v>3</v>
      </c>
      <c r="BD14">
        <v>4</v>
      </c>
      <c r="BE14">
        <v>2</v>
      </c>
      <c r="BF14">
        <v>2</v>
      </c>
      <c r="BG14">
        <v>0</v>
      </c>
      <c r="BH14">
        <v>6</v>
      </c>
      <c r="BI14">
        <v>2</v>
      </c>
      <c r="BJ14">
        <v>3</v>
      </c>
      <c r="BK14">
        <v>1</v>
      </c>
      <c r="BL14">
        <v>5</v>
      </c>
      <c r="BM14">
        <v>3</v>
      </c>
      <c r="BN14">
        <v>4</v>
      </c>
      <c r="BO14">
        <v>2</v>
      </c>
      <c r="BP14">
        <v>5</v>
      </c>
      <c r="BQ14">
        <v>3</v>
      </c>
      <c r="BR14">
        <v>5</v>
      </c>
      <c r="BS14">
        <v>7</v>
      </c>
      <c r="BT14">
        <v>5</v>
      </c>
      <c r="BU14">
        <v>5</v>
      </c>
      <c r="BV14">
        <v>2</v>
      </c>
      <c r="BW14">
        <v>3</v>
      </c>
      <c r="BX14">
        <v>7</v>
      </c>
      <c r="BY14">
        <v>5</v>
      </c>
      <c r="BZ14">
        <v>5</v>
      </c>
      <c r="CA14">
        <v>3</v>
      </c>
      <c r="CB14">
        <v>8</v>
      </c>
      <c r="CC14">
        <v>11</v>
      </c>
      <c r="CD14">
        <v>6</v>
      </c>
      <c r="CE14">
        <v>5</v>
      </c>
      <c r="CF14">
        <v>7</v>
      </c>
      <c r="CG14">
        <v>5</v>
      </c>
      <c r="CH14">
        <v>10</v>
      </c>
      <c r="CI14">
        <v>4</v>
      </c>
      <c r="CJ14">
        <v>7</v>
      </c>
      <c r="CK14">
        <v>2</v>
      </c>
      <c r="CL14">
        <v>5</v>
      </c>
      <c r="CM14">
        <v>5</v>
      </c>
      <c r="CN14">
        <v>3</v>
      </c>
      <c r="CO14">
        <v>2</v>
      </c>
      <c r="CP14">
        <v>1</v>
      </c>
      <c r="CQ14">
        <v>3</v>
      </c>
      <c r="CR14">
        <v>3</v>
      </c>
      <c r="CS14">
        <v>0</v>
      </c>
      <c r="CT14">
        <v>1</v>
      </c>
      <c r="CU14">
        <v>3</v>
      </c>
      <c r="CV14">
        <v>4</v>
      </c>
      <c r="CW14">
        <v>1</v>
      </c>
      <c r="CX14">
        <v>2</v>
      </c>
      <c r="CY14">
        <v>0</v>
      </c>
      <c r="CZ14">
        <v>1</v>
      </c>
      <c r="DA14">
        <v>0</v>
      </c>
      <c r="DB14">
        <v>1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</row>
    <row r="15" spans="1:130">
      <c r="C15" s="11">
        <f>SUM(C8:C14)</f>
        <v>2840</v>
      </c>
      <c r="D15" s="88">
        <f t="shared" si="1"/>
        <v>1.163090708789116</v>
      </c>
      <c r="E15" s="11">
        <f t="shared" ref="E15:Q15" si="15">SUM(E8:E14)</f>
        <v>14731</v>
      </c>
      <c r="F15" s="88">
        <f t="shared" si="3"/>
        <v>6.0329187433705878</v>
      </c>
      <c r="G15" s="11">
        <f t="shared" si="15"/>
        <v>30052</v>
      </c>
      <c r="H15" s="88">
        <f t="shared" si="5"/>
        <v>12.307465486102295</v>
      </c>
      <c r="I15" s="11">
        <f t="shared" si="15"/>
        <v>31553</v>
      </c>
      <c r="J15" s="88">
        <f t="shared" si="7"/>
        <v>12.92218349803626</v>
      </c>
      <c r="K15" s="11">
        <f t="shared" si="15"/>
        <v>132895</v>
      </c>
      <c r="L15" s="88">
        <f t="shared" si="9"/>
        <v>54.425683008637179</v>
      </c>
      <c r="M15" s="11">
        <f t="shared" si="15"/>
        <v>23435</v>
      </c>
      <c r="N15" s="88">
        <f t="shared" si="11"/>
        <v>9.5975460424200474</v>
      </c>
      <c r="O15" s="11">
        <f t="shared" si="15"/>
        <v>8671</v>
      </c>
      <c r="P15" s="88">
        <f t="shared" si="13"/>
        <v>3.5511125126445156</v>
      </c>
      <c r="Q15" s="11">
        <f t="shared" si="15"/>
        <v>244177</v>
      </c>
    </row>
    <row r="16" spans="1:130">
      <c r="C16" s="7"/>
      <c r="D16" s="87"/>
      <c r="E16" s="7"/>
      <c r="F16" s="87"/>
      <c r="G16" s="7"/>
      <c r="H16" s="87"/>
      <c r="I16" s="7"/>
      <c r="J16" s="87"/>
      <c r="K16" s="7"/>
      <c r="L16" s="87"/>
      <c r="M16" s="7"/>
      <c r="N16" s="87"/>
      <c r="O16" s="7"/>
      <c r="P16" s="87"/>
      <c r="Q16" s="7"/>
    </row>
    <row r="17" spans="1:130">
      <c r="A17" s="31">
        <v>2000</v>
      </c>
      <c r="B17" s="4" t="s">
        <v>114</v>
      </c>
      <c r="C17" s="6">
        <f t="shared" si="0"/>
        <v>268</v>
      </c>
      <c r="D17" s="86">
        <f t="shared" si="1"/>
        <v>1.2205674727877214</v>
      </c>
      <c r="E17" s="6">
        <f t="shared" si="2"/>
        <v>1353</v>
      </c>
      <c r="F17" s="86">
        <f t="shared" si="3"/>
        <v>6.1620439950812953</v>
      </c>
      <c r="G17" s="6">
        <f t="shared" si="4"/>
        <v>2688</v>
      </c>
      <c r="H17" s="86">
        <f t="shared" si="5"/>
        <v>12.242109577811176</v>
      </c>
      <c r="I17" s="6">
        <f t="shared" si="6"/>
        <v>2999</v>
      </c>
      <c r="J17" s="86">
        <f t="shared" si="7"/>
        <v>13.658514368993943</v>
      </c>
      <c r="K17" s="6">
        <f t="shared" si="8"/>
        <v>12577</v>
      </c>
      <c r="L17" s="86">
        <f t="shared" si="9"/>
        <v>57.280138452429753</v>
      </c>
      <c r="M17" s="6">
        <f t="shared" si="10"/>
        <v>1575</v>
      </c>
      <c r="N17" s="86">
        <f t="shared" si="11"/>
        <v>7.1731110807487353</v>
      </c>
      <c r="O17" s="6">
        <f t="shared" si="12"/>
        <v>497</v>
      </c>
      <c r="P17" s="86">
        <f t="shared" si="13"/>
        <v>2.2635150521473792</v>
      </c>
      <c r="Q17" s="6">
        <f t="shared" si="14"/>
        <v>21957</v>
      </c>
      <c r="T17">
        <v>21957</v>
      </c>
      <c r="U17">
        <v>268</v>
      </c>
      <c r="V17">
        <v>246</v>
      </c>
      <c r="W17">
        <v>277</v>
      </c>
      <c r="X17">
        <v>317</v>
      </c>
      <c r="Y17">
        <v>257</v>
      </c>
      <c r="Z17">
        <v>256</v>
      </c>
      <c r="AA17">
        <v>257</v>
      </c>
      <c r="AB17">
        <v>236</v>
      </c>
      <c r="AC17">
        <v>252</v>
      </c>
      <c r="AD17">
        <v>268</v>
      </c>
      <c r="AE17">
        <v>237</v>
      </c>
      <c r="AF17">
        <v>263</v>
      </c>
      <c r="AG17">
        <v>306</v>
      </c>
      <c r="AH17">
        <v>291</v>
      </c>
      <c r="AI17">
        <v>312</v>
      </c>
      <c r="AJ17">
        <v>266</v>
      </c>
      <c r="AK17">
        <v>272</v>
      </c>
      <c r="AL17">
        <v>262</v>
      </c>
      <c r="AM17">
        <v>275</v>
      </c>
      <c r="AN17">
        <v>251</v>
      </c>
      <c r="AO17">
        <v>289</v>
      </c>
      <c r="AP17">
        <v>306</v>
      </c>
      <c r="AQ17">
        <v>313</v>
      </c>
      <c r="AR17">
        <v>343</v>
      </c>
      <c r="AS17">
        <v>324</v>
      </c>
      <c r="AT17">
        <v>364</v>
      </c>
      <c r="AU17">
        <v>405</v>
      </c>
      <c r="AV17">
        <v>402</v>
      </c>
      <c r="AW17">
        <v>381</v>
      </c>
      <c r="AX17">
        <v>436</v>
      </c>
      <c r="AY17">
        <v>466</v>
      </c>
      <c r="AZ17">
        <v>462</v>
      </c>
      <c r="BA17">
        <v>414</v>
      </c>
      <c r="BB17">
        <v>388</v>
      </c>
      <c r="BC17">
        <v>416</v>
      </c>
      <c r="BD17">
        <v>392</v>
      </c>
      <c r="BE17">
        <v>405</v>
      </c>
      <c r="BF17">
        <v>370</v>
      </c>
      <c r="BG17">
        <v>327</v>
      </c>
      <c r="BH17">
        <v>371</v>
      </c>
      <c r="BI17">
        <v>358</v>
      </c>
      <c r="BJ17">
        <v>333</v>
      </c>
      <c r="BK17">
        <v>323</v>
      </c>
      <c r="BL17">
        <v>328</v>
      </c>
      <c r="BM17">
        <v>347</v>
      </c>
      <c r="BN17">
        <v>313</v>
      </c>
      <c r="BO17">
        <v>292</v>
      </c>
      <c r="BP17">
        <v>297</v>
      </c>
      <c r="BQ17">
        <v>271</v>
      </c>
      <c r="BR17">
        <v>282</v>
      </c>
      <c r="BS17">
        <v>271</v>
      </c>
      <c r="BT17">
        <v>227</v>
      </c>
      <c r="BU17">
        <v>222</v>
      </c>
      <c r="BV17">
        <v>253</v>
      </c>
      <c r="BW17">
        <v>240</v>
      </c>
      <c r="BX17">
        <v>245</v>
      </c>
      <c r="BY17">
        <v>221</v>
      </c>
      <c r="BZ17">
        <v>222</v>
      </c>
      <c r="CA17">
        <v>204</v>
      </c>
      <c r="CB17">
        <v>227</v>
      </c>
      <c r="CC17">
        <v>224</v>
      </c>
      <c r="CD17">
        <v>222</v>
      </c>
      <c r="CE17">
        <v>209</v>
      </c>
      <c r="CF17">
        <v>180</v>
      </c>
      <c r="CG17">
        <v>206</v>
      </c>
      <c r="CH17">
        <v>209</v>
      </c>
      <c r="CI17">
        <v>216</v>
      </c>
      <c r="CJ17">
        <v>186</v>
      </c>
      <c r="CK17">
        <v>167</v>
      </c>
      <c r="CL17">
        <v>164</v>
      </c>
      <c r="CM17">
        <v>149</v>
      </c>
      <c r="CN17">
        <v>116</v>
      </c>
      <c r="CO17">
        <v>115</v>
      </c>
      <c r="CP17">
        <v>113</v>
      </c>
      <c r="CQ17">
        <v>115</v>
      </c>
      <c r="CR17">
        <v>100</v>
      </c>
      <c r="CS17">
        <v>104</v>
      </c>
      <c r="CT17">
        <v>77</v>
      </c>
      <c r="CU17">
        <v>95</v>
      </c>
      <c r="CV17">
        <v>74</v>
      </c>
      <c r="CW17">
        <v>71</v>
      </c>
      <c r="CX17">
        <v>62</v>
      </c>
      <c r="CY17">
        <v>39</v>
      </c>
      <c r="CZ17">
        <v>43</v>
      </c>
      <c r="DA17">
        <v>41</v>
      </c>
      <c r="DB17">
        <v>38</v>
      </c>
      <c r="DC17">
        <v>39</v>
      </c>
      <c r="DD17">
        <v>24</v>
      </c>
      <c r="DE17">
        <v>28</v>
      </c>
      <c r="DF17">
        <v>24</v>
      </c>
      <c r="DG17">
        <v>20</v>
      </c>
      <c r="DH17">
        <v>13</v>
      </c>
      <c r="DI17">
        <v>16</v>
      </c>
      <c r="DJ17">
        <v>19</v>
      </c>
      <c r="DK17">
        <v>6</v>
      </c>
      <c r="DL17">
        <v>3</v>
      </c>
      <c r="DM17">
        <v>4</v>
      </c>
      <c r="DN17">
        <v>0</v>
      </c>
      <c r="DO17">
        <v>3</v>
      </c>
      <c r="DP17">
        <v>1</v>
      </c>
      <c r="DQ17">
        <v>1</v>
      </c>
      <c r="DR17">
        <v>2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</row>
    <row r="18" spans="1:130">
      <c r="A18">
        <v>2300</v>
      </c>
      <c r="B18" t="s">
        <v>115</v>
      </c>
      <c r="C18" s="7">
        <f t="shared" si="0"/>
        <v>29</v>
      </c>
      <c r="D18" s="87">
        <f t="shared" si="1"/>
        <v>0.81028220173232735</v>
      </c>
      <c r="E18" s="7">
        <f t="shared" si="2"/>
        <v>207</v>
      </c>
      <c r="F18" s="87">
        <f t="shared" si="3"/>
        <v>5.7837384744342</v>
      </c>
      <c r="G18" s="7">
        <f t="shared" si="4"/>
        <v>558</v>
      </c>
      <c r="H18" s="87">
        <f t="shared" si="5"/>
        <v>15.590947191953058</v>
      </c>
      <c r="I18" s="7">
        <f t="shared" si="6"/>
        <v>493</v>
      </c>
      <c r="J18" s="87">
        <f t="shared" si="7"/>
        <v>13.774797429449567</v>
      </c>
      <c r="K18" s="7">
        <f t="shared" si="8"/>
        <v>1934</v>
      </c>
      <c r="L18" s="87">
        <f t="shared" si="9"/>
        <v>54.037440625873145</v>
      </c>
      <c r="M18" s="7">
        <f t="shared" si="10"/>
        <v>264</v>
      </c>
      <c r="N18" s="87">
        <f t="shared" si="11"/>
        <v>7.3763621123218766</v>
      </c>
      <c r="O18" s="7">
        <f t="shared" si="12"/>
        <v>94</v>
      </c>
      <c r="P18" s="87">
        <f t="shared" si="13"/>
        <v>2.6264319642358198</v>
      </c>
      <c r="Q18" s="7">
        <f t="shared" si="14"/>
        <v>3579</v>
      </c>
      <c r="T18">
        <v>3579</v>
      </c>
      <c r="U18">
        <v>29</v>
      </c>
      <c r="V18">
        <v>43</v>
      </c>
      <c r="W18">
        <v>41</v>
      </c>
      <c r="X18">
        <v>42</v>
      </c>
      <c r="Y18">
        <v>45</v>
      </c>
      <c r="Z18">
        <v>36</v>
      </c>
      <c r="AA18">
        <v>55</v>
      </c>
      <c r="AB18">
        <v>53</v>
      </c>
      <c r="AC18">
        <v>55</v>
      </c>
      <c r="AD18">
        <v>56</v>
      </c>
      <c r="AE18">
        <v>44</v>
      </c>
      <c r="AF18">
        <v>72</v>
      </c>
      <c r="AG18">
        <v>62</v>
      </c>
      <c r="AH18">
        <v>50</v>
      </c>
      <c r="AI18">
        <v>50</v>
      </c>
      <c r="AJ18">
        <v>61</v>
      </c>
      <c r="AK18">
        <v>51</v>
      </c>
      <c r="AL18">
        <v>46</v>
      </c>
      <c r="AM18">
        <v>43</v>
      </c>
      <c r="AN18">
        <v>51</v>
      </c>
      <c r="AO18">
        <v>51</v>
      </c>
      <c r="AP18">
        <v>43</v>
      </c>
      <c r="AQ18">
        <v>61</v>
      </c>
      <c r="AR18">
        <v>58</v>
      </c>
      <c r="AS18">
        <v>45</v>
      </c>
      <c r="AT18">
        <v>44</v>
      </c>
      <c r="AU18">
        <v>40</v>
      </c>
      <c r="AV18">
        <v>48</v>
      </c>
      <c r="AW18">
        <v>64</v>
      </c>
      <c r="AX18">
        <v>76</v>
      </c>
      <c r="AY18">
        <v>51</v>
      </c>
      <c r="AZ18">
        <v>56</v>
      </c>
      <c r="BA18">
        <v>65</v>
      </c>
      <c r="BB18">
        <v>46</v>
      </c>
      <c r="BC18">
        <v>55</v>
      </c>
      <c r="BD18">
        <v>44</v>
      </c>
      <c r="BE18">
        <v>50</v>
      </c>
      <c r="BF18">
        <v>54</v>
      </c>
      <c r="BG18">
        <v>66</v>
      </c>
      <c r="BH18">
        <v>34</v>
      </c>
      <c r="BI18">
        <v>64</v>
      </c>
      <c r="BJ18">
        <v>51</v>
      </c>
      <c r="BK18">
        <v>56</v>
      </c>
      <c r="BL18">
        <v>53</v>
      </c>
      <c r="BM18">
        <v>40</v>
      </c>
      <c r="BN18">
        <v>50</v>
      </c>
      <c r="BO18">
        <v>35</v>
      </c>
      <c r="BP18">
        <v>46</v>
      </c>
      <c r="BQ18">
        <v>48</v>
      </c>
      <c r="BR18">
        <v>48</v>
      </c>
      <c r="BS18">
        <v>56</v>
      </c>
      <c r="BT18">
        <v>45</v>
      </c>
      <c r="BU18">
        <v>45</v>
      </c>
      <c r="BV18">
        <v>50</v>
      </c>
      <c r="BW18">
        <v>41</v>
      </c>
      <c r="BX18">
        <v>45</v>
      </c>
      <c r="BY18">
        <v>36</v>
      </c>
      <c r="BZ18">
        <v>36</v>
      </c>
      <c r="CA18">
        <v>36</v>
      </c>
      <c r="CB18">
        <v>42</v>
      </c>
      <c r="CC18">
        <v>40</v>
      </c>
      <c r="CD18">
        <v>44</v>
      </c>
      <c r="CE18">
        <v>55</v>
      </c>
      <c r="CF18">
        <v>37</v>
      </c>
      <c r="CG18">
        <v>33</v>
      </c>
      <c r="CH18">
        <v>30</v>
      </c>
      <c r="CI18">
        <v>23</v>
      </c>
      <c r="CJ18">
        <v>27</v>
      </c>
      <c r="CK18">
        <v>26</v>
      </c>
      <c r="CL18">
        <v>18</v>
      </c>
      <c r="CM18">
        <v>21</v>
      </c>
      <c r="CN18">
        <v>24</v>
      </c>
      <c r="CO18">
        <v>30</v>
      </c>
      <c r="CP18">
        <v>18</v>
      </c>
      <c r="CQ18">
        <v>18</v>
      </c>
      <c r="CR18">
        <v>25</v>
      </c>
      <c r="CS18">
        <v>14</v>
      </c>
      <c r="CT18">
        <v>16</v>
      </c>
      <c r="CU18">
        <v>15</v>
      </c>
      <c r="CV18">
        <v>12</v>
      </c>
      <c r="CW18">
        <v>14</v>
      </c>
      <c r="CX18">
        <v>10</v>
      </c>
      <c r="CY18">
        <v>10</v>
      </c>
      <c r="CZ18">
        <v>14</v>
      </c>
      <c r="DA18">
        <v>5</v>
      </c>
      <c r="DB18">
        <v>8</v>
      </c>
      <c r="DC18">
        <v>7</v>
      </c>
      <c r="DD18">
        <v>6</v>
      </c>
      <c r="DE18">
        <v>4</v>
      </c>
      <c r="DF18">
        <v>7</v>
      </c>
      <c r="DG18">
        <v>3</v>
      </c>
      <c r="DH18">
        <v>2</v>
      </c>
      <c r="DI18">
        <v>1</v>
      </c>
      <c r="DJ18">
        <v>0</v>
      </c>
      <c r="DK18">
        <v>1</v>
      </c>
      <c r="DL18">
        <v>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</row>
    <row r="19" spans="1:130">
      <c r="A19" s="4">
        <v>2506</v>
      </c>
      <c r="B19" s="4" t="s">
        <v>116</v>
      </c>
      <c r="C19" s="6">
        <f t="shared" si="0"/>
        <v>17</v>
      </c>
      <c r="D19" s="86">
        <f t="shared" si="1"/>
        <v>1.1333333333333333</v>
      </c>
      <c r="E19" s="6">
        <f t="shared" si="2"/>
        <v>77</v>
      </c>
      <c r="F19" s="86">
        <f t="shared" si="3"/>
        <v>5.1333333333333337</v>
      </c>
      <c r="G19" s="6">
        <f t="shared" si="4"/>
        <v>184</v>
      </c>
      <c r="H19" s="86">
        <f t="shared" si="5"/>
        <v>12.266666666666666</v>
      </c>
      <c r="I19" s="6">
        <f t="shared" si="6"/>
        <v>224</v>
      </c>
      <c r="J19" s="86">
        <f t="shared" si="7"/>
        <v>14.933333333333335</v>
      </c>
      <c r="K19" s="6">
        <f t="shared" si="8"/>
        <v>846</v>
      </c>
      <c r="L19" s="86">
        <f t="shared" si="9"/>
        <v>56.399999999999991</v>
      </c>
      <c r="M19" s="6">
        <f t="shared" si="10"/>
        <v>119</v>
      </c>
      <c r="N19" s="86">
        <f t="shared" si="11"/>
        <v>7.9333333333333336</v>
      </c>
      <c r="O19" s="6">
        <f t="shared" si="12"/>
        <v>33</v>
      </c>
      <c r="P19" s="86">
        <f t="shared" si="13"/>
        <v>2.1999999999999997</v>
      </c>
      <c r="Q19" s="6">
        <f t="shared" si="14"/>
        <v>1500</v>
      </c>
      <c r="T19">
        <v>1500</v>
      </c>
      <c r="U19">
        <v>17</v>
      </c>
      <c r="V19">
        <v>14</v>
      </c>
      <c r="W19">
        <v>14</v>
      </c>
      <c r="X19">
        <v>17</v>
      </c>
      <c r="Y19">
        <v>14</v>
      </c>
      <c r="Z19">
        <v>18</v>
      </c>
      <c r="AA19">
        <v>22</v>
      </c>
      <c r="AB19">
        <v>14</v>
      </c>
      <c r="AC19">
        <v>16</v>
      </c>
      <c r="AD19">
        <v>11</v>
      </c>
      <c r="AE19">
        <v>14</v>
      </c>
      <c r="AF19">
        <v>18</v>
      </c>
      <c r="AG19">
        <v>24</v>
      </c>
      <c r="AH19">
        <v>19</v>
      </c>
      <c r="AI19">
        <v>25</v>
      </c>
      <c r="AJ19">
        <v>21</v>
      </c>
      <c r="AK19">
        <v>23</v>
      </c>
      <c r="AL19">
        <v>20</v>
      </c>
      <c r="AM19">
        <v>22</v>
      </c>
      <c r="AN19">
        <v>19</v>
      </c>
      <c r="AO19">
        <v>25</v>
      </c>
      <c r="AP19">
        <v>16</v>
      </c>
      <c r="AQ19">
        <v>21</v>
      </c>
      <c r="AR19">
        <v>31</v>
      </c>
      <c r="AS19">
        <v>31</v>
      </c>
      <c r="AT19">
        <v>16</v>
      </c>
      <c r="AU19">
        <v>27</v>
      </c>
      <c r="AV19">
        <v>27</v>
      </c>
      <c r="AW19">
        <v>22</v>
      </c>
      <c r="AX19">
        <v>17</v>
      </c>
      <c r="AY19">
        <v>31</v>
      </c>
      <c r="AZ19">
        <v>21</v>
      </c>
      <c r="BA19">
        <v>15</v>
      </c>
      <c r="BB19">
        <v>23</v>
      </c>
      <c r="BC19">
        <v>16</v>
      </c>
      <c r="BD19">
        <v>21</v>
      </c>
      <c r="BE19">
        <v>19</v>
      </c>
      <c r="BF19">
        <v>22</v>
      </c>
      <c r="BG19">
        <v>23</v>
      </c>
      <c r="BH19">
        <v>29</v>
      </c>
      <c r="BI19">
        <v>18</v>
      </c>
      <c r="BJ19">
        <v>20</v>
      </c>
      <c r="BK19">
        <v>19</v>
      </c>
      <c r="BL19">
        <v>20</v>
      </c>
      <c r="BM19">
        <v>22</v>
      </c>
      <c r="BN19">
        <v>26</v>
      </c>
      <c r="BO19">
        <v>22</v>
      </c>
      <c r="BP19">
        <v>23</v>
      </c>
      <c r="BQ19">
        <v>27</v>
      </c>
      <c r="BR19">
        <v>14</v>
      </c>
      <c r="BS19">
        <v>20</v>
      </c>
      <c r="BT19">
        <v>17</v>
      </c>
      <c r="BU19">
        <v>18</v>
      </c>
      <c r="BV19">
        <v>22</v>
      </c>
      <c r="BW19">
        <v>19</v>
      </c>
      <c r="BX19">
        <v>17</v>
      </c>
      <c r="BY19">
        <v>23</v>
      </c>
      <c r="BZ19">
        <v>21</v>
      </c>
      <c r="CA19">
        <v>26</v>
      </c>
      <c r="CB19">
        <v>20</v>
      </c>
      <c r="CC19">
        <v>16</v>
      </c>
      <c r="CD19">
        <v>20</v>
      </c>
      <c r="CE19">
        <v>12</v>
      </c>
      <c r="CF19">
        <v>23</v>
      </c>
      <c r="CG19">
        <v>18</v>
      </c>
      <c r="CH19">
        <v>20</v>
      </c>
      <c r="CI19">
        <v>10</v>
      </c>
      <c r="CJ19">
        <v>17</v>
      </c>
      <c r="CK19">
        <v>15</v>
      </c>
      <c r="CL19">
        <v>16</v>
      </c>
      <c r="CM19">
        <v>14</v>
      </c>
      <c r="CN19">
        <v>12</v>
      </c>
      <c r="CO19">
        <v>7</v>
      </c>
      <c r="CP19">
        <v>5</v>
      </c>
      <c r="CQ19">
        <v>6</v>
      </c>
      <c r="CR19">
        <v>8</v>
      </c>
      <c r="CS19">
        <v>5</v>
      </c>
      <c r="CT19">
        <v>5</v>
      </c>
      <c r="CU19">
        <v>5</v>
      </c>
      <c r="CV19">
        <v>4</v>
      </c>
      <c r="CW19">
        <v>7</v>
      </c>
      <c r="CX19">
        <v>4</v>
      </c>
      <c r="CY19">
        <v>3</v>
      </c>
      <c r="CZ19">
        <v>2</v>
      </c>
      <c r="DA19">
        <v>0</v>
      </c>
      <c r="DB19">
        <v>2</v>
      </c>
      <c r="DC19">
        <v>2</v>
      </c>
      <c r="DD19">
        <v>3</v>
      </c>
      <c r="DE19">
        <v>3</v>
      </c>
      <c r="DF19">
        <v>4</v>
      </c>
      <c r="DG19">
        <v>0</v>
      </c>
      <c r="DH19">
        <v>3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</row>
    <row r="20" spans="1:130">
      <c r="A20">
        <v>2510</v>
      </c>
      <c r="B20" t="s">
        <v>117</v>
      </c>
      <c r="C20" s="7">
        <f t="shared" si="0"/>
        <v>38</v>
      </c>
      <c r="D20" s="87">
        <f t="shared" si="1"/>
        <v>0.97510905824993577</v>
      </c>
      <c r="E20" s="7">
        <f t="shared" si="2"/>
        <v>262</v>
      </c>
      <c r="F20" s="87">
        <f t="shared" si="3"/>
        <v>6.7231203489864004</v>
      </c>
      <c r="G20" s="7">
        <f t="shared" si="4"/>
        <v>548</v>
      </c>
      <c r="H20" s="87">
        <f t="shared" si="5"/>
        <v>14.062099050551707</v>
      </c>
      <c r="I20" s="7">
        <f t="shared" si="6"/>
        <v>504</v>
      </c>
      <c r="J20" s="87">
        <f t="shared" si="7"/>
        <v>12.933025404157044</v>
      </c>
      <c r="K20" s="7">
        <f t="shared" si="8"/>
        <v>2057</v>
      </c>
      <c r="L20" s="87">
        <f t="shared" si="9"/>
        <v>52.784192968950471</v>
      </c>
      <c r="M20" s="7">
        <f t="shared" si="10"/>
        <v>408</v>
      </c>
      <c r="N20" s="87">
        <f t="shared" si="11"/>
        <v>10.469591993841416</v>
      </c>
      <c r="O20" s="7">
        <f t="shared" si="12"/>
        <v>80</v>
      </c>
      <c r="P20" s="87">
        <f t="shared" si="13"/>
        <v>2.0528611752630228</v>
      </c>
      <c r="Q20" s="7">
        <f t="shared" si="14"/>
        <v>3897</v>
      </c>
      <c r="T20">
        <v>3897</v>
      </c>
      <c r="U20">
        <v>38</v>
      </c>
      <c r="V20">
        <v>41</v>
      </c>
      <c r="W20">
        <v>58</v>
      </c>
      <c r="X20">
        <v>60</v>
      </c>
      <c r="Y20">
        <v>57</v>
      </c>
      <c r="Z20">
        <v>46</v>
      </c>
      <c r="AA20">
        <v>55</v>
      </c>
      <c r="AB20">
        <v>58</v>
      </c>
      <c r="AC20">
        <v>58</v>
      </c>
      <c r="AD20">
        <v>48</v>
      </c>
      <c r="AE20">
        <v>63</v>
      </c>
      <c r="AF20">
        <v>50</v>
      </c>
      <c r="AG20">
        <v>49</v>
      </c>
      <c r="AH20">
        <v>53</v>
      </c>
      <c r="AI20">
        <v>55</v>
      </c>
      <c r="AJ20">
        <v>59</v>
      </c>
      <c r="AK20">
        <v>64</v>
      </c>
      <c r="AL20">
        <v>38</v>
      </c>
      <c r="AM20">
        <v>44</v>
      </c>
      <c r="AN20">
        <v>54</v>
      </c>
      <c r="AO20">
        <v>41</v>
      </c>
      <c r="AP20">
        <v>52</v>
      </c>
      <c r="AQ20">
        <v>56</v>
      </c>
      <c r="AR20">
        <v>49</v>
      </c>
      <c r="AS20">
        <v>50</v>
      </c>
      <c r="AT20">
        <v>56</v>
      </c>
      <c r="AU20">
        <v>62</v>
      </c>
      <c r="AV20">
        <v>57</v>
      </c>
      <c r="AW20">
        <v>55</v>
      </c>
      <c r="AX20">
        <v>59</v>
      </c>
      <c r="AY20">
        <v>63</v>
      </c>
      <c r="AZ20">
        <v>75</v>
      </c>
      <c r="BA20">
        <v>60</v>
      </c>
      <c r="BB20">
        <v>57</v>
      </c>
      <c r="BC20">
        <v>56</v>
      </c>
      <c r="BD20">
        <v>59</v>
      </c>
      <c r="BE20">
        <v>58</v>
      </c>
      <c r="BF20">
        <v>57</v>
      </c>
      <c r="BG20">
        <v>66</v>
      </c>
      <c r="BH20">
        <v>57</v>
      </c>
      <c r="BI20">
        <v>54</v>
      </c>
      <c r="BJ20">
        <v>62</v>
      </c>
      <c r="BK20">
        <v>62</v>
      </c>
      <c r="BL20">
        <v>57</v>
      </c>
      <c r="BM20">
        <v>58</v>
      </c>
      <c r="BN20">
        <v>48</v>
      </c>
      <c r="BO20">
        <v>47</v>
      </c>
      <c r="BP20">
        <v>47</v>
      </c>
      <c r="BQ20">
        <v>41</v>
      </c>
      <c r="BR20">
        <v>51</v>
      </c>
      <c r="BS20">
        <v>42</v>
      </c>
      <c r="BT20">
        <v>39</v>
      </c>
      <c r="BU20">
        <v>46</v>
      </c>
      <c r="BV20">
        <v>33</v>
      </c>
      <c r="BW20">
        <v>32</v>
      </c>
      <c r="BX20">
        <v>31</v>
      </c>
      <c r="BY20">
        <v>38</v>
      </c>
      <c r="BZ20">
        <v>36</v>
      </c>
      <c r="CA20">
        <v>47</v>
      </c>
      <c r="CB20">
        <v>44</v>
      </c>
      <c r="CC20">
        <v>44</v>
      </c>
      <c r="CD20">
        <v>43</v>
      </c>
      <c r="CE20">
        <v>41</v>
      </c>
      <c r="CF20">
        <v>48</v>
      </c>
      <c r="CG20">
        <v>47</v>
      </c>
      <c r="CH20">
        <v>29</v>
      </c>
      <c r="CI20">
        <v>49</v>
      </c>
      <c r="CJ20">
        <v>35</v>
      </c>
      <c r="CK20">
        <v>49</v>
      </c>
      <c r="CL20">
        <v>42</v>
      </c>
      <c r="CM20">
        <v>34</v>
      </c>
      <c r="CN20">
        <v>49</v>
      </c>
      <c r="CO20">
        <v>39</v>
      </c>
      <c r="CP20">
        <v>36</v>
      </c>
      <c r="CQ20">
        <v>16</v>
      </c>
      <c r="CR20">
        <v>17</v>
      </c>
      <c r="CS20">
        <v>25</v>
      </c>
      <c r="CT20">
        <v>21</v>
      </c>
      <c r="CU20">
        <v>29</v>
      </c>
      <c r="CV20">
        <v>16</v>
      </c>
      <c r="CW20">
        <v>10</v>
      </c>
      <c r="CX20">
        <v>13</v>
      </c>
      <c r="CY20">
        <v>10</v>
      </c>
      <c r="CZ20">
        <v>6</v>
      </c>
      <c r="DA20">
        <v>10</v>
      </c>
      <c r="DB20">
        <v>3</v>
      </c>
      <c r="DC20">
        <v>8</v>
      </c>
      <c r="DD20">
        <v>5</v>
      </c>
      <c r="DE20">
        <v>4</v>
      </c>
      <c r="DF20">
        <v>3</v>
      </c>
      <c r="DG20">
        <v>1</v>
      </c>
      <c r="DH20">
        <v>1</v>
      </c>
      <c r="DI20">
        <v>3</v>
      </c>
      <c r="DJ20">
        <v>1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</row>
    <row r="21" spans="1:130">
      <c r="C21" s="11">
        <f>SUM(C17:C20)</f>
        <v>352</v>
      </c>
      <c r="D21" s="88">
        <f t="shared" si="1"/>
        <v>1.1379432968027672</v>
      </c>
      <c r="E21" s="11">
        <f t="shared" ref="E21:Q21" si="16">SUM(E17:E20)</f>
        <v>1899</v>
      </c>
      <c r="F21" s="88">
        <f t="shared" si="3"/>
        <v>6.1390747745126566</v>
      </c>
      <c r="G21" s="11">
        <f t="shared" si="16"/>
        <v>3978</v>
      </c>
      <c r="H21" s="88">
        <f t="shared" si="5"/>
        <v>12.860052371254</v>
      </c>
      <c r="I21" s="11">
        <f t="shared" si="16"/>
        <v>4220</v>
      </c>
      <c r="J21" s="88">
        <f t="shared" si="7"/>
        <v>13.642388387805903</v>
      </c>
      <c r="K21" s="11">
        <f t="shared" si="16"/>
        <v>17414</v>
      </c>
      <c r="L21" s="88">
        <f t="shared" si="9"/>
        <v>56.295865257168721</v>
      </c>
      <c r="M21" s="11">
        <f t="shared" si="16"/>
        <v>2366</v>
      </c>
      <c r="N21" s="88">
        <f t="shared" si="11"/>
        <v>7.6487893188504188</v>
      </c>
      <c r="O21" s="11">
        <f t="shared" si="16"/>
        <v>704</v>
      </c>
      <c r="P21" s="88">
        <f t="shared" si="13"/>
        <v>2.2758865936055344</v>
      </c>
      <c r="Q21" s="11">
        <f t="shared" si="16"/>
        <v>30933</v>
      </c>
    </row>
    <row r="22" spans="1:130">
      <c r="C22" s="7"/>
      <c r="D22" s="87"/>
      <c r="E22" s="7"/>
      <c r="F22" s="87"/>
      <c r="G22" s="7"/>
      <c r="H22" s="87"/>
      <c r="I22" s="7"/>
      <c r="J22" s="87"/>
      <c r="K22" s="7"/>
      <c r="L22" s="87"/>
      <c r="M22" s="7"/>
      <c r="N22" s="87"/>
      <c r="O22" s="7"/>
      <c r="P22" s="87"/>
      <c r="Q22" s="7"/>
    </row>
    <row r="23" spans="1:130">
      <c r="A23" s="31">
        <v>3000</v>
      </c>
      <c r="B23" s="4" t="s">
        <v>118</v>
      </c>
      <c r="C23" s="6">
        <f t="shared" si="0"/>
        <v>100</v>
      </c>
      <c r="D23" s="86">
        <f t="shared" si="1"/>
        <v>1.2390038409119069</v>
      </c>
      <c r="E23" s="6">
        <f t="shared" si="2"/>
        <v>526</v>
      </c>
      <c r="F23" s="86">
        <f t="shared" si="3"/>
        <v>6.5171602031966298</v>
      </c>
      <c r="G23" s="6">
        <f t="shared" si="4"/>
        <v>1146</v>
      </c>
      <c r="H23" s="86">
        <f t="shared" si="5"/>
        <v>14.198984016850453</v>
      </c>
      <c r="I23" s="6">
        <f t="shared" si="6"/>
        <v>1076</v>
      </c>
      <c r="J23" s="86">
        <f t="shared" si="7"/>
        <v>13.331681328212117</v>
      </c>
      <c r="K23" s="6">
        <f t="shared" si="8"/>
        <v>4010</v>
      </c>
      <c r="L23" s="86">
        <f t="shared" si="9"/>
        <v>49.684054020567466</v>
      </c>
      <c r="M23" s="6">
        <f t="shared" si="10"/>
        <v>883</v>
      </c>
      <c r="N23" s="86">
        <f t="shared" si="11"/>
        <v>10.940403915252137</v>
      </c>
      <c r="O23" s="6">
        <f t="shared" si="12"/>
        <v>330</v>
      </c>
      <c r="P23" s="86">
        <f t="shared" si="13"/>
        <v>4.088712675009293</v>
      </c>
      <c r="Q23" s="6">
        <f t="shared" si="14"/>
        <v>8071</v>
      </c>
      <c r="T23">
        <v>8071</v>
      </c>
      <c r="U23">
        <v>100</v>
      </c>
      <c r="V23">
        <v>116</v>
      </c>
      <c r="W23">
        <v>106</v>
      </c>
      <c r="X23">
        <v>93</v>
      </c>
      <c r="Y23">
        <v>106</v>
      </c>
      <c r="Z23">
        <v>105</v>
      </c>
      <c r="AA23">
        <v>93</v>
      </c>
      <c r="AB23">
        <v>107</v>
      </c>
      <c r="AC23">
        <v>108</v>
      </c>
      <c r="AD23">
        <v>108</v>
      </c>
      <c r="AE23">
        <v>100</v>
      </c>
      <c r="AF23">
        <v>131</v>
      </c>
      <c r="AG23">
        <v>130</v>
      </c>
      <c r="AH23">
        <v>130</v>
      </c>
      <c r="AI23">
        <v>128</v>
      </c>
      <c r="AJ23">
        <v>111</v>
      </c>
      <c r="AK23">
        <v>122</v>
      </c>
      <c r="AL23">
        <v>112</v>
      </c>
      <c r="AM23">
        <v>106</v>
      </c>
      <c r="AN23">
        <v>113</v>
      </c>
      <c r="AO23">
        <v>100</v>
      </c>
      <c r="AP23">
        <v>98</v>
      </c>
      <c r="AQ23">
        <v>115</v>
      </c>
      <c r="AR23">
        <v>100</v>
      </c>
      <c r="AS23">
        <v>106</v>
      </c>
      <c r="AT23">
        <v>104</v>
      </c>
      <c r="AU23">
        <v>104</v>
      </c>
      <c r="AV23">
        <v>119</v>
      </c>
      <c r="AW23">
        <v>104</v>
      </c>
      <c r="AX23">
        <v>127</v>
      </c>
      <c r="AY23">
        <v>131</v>
      </c>
      <c r="AZ23">
        <v>103</v>
      </c>
      <c r="BA23">
        <v>124</v>
      </c>
      <c r="BB23">
        <v>117</v>
      </c>
      <c r="BC23">
        <v>119</v>
      </c>
      <c r="BD23">
        <v>98</v>
      </c>
      <c r="BE23">
        <v>99</v>
      </c>
      <c r="BF23">
        <v>89</v>
      </c>
      <c r="BG23">
        <v>110</v>
      </c>
      <c r="BH23">
        <v>119</v>
      </c>
      <c r="BI23">
        <v>104</v>
      </c>
      <c r="BJ23">
        <v>115</v>
      </c>
      <c r="BK23">
        <v>105</v>
      </c>
      <c r="BL23">
        <v>131</v>
      </c>
      <c r="BM23">
        <v>88</v>
      </c>
      <c r="BN23">
        <v>111</v>
      </c>
      <c r="BO23">
        <v>77</v>
      </c>
      <c r="BP23">
        <v>83</v>
      </c>
      <c r="BQ23">
        <v>102</v>
      </c>
      <c r="BR23">
        <v>92</v>
      </c>
      <c r="BS23">
        <v>110</v>
      </c>
      <c r="BT23">
        <v>96</v>
      </c>
      <c r="BU23">
        <v>90</v>
      </c>
      <c r="BV23">
        <v>95</v>
      </c>
      <c r="BW23">
        <v>90</v>
      </c>
      <c r="BX23">
        <v>75</v>
      </c>
      <c r="BY23">
        <v>62</v>
      </c>
      <c r="BZ23">
        <v>77</v>
      </c>
      <c r="CA23">
        <v>69</v>
      </c>
      <c r="CB23">
        <v>88</v>
      </c>
      <c r="CC23">
        <v>70</v>
      </c>
      <c r="CD23">
        <v>89</v>
      </c>
      <c r="CE23">
        <v>75</v>
      </c>
      <c r="CF23">
        <v>103</v>
      </c>
      <c r="CG23">
        <v>90</v>
      </c>
      <c r="CH23">
        <v>68</v>
      </c>
      <c r="CI23">
        <v>92</v>
      </c>
      <c r="CJ23">
        <v>88</v>
      </c>
      <c r="CK23">
        <v>92</v>
      </c>
      <c r="CL23">
        <v>73</v>
      </c>
      <c r="CM23">
        <v>72</v>
      </c>
      <c r="CN23">
        <v>78</v>
      </c>
      <c r="CO23">
        <v>84</v>
      </c>
      <c r="CP23">
        <v>60</v>
      </c>
      <c r="CQ23">
        <v>66</v>
      </c>
      <c r="CR23">
        <v>51</v>
      </c>
      <c r="CS23">
        <v>51</v>
      </c>
      <c r="CT23">
        <v>70</v>
      </c>
      <c r="CU23">
        <v>50</v>
      </c>
      <c r="CV23">
        <v>48</v>
      </c>
      <c r="CW23">
        <v>28</v>
      </c>
      <c r="CX23">
        <v>47</v>
      </c>
      <c r="CY23">
        <v>30</v>
      </c>
      <c r="CZ23">
        <v>28</v>
      </c>
      <c r="DA23">
        <v>32</v>
      </c>
      <c r="DB23">
        <v>27</v>
      </c>
      <c r="DC23">
        <v>22</v>
      </c>
      <c r="DD23">
        <v>21</v>
      </c>
      <c r="DE23">
        <v>19</v>
      </c>
      <c r="DF23">
        <v>13</v>
      </c>
      <c r="DG23">
        <v>11</v>
      </c>
      <c r="DH23">
        <v>12</v>
      </c>
      <c r="DI23">
        <v>18</v>
      </c>
      <c r="DJ23">
        <v>8</v>
      </c>
      <c r="DK23">
        <v>6</v>
      </c>
      <c r="DL23">
        <v>3</v>
      </c>
      <c r="DM23">
        <v>3</v>
      </c>
      <c r="DN23">
        <v>2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</row>
    <row r="24" spans="1:130">
      <c r="A24">
        <v>3506</v>
      </c>
      <c r="B24" t="s">
        <v>119</v>
      </c>
      <c r="C24" s="7">
        <f t="shared" si="0"/>
        <v>0</v>
      </c>
      <c r="D24" s="87">
        <f t="shared" si="1"/>
        <v>0</v>
      </c>
      <c r="E24" s="7">
        <f t="shared" si="2"/>
        <v>0</v>
      </c>
      <c r="F24" s="87">
        <f t="shared" si="3"/>
        <v>0</v>
      </c>
      <c r="G24" s="7">
        <f t="shared" si="4"/>
        <v>5</v>
      </c>
      <c r="H24" s="87">
        <f t="shared" si="5"/>
        <v>9.6153846153846168</v>
      </c>
      <c r="I24" s="7">
        <f t="shared" si="6"/>
        <v>6</v>
      </c>
      <c r="J24" s="87">
        <f t="shared" si="7"/>
        <v>11.538461538461538</v>
      </c>
      <c r="K24" s="7">
        <f t="shared" si="8"/>
        <v>29</v>
      </c>
      <c r="L24" s="87">
        <f t="shared" si="9"/>
        <v>55.769230769230774</v>
      </c>
      <c r="M24" s="7">
        <f t="shared" si="10"/>
        <v>10</v>
      </c>
      <c r="N24" s="87">
        <f t="shared" si="11"/>
        <v>19.230769230769234</v>
      </c>
      <c r="O24" s="7">
        <f t="shared" si="12"/>
        <v>2</v>
      </c>
      <c r="P24" s="87">
        <f t="shared" si="13"/>
        <v>3.8461538461538463</v>
      </c>
      <c r="Q24" s="7">
        <f t="shared" si="14"/>
        <v>52</v>
      </c>
      <c r="T24">
        <v>52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2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3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1</v>
      </c>
      <c r="BR24">
        <v>1</v>
      </c>
      <c r="BS24">
        <v>3</v>
      </c>
      <c r="BT24">
        <v>1</v>
      </c>
      <c r="BU24">
        <v>1</v>
      </c>
      <c r="BV24">
        <v>0</v>
      </c>
      <c r="BW24">
        <v>0</v>
      </c>
      <c r="BX24">
        <v>1</v>
      </c>
      <c r="BY24">
        <v>1</v>
      </c>
      <c r="BZ24">
        <v>0</v>
      </c>
      <c r="CA24">
        <v>2</v>
      </c>
      <c r="CB24">
        <v>0</v>
      </c>
      <c r="CC24">
        <v>1</v>
      </c>
      <c r="CD24">
        <v>0</v>
      </c>
      <c r="CE24">
        <v>2</v>
      </c>
      <c r="CF24">
        <v>2</v>
      </c>
      <c r="CG24">
        <v>2</v>
      </c>
      <c r="CH24">
        <v>0</v>
      </c>
      <c r="CI24">
        <v>2</v>
      </c>
      <c r="CJ24">
        <v>1</v>
      </c>
      <c r="CK24">
        <v>0</v>
      </c>
      <c r="CL24">
        <v>0</v>
      </c>
      <c r="CM24">
        <v>3</v>
      </c>
      <c r="CN24">
        <v>2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1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</row>
    <row r="25" spans="1:130">
      <c r="A25" s="4">
        <v>3511</v>
      </c>
      <c r="B25" s="4" t="s">
        <v>120</v>
      </c>
      <c r="C25" s="6">
        <f t="shared" si="0"/>
        <v>4</v>
      </c>
      <c r="D25" s="86">
        <f t="shared" si="1"/>
        <v>0.55020632737276476</v>
      </c>
      <c r="E25" s="6">
        <f t="shared" si="2"/>
        <v>38</v>
      </c>
      <c r="F25" s="86">
        <f t="shared" si="3"/>
        <v>5.2269601100412659</v>
      </c>
      <c r="G25" s="6">
        <f t="shared" si="4"/>
        <v>93</v>
      </c>
      <c r="H25" s="86">
        <f t="shared" si="5"/>
        <v>12.792297111416781</v>
      </c>
      <c r="I25" s="6">
        <f t="shared" si="6"/>
        <v>78</v>
      </c>
      <c r="J25" s="86">
        <f t="shared" si="7"/>
        <v>10.729023383768913</v>
      </c>
      <c r="K25" s="6">
        <f t="shared" si="8"/>
        <v>398</v>
      </c>
      <c r="L25" s="86">
        <f t="shared" si="9"/>
        <v>54.745529573590105</v>
      </c>
      <c r="M25" s="6">
        <f t="shared" si="10"/>
        <v>101</v>
      </c>
      <c r="N25" s="86">
        <f t="shared" si="11"/>
        <v>13.892709766162312</v>
      </c>
      <c r="O25" s="6">
        <f t="shared" si="12"/>
        <v>15</v>
      </c>
      <c r="P25" s="86">
        <f t="shared" si="13"/>
        <v>2.0632737276478679</v>
      </c>
      <c r="Q25" s="6">
        <f t="shared" si="14"/>
        <v>727</v>
      </c>
      <c r="T25">
        <v>727</v>
      </c>
      <c r="U25">
        <v>4</v>
      </c>
      <c r="V25">
        <v>13</v>
      </c>
      <c r="W25">
        <v>4</v>
      </c>
      <c r="X25">
        <v>9</v>
      </c>
      <c r="Y25">
        <v>7</v>
      </c>
      <c r="Z25">
        <v>5</v>
      </c>
      <c r="AA25">
        <v>11</v>
      </c>
      <c r="AB25">
        <v>6</v>
      </c>
      <c r="AC25">
        <v>4</v>
      </c>
      <c r="AD25">
        <v>18</v>
      </c>
      <c r="AE25">
        <v>9</v>
      </c>
      <c r="AF25">
        <v>5</v>
      </c>
      <c r="AG25">
        <v>8</v>
      </c>
      <c r="AH25">
        <v>13</v>
      </c>
      <c r="AI25">
        <v>9</v>
      </c>
      <c r="AJ25">
        <v>10</v>
      </c>
      <c r="AK25">
        <v>11</v>
      </c>
      <c r="AL25">
        <v>5</v>
      </c>
      <c r="AM25">
        <v>11</v>
      </c>
      <c r="AN25">
        <v>8</v>
      </c>
      <c r="AO25">
        <v>10</v>
      </c>
      <c r="AP25">
        <v>8</v>
      </c>
      <c r="AQ25">
        <v>8</v>
      </c>
      <c r="AR25">
        <v>8</v>
      </c>
      <c r="AS25">
        <v>1</v>
      </c>
      <c r="AT25">
        <v>8</v>
      </c>
      <c r="AU25">
        <v>7</v>
      </c>
      <c r="AV25">
        <v>5</v>
      </c>
      <c r="AW25">
        <v>12</v>
      </c>
      <c r="AX25">
        <v>8</v>
      </c>
      <c r="AY25">
        <v>11</v>
      </c>
      <c r="AZ25">
        <v>12</v>
      </c>
      <c r="BA25">
        <v>8</v>
      </c>
      <c r="BB25">
        <v>13</v>
      </c>
      <c r="BC25">
        <v>8</v>
      </c>
      <c r="BD25">
        <v>5</v>
      </c>
      <c r="BE25">
        <v>10</v>
      </c>
      <c r="BF25">
        <v>5</v>
      </c>
      <c r="BG25">
        <v>8</v>
      </c>
      <c r="BH25">
        <v>9</v>
      </c>
      <c r="BI25">
        <v>4</v>
      </c>
      <c r="BJ25">
        <v>14</v>
      </c>
      <c r="BK25">
        <v>5</v>
      </c>
      <c r="BL25">
        <v>8</v>
      </c>
      <c r="BM25">
        <v>8</v>
      </c>
      <c r="BN25">
        <v>8</v>
      </c>
      <c r="BO25">
        <v>12</v>
      </c>
      <c r="BP25">
        <v>13</v>
      </c>
      <c r="BQ25">
        <v>8</v>
      </c>
      <c r="BR25">
        <v>7</v>
      </c>
      <c r="BS25">
        <v>14</v>
      </c>
      <c r="BT25">
        <v>15</v>
      </c>
      <c r="BU25">
        <v>5</v>
      </c>
      <c r="BV25">
        <v>11</v>
      </c>
      <c r="BW25">
        <v>7</v>
      </c>
      <c r="BX25">
        <v>8</v>
      </c>
      <c r="BY25">
        <v>11</v>
      </c>
      <c r="BZ25">
        <v>11</v>
      </c>
      <c r="CA25">
        <v>12</v>
      </c>
      <c r="CB25">
        <v>11</v>
      </c>
      <c r="CC25">
        <v>11</v>
      </c>
      <c r="CD25">
        <v>12</v>
      </c>
      <c r="CE25">
        <v>16</v>
      </c>
      <c r="CF25">
        <v>9</v>
      </c>
      <c r="CG25">
        <v>15</v>
      </c>
      <c r="CH25">
        <v>11</v>
      </c>
      <c r="CI25">
        <v>11</v>
      </c>
      <c r="CJ25">
        <v>15</v>
      </c>
      <c r="CK25">
        <v>7</v>
      </c>
      <c r="CL25">
        <v>14</v>
      </c>
      <c r="CM25">
        <v>15</v>
      </c>
      <c r="CN25">
        <v>9</v>
      </c>
      <c r="CO25">
        <v>6</v>
      </c>
      <c r="CP25">
        <v>6</v>
      </c>
      <c r="CQ25">
        <v>6</v>
      </c>
      <c r="CR25">
        <v>9</v>
      </c>
      <c r="CS25">
        <v>2</v>
      </c>
      <c r="CT25">
        <v>7</v>
      </c>
      <c r="CU25">
        <v>1</v>
      </c>
      <c r="CV25">
        <v>4</v>
      </c>
      <c r="CW25">
        <v>1</v>
      </c>
      <c r="CX25">
        <v>2</v>
      </c>
      <c r="CY25">
        <v>0</v>
      </c>
      <c r="CZ25">
        <v>1</v>
      </c>
      <c r="DA25">
        <v>1</v>
      </c>
      <c r="DB25">
        <v>2</v>
      </c>
      <c r="DC25">
        <v>1</v>
      </c>
      <c r="DD25">
        <v>1</v>
      </c>
      <c r="DE25">
        <v>2</v>
      </c>
      <c r="DF25">
        <v>2</v>
      </c>
      <c r="DG25">
        <v>0</v>
      </c>
      <c r="DH25">
        <v>0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</row>
    <row r="26" spans="1:130">
      <c r="A26">
        <v>3609</v>
      </c>
      <c r="B26" t="s">
        <v>121</v>
      </c>
      <c r="C26" s="7">
        <f t="shared" si="0"/>
        <v>38</v>
      </c>
      <c r="D26" s="87">
        <f t="shared" si="1"/>
        <v>0.92682926829268286</v>
      </c>
      <c r="E26" s="7">
        <f t="shared" si="2"/>
        <v>232</v>
      </c>
      <c r="F26" s="87">
        <f t="shared" si="3"/>
        <v>5.6585365853658542</v>
      </c>
      <c r="G26" s="7">
        <f t="shared" si="4"/>
        <v>519</v>
      </c>
      <c r="H26" s="87">
        <f t="shared" si="5"/>
        <v>12.658536585365853</v>
      </c>
      <c r="I26" s="7">
        <f t="shared" si="6"/>
        <v>505</v>
      </c>
      <c r="J26" s="87">
        <f t="shared" si="7"/>
        <v>12.317073170731707</v>
      </c>
      <c r="K26" s="7">
        <f t="shared" si="8"/>
        <v>2138</v>
      </c>
      <c r="L26" s="87">
        <f t="shared" si="9"/>
        <v>52.146341463414636</v>
      </c>
      <c r="M26" s="7">
        <f t="shared" si="10"/>
        <v>508</v>
      </c>
      <c r="N26" s="87">
        <f t="shared" si="11"/>
        <v>12.390243902439025</v>
      </c>
      <c r="O26" s="7">
        <f t="shared" si="12"/>
        <v>160</v>
      </c>
      <c r="P26" s="87">
        <f t="shared" si="13"/>
        <v>3.9024390243902438</v>
      </c>
      <c r="Q26" s="7">
        <f t="shared" si="14"/>
        <v>4100</v>
      </c>
      <c r="T26">
        <v>4100</v>
      </c>
      <c r="U26">
        <v>38</v>
      </c>
      <c r="V26">
        <v>40</v>
      </c>
      <c r="W26">
        <v>52</v>
      </c>
      <c r="X26">
        <v>46</v>
      </c>
      <c r="Y26">
        <v>43</v>
      </c>
      <c r="Z26">
        <v>51</v>
      </c>
      <c r="AA26">
        <v>56</v>
      </c>
      <c r="AB26">
        <v>51</v>
      </c>
      <c r="AC26">
        <v>50</v>
      </c>
      <c r="AD26">
        <v>49</v>
      </c>
      <c r="AE26">
        <v>52</v>
      </c>
      <c r="AF26">
        <v>53</v>
      </c>
      <c r="AG26">
        <v>49</v>
      </c>
      <c r="AH26">
        <v>51</v>
      </c>
      <c r="AI26">
        <v>45</v>
      </c>
      <c r="AJ26">
        <v>63</v>
      </c>
      <c r="AK26">
        <v>43</v>
      </c>
      <c r="AL26">
        <v>65</v>
      </c>
      <c r="AM26">
        <v>42</v>
      </c>
      <c r="AN26">
        <v>45</v>
      </c>
      <c r="AO26">
        <v>52</v>
      </c>
      <c r="AP26">
        <v>42</v>
      </c>
      <c r="AQ26">
        <v>60</v>
      </c>
      <c r="AR26">
        <v>44</v>
      </c>
      <c r="AS26">
        <v>61</v>
      </c>
      <c r="AT26">
        <v>51</v>
      </c>
      <c r="AU26">
        <v>48</v>
      </c>
      <c r="AV26">
        <v>68</v>
      </c>
      <c r="AW26">
        <v>59</v>
      </c>
      <c r="AX26">
        <v>72</v>
      </c>
      <c r="AY26">
        <v>60</v>
      </c>
      <c r="AZ26">
        <v>71</v>
      </c>
      <c r="BA26">
        <v>57</v>
      </c>
      <c r="BB26">
        <v>59</v>
      </c>
      <c r="BC26">
        <v>66</v>
      </c>
      <c r="BD26">
        <v>63</v>
      </c>
      <c r="BE26">
        <v>46</v>
      </c>
      <c r="BF26">
        <v>53</v>
      </c>
      <c r="BG26">
        <v>48</v>
      </c>
      <c r="BH26">
        <v>49</v>
      </c>
      <c r="BI26">
        <v>53</v>
      </c>
      <c r="BJ26">
        <v>43</v>
      </c>
      <c r="BK26">
        <v>56</v>
      </c>
      <c r="BL26">
        <v>58</v>
      </c>
      <c r="BM26">
        <v>66</v>
      </c>
      <c r="BN26">
        <v>44</v>
      </c>
      <c r="BO26">
        <v>38</v>
      </c>
      <c r="BP26">
        <v>46</v>
      </c>
      <c r="BQ26">
        <v>50</v>
      </c>
      <c r="BR26">
        <v>34</v>
      </c>
      <c r="BS26">
        <v>54</v>
      </c>
      <c r="BT26">
        <v>62</v>
      </c>
      <c r="BU26">
        <v>38</v>
      </c>
      <c r="BV26">
        <v>36</v>
      </c>
      <c r="BW26">
        <v>45</v>
      </c>
      <c r="BX26">
        <v>37</v>
      </c>
      <c r="BY26">
        <v>50</v>
      </c>
      <c r="BZ26">
        <v>55</v>
      </c>
      <c r="CA26">
        <v>50</v>
      </c>
      <c r="CB26">
        <v>40</v>
      </c>
      <c r="CC26">
        <v>58</v>
      </c>
      <c r="CD26">
        <v>47</v>
      </c>
      <c r="CE26">
        <v>53</v>
      </c>
      <c r="CF26">
        <v>42</v>
      </c>
      <c r="CG26">
        <v>64</v>
      </c>
      <c r="CH26">
        <v>54</v>
      </c>
      <c r="CI26">
        <v>46</v>
      </c>
      <c r="CJ26">
        <v>39</v>
      </c>
      <c r="CK26">
        <v>57</v>
      </c>
      <c r="CL26">
        <v>39</v>
      </c>
      <c r="CM26">
        <v>60</v>
      </c>
      <c r="CN26">
        <v>51</v>
      </c>
      <c r="CO26">
        <v>41</v>
      </c>
      <c r="CP26">
        <v>40</v>
      </c>
      <c r="CQ26">
        <v>45</v>
      </c>
      <c r="CR26">
        <v>30</v>
      </c>
      <c r="CS26">
        <v>26</v>
      </c>
      <c r="CT26">
        <v>31</v>
      </c>
      <c r="CU26">
        <v>25</v>
      </c>
      <c r="CV26">
        <v>24</v>
      </c>
      <c r="CW26">
        <v>25</v>
      </c>
      <c r="CX26">
        <v>15</v>
      </c>
      <c r="CY26">
        <v>15</v>
      </c>
      <c r="CZ26">
        <v>19</v>
      </c>
      <c r="DA26">
        <v>14</v>
      </c>
      <c r="DB26">
        <v>9</v>
      </c>
      <c r="DC26">
        <v>9</v>
      </c>
      <c r="DD26">
        <v>12</v>
      </c>
      <c r="DE26">
        <v>9</v>
      </c>
      <c r="DF26">
        <v>7</v>
      </c>
      <c r="DG26">
        <v>4</v>
      </c>
      <c r="DH26">
        <v>8</v>
      </c>
      <c r="DI26">
        <v>3</v>
      </c>
      <c r="DJ26">
        <v>5</v>
      </c>
      <c r="DK26">
        <v>1</v>
      </c>
      <c r="DL26">
        <v>0</v>
      </c>
      <c r="DM26">
        <v>1</v>
      </c>
      <c r="DN26">
        <v>2</v>
      </c>
      <c r="DO26">
        <v>2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</row>
    <row r="27" spans="1:130">
      <c r="A27" s="31">
        <v>3709</v>
      </c>
      <c r="B27" s="4" t="s">
        <v>122</v>
      </c>
      <c r="C27" s="6">
        <f t="shared" si="0"/>
        <v>7</v>
      </c>
      <c r="D27" s="86">
        <f t="shared" si="1"/>
        <v>0.85261875761266748</v>
      </c>
      <c r="E27" s="6">
        <f t="shared" si="2"/>
        <v>60</v>
      </c>
      <c r="F27" s="86">
        <f t="shared" si="3"/>
        <v>7.3081607795371495</v>
      </c>
      <c r="G27" s="6">
        <f t="shared" si="4"/>
        <v>112</v>
      </c>
      <c r="H27" s="86">
        <f t="shared" si="5"/>
        <v>13.64190012180268</v>
      </c>
      <c r="I27" s="6">
        <f t="shared" si="6"/>
        <v>72</v>
      </c>
      <c r="J27" s="86">
        <f t="shared" si="7"/>
        <v>8.7697929354445794</v>
      </c>
      <c r="K27" s="6">
        <f t="shared" si="8"/>
        <v>457</v>
      </c>
      <c r="L27" s="86">
        <f t="shared" si="9"/>
        <v>55.66382460414129</v>
      </c>
      <c r="M27" s="6">
        <f t="shared" si="10"/>
        <v>81</v>
      </c>
      <c r="N27" s="86">
        <f t="shared" si="11"/>
        <v>9.8660170523751525</v>
      </c>
      <c r="O27" s="6">
        <f t="shared" si="12"/>
        <v>32</v>
      </c>
      <c r="P27" s="86">
        <f t="shared" si="13"/>
        <v>3.8976857490864796</v>
      </c>
      <c r="Q27" s="6">
        <f t="shared" si="14"/>
        <v>821</v>
      </c>
      <c r="T27">
        <v>821</v>
      </c>
      <c r="U27">
        <v>7</v>
      </c>
      <c r="V27">
        <v>11</v>
      </c>
      <c r="W27">
        <v>12</v>
      </c>
      <c r="X27">
        <v>9</v>
      </c>
      <c r="Y27">
        <v>17</v>
      </c>
      <c r="Z27">
        <v>11</v>
      </c>
      <c r="AA27">
        <v>8</v>
      </c>
      <c r="AB27">
        <v>11</v>
      </c>
      <c r="AC27">
        <v>8</v>
      </c>
      <c r="AD27">
        <v>21</v>
      </c>
      <c r="AE27">
        <v>13</v>
      </c>
      <c r="AF27">
        <v>12</v>
      </c>
      <c r="AG27">
        <v>14</v>
      </c>
      <c r="AH27">
        <v>7</v>
      </c>
      <c r="AI27">
        <v>9</v>
      </c>
      <c r="AJ27">
        <v>9</v>
      </c>
      <c r="AK27">
        <v>6</v>
      </c>
      <c r="AL27">
        <v>6</v>
      </c>
      <c r="AM27">
        <v>8</v>
      </c>
      <c r="AN27">
        <v>6</v>
      </c>
      <c r="AO27">
        <v>11</v>
      </c>
      <c r="AP27">
        <v>4</v>
      </c>
      <c r="AQ27">
        <v>6</v>
      </c>
      <c r="AR27">
        <v>10</v>
      </c>
      <c r="AS27">
        <v>4</v>
      </c>
      <c r="AT27">
        <v>11</v>
      </c>
      <c r="AU27">
        <v>11</v>
      </c>
      <c r="AV27">
        <v>10</v>
      </c>
      <c r="AW27">
        <v>18</v>
      </c>
      <c r="AX27">
        <v>9</v>
      </c>
      <c r="AY27">
        <v>19</v>
      </c>
      <c r="AZ27">
        <v>14</v>
      </c>
      <c r="BA27">
        <v>14</v>
      </c>
      <c r="BB27">
        <v>15</v>
      </c>
      <c r="BC27">
        <v>11</v>
      </c>
      <c r="BD27">
        <v>20</v>
      </c>
      <c r="BE27">
        <v>11</v>
      </c>
      <c r="BF27">
        <v>16</v>
      </c>
      <c r="BG27">
        <v>18</v>
      </c>
      <c r="BH27">
        <v>11</v>
      </c>
      <c r="BI27">
        <v>11</v>
      </c>
      <c r="BJ27">
        <v>8</v>
      </c>
      <c r="BK27">
        <v>10</v>
      </c>
      <c r="BL27">
        <v>11</v>
      </c>
      <c r="BM27">
        <v>8</v>
      </c>
      <c r="BN27">
        <v>10</v>
      </c>
      <c r="BO27">
        <v>12</v>
      </c>
      <c r="BP27">
        <v>4</v>
      </c>
      <c r="BQ27">
        <v>8</v>
      </c>
      <c r="BR27">
        <v>8</v>
      </c>
      <c r="BS27">
        <v>10</v>
      </c>
      <c r="BT27">
        <v>6</v>
      </c>
      <c r="BU27">
        <v>7</v>
      </c>
      <c r="BV27">
        <v>5</v>
      </c>
      <c r="BW27">
        <v>7</v>
      </c>
      <c r="BX27">
        <v>9</v>
      </c>
      <c r="BY27">
        <v>13</v>
      </c>
      <c r="BZ27">
        <v>13</v>
      </c>
      <c r="CA27">
        <v>15</v>
      </c>
      <c r="CB27">
        <v>12</v>
      </c>
      <c r="CC27">
        <v>17</v>
      </c>
      <c r="CD27">
        <v>11</v>
      </c>
      <c r="CE27">
        <v>10</v>
      </c>
      <c r="CF27">
        <v>12</v>
      </c>
      <c r="CG27">
        <v>9</v>
      </c>
      <c r="CH27">
        <v>5</v>
      </c>
      <c r="CI27">
        <v>9</v>
      </c>
      <c r="CJ27">
        <v>10</v>
      </c>
      <c r="CK27">
        <v>15</v>
      </c>
      <c r="CL27">
        <v>6</v>
      </c>
      <c r="CM27">
        <v>8</v>
      </c>
      <c r="CN27">
        <v>5</v>
      </c>
      <c r="CO27">
        <v>4</v>
      </c>
      <c r="CP27">
        <v>6</v>
      </c>
      <c r="CQ27">
        <v>3</v>
      </c>
      <c r="CR27">
        <v>8</v>
      </c>
      <c r="CS27">
        <v>6</v>
      </c>
      <c r="CT27">
        <v>4</v>
      </c>
      <c r="CU27">
        <v>2</v>
      </c>
      <c r="CV27">
        <v>4</v>
      </c>
      <c r="CW27">
        <v>5</v>
      </c>
      <c r="CX27">
        <v>3</v>
      </c>
      <c r="CY27">
        <v>0</v>
      </c>
      <c r="CZ27">
        <v>3</v>
      </c>
      <c r="DA27">
        <v>4</v>
      </c>
      <c r="DB27">
        <v>1</v>
      </c>
      <c r="DC27">
        <v>2</v>
      </c>
      <c r="DD27">
        <v>2</v>
      </c>
      <c r="DE27">
        <v>4</v>
      </c>
      <c r="DF27">
        <v>1</v>
      </c>
      <c r="DG27">
        <v>0</v>
      </c>
      <c r="DH27">
        <v>1</v>
      </c>
      <c r="DI27">
        <v>3</v>
      </c>
      <c r="DJ27">
        <v>2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</row>
    <row r="28" spans="1:130">
      <c r="A28">
        <v>3713</v>
      </c>
      <c r="B28" t="s">
        <v>123</v>
      </c>
      <c r="C28" s="7">
        <f t="shared" si="0"/>
        <v>1</v>
      </c>
      <c r="D28" s="87">
        <f t="shared" si="1"/>
        <v>0.81300813008130091</v>
      </c>
      <c r="E28" s="7">
        <f t="shared" si="2"/>
        <v>5</v>
      </c>
      <c r="F28" s="87">
        <f t="shared" si="3"/>
        <v>4.0650406504065035</v>
      </c>
      <c r="G28" s="7">
        <f t="shared" si="4"/>
        <v>17</v>
      </c>
      <c r="H28" s="87">
        <f t="shared" si="5"/>
        <v>13.821138211382115</v>
      </c>
      <c r="I28" s="7">
        <f t="shared" si="6"/>
        <v>15</v>
      </c>
      <c r="J28" s="87">
        <f t="shared" si="7"/>
        <v>12.195121951219512</v>
      </c>
      <c r="K28" s="7">
        <f t="shared" si="8"/>
        <v>60</v>
      </c>
      <c r="L28" s="87">
        <f t="shared" si="9"/>
        <v>48.780487804878049</v>
      </c>
      <c r="M28" s="7">
        <f t="shared" si="10"/>
        <v>18</v>
      </c>
      <c r="N28" s="87">
        <f t="shared" si="11"/>
        <v>14.634146341463413</v>
      </c>
      <c r="O28" s="7">
        <f t="shared" si="12"/>
        <v>7</v>
      </c>
      <c r="P28" s="87">
        <f t="shared" si="13"/>
        <v>5.6910569105691051</v>
      </c>
      <c r="Q28" s="7">
        <f t="shared" si="14"/>
        <v>123</v>
      </c>
      <c r="T28">
        <v>123</v>
      </c>
      <c r="U28">
        <v>1</v>
      </c>
      <c r="V28">
        <v>3</v>
      </c>
      <c r="W28">
        <v>1</v>
      </c>
      <c r="X28">
        <v>1</v>
      </c>
      <c r="Y28">
        <v>0</v>
      </c>
      <c r="Z28">
        <v>0</v>
      </c>
      <c r="AA28">
        <v>2</v>
      </c>
      <c r="AB28">
        <v>1</v>
      </c>
      <c r="AC28">
        <v>3</v>
      </c>
      <c r="AD28">
        <v>2</v>
      </c>
      <c r="AE28">
        <v>0</v>
      </c>
      <c r="AF28">
        <v>2</v>
      </c>
      <c r="AG28">
        <v>3</v>
      </c>
      <c r="AH28">
        <v>0</v>
      </c>
      <c r="AI28">
        <v>2</v>
      </c>
      <c r="AJ28">
        <v>2</v>
      </c>
      <c r="AK28">
        <v>0</v>
      </c>
      <c r="AL28">
        <v>1</v>
      </c>
      <c r="AM28">
        <v>0</v>
      </c>
      <c r="AN28">
        <v>2</v>
      </c>
      <c r="AO28">
        <v>0</v>
      </c>
      <c r="AP28">
        <v>2</v>
      </c>
      <c r="AQ28">
        <v>1</v>
      </c>
      <c r="AR28">
        <v>3</v>
      </c>
      <c r="AS28">
        <v>4</v>
      </c>
      <c r="AT28">
        <v>2</v>
      </c>
      <c r="AU28">
        <v>0</v>
      </c>
      <c r="AV28">
        <v>2</v>
      </c>
      <c r="AW28">
        <v>0</v>
      </c>
      <c r="AX28">
        <v>5</v>
      </c>
      <c r="AY28">
        <v>1</v>
      </c>
      <c r="AZ28">
        <v>2</v>
      </c>
      <c r="BA28">
        <v>0</v>
      </c>
      <c r="BB28">
        <v>1</v>
      </c>
      <c r="BC28">
        <v>1</v>
      </c>
      <c r="BD28">
        <v>2</v>
      </c>
      <c r="BE28">
        <v>2</v>
      </c>
      <c r="BF28">
        <v>1</v>
      </c>
      <c r="BG28">
        <v>1</v>
      </c>
      <c r="BH28">
        <v>2</v>
      </c>
      <c r="BI28">
        <v>0</v>
      </c>
      <c r="BJ28">
        <v>2</v>
      </c>
      <c r="BK28">
        <v>2</v>
      </c>
      <c r="BL28">
        <v>1</v>
      </c>
      <c r="BM28">
        <v>1</v>
      </c>
      <c r="BN28">
        <v>1</v>
      </c>
      <c r="BO28">
        <v>2</v>
      </c>
      <c r="BP28">
        <v>0</v>
      </c>
      <c r="BQ28">
        <v>0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0</v>
      </c>
      <c r="BX28">
        <v>1</v>
      </c>
      <c r="BY28">
        <v>2</v>
      </c>
      <c r="BZ28">
        <v>2</v>
      </c>
      <c r="CA28">
        <v>2</v>
      </c>
      <c r="CB28">
        <v>5</v>
      </c>
      <c r="CC28">
        <v>2</v>
      </c>
      <c r="CD28">
        <v>4</v>
      </c>
      <c r="CE28">
        <v>2</v>
      </c>
      <c r="CF28">
        <v>2</v>
      </c>
      <c r="CG28">
        <v>0</v>
      </c>
      <c r="CH28">
        <v>3</v>
      </c>
      <c r="CI28">
        <v>1</v>
      </c>
      <c r="CJ28">
        <v>1</v>
      </c>
      <c r="CK28">
        <v>2</v>
      </c>
      <c r="CL28">
        <v>3</v>
      </c>
      <c r="CM28">
        <v>0</v>
      </c>
      <c r="CN28">
        <v>3</v>
      </c>
      <c r="CO28">
        <v>0</v>
      </c>
      <c r="CP28">
        <v>1</v>
      </c>
      <c r="CQ28">
        <v>1</v>
      </c>
      <c r="CR28">
        <v>1</v>
      </c>
      <c r="CS28">
        <v>1</v>
      </c>
      <c r="CT28">
        <v>2</v>
      </c>
      <c r="CU28">
        <v>1</v>
      </c>
      <c r="CV28">
        <v>2</v>
      </c>
      <c r="CW28">
        <v>1</v>
      </c>
      <c r="CX28">
        <v>1</v>
      </c>
      <c r="CY28">
        <v>0</v>
      </c>
      <c r="CZ28">
        <v>0</v>
      </c>
      <c r="DA28">
        <v>1</v>
      </c>
      <c r="DB28">
        <v>1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</row>
    <row r="29" spans="1:130">
      <c r="A29" s="4">
        <v>3714</v>
      </c>
      <c r="B29" s="4" t="s">
        <v>124</v>
      </c>
      <c r="C29" s="6">
        <f t="shared" si="0"/>
        <v>14</v>
      </c>
      <c r="D29" s="86">
        <f t="shared" si="1"/>
        <v>0.86580086580086579</v>
      </c>
      <c r="E29" s="6">
        <f t="shared" si="2"/>
        <v>86</v>
      </c>
      <c r="F29" s="86">
        <f t="shared" si="3"/>
        <v>5.3184910327767465</v>
      </c>
      <c r="G29" s="6">
        <f t="shared" si="4"/>
        <v>204</v>
      </c>
      <c r="H29" s="86">
        <f t="shared" si="5"/>
        <v>12.615955473098332</v>
      </c>
      <c r="I29" s="6">
        <f t="shared" si="6"/>
        <v>214</v>
      </c>
      <c r="J29" s="86">
        <f t="shared" si="7"/>
        <v>13.234384662956092</v>
      </c>
      <c r="K29" s="6">
        <f t="shared" si="8"/>
        <v>892</v>
      </c>
      <c r="L29" s="86">
        <f t="shared" si="9"/>
        <v>55.163883735312304</v>
      </c>
      <c r="M29" s="6">
        <f t="shared" si="10"/>
        <v>165</v>
      </c>
      <c r="N29" s="86">
        <f t="shared" si="11"/>
        <v>10.204081632653061</v>
      </c>
      <c r="O29" s="6">
        <f t="shared" si="12"/>
        <v>42</v>
      </c>
      <c r="P29" s="86">
        <f t="shared" si="13"/>
        <v>2.5974025974025974</v>
      </c>
      <c r="Q29" s="6">
        <f t="shared" si="14"/>
        <v>1617</v>
      </c>
      <c r="T29">
        <v>1617</v>
      </c>
      <c r="U29">
        <v>14</v>
      </c>
      <c r="V29">
        <v>10</v>
      </c>
      <c r="W29">
        <v>21</v>
      </c>
      <c r="X29">
        <v>20</v>
      </c>
      <c r="Y29">
        <v>20</v>
      </c>
      <c r="Z29">
        <v>15</v>
      </c>
      <c r="AA29">
        <v>16</v>
      </c>
      <c r="AB29">
        <v>17</v>
      </c>
      <c r="AC29">
        <v>18</v>
      </c>
      <c r="AD29">
        <v>17</v>
      </c>
      <c r="AE29">
        <v>17</v>
      </c>
      <c r="AF29">
        <v>29</v>
      </c>
      <c r="AG29">
        <v>27</v>
      </c>
      <c r="AH29">
        <v>28</v>
      </c>
      <c r="AI29">
        <v>21</v>
      </c>
      <c r="AJ29">
        <v>14</v>
      </c>
      <c r="AK29">
        <v>19</v>
      </c>
      <c r="AL29">
        <v>13</v>
      </c>
      <c r="AM29">
        <v>25</v>
      </c>
      <c r="AN29">
        <v>25</v>
      </c>
      <c r="AO29">
        <v>26</v>
      </c>
      <c r="AP29">
        <v>18</v>
      </c>
      <c r="AQ29">
        <v>24</v>
      </c>
      <c r="AR29">
        <v>20</v>
      </c>
      <c r="AS29">
        <v>19</v>
      </c>
      <c r="AT29">
        <v>25</v>
      </c>
      <c r="AU29">
        <v>24</v>
      </c>
      <c r="AV29">
        <v>18</v>
      </c>
      <c r="AW29">
        <v>24</v>
      </c>
      <c r="AX29">
        <v>30</v>
      </c>
      <c r="AY29">
        <v>26</v>
      </c>
      <c r="AZ29">
        <v>27</v>
      </c>
      <c r="BA29">
        <v>25</v>
      </c>
      <c r="BB29">
        <v>23</v>
      </c>
      <c r="BC29">
        <v>23</v>
      </c>
      <c r="BD29">
        <v>27</v>
      </c>
      <c r="BE29">
        <v>20</v>
      </c>
      <c r="BF29">
        <v>27</v>
      </c>
      <c r="BG29">
        <v>21</v>
      </c>
      <c r="BH29">
        <v>29</v>
      </c>
      <c r="BI29">
        <v>16</v>
      </c>
      <c r="BJ29">
        <v>25</v>
      </c>
      <c r="BK29">
        <v>21</v>
      </c>
      <c r="BL29">
        <v>18</v>
      </c>
      <c r="BM29">
        <v>12</v>
      </c>
      <c r="BN29">
        <v>17</v>
      </c>
      <c r="BO29">
        <v>25</v>
      </c>
      <c r="BP29">
        <v>23</v>
      </c>
      <c r="BQ29">
        <v>21</v>
      </c>
      <c r="BR29">
        <v>27</v>
      </c>
      <c r="BS29">
        <v>22</v>
      </c>
      <c r="BT29">
        <v>17</v>
      </c>
      <c r="BU29">
        <v>12</v>
      </c>
      <c r="BV29">
        <v>26</v>
      </c>
      <c r="BW29">
        <v>17</v>
      </c>
      <c r="BX29">
        <v>16</v>
      </c>
      <c r="BY29">
        <v>28</v>
      </c>
      <c r="BZ29">
        <v>24</v>
      </c>
      <c r="CA29">
        <v>18</v>
      </c>
      <c r="CB29">
        <v>22</v>
      </c>
      <c r="CC29">
        <v>20</v>
      </c>
      <c r="CD29">
        <v>28</v>
      </c>
      <c r="CE29">
        <v>20</v>
      </c>
      <c r="CF29">
        <v>27</v>
      </c>
      <c r="CG29">
        <v>22</v>
      </c>
      <c r="CH29">
        <v>11</v>
      </c>
      <c r="CI29">
        <v>13</v>
      </c>
      <c r="CJ29">
        <v>22</v>
      </c>
      <c r="CK29">
        <v>12</v>
      </c>
      <c r="CL29">
        <v>21</v>
      </c>
      <c r="CM29">
        <v>23</v>
      </c>
      <c r="CN29">
        <v>9</v>
      </c>
      <c r="CO29">
        <v>9</v>
      </c>
      <c r="CP29">
        <v>9</v>
      </c>
      <c r="CQ29">
        <v>16</v>
      </c>
      <c r="CR29">
        <v>8</v>
      </c>
      <c r="CS29">
        <v>10</v>
      </c>
      <c r="CT29">
        <v>10</v>
      </c>
      <c r="CU29">
        <v>7</v>
      </c>
      <c r="CV29">
        <v>9</v>
      </c>
      <c r="CW29">
        <v>5</v>
      </c>
      <c r="CX29">
        <v>5</v>
      </c>
      <c r="CY29">
        <v>5</v>
      </c>
      <c r="CZ29">
        <v>10</v>
      </c>
      <c r="DA29">
        <v>2</v>
      </c>
      <c r="DB29">
        <v>2</v>
      </c>
      <c r="DC29">
        <v>2</v>
      </c>
      <c r="DD29">
        <v>2</v>
      </c>
      <c r="DE29">
        <v>3</v>
      </c>
      <c r="DF29">
        <v>1</v>
      </c>
      <c r="DG29">
        <v>3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</row>
    <row r="30" spans="1:130">
      <c r="A30">
        <v>3716</v>
      </c>
      <c r="B30" t="s">
        <v>778</v>
      </c>
      <c r="C30" s="7">
        <f t="shared" si="0"/>
        <v>14</v>
      </c>
      <c r="D30" s="87">
        <f t="shared" si="1"/>
        <v>1.1058451816745656</v>
      </c>
      <c r="E30" s="7">
        <f t="shared" si="2"/>
        <v>84</v>
      </c>
      <c r="F30" s="87">
        <f t="shared" si="3"/>
        <v>6.6350710900473935</v>
      </c>
      <c r="G30" s="7">
        <f t="shared" si="4"/>
        <v>173</v>
      </c>
      <c r="H30" s="87">
        <f t="shared" si="5"/>
        <v>13.665086887835704</v>
      </c>
      <c r="I30" s="7">
        <f t="shared" si="6"/>
        <v>141</v>
      </c>
      <c r="J30" s="87">
        <f t="shared" si="7"/>
        <v>11.137440758293838</v>
      </c>
      <c r="K30" s="7">
        <f t="shared" si="8"/>
        <v>649</v>
      </c>
      <c r="L30" s="87">
        <f t="shared" si="9"/>
        <v>51.263823064770932</v>
      </c>
      <c r="M30" s="7">
        <f t="shared" si="10"/>
        <v>144</v>
      </c>
      <c r="N30" s="87">
        <f t="shared" si="11"/>
        <v>11.374407582938389</v>
      </c>
      <c r="O30" s="7">
        <f t="shared" si="12"/>
        <v>61</v>
      </c>
      <c r="P30" s="87">
        <f t="shared" si="13"/>
        <v>4.8183254344391786</v>
      </c>
      <c r="Q30" s="7">
        <f t="shared" si="14"/>
        <v>1266</v>
      </c>
      <c r="T30">
        <v>1266</v>
      </c>
      <c r="U30">
        <v>14</v>
      </c>
      <c r="V30">
        <v>16</v>
      </c>
      <c r="W30">
        <v>13</v>
      </c>
      <c r="X30">
        <v>17</v>
      </c>
      <c r="Y30">
        <v>20</v>
      </c>
      <c r="Z30">
        <v>18</v>
      </c>
      <c r="AA30">
        <v>19</v>
      </c>
      <c r="AB30">
        <v>18</v>
      </c>
      <c r="AC30">
        <v>18</v>
      </c>
      <c r="AD30">
        <v>16</v>
      </c>
      <c r="AE30">
        <v>15</v>
      </c>
      <c r="AF30">
        <v>17</v>
      </c>
      <c r="AG30">
        <v>17</v>
      </c>
      <c r="AH30">
        <v>19</v>
      </c>
      <c r="AI30">
        <v>12</v>
      </c>
      <c r="AJ30">
        <v>22</v>
      </c>
      <c r="AK30">
        <v>13</v>
      </c>
      <c r="AL30">
        <v>6</v>
      </c>
      <c r="AM30">
        <v>16</v>
      </c>
      <c r="AN30">
        <v>17</v>
      </c>
      <c r="AO30">
        <v>22</v>
      </c>
      <c r="AP30">
        <v>14</v>
      </c>
      <c r="AQ30">
        <v>17</v>
      </c>
      <c r="AR30">
        <v>15</v>
      </c>
      <c r="AS30">
        <v>11</v>
      </c>
      <c r="AT30">
        <v>10</v>
      </c>
      <c r="AU30">
        <v>19</v>
      </c>
      <c r="AV30">
        <v>11</v>
      </c>
      <c r="AW30">
        <v>20</v>
      </c>
      <c r="AX30">
        <v>24</v>
      </c>
      <c r="AY30">
        <v>15</v>
      </c>
      <c r="AZ30">
        <v>16</v>
      </c>
      <c r="BA30">
        <v>14</v>
      </c>
      <c r="BB30">
        <v>20</v>
      </c>
      <c r="BC30">
        <v>20</v>
      </c>
      <c r="BD30">
        <v>19</v>
      </c>
      <c r="BE30">
        <v>23</v>
      </c>
      <c r="BF30">
        <v>17</v>
      </c>
      <c r="BG30">
        <v>20</v>
      </c>
      <c r="BH30">
        <v>19</v>
      </c>
      <c r="BI30">
        <v>25</v>
      </c>
      <c r="BJ30">
        <v>23</v>
      </c>
      <c r="BK30">
        <v>16</v>
      </c>
      <c r="BL30">
        <v>11</v>
      </c>
      <c r="BM30">
        <v>10</v>
      </c>
      <c r="BN30">
        <v>18</v>
      </c>
      <c r="BO30">
        <v>10</v>
      </c>
      <c r="BP30">
        <v>13</v>
      </c>
      <c r="BQ30">
        <v>15</v>
      </c>
      <c r="BR30">
        <v>14</v>
      </c>
      <c r="BS30">
        <v>9</v>
      </c>
      <c r="BT30">
        <v>13</v>
      </c>
      <c r="BU30">
        <v>10</v>
      </c>
      <c r="BV30">
        <v>13</v>
      </c>
      <c r="BW30">
        <v>6</v>
      </c>
      <c r="BX30">
        <v>11</v>
      </c>
      <c r="BY30">
        <v>17</v>
      </c>
      <c r="BZ30">
        <v>14</v>
      </c>
      <c r="CA30">
        <v>14</v>
      </c>
      <c r="CB30">
        <v>15</v>
      </c>
      <c r="CC30">
        <v>19</v>
      </c>
      <c r="CD30">
        <v>14</v>
      </c>
      <c r="CE30">
        <v>20</v>
      </c>
      <c r="CF30">
        <v>15</v>
      </c>
      <c r="CG30">
        <v>14</v>
      </c>
      <c r="CH30">
        <v>15</v>
      </c>
      <c r="CI30">
        <v>18</v>
      </c>
      <c r="CJ30">
        <v>18</v>
      </c>
      <c r="CK30">
        <v>16</v>
      </c>
      <c r="CL30">
        <v>16</v>
      </c>
      <c r="CM30">
        <v>10</v>
      </c>
      <c r="CN30">
        <v>10</v>
      </c>
      <c r="CO30">
        <v>10</v>
      </c>
      <c r="CP30">
        <v>7</v>
      </c>
      <c r="CQ30">
        <v>12</v>
      </c>
      <c r="CR30">
        <v>9</v>
      </c>
      <c r="CS30">
        <v>8</v>
      </c>
      <c r="CT30">
        <v>12</v>
      </c>
      <c r="CU30">
        <v>7</v>
      </c>
      <c r="CV30">
        <v>9</v>
      </c>
      <c r="CW30">
        <v>11</v>
      </c>
      <c r="CX30">
        <v>8</v>
      </c>
      <c r="CY30">
        <v>5</v>
      </c>
      <c r="CZ30">
        <v>7</v>
      </c>
      <c r="DA30">
        <v>3</v>
      </c>
      <c r="DB30">
        <v>6</v>
      </c>
      <c r="DC30">
        <v>2</v>
      </c>
      <c r="DD30">
        <v>7</v>
      </c>
      <c r="DE30">
        <v>5</v>
      </c>
      <c r="DF30">
        <v>2</v>
      </c>
      <c r="DG30">
        <v>1</v>
      </c>
      <c r="DH30">
        <v>1</v>
      </c>
      <c r="DI30">
        <v>0</v>
      </c>
      <c r="DJ30">
        <v>2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</row>
    <row r="31" spans="1:130">
      <c r="A31" s="31">
        <v>3811</v>
      </c>
      <c r="B31" s="4" t="s">
        <v>125</v>
      </c>
      <c r="C31" s="6">
        <f t="shared" si="0"/>
        <v>3</v>
      </c>
      <c r="D31" s="86">
        <f t="shared" si="1"/>
        <v>0.46728971962616817</v>
      </c>
      <c r="E31" s="6">
        <f t="shared" si="2"/>
        <v>28</v>
      </c>
      <c r="F31" s="86">
        <f t="shared" si="3"/>
        <v>4.361370716510903</v>
      </c>
      <c r="G31" s="6">
        <f t="shared" si="4"/>
        <v>76</v>
      </c>
      <c r="H31" s="86">
        <f t="shared" si="5"/>
        <v>11.838006230529595</v>
      </c>
      <c r="I31" s="6">
        <f t="shared" si="6"/>
        <v>86</v>
      </c>
      <c r="J31" s="86">
        <f t="shared" si="7"/>
        <v>13.395638629283487</v>
      </c>
      <c r="K31" s="6">
        <f t="shared" si="8"/>
        <v>325</v>
      </c>
      <c r="L31" s="86">
        <f t="shared" si="9"/>
        <v>50.623052959501557</v>
      </c>
      <c r="M31" s="6">
        <f t="shared" si="10"/>
        <v>89</v>
      </c>
      <c r="N31" s="86">
        <f t="shared" si="11"/>
        <v>13.862928348909657</v>
      </c>
      <c r="O31" s="6">
        <f t="shared" si="12"/>
        <v>35</v>
      </c>
      <c r="P31" s="86">
        <f t="shared" si="13"/>
        <v>5.4517133956386292</v>
      </c>
      <c r="Q31" s="6">
        <f t="shared" si="14"/>
        <v>642</v>
      </c>
      <c r="T31">
        <v>642</v>
      </c>
      <c r="U31">
        <v>3</v>
      </c>
      <c r="V31">
        <v>7</v>
      </c>
      <c r="W31">
        <v>5</v>
      </c>
      <c r="X31">
        <v>6</v>
      </c>
      <c r="Y31">
        <v>6</v>
      </c>
      <c r="Z31">
        <v>4</v>
      </c>
      <c r="AA31">
        <v>2</v>
      </c>
      <c r="AB31">
        <v>7</v>
      </c>
      <c r="AC31">
        <v>6</v>
      </c>
      <c r="AD31">
        <v>9</v>
      </c>
      <c r="AE31">
        <v>8</v>
      </c>
      <c r="AF31">
        <v>12</v>
      </c>
      <c r="AG31">
        <v>6</v>
      </c>
      <c r="AH31">
        <v>6</v>
      </c>
      <c r="AI31">
        <v>11</v>
      </c>
      <c r="AJ31">
        <v>9</v>
      </c>
      <c r="AK31">
        <v>15</v>
      </c>
      <c r="AL31">
        <v>10</v>
      </c>
      <c r="AM31">
        <v>7</v>
      </c>
      <c r="AN31">
        <v>8</v>
      </c>
      <c r="AO31">
        <v>7</v>
      </c>
      <c r="AP31">
        <v>6</v>
      </c>
      <c r="AQ31">
        <v>5</v>
      </c>
      <c r="AR31">
        <v>11</v>
      </c>
      <c r="AS31">
        <v>11</v>
      </c>
      <c r="AT31">
        <v>6</v>
      </c>
      <c r="AU31">
        <v>4</v>
      </c>
      <c r="AV31">
        <v>13</v>
      </c>
      <c r="AW31">
        <v>6</v>
      </c>
      <c r="AX31">
        <v>3</v>
      </c>
      <c r="AY31">
        <v>12</v>
      </c>
      <c r="AZ31">
        <v>9</v>
      </c>
      <c r="BA31">
        <v>8</v>
      </c>
      <c r="BB31">
        <v>4</v>
      </c>
      <c r="BC31">
        <v>9</v>
      </c>
      <c r="BD31">
        <v>5</v>
      </c>
      <c r="BE31">
        <v>7</v>
      </c>
      <c r="BF31">
        <v>4</v>
      </c>
      <c r="BG31">
        <v>4</v>
      </c>
      <c r="BH31">
        <v>6</v>
      </c>
      <c r="BI31">
        <v>7</v>
      </c>
      <c r="BJ31">
        <v>6</v>
      </c>
      <c r="BK31">
        <v>4</v>
      </c>
      <c r="BL31">
        <v>8</v>
      </c>
      <c r="BM31">
        <v>10</v>
      </c>
      <c r="BN31">
        <v>6</v>
      </c>
      <c r="BO31">
        <v>3</v>
      </c>
      <c r="BP31">
        <v>9</v>
      </c>
      <c r="BQ31">
        <v>8</v>
      </c>
      <c r="BR31">
        <v>7</v>
      </c>
      <c r="BS31">
        <v>11</v>
      </c>
      <c r="BT31">
        <v>7</v>
      </c>
      <c r="BU31">
        <v>3</v>
      </c>
      <c r="BV31">
        <v>16</v>
      </c>
      <c r="BW31">
        <v>9</v>
      </c>
      <c r="BX31">
        <v>10</v>
      </c>
      <c r="BY31">
        <v>9</v>
      </c>
      <c r="BZ31">
        <v>7</v>
      </c>
      <c r="CA31">
        <v>12</v>
      </c>
      <c r="CB31">
        <v>7</v>
      </c>
      <c r="CC31">
        <v>8</v>
      </c>
      <c r="CD31">
        <v>9</v>
      </c>
      <c r="CE31">
        <v>8</v>
      </c>
      <c r="CF31">
        <v>10</v>
      </c>
      <c r="CG31">
        <v>15</v>
      </c>
      <c r="CH31">
        <v>15</v>
      </c>
      <c r="CI31">
        <v>7</v>
      </c>
      <c r="CJ31">
        <v>8</v>
      </c>
      <c r="CK31">
        <v>6</v>
      </c>
      <c r="CL31">
        <v>5</v>
      </c>
      <c r="CM31">
        <v>6</v>
      </c>
      <c r="CN31">
        <v>7</v>
      </c>
      <c r="CO31">
        <v>7</v>
      </c>
      <c r="CP31">
        <v>12</v>
      </c>
      <c r="CQ31">
        <v>4</v>
      </c>
      <c r="CR31">
        <v>7</v>
      </c>
      <c r="CS31">
        <v>8</v>
      </c>
      <c r="CT31">
        <v>7</v>
      </c>
      <c r="CU31">
        <v>7</v>
      </c>
      <c r="CV31">
        <v>5</v>
      </c>
      <c r="CW31">
        <v>1</v>
      </c>
      <c r="CX31">
        <v>0</v>
      </c>
      <c r="CY31">
        <v>3</v>
      </c>
      <c r="CZ31">
        <v>3</v>
      </c>
      <c r="DA31">
        <v>4</v>
      </c>
      <c r="DB31">
        <v>6</v>
      </c>
      <c r="DC31">
        <v>3</v>
      </c>
      <c r="DD31">
        <v>3</v>
      </c>
      <c r="DE31">
        <v>0</v>
      </c>
      <c r="DF31">
        <v>1</v>
      </c>
      <c r="DG31">
        <v>4</v>
      </c>
      <c r="DH31">
        <v>2</v>
      </c>
      <c r="DI31">
        <v>0</v>
      </c>
      <c r="DJ31">
        <v>2</v>
      </c>
      <c r="DK31">
        <v>2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</row>
    <row r="32" spans="1:130">
      <c r="C32" s="11">
        <f>SUM(C23:C31)</f>
        <v>181</v>
      </c>
      <c r="D32" s="88">
        <f t="shared" si="1"/>
        <v>1.0390952408289797</v>
      </c>
      <c r="E32" s="11">
        <f t="shared" ref="E32:Q32" si="17">SUM(E23:E31)</f>
        <v>1059</v>
      </c>
      <c r="F32" s="88">
        <f t="shared" si="3"/>
        <v>6.0795682875021528</v>
      </c>
      <c r="G32" s="11">
        <f t="shared" si="17"/>
        <v>2345</v>
      </c>
      <c r="H32" s="88">
        <f t="shared" si="5"/>
        <v>13.462311269303633</v>
      </c>
      <c r="I32" s="11">
        <f t="shared" si="17"/>
        <v>2193</v>
      </c>
      <c r="J32" s="88">
        <f t="shared" si="7"/>
        <v>12.589700901314657</v>
      </c>
      <c r="K32" s="11">
        <f t="shared" si="17"/>
        <v>8958</v>
      </c>
      <c r="L32" s="88">
        <f t="shared" si="9"/>
        <v>51.426603134508298</v>
      </c>
      <c r="M32" s="11">
        <f t="shared" si="17"/>
        <v>1999</v>
      </c>
      <c r="N32" s="88">
        <f t="shared" si="11"/>
        <v>11.475974510591882</v>
      </c>
      <c r="O32" s="11">
        <f t="shared" si="17"/>
        <v>684</v>
      </c>
      <c r="P32" s="88">
        <f t="shared" si="13"/>
        <v>3.9267466559503994</v>
      </c>
      <c r="Q32" s="11">
        <f t="shared" si="17"/>
        <v>17419</v>
      </c>
    </row>
    <row r="33" spans="1:130">
      <c r="C33" s="7"/>
      <c r="D33" s="87"/>
      <c r="E33" s="7"/>
      <c r="F33" s="87"/>
      <c r="G33" s="7"/>
      <c r="H33" s="87"/>
      <c r="I33" s="7"/>
      <c r="J33" s="87"/>
      <c r="K33" s="7"/>
      <c r="L33" s="87"/>
      <c r="M33" s="7"/>
      <c r="N33" s="87"/>
      <c r="O33" s="7"/>
      <c r="P33" s="87"/>
      <c r="Q33" s="7"/>
    </row>
    <row r="34" spans="1:130">
      <c r="A34" s="31">
        <v>4100</v>
      </c>
      <c r="B34" s="4" t="s">
        <v>126</v>
      </c>
      <c r="C34" s="6">
        <f t="shared" si="0"/>
        <v>5</v>
      </c>
      <c r="D34" s="86">
        <f t="shared" si="1"/>
        <v>0.50556117290192115</v>
      </c>
      <c r="E34" s="6">
        <f t="shared" si="2"/>
        <v>64</v>
      </c>
      <c r="F34" s="86">
        <f t="shared" si="3"/>
        <v>6.4711830131445911</v>
      </c>
      <c r="G34" s="6">
        <f t="shared" si="4"/>
        <v>122</v>
      </c>
      <c r="H34" s="86">
        <f t="shared" si="5"/>
        <v>12.335692618806876</v>
      </c>
      <c r="I34" s="6">
        <f t="shared" si="6"/>
        <v>139</v>
      </c>
      <c r="J34" s="86">
        <f t="shared" si="7"/>
        <v>14.054600606673407</v>
      </c>
      <c r="K34" s="6">
        <f t="shared" si="8"/>
        <v>501</v>
      </c>
      <c r="L34" s="86">
        <f t="shared" si="9"/>
        <v>50.657229524772497</v>
      </c>
      <c r="M34" s="6">
        <f t="shared" si="10"/>
        <v>124</v>
      </c>
      <c r="N34" s="86">
        <f t="shared" si="11"/>
        <v>12.537917087967642</v>
      </c>
      <c r="O34" s="6">
        <f t="shared" si="12"/>
        <v>34</v>
      </c>
      <c r="P34" s="86">
        <f t="shared" si="13"/>
        <v>3.4378159757330633</v>
      </c>
      <c r="Q34" s="6">
        <f t="shared" si="14"/>
        <v>989</v>
      </c>
      <c r="T34">
        <v>989</v>
      </c>
      <c r="U34">
        <v>5</v>
      </c>
      <c r="V34">
        <v>10</v>
      </c>
      <c r="W34">
        <v>13</v>
      </c>
      <c r="X34">
        <v>14</v>
      </c>
      <c r="Y34">
        <v>15</v>
      </c>
      <c r="Z34">
        <v>12</v>
      </c>
      <c r="AA34">
        <v>10</v>
      </c>
      <c r="AB34">
        <v>10</v>
      </c>
      <c r="AC34">
        <v>14</v>
      </c>
      <c r="AD34">
        <v>10</v>
      </c>
      <c r="AE34">
        <v>10</v>
      </c>
      <c r="AF34">
        <v>11</v>
      </c>
      <c r="AG34">
        <v>15</v>
      </c>
      <c r="AH34">
        <v>15</v>
      </c>
      <c r="AI34">
        <v>12</v>
      </c>
      <c r="AJ34">
        <v>15</v>
      </c>
      <c r="AK34">
        <v>17</v>
      </c>
      <c r="AL34">
        <v>7</v>
      </c>
      <c r="AM34">
        <v>14</v>
      </c>
      <c r="AN34">
        <v>15</v>
      </c>
      <c r="AO34">
        <v>11</v>
      </c>
      <c r="AP34">
        <v>16</v>
      </c>
      <c r="AQ34">
        <v>10</v>
      </c>
      <c r="AR34">
        <v>15</v>
      </c>
      <c r="AS34">
        <v>18</v>
      </c>
      <c r="AT34">
        <v>16</v>
      </c>
      <c r="AU34">
        <v>8</v>
      </c>
      <c r="AV34">
        <v>11</v>
      </c>
      <c r="AW34">
        <v>11</v>
      </c>
      <c r="AX34">
        <v>15</v>
      </c>
      <c r="AY34">
        <v>14</v>
      </c>
      <c r="AZ34">
        <v>16</v>
      </c>
      <c r="BA34">
        <v>9</v>
      </c>
      <c r="BB34">
        <v>14</v>
      </c>
      <c r="BC34">
        <v>17</v>
      </c>
      <c r="BD34">
        <v>13</v>
      </c>
      <c r="BE34">
        <v>13</v>
      </c>
      <c r="BF34">
        <v>8</v>
      </c>
      <c r="BG34">
        <v>17</v>
      </c>
      <c r="BH34">
        <v>13</v>
      </c>
      <c r="BI34">
        <v>10</v>
      </c>
      <c r="BJ34">
        <v>16</v>
      </c>
      <c r="BK34">
        <v>11</v>
      </c>
      <c r="BL34">
        <v>13</v>
      </c>
      <c r="BM34">
        <v>7</v>
      </c>
      <c r="BN34">
        <v>10</v>
      </c>
      <c r="BO34">
        <v>10</v>
      </c>
      <c r="BP34">
        <v>15</v>
      </c>
      <c r="BQ34">
        <v>10</v>
      </c>
      <c r="BR34">
        <v>13</v>
      </c>
      <c r="BS34">
        <v>15</v>
      </c>
      <c r="BT34">
        <v>16</v>
      </c>
      <c r="BU34">
        <v>10</v>
      </c>
      <c r="BV34">
        <v>14</v>
      </c>
      <c r="BW34">
        <v>6</v>
      </c>
      <c r="BX34">
        <v>7</v>
      </c>
      <c r="BY34">
        <v>8</v>
      </c>
      <c r="BZ34">
        <v>11</v>
      </c>
      <c r="CA34">
        <v>5</v>
      </c>
      <c r="CB34">
        <v>14</v>
      </c>
      <c r="CC34">
        <v>16</v>
      </c>
      <c r="CD34">
        <v>17</v>
      </c>
      <c r="CE34">
        <v>13</v>
      </c>
      <c r="CF34">
        <v>14</v>
      </c>
      <c r="CG34">
        <v>13</v>
      </c>
      <c r="CH34">
        <v>15</v>
      </c>
      <c r="CI34">
        <v>13</v>
      </c>
      <c r="CJ34">
        <v>17</v>
      </c>
      <c r="CK34">
        <v>15</v>
      </c>
      <c r="CL34">
        <v>14</v>
      </c>
      <c r="CM34">
        <v>16</v>
      </c>
      <c r="CN34">
        <v>7</v>
      </c>
      <c r="CO34">
        <v>10</v>
      </c>
      <c r="CP34">
        <v>9</v>
      </c>
      <c r="CQ34">
        <v>11</v>
      </c>
      <c r="CR34">
        <v>5</v>
      </c>
      <c r="CS34">
        <v>8</v>
      </c>
      <c r="CT34">
        <v>4</v>
      </c>
      <c r="CU34">
        <v>4</v>
      </c>
      <c r="CV34">
        <v>4</v>
      </c>
      <c r="CW34">
        <v>2</v>
      </c>
      <c r="CX34">
        <v>2</v>
      </c>
      <c r="CY34">
        <v>6</v>
      </c>
      <c r="CZ34">
        <v>4</v>
      </c>
      <c r="DA34">
        <v>4</v>
      </c>
      <c r="DB34">
        <v>2</v>
      </c>
      <c r="DC34">
        <v>3</v>
      </c>
      <c r="DD34">
        <v>1</v>
      </c>
      <c r="DE34">
        <v>3</v>
      </c>
      <c r="DF34">
        <v>1</v>
      </c>
      <c r="DG34">
        <v>4</v>
      </c>
      <c r="DH34">
        <v>1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</row>
    <row r="35" spans="1:130">
      <c r="A35">
        <v>4200</v>
      </c>
      <c r="B35" t="s">
        <v>127</v>
      </c>
      <c r="C35" s="7">
        <f t="shared" si="0"/>
        <v>31</v>
      </c>
      <c r="D35" s="87">
        <f t="shared" si="1"/>
        <v>0.81643402686331323</v>
      </c>
      <c r="E35" s="7">
        <f t="shared" si="2"/>
        <v>222</v>
      </c>
      <c r="F35" s="87">
        <f t="shared" si="3"/>
        <v>5.846721095601791</v>
      </c>
      <c r="G35" s="7">
        <f t="shared" si="4"/>
        <v>484</v>
      </c>
      <c r="H35" s="87">
        <f t="shared" si="5"/>
        <v>12.746905451672372</v>
      </c>
      <c r="I35" s="7">
        <f t="shared" si="6"/>
        <v>493</v>
      </c>
      <c r="J35" s="87">
        <f t="shared" si="7"/>
        <v>12.98393468527785</v>
      </c>
      <c r="K35" s="7">
        <f t="shared" si="8"/>
        <v>2014</v>
      </c>
      <c r="L35" s="87">
        <f t="shared" si="9"/>
        <v>53.041875164603638</v>
      </c>
      <c r="M35" s="7">
        <f t="shared" si="10"/>
        <v>378</v>
      </c>
      <c r="N35" s="87">
        <f t="shared" si="11"/>
        <v>9.9552278114300758</v>
      </c>
      <c r="O35" s="7">
        <f t="shared" si="12"/>
        <v>175</v>
      </c>
      <c r="P35" s="87">
        <f t="shared" si="13"/>
        <v>4.6089017645509616</v>
      </c>
      <c r="Q35" s="7">
        <f t="shared" si="14"/>
        <v>3797</v>
      </c>
      <c r="T35">
        <v>3797</v>
      </c>
      <c r="U35">
        <v>31</v>
      </c>
      <c r="V35">
        <v>38</v>
      </c>
      <c r="W35">
        <v>47</v>
      </c>
      <c r="X35">
        <v>50</v>
      </c>
      <c r="Y35">
        <v>39</v>
      </c>
      <c r="Z35">
        <v>48</v>
      </c>
      <c r="AA35">
        <v>44</v>
      </c>
      <c r="AB35">
        <v>55</v>
      </c>
      <c r="AC35">
        <v>51</v>
      </c>
      <c r="AD35">
        <v>39</v>
      </c>
      <c r="AE35">
        <v>39</v>
      </c>
      <c r="AF35">
        <v>55</v>
      </c>
      <c r="AG35">
        <v>57</v>
      </c>
      <c r="AH35">
        <v>50</v>
      </c>
      <c r="AI35">
        <v>46</v>
      </c>
      <c r="AJ35">
        <v>48</v>
      </c>
      <c r="AK35">
        <v>37</v>
      </c>
      <c r="AL35">
        <v>46</v>
      </c>
      <c r="AM35">
        <v>48</v>
      </c>
      <c r="AN35">
        <v>46</v>
      </c>
      <c r="AO35">
        <v>44</v>
      </c>
      <c r="AP35">
        <v>62</v>
      </c>
      <c r="AQ35">
        <v>51</v>
      </c>
      <c r="AR35">
        <v>55</v>
      </c>
      <c r="AS35">
        <v>42</v>
      </c>
      <c r="AT35">
        <v>62</v>
      </c>
      <c r="AU35">
        <v>60</v>
      </c>
      <c r="AV35">
        <v>65</v>
      </c>
      <c r="AW35">
        <v>61</v>
      </c>
      <c r="AX35">
        <v>54</v>
      </c>
      <c r="AY35">
        <v>48</v>
      </c>
      <c r="AZ35">
        <v>58</v>
      </c>
      <c r="BA35">
        <v>59</v>
      </c>
      <c r="BB35">
        <v>60</v>
      </c>
      <c r="BC35">
        <v>53</v>
      </c>
      <c r="BD35">
        <v>46</v>
      </c>
      <c r="BE35">
        <v>51</v>
      </c>
      <c r="BF35">
        <v>41</v>
      </c>
      <c r="BG35">
        <v>56</v>
      </c>
      <c r="BH35">
        <v>59</v>
      </c>
      <c r="BI35">
        <v>54</v>
      </c>
      <c r="BJ35">
        <v>44</v>
      </c>
      <c r="BK35">
        <v>56</v>
      </c>
      <c r="BL35">
        <v>46</v>
      </c>
      <c r="BM35">
        <v>38</v>
      </c>
      <c r="BN35">
        <v>46</v>
      </c>
      <c r="BO35">
        <v>43</v>
      </c>
      <c r="BP35">
        <v>47</v>
      </c>
      <c r="BQ35">
        <v>42</v>
      </c>
      <c r="BR35">
        <v>39</v>
      </c>
      <c r="BS35">
        <v>46</v>
      </c>
      <c r="BT35">
        <v>45</v>
      </c>
      <c r="BU35">
        <v>47</v>
      </c>
      <c r="BV35">
        <v>35</v>
      </c>
      <c r="BW35">
        <v>47</v>
      </c>
      <c r="BX35">
        <v>36</v>
      </c>
      <c r="BY35">
        <v>36</v>
      </c>
      <c r="BZ35">
        <v>49</v>
      </c>
      <c r="CA35">
        <v>62</v>
      </c>
      <c r="CB35">
        <v>52</v>
      </c>
      <c r="CC35">
        <v>66</v>
      </c>
      <c r="CD35">
        <v>52</v>
      </c>
      <c r="CE35">
        <v>34</v>
      </c>
      <c r="CF35">
        <v>47</v>
      </c>
      <c r="CG35">
        <v>49</v>
      </c>
      <c r="CH35">
        <v>44</v>
      </c>
      <c r="CI35">
        <v>41</v>
      </c>
      <c r="CJ35">
        <v>44</v>
      </c>
      <c r="CK35">
        <v>37</v>
      </c>
      <c r="CL35">
        <v>45</v>
      </c>
      <c r="CM35">
        <v>35</v>
      </c>
      <c r="CN35">
        <v>33</v>
      </c>
      <c r="CO35">
        <v>20</v>
      </c>
      <c r="CP35">
        <v>28</v>
      </c>
      <c r="CQ35">
        <v>21</v>
      </c>
      <c r="CR35">
        <v>24</v>
      </c>
      <c r="CS35">
        <v>28</v>
      </c>
      <c r="CT35">
        <v>24</v>
      </c>
      <c r="CU35">
        <v>22</v>
      </c>
      <c r="CV35">
        <v>17</v>
      </c>
      <c r="CW35">
        <v>15</v>
      </c>
      <c r="CX35">
        <v>21</v>
      </c>
      <c r="CY35">
        <v>16</v>
      </c>
      <c r="CZ35">
        <v>22</v>
      </c>
      <c r="DA35">
        <v>13</v>
      </c>
      <c r="DB35">
        <v>9</v>
      </c>
      <c r="DC35">
        <v>12</v>
      </c>
      <c r="DD35">
        <v>12</v>
      </c>
      <c r="DE35">
        <v>8</v>
      </c>
      <c r="DF35">
        <v>7</v>
      </c>
      <c r="DG35">
        <v>7</v>
      </c>
      <c r="DH35">
        <v>7</v>
      </c>
      <c r="DI35">
        <v>9</v>
      </c>
      <c r="DJ35">
        <v>6</v>
      </c>
      <c r="DK35">
        <v>2</v>
      </c>
      <c r="DL35">
        <v>3</v>
      </c>
      <c r="DM35">
        <v>4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</row>
    <row r="36" spans="1:130">
      <c r="A36" s="4">
        <v>4502</v>
      </c>
      <c r="B36" s="4" t="s">
        <v>128</v>
      </c>
      <c r="C36" s="6">
        <f t="shared" si="0"/>
        <v>2</v>
      </c>
      <c r="D36" s="86">
        <f t="shared" si="1"/>
        <v>0.84745762711864403</v>
      </c>
      <c r="E36" s="6">
        <f t="shared" si="2"/>
        <v>11</v>
      </c>
      <c r="F36" s="86">
        <f t="shared" si="3"/>
        <v>4.6610169491525424</v>
      </c>
      <c r="G36" s="6">
        <f t="shared" si="4"/>
        <v>30</v>
      </c>
      <c r="H36" s="86">
        <f t="shared" si="5"/>
        <v>12.711864406779661</v>
      </c>
      <c r="I36" s="6">
        <f t="shared" si="6"/>
        <v>31</v>
      </c>
      <c r="J36" s="86">
        <f t="shared" si="7"/>
        <v>13.135593220338984</v>
      </c>
      <c r="K36" s="6">
        <f t="shared" si="8"/>
        <v>101</v>
      </c>
      <c r="L36" s="86">
        <f t="shared" si="9"/>
        <v>42.79661016949153</v>
      </c>
      <c r="M36" s="6">
        <f t="shared" si="10"/>
        <v>42</v>
      </c>
      <c r="N36" s="86">
        <f t="shared" si="11"/>
        <v>17.796610169491526</v>
      </c>
      <c r="O36" s="6">
        <f t="shared" si="12"/>
        <v>19</v>
      </c>
      <c r="P36" s="86">
        <f t="shared" si="13"/>
        <v>8.0508474576271176</v>
      </c>
      <c r="Q36" s="6">
        <f t="shared" si="14"/>
        <v>236</v>
      </c>
      <c r="T36">
        <v>236</v>
      </c>
      <c r="U36">
        <v>2</v>
      </c>
      <c r="V36">
        <v>4</v>
      </c>
      <c r="W36">
        <v>2</v>
      </c>
      <c r="X36">
        <v>0</v>
      </c>
      <c r="Y36">
        <v>2</v>
      </c>
      <c r="Z36">
        <v>3</v>
      </c>
      <c r="AA36">
        <v>4</v>
      </c>
      <c r="AB36">
        <v>2</v>
      </c>
      <c r="AC36">
        <v>0</v>
      </c>
      <c r="AD36">
        <v>2</v>
      </c>
      <c r="AE36">
        <v>6</v>
      </c>
      <c r="AF36">
        <v>3</v>
      </c>
      <c r="AG36">
        <v>2</v>
      </c>
      <c r="AH36">
        <v>2</v>
      </c>
      <c r="AI36">
        <v>5</v>
      </c>
      <c r="AJ36">
        <v>4</v>
      </c>
      <c r="AK36">
        <v>2</v>
      </c>
      <c r="AL36">
        <v>5</v>
      </c>
      <c r="AM36">
        <v>3</v>
      </c>
      <c r="AN36">
        <v>5</v>
      </c>
      <c r="AO36">
        <v>4</v>
      </c>
      <c r="AP36">
        <v>4</v>
      </c>
      <c r="AQ36">
        <v>2</v>
      </c>
      <c r="AR36">
        <v>1</v>
      </c>
      <c r="AS36">
        <v>4</v>
      </c>
      <c r="AT36">
        <v>1</v>
      </c>
      <c r="AU36">
        <v>1</v>
      </c>
      <c r="AV36">
        <v>3</v>
      </c>
      <c r="AW36">
        <v>4</v>
      </c>
      <c r="AX36">
        <v>0</v>
      </c>
      <c r="AY36">
        <v>4</v>
      </c>
      <c r="AZ36">
        <v>3</v>
      </c>
      <c r="BA36">
        <v>2</v>
      </c>
      <c r="BB36">
        <v>2</v>
      </c>
      <c r="BC36">
        <v>0</v>
      </c>
      <c r="BD36">
        <v>2</v>
      </c>
      <c r="BE36">
        <v>2</v>
      </c>
      <c r="BF36">
        <v>0</v>
      </c>
      <c r="BG36">
        <v>2</v>
      </c>
      <c r="BH36">
        <v>1</v>
      </c>
      <c r="BI36">
        <v>4</v>
      </c>
      <c r="BJ36">
        <v>1</v>
      </c>
      <c r="BK36">
        <v>2</v>
      </c>
      <c r="BL36">
        <v>1</v>
      </c>
      <c r="BM36">
        <v>3</v>
      </c>
      <c r="BN36">
        <v>2</v>
      </c>
      <c r="BO36">
        <v>1</v>
      </c>
      <c r="BP36">
        <v>7</v>
      </c>
      <c r="BQ36">
        <v>2</v>
      </c>
      <c r="BR36">
        <v>1</v>
      </c>
      <c r="BS36">
        <v>0</v>
      </c>
      <c r="BT36">
        <v>0</v>
      </c>
      <c r="BU36">
        <v>4</v>
      </c>
      <c r="BV36">
        <v>4</v>
      </c>
      <c r="BW36">
        <v>2</v>
      </c>
      <c r="BX36">
        <v>1</v>
      </c>
      <c r="BY36">
        <v>2</v>
      </c>
      <c r="BZ36">
        <v>2</v>
      </c>
      <c r="CA36">
        <v>4</v>
      </c>
      <c r="CB36">
        <v>3</v>
      </c>
      <c r="CC36">
        <v>4</v>
      </c>
      <c r="CD36">
        <v>5</v>
      </c>
      <c r="CE36">
        <v>4</v>
      </c>
      <c r="CF36">
        <v>4</v>
      </c>
      <c r="CG36">
        <v>5</v>
      </c>
      <c r="CH36">
        <v>2</v>
      </c>
      <c r="CI36">
        <v>5</v>
      </c>
      <c r="CJ36">
        <v>7</v>
      </c>
      <c r="CK36">
        <v>3</v>
      </c>
      <c r="CL36">
        <v>6</v>
      </c>
      <c r="CM36">
        <v>3</v>
      </c>
      <c r="CN36">
        <v>0</v>
      </c>
      <c r="CO36">
        <v>3</v>
      </c>
      <c r="CP36">
        <v>4</v>
      </c>
      <c r="CQ36">
        <v>2</v>
      </c>
      <c r="CR36">
        <v>1</v>
      </c>
      <c r="CS36">
        <v>3</v>
      </c>
      <c r="CT36">
        <v>3</v>
      </c>
      <c r="CU36">
        <v>4</v>
      </c>
      <c r="CV36">
        <v>3</v>
      </c>
      <c r="CW36">
        <v>1</v>
      </c>
      <c r="CX36">
        <v>2</v>
      </c>
      <c r="CY36">
        <v>2</v>
      </c>
      <c r="CZ36">
        <v>1</v>
      </c>
      <c r="DA36">
        <v>0</v>
      </c>
      <c r="DB36">
        <v>3</v>
      </c>
      <c r="DC36">
        <v>1</v>
      </c>
      <c r="DD36">
        <v>2</v>
      </c>
      <c r="DE36">
        <v>3</v>
      </c>
      <c r="DF36">
        <v>1</v>
      </c>
      <c r="DG36">
        <v>1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</row>
    <row r="37" spans="1:130">
      <c r="A37">
        <v>4604</v>
      </c>
      <c r="B37" t="s">
        <v>129</v>
      </c>
      <c r="C37" s="7">
        <f t="shared" si="0"/>
        <v>1</v>
      </c>
      <c r="D37" s="87">
        <f t="shared" si="1"/>
        <v>0.4</v>
      </c>
      <c r="E37" s="7">
        <f t="shared" si="2"/>
        <v>11</v>
      </c>
      <c r="F37" s="87">
        <f t="shared" si="3"/>
        <v>4.3999999999999995</v>
      </c>
      <c r="G37" s="7">
        <f t="shared" si="4"/>
        <v>30</v>
      </c>
      <c r="H37" s="87">
        <f t="shared" si="5"/>
        <v>12</v>
      </c>
      <c r="I37" s="7">
        <f t="shared" si="6"/>
        <v>39</v>
      </c>
      <c r="J37" s="87">
        <f t="shared" si="7"/>
        <v>15.6</v>
      </c>
      <c r="K37" s="7">
        <f t="shared" si="8"/>
        <v>147</v>
      </c>
      <c r="L37" s="87">
        <f t="shared" si="9"/>
        <v>58.8</v>
      </c>
      <c r="M37" s="7">
        <f t="shared" si="10"/>
        <v>18</v>
      </c>
      <c r="N37" s="87">
        <f t="shared" si="11"/>
        <v>7.1999999999999993</v>
      </c>
      <c r="O37" s="7">
        <f t="shared" si="12"/>
        <v>4</v>
      </c>
      <c r="P37" s="87">
        <f t="shared" si="13"/>
        <v>1.6</v>
      </c>
      <c r="Q37" s="7">
        <f t="shared" si="14"/>
        <v>250</v>
      </c>
      <c r="T37">
        <v>250</v>
      </c>
      <c r="U37">
        <v>1</v>
      </c>
      <c r="V37">
        <v>2</v>
      </c>
      <c r="W37">
        <v>1</v>
      </c>
      <c r="X37">
        <v>2</v>
      </c>
      <c r="Y37">
        <v>6</v>
      </c>
      <c r="Z37">
        <v>0</v>
      </c>
      <c r="AA37">
        <v>1</v>
      </c>
      <c r="AB37">
        <v>0</v>
      </c>
      <c r="AC37">
        <v>2</v>
      </c>
      <c r="AD37">
        <v>3</v>
      </c>
      <c r="AE37">
        <v>3</v>
      </c>
      <c r="AF37">
        <v>6</v>
      </c>
      <c r="AG37">
        <v>2</v>
      </c>
      <c r="AH37">
        <v>6</v>
      </c>
      <c r="AI37">
        <v>4</v>
      </c>
      <c r="AJ37">
        <v>3</v>
      </c>
      <c r="AK37">
        <v>0</v>
      </c>
      <c r="AL37">
        <v>5</v>
      </c>
      <c r="AM37">
        <v>6</v>
      </c>
      <c r="AN37">
        <v>6</v>
      </c>
      <c r="AO37">
        <v>6</v>
      </c>
      <c r="AP37">
        <v>3</v>
      </c>
      <c r="AQ37">
        <v>2</v>
      </c>
      <c r="AR37">
        <v>3</v>
      </c>
      <c r="AS37">
        <v>3</v>
      </c>
      <c r="AT37">
        <v>5</v>
      </c>
      <c r="AU37">
        <v>3</v>
      </c>
      <c r="AV37">
        <v>5</v>
      </c>
      <c r="AW37">
        <v>6</v>
      </c>
      <c r="AX37">
        <v>8</v>
      </c>
      <c r="AY37">
        <v>6</v>
      </c>
      <c r="AZ37">
        <v>4</v>
      </c>
      <c r="BA37">
        <v>3</v>
      </c>
      <c r="BB37">
        <v>2</v>
      </c>
      <c r="BC37">
        <v>3</v>
      </c>
      <c r="BD37">
        <v>2</v>
      </c>
      <c r="BE37">
        <v>7</v>
      </c>
      <c r="BF37">
        <v>5</v>
      </c>
      <c r="BG37">
        <v>3</v>
      </c>
      <c r="BH37">
        <v>5</v>
      </c>
      <c r="BI37">
        <v>9</v>
      </c>
      <c r="BJ37">
        <v>4</v>
      </c>
      <c r="BK37">
        <v>4</v>
      </c>
      <c r="BL37">
        <v>1</v>
      </c>
      <c r="BM37">
        <v>2</v>
      </c>
      <c r="BN37">
        <v>6</v>
      </c>
      <c r="BO37">
        <v>1</v>
      </c>
      <c r="BP37">
        <v>1</v>
      </c>
      <c r="BQ37">
        <v>1</v>
      </c>
      <c r="BR37">
        <v>3</v>
      </c>
      <c r="BS37">
        <v>7</v>
      </c>
      <c r="BT37">
        <v>3</v>
      </c>
      <c r="BU37">
        <v>5</v>
      </c>
      <c r="BV37">
        <v>3</v>
      </c>
      <c r="BW37">
        <v>1</v>
      </c>
      <c r="BX37">
        <v>2</v>
      </c>
      <c r="BY37">
        <v>3</v>
      </c>
      <c r="BZ37">
        <v>3</v>
      </c>
      <c r="CA37">
        <v>5</v>
      </c>
      <c r="CB37">
        <v>5</v>
      </c>
      <c r="CC37">
        <v>1</v>
      </c>
      <c r="CD37">
        <v>1</v>
      </c>
      <c r="CE37">
        <v>2</v>
      </c>
      <c r="CF37">
        <v>5</v>
      </c>
      <c r="CG37">
        <v>2</v>
      </c>
      <c r="CH37">
        <v>3</v>
      </c>
      <c r="CI37">
        <v>2</v>
      </c>
      <c r="CJ37">
        <v>3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2</v>
      </c>
      <c r="CQ37">
        <v>1</v>
      </c>
      <c r="CR37">
        <v>1</v>
      </c>
      <c r="CS37">
        <v>1</v>
      </c>
      <c r="CT37">
        <v>3</v>
      </c>
      <c r="CU37">
        <v>1</v>
      </c>
      <c r="CV37">
        <v>1</v>
      </c>
      <c r="CW37">
        <v>1</v>
      </c>
      <c r="CX37">
        <v>0</v>
      </c>
      <c r="CY37">
        <v>0</v>
      </c>
      <c r="CZ37">
        <v>2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</row>
    <row r="38" spans="1:130">
      <c r="A38" s="31">
        <v>4607</v>
      </c>
      <c r="B38" s="4" t="s">
        <v>130</v>
      </c>
      <c r="C38" s="6">
        <f t="shared" si="0"/>
        <v>9</v>
      </c>
      <c r="D38" s="86">
        <f t="shared" si="1"/>
        <v>0.81374321880651002</v>
      </c>
      <c r="E38" s="6">
        <f t="shared" si="2"/>
        <v>69</v>
      </c>
      <c r="F38" s="86">
        <f t="shared" si="3"/>
        <v>6.2386980108499097</v>
      </c>
      <c r="G38" s="6">
        <f t="shared" si="4"/>
        <v>118</v>
      </c>
      <c r="H38" s="86">
        <f t="shared" si="5"/>
        <v>10.669077757685352</v>
      </c>
      <c r="I38" s="6">
        <f t="shared" si="6"/>
        <v>136</v>
      </c>
      <c r="J38" s="86">
        <f t="shared" si="7"/>
        <v>12.296564195298371</v>
      </c>
      <c r="K38" s="6">
        <f t="shared" si="8"/>
        <v>634</v>
      </c>
      <c r="L38" s="86">
        <f t="shared" si="9"/>
        <v>57.32368896925859</v>
      </c>
      <c r="M38" s="6">
        <f t="shared" si="10"/>
        <v>117</v>
      </c>
      <c r="N38" s="86">
        <f t="shared" si="11"/>
        <v>10.57866184448463</v>
      </c>
      <c r="O38" s="6">
        <f t="shared" si="12"/>
        <v>23</v>
      </c>
      <c r="P38" s="86">
        <f t="shared" si="13"/>
        <v>2.0795660036166366</v>
      </c>
      <c r="Q38" s="6">
        <f t="shared" si="14"/>
        <v>1106</v>
      </c>
      <c r="T38">
        <v>1106</v>
      </c>
      <c r="U38">
        <v>9</v>
      </c>
      <c r="V38">
        <v>13</v>
      </c>
      <c r="W38">
        <v>17</v>
      </c>
      <c r="X38">
        <v>14</v>
      </c>
      <c r="Y38">
        <v>14</v>
      </c>
      <c r="Z38">
        <v>11</v>
      </c>
      <c r="AA38">
        <v>15</v>
      </c>
      <c r="AB38">
        <v>12</v>
      </c>
      <c r="AC38">
        <v>10</v>
      </c>
      <c r="AD38">
        <v>15</v>
      </c>
      <c r="AE38">
        <v>7</v>
      </c>
      <c r="AF38">
        <v>15</v>
      </c>
      <c r="AG38">
        <v>15</v>
      </c>
      <c r="AH38">
        <v>10</v>
      </c>
      <c r="AI38">
        <v>11</v>
      </c>
      <c r="AJ38">
        <v>8</v>
      </c>
      <c r="AK38">
        <v>15</v>
      </c>
      <c r="AL38">
        <v>4</v>
      </c>
      <c r="AM38">
        <v>9</v>
      </c>
      <c r="AN38">
        <v>9</v>
      </c>
      <c r="AO38">
        <v>13</v>
      </c>
      <c r="AP38">
        <v>17</v>
      </c>
      <c r="AQ38">
        <v>14</v>
      </c>
      <c r="AR38">
        <v>27</v>
      </c>
      <c r="AS38">
        <v>14</v>
      </c>
      <c r="AT38">
        <v>14</v>
      </c>
      <c r="AU38">
        <v>18</v>
      </c>
      <c r="AV38">
        <v>25</v>
      </c>
      <c r="AW38">
        <v>16</v>
      </c>
      <c r="AX38">
        <v>20</v>
      </c>
      <c r="AY38">
        <v>23</v>
      </c>
      <c r="AZ38">
        <v>22</v>
      </c>
      <c r="BA38">
        <v>29</v>
      </c>
      <c r="BB38">
        <v>20</v>
      </c>
      <c r="BC38">
        <v>15</v>
      </c>
      <c r="BD38">
        <v>21</v>
      </c>
      <c r="BE38">
        <v>11</v>
      </c>
      <c r="BF38">
        <v>13</v>
      </c>
      <c r="BG38">
        <v>16</v>
      </c>
      <c r="BH38">
        <v>22</v>
      </c>
      <c r="BI38">
        <v>15</v>
      </c>
      <c r="BJ38">
        <v>12</v>
      </c>
      <c r="BK38">
        <v>17</v>
      </c>
      <c r="BL38">
        <v>12</v>
      </c>
      <c r="BM38">
        <v>19</v>
      </c>
      <c r="BN38">
        <v>15</v>
      </c>
      <c r="BO38">
        <v>13</v>
      </c>
      <c r="BP38">
        <v>9</v>
      </c>
      <c r="BQ38">
        <v>13</v>
      </c>
      <c r="BR38">
        <v>14</v>
      </c>
      <c r="BS38">
        <v>14</v>
      </c>
      <c r="BT38">
        <v>7</v>
      </c>
      <c r="BU38">
        <v>14</v>
      </c>
      <c r="BV38">
        <v>20</v>
      </c>
      <c r="BW38">
        <v>6</v>
      </c>
      <c r="BX38">
        <v>14</v>
      </c>
      <c r="BY38">
        <v>18</v>
      </c>
      <c r="BZ38">
        <v>15</v>
      </c>
      <c r="CA38">
        <v>14</v>
      </c>
      <c r="CB38">
        <v>14</v>
      </c>
      <c r="CC38">
        <v>9</v>
      </c>
      <c r="CD38">
        <v>11</v>
      </c>
      <c r="CE38">
        <v>17</v>
      </c>
      <c r="CF38">
        <v>17</v>
      </c>
      <c r="CG38">
        <v>9</v>
      </c>
      <c r="CH38">
        <v>16</v>
      </c>
      <c r="CI38">
        <v>9</v>
      </c>
      <c r="CJ38">
        <v>11</v>
      </c>
      <c r="CK38">
        <v>10</v>
      </c>
      <c r="CL38">
        <v>15</v>
      </c>
      <c r="CM38">
        <v>7</v>
      </c>
      <c r="CN38">
        <v>9</v>
      </c>
      <c r="CO38">
        <v>10</v>
      </c>
      <c r="CP38">
        <v>8</v>
      </c>
      <c r="CQ38">
        <v>7</v>
      </c>
      <c r="CR38">
        <v>9</v>
      </c>
      <c r="CS38">
        <v>9</v>
      </c>
      <c r="CT38">
        <v>11</v>
      </c>
      <c r="CU38">
        <v>6</v>
      </c>
      <c r="CV38">
        <v>5</v>
      </c>
      <c r="CW38">
        <v>4</v>
      </c>
      <c r="CX38">
        <v>3</v>
      </c>
      <c r="CY38">
        <v>2</v>
      </c>
      <c r="CZ38">
        <v>3</v>
      </c>
      <c r="DA38">
        <v>4</v>
      </c>
      <c r="DB38">
        <v>2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</row>
    <row r="39" spans="1:130">
      <c r="A39">
        <v>4803</v>
      </c>
      <c r="B39" t="s">
        <v>131</v>
      </c>
      <c r="C39" s="7">
        <f t="shared" si="0"/>
        <v>3</v>
      </c>
      <c r="D39" s="87">
        <f t="shared" si="1"/>
        <v>1.3698630136986301</v>
      </c>
      <c r="E39" s="7">
        <f t="shared" si="2"/>
        <v>12</v>
      </c>
      <c r="F39" s="87">
        <f t="shared" si="3"/>
        <v>5.4794520547945202</v>
      </c>
      <c r="G39" s="7">
        <f t="shared" si="4"/>
        <v>13</v>
      </c>
      <c r="H39" s="87">
        <f t="shared" si="5"/>
        <v>5.93607305936073</v>
      </c>
      <c r="I39" s="7">
        <f t="shared" si="6"/>
        <v>32</v>
      </c>
      <c r="J39" s="87">
        <f t="shared" si="7"/>
        <v>14.611872146118721</v>
      </c>
      <c r="K39" s="7">
        <f t="shared" si="8"/>
        <v>127</v>
      </c>
      <c r="L39" s="87">
        <f t="shared" si="9"/>
        <v>57.990867579908681</v>
      </c>
      <c r="M39" s="7">
        <f t="shared" si="10"/>
        <v>27</v>
      </c>
      <c r="N39" s="87">
        <f t="shared" si="11"/>
        <v>12.328767123287671</v>
      </c>
      <c r="O39" s="7">
        <f t="shared" si="12"/>
        <v>5</v>
      </c>
      <c r="P39" s="87">
        <f t="shared" si="13"/>
        <v>2.2831050228310499</v>
      </c>
      <c r="Q39" s="7">
        <f t="shared" si="14"/>
        <v>219</v>
      </c>
      <c r="T39">
        <v>219</v>
      </c>
      <c r="U39">
        <v>3</v>
      </c>
      <c r="V39">
        <v>5</v>
      </c>
      <c r="W39">
        <v>1</v>
      </c>
      <c r="X39">
        <v>2</v>
      </c>
      <c r="Y39">
        <v>0</v>
      </c>
      <c r="Z39">
        <v>4</v>
      </c>
      <c r="AA39">
        <v>2</v>
      </c>
      <c r="AB39">
        <v>0</v>
      </c>
      <c r="AC39">
        <v>2</v>
      </c>
      <c r="AD39">
        <v>2</v>
      </c>
      <c r="AE39">
        <v>1</v>
      </c>
      <c r="AF39">
        <v>1</v>
      </c>
      <c r="AG39">
        <v>1</v>
      </c>
      <c r="AH39">
        <v>2</v>
      </c>
      <c r="AI39">
        <v>1</v>
      </c>
      <c r="AJ39">
        <v>1</v>
      </c>
      <c r="AK39">
        <v>5</v>
      </c>
      <c r="AL39">
        <v>4</v>
      </c>
      <c r="AM39">
        <v>2</v>
      </c>
      <c r="AN39">
        <v>3</v>
      </c>
      <c r="AO39">
        <v>2</v>
      </c>
      <c r="AP39">
        <v>9</v>
      </c>
      <c r="AQ39">
        <v>3</v>
      </c>
      <c r="AR39">
        <v>2</v>
      </c>
      <c r="AS39">
        <v>0</v>
      </c>
      <c r="AT39">
        <v>2</v>
      </c>
      <c r="AU39">
        <v>6</v>
      </c>
      <c r="AV39">
        <v>4</v>
      </c>
      <c r="AW39">
        <v>2</v>
      </c>
      <c r="AX39">
        <v>4</v>
      </c>
      <c r="AY39">
        <v>4</v>
      </c>
      <c r="AZ39">
        <v>3</v>
      </c>
      <c r="BA39">
        <v>1</v>
      </c>
      <c r="BB39">
        <v>2</v>
      </c>
      <c r="BC39">
        <v>0</v>
      </c>
      <c r="BD39">
        <v>1</v>
      </c>
      <c r="BE39">
        <v>6</v>
      </c>
      <c r="BF39">
        <v>4</v>
      </c>
      <c r="BG39">
        <v>1</v>
      </c>
      <c r="BH39">
        <v>4</v>
      </c>
      <c r="BI39">
        <v>1</v>
      </c>
      <c r="BJ39">
        <v>3</v>
      </c>
      <c r="BK39">
        <v>1</v>
      </c>
      <c r="BL39">
        <v>1</v>
      </c>
      <c r="BM39">
        <v>1</v>
      </c>
      <c r="BN39">
        <v>3</v>
      </c>
      <c r="BO39">
        <v>4</v>
      </c>
      <c r="BP39">
        <v>3</v>
      </c>
      <c r="BQ39">
        <v>1</v>
      </c>
      <c r="BR39">
        <v>1</v>
      </c>
      <c r="BS39">
        <v>4</v>
      </c>
      <c r="BT39">
        <v>3</v>
      </c>
      <c r="BU39">
        <v>3</v>
      </c>
      <c r="BV39">
        <v>5</v>
      </c>
      <c r="BW39">
        <v>5</v>
      </c>
      <c r="BX39">
        <v>3</v>
      </c>
      <c r="BY39">
        <v>3</v>
      </c>
      <c r="BZ39">
        <v>3</v>
      </c>
      <c r="CA39">
        <v>2</v>
      </c>
      <c r="CB39">
        <v>4</v>
      </c>
      <c r="CC39">
        <v>2</v>
      </c>
      <c r="CD39">
        <v>4</v>
      </c>
      <c r="CE39">
        <v>2</v>
      </c>
      <c r="CF39">
        <v>10</v>
      </c>
      <c r="CG39">
        <v>4</v>
      </c>
      <c r="CH39">
        <v>3</v>
      </c>
      <c r="CI39">
        <v>6</v>
      </c>
      <c r="CJ39">
        <v>2</v>
      </c>
      <c r="CK39">
        <v>3</v>
      </c>
      <c r="CL39">
        <v>3</v>
      </c>
      <c r="CM39">
        <v>3</v>
      </c>
      <c r="CN39">
        <v>3</v>
      </c>
      <c r="CO39">
        <v>1</v>
      </c>
      <c r="CP39">
        <v>2</v>
      </c>
      <c r="CQ39">
        <v>2</v>
      </c>
      <c r="CR39">
        <v>2</v>
      </c>
      <c r="CS39">
        <v>1</v>
      </c>
      <c r="CT39">
        <v>2</v>
      </c>
      <c r="CU39">
        <v>3</v>
      </c>
      <c r="CV39">
        <v>0</v>
      </c>
      <c r="CW39">
        <v>2</v>
      </c>
      <c r="CX39">
        <v>0</v>
      </c>
      <c r="CY39">
        <v>2</v>
      </c>
      <c r="CZ39">
        <v>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</row>
    <row r="40" spans="1:130">
      <c r="A40" s="4">
        <v>4901</v>
      </c>
      <c r="B40" s="4" t="s">
        <v>132</v>
      </c>
      <c r="C40" s="6">
        <f t="shared" si="0"/>
        <v>0</v>
      </c>
      <c r="D40" s="86">
        <f t="shared" si="1"/>
        <v>0</v>
      </c>
      <c r="E40" s="6">
        <f t="shared" si="2"/>
        <v>0</v>
      </c>
      <c r="F40" s="86">
        <f t="shared" si="3"/>
        <v>0</v>
      </c>
      <c r="G40" s="6">
        <f t="shared" si="4"/>
        <v>2</v>
      </c>
      <c r="H40" s="86">
        <f t="shared" si="5"/>
        <v>3.7735849056603774</v>
      </c>
      <c r="I40" s="6">
        <f t="shared" si="6"/>
        <v>4</v>
      </c>
      <c r="J40" s="86">
        <f t="shared" si="7"/>
        <v>7.5471698113207548</v>
      </c>
      <c r="K40" s="6">
        <f t="shared" si="8"/>
        <v>27</v>
      </c>
      <c r="L40" s="86">
        <f t="shared" si="9"/>
        <v>50.943396226415096</v>
      </c>
      <c r="M40" s="6">
        <f t="shared" si="10"/>
        <v>17</v>
      </c>
      <c r="N40" s="86">
        <f t="shared" si="11"/>
        <v>32.075471698113205</v>
      </c>
      <c r="O40" s="6">
        <f t="shared" si="12"/>
        <v>3</v>
      </c>
      <c r="P40" s="86">
        <f t="shared" si="13"/>
        <v>5.6603773584905666</v>
      </c>
      <c r="Q40" s="6">
        <f t="shared" si="14"/>
        <v>53</v>
      </c>
      <c r="T40">
        <v>53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3</v>
      </c>
      <c r="BL40">
        <v>3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</v>
      </c>
      <c r="BU40">
        <v>1</v>
      </c>
      <c r="BV40">
        <v>2</v>
      </c>
      <c r="BW40">
        <v>1</v>
      </c>
      <c r="BX40">
        <v>1</v>
      </c>
      <c r="BY40">
        <v>0</v>
      </c>
      <c r="BZ40">
        <v>1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1</v>
      </c>
      <c r="CI40">
        <v>2</v>
      </c>
      <c r="CJ40">
        <v>3</v>
      </c>
      <c r="CK40">
        <v>1</v>
      </c>
      <c r="CL40">
        <v>0</v>
      </c>
      <c r="CM40">
        <v>1</v>
      </c>
      <c r="CN40">
        <v>1</v>
      </c>
      <c r="CO40">
        <v>3</v>
      </c>
      <c r="CP40">
        <v>3</v>
      </c>
      <c r="CQ40">
        <v>1</v>
      </c>
      <c r="CR40">
        <v>0</v>
      </c>
      <c r="CS40">
        <v>0</v>
      </c>
      <c r="CT40">
        <v>2</v>
      </c>
      <c r="CU40">
        <v>0</v>
      </c>
      <c r="CV40">
        <v>2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2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</row>
    <row r="41" spans="1:130">
      <c r="A41">
        <v>4902</v>
      </c>
      <c r="B41" t="s">
        <v>133</v>
      </c>
      <c r="C41" s="7">
        <f t="shared" si="0"/>
        <v>0</v>
      </c>
      <c r="D41" s="87">
        <f t="shared" si="1"/>
        <v>0</v>
      </c>
      <c r="E41" s="7">
        <f t="shared" si="2"/>
        <v>1</v>
      </c>
      <c r="F41" s="87">
        <f t="shared" si="3"/>
        <v>0.96153846153846156</v>
      </c>
      <c r="G41" s="7">
        <f t="shared" si="4"/>
        <v>13</v>
      </c>
      <c r="H41" s="87">
        <f t="shared" si="5"/>
        <v>12.5</v>
      </c>
      <c r="I41" s="7">
        <f t="shared" si="6"/>
        <v>14</v>
      </c>
      <c r="J41" s="87">
        <f t="shared" si="7"/>
        <v>13.461538461538462</v>
      </c>
      <c r="K41" s="7">
        <f t="shared" si="8"/>
        <v>48</v>
      </c>
      <c r="L41" s="87">
        <f t="shared" si="9"/>
        <v>46.153846153846153</v>
      </c>
      <c r="M41" s="7">
        <f t="shared" si="10"/>
        <v>25</v>
      </c>
      <c r="N41" s="87">
        <f t="shared" si="11"/>
        <v>24.03846153846154</v>
      </c>
      <c r="O41" s="7">
        <f t="shared" si="12"/>
        <v>3</v>
      </c>
      <c r="P41" s="87">
        <f t="shared" si="13"/>
        <v>2.8846153846153846</v>
      </c>
      <c r="Q41" s="7">
        <f t="shared" si="14"/>
        <v>104</v>
      </c>
      <c r="T41">
        <v>104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2</v>
      </c>
      <c r="AC41">
        <v>1</v>
      </c>
      <c r="AD41">
        <v>3</v>
      </c>
      <c r="AE41">
        <v>1</v>
      </c>
      <c r="AF41">
        <v>2</v>
      </c>
      <c r="AG41">
        <v>0</v>
      </c>
      <c r="AH41">
        <v>1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3</v>
      </c>
      <c r="AT41">
        <v>7</v>
      </c>
      <c r="AU41">
        <v>1</v>
      </c>
      <c r="AV41">
        <v>0</v>
      </c>
      <c r="AW41">
        <v>1</v>
      </c>
      <c r="AX41">
        <v>2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0</v>
      </c>
      <c r="BH41">
        <v>1</v>
      </c>
      <c r="BI41">
        <v>0</v>
      </c>
      <c r="BJ41">
        <v>1</v>
      </c>
      <c r="BK41">
        <v>4</v>
      </c>
      <c r="BL41">
        <v>2</v>
      </c>
      <c r="BM41">
        <v>0</v>
      </c>
      <c r="BN41">
        <v>5</v>
      </c>
      <c r="BO41">
        <v>0</v>
      </c>
      <c r="BP41">
        <v>1</v>
      </c>
      <c r="BQ41">
        <v>2</v>
      </c>
      <c r="BR41">
        <v>0</v>
      </c>
      <c r="BS41">
        <v>3</v>
      </c>
      <c r="BT41">
        <v>1</v>
      </c>
      <c r="BU41">
        <v>1</v>
      </c>
      <c r="BV41">
        <v>1</v>
      </c>
      <c r="BW41">
        <v>2</v>
      </c>
      <c r="BX41">
        <v>1</v>
      </c>
      <c r="BY41">
        <v>1</v>
      </c>
      <c r="BZ41">
        <v>3</v>
      </c>
      <c r="CA41">
        <v>0</v>
      </c>
      <c r="CB41">
        <v>2</v>
      </c>
      <c r="CC41">
        <v>2</v>
      </c>
      <c r="CD41">
        <v>2</v>
      </c>
      <c r="CE41">
        <v>0</v>
      </c>
      <c r="CF41">
        <v>1</v>
      </c>
      <c r="CG41">
        <v>1</v>
      </c>
      <c r="CH41">
        <v>2</v>
      </c>
      <c r="CI41">
        <v>1</v>
      </c>
      <c r="CJ41">
        <v>1</v>
      </c>
      <c r="CK41">
        <v>3</v>
      </c>
      <c r="CL41">
        <v>3</v>
      </c>
      <c r="CM41">
        <v>2</v>
      </c>
      <c r="CN41">
        <v>5</v>
      </c>
      <c r="CO41">
        <v>2</v>
      </c>
      <c r="CP41">
        <v>4</v>
      </c>
      <c r="CQ41">
        <v>0</v>
      </c>
      <c r="CR41">
        <v>0</v>
      </c>
      <c r="CS41">
        <v>3</v>
      </c>
      <c r="CT41">
        <v>0</v>
      </c>
      <c r="CU41">
        <v>2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130">
      <c r="A42" s="31">
        <v>4911</v>
      </c>
      <c r="B42" s="4" t="s">
        <v>134</v>
      </c>
      <c r="C42" s="6">
        <f t="shared" si="0"/>
        <v>2</v>
      </c>
      <c r="D42" s="86">
        <f t="shared" si="1"/>
        <v>0.48309178743961351</v>
      </c>
      <c r="E42" s="6">
        <f t="shared" si="2"/>
        <v>20</v>
      </c>
      <c r="F42" s="86">
        <f t="shared" si="3"/>
        <v>4.8309178743961354</v>
      </c>
      <c r="G42" s="6">
        <f t="shared" si="4"/>
        <v>41</v>
      </c>
      <c r="H42" s="86">
        <f t="shared" si="5"/>
        <v>9.9033816425120769</v>
      </c>
      <c r="I42" s="6">
        <f t="shared" si="6"/>
        <v>48</v>
      </c>
      <c r="J42" s="86">
        <f t="shared" si="7"/>
        <v>11.594202898550725</v>
      </c>
      <c r="K42" s="6">
        <f t="shared" si="8"/>
        <v>212</v>
      </c>
      <c r="L42" s="86">
        <f t="shared" si="9"/>
        <v>51.207729468599041</v>
      </c>
      <c r="M42" s="6">
        <f t="shared" si="10"/>
        <v>61</v>
      </c>
      <c r="N42" s="86">
        <f t="shared" si="11"/>
        <v>14.734299516908212</v>
      </c>
      <c r="O42" s="6">
        <f t="shared" si="12"/>
        <v>30</v>
      </c>
      <c r="P42" s="86">
        <f t="shared" si="13"/>
        <v>7.2463768115942031</v>
      </c>
      <c r="Q42" s="6">
        <f t="shared" si="14"/>
        <v>414</v>
      </c>
      <c r="T42">
        <v>414</v>
      </c>
      <c r="U42">
        <v>2</v>
      </c>
      <c r="V42">
        <v>3</v>
      </c>
      <c r="W42">
        <v>3</v>
      </c>
      <c r="X42">
        <v>6</v>
      </c>
      <c r="Y42">
        <v>5</v>
      </c>
      <c r="Z42">
        <v>3</v>
      </c>
      <c r="AA42">
        <v>5</v>
      </c>
      <c r="AB42">
        <v>3</v>
      </c>
      <c r="AC42">
        <v>5</v>
      </c>
      <c r="AD42">
        <v>3</v>
      </c>
      <c r="AE42">
        <v>6</v>
      </c>
      <c r="AF42">
        <v>2</v>
      </c>
      <c r="AG42">
        <v>6</v>
      </c>
      <c r="AH42">
        <v>5</v>
      </c>
      <c r="AI42">
        <v>2</v>
      </c>
      <c r="AJ42">
        <v>4</v>
      </c>
      <c r="AK42">
        <v>4</v>
      </c>
      <c r="AL42">
        <v>7</v>
      </c>
      <c r="AM42">
        <v>2</v>
      </c>
      <c r="AN42">
        <v>2</v>
      </c>
      <c r="AO42">
        <v>8</v>
      </c>
      <c r="AP42">
        <v>4</v>
      </c>
      <c r="AQ42">
        <v>4</v>
      </c>
      <c r="AR42">
        <v>4</v>
      </c>
      <c r="AS42">
        <v>6</v>
      </c>
      <c r="AT42">
        <v>7</v>
      </c>
      <c r="AU42">
        <v>2</v>
      </c>
      <c r="AV42">
        <v>3</v>
      </c>
      <c r="AW42">
        <v>4</v>
      </c>
      <c r="AX42">
        <v>4</v>
      </c>
      <c r="AY42">
        <v>9</v>
      </c>
      <c r="AZ42">
        <v>7</v>
      </c>
      <c r="BA42">
        <v>3</v>
      </c>
      <c r="BB42">
        <v>8</v>
      </c>
      <c r="BC42">
        <v>6</v>
      </c>
      <c r="BD42">
        <v>8</v>
      </c>
      <c r="BE42">
        <v>5</v>
      </c>
      <c r="BF42">
        <v>4</v>
      </c>
      <c r="BG42">
        <v>5</v>
      </c>
      <c r="BH42">
        <v>3</v>
      </c>
      <c r="BI42">
        <v>2</v>
      </c>
      <c r="BJ42">
        <v>4</v>
      </c>
      <c r="BK42">
        <v>8</v>
      </c>
      <c r="BL42">
        <v>5</v>
      </c>
      <c r="BM42">
        <v>3</v>
      </c>
      <c r="BN42">
        <v>1</v>
      </c>
      <c r="BO42">
        <v>3</v>
      </c>
      <c r="BP42">
        <v>2</v>
      </c>
      <c r="BQ42">
        <v>4</v>
      </c>
      <c r="BR42">
        <v>4</v>
      </c>
      <c r="BS42">
        <v>3</v>
      </c>
      <c r="BT42">
        <v>3</v>
      </c>
      <c r="BU42">
        <v>6</v>
      </c>
      <c r="BV42">
        <v>3</v>
      </c>
      <c r="BW42">
        <v>4</v>
      </c>
      <c r="BX42">
        <v>4</v>
      </c>
      <c r="BY42">
        <v>3</v>
      </c>
      <c r="BZ42">
        <v>4</v>
      </c>
      <c r="CA42">
        <v>10</v>
      </c>
      <c r="CB42">
        <v>3</v>
      </c>
      <c r="CC42">
        <v>7</v>
      </c>
      <c r="CD42">
        <v>13</v>
      </c>
      <c r="CE42">
        <v>9</v>
      </c>
      <c r="CF42">
        <v>10</v>
      </c>
      <c r="CG42">
        <v>9</v>
      </c>
      <c r="CH42">
        <v>5</v>
      </c>
      <c r="CI42">
        <v>9</v>
      </c>
      <c r="CJ42">
        <v>3</v>
      </c>
      <c r="CK42">
        <v>10</v>
      </c>
      <c r="CL42">
        <v>8</v>
      </c>
      <c r="CM42">
        <v>7</v>
      </c>
      <c r="CN42">
        <v>8</v>
      </c>
      <c r="CO42">
        <v>4</v>
      </c>
      <c r="CP42">
        <v>4</v>
      </c>
      <c r="CQ42">
        <v>3</v>
      </c>
      <c r="CR42">
        <v>3</v>
      </c>
      <c r="CS42">
        <v>2</v>
      </c>
      <c r="CT42">
        <v>5</v>
      </c>
      <c r="CU42">
        <v>3</v>
      </c>
      <c r="CV42">
        <v>1</v>
      </c>
      <c r="CW42">
        <v>2</v>
      </c>
      <c r="CX42">
        <v>4</v>
      </c>
      <c r="CY42">
        <v>3</v>
      </c>
      <c r="CZ42">
        <v>3</v>
      </c>
      <c r="DA42">
        <v>2</v>
      </c>
      <c r="DB42">
        <v>1</v>
      </c>
      <c r="DC42">
        <v>1</v>
      </c>
      <c r="DD42">
        <v>2</v>
      </c>
      <c r="DE42">
        <v>4</v>
      </c>
      <c r="DF42">
        <v>2</v>
      </c>
      <c r="DG42">
        <v>1</v>
      </c>
      <c r="DH42">
        <v>0</v>
      </c>
      <c r="DI42">
        <v>2</v>
      </c>
      <c r="DJ42">
        <v>0</v>
      </c>
      <c r="DK42">
        <v>0</v>
      </c>
      <c r="DL42">
        <v>2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</row>
    <row r="43" spans="1:130">
      <c r="C43" s="11">
        <f>SUM(C34:C42)</f>
        <v>53</v>
      </c>
      <c r="D43" s="88">
        <f t="shared" si="1"/>
        <v>0.7393973214285714</v>
      </c>
      <c r="E43" s="11">
        <f t="shared" ref="E43:Q43" si="18">SUM(E34:E42)</f>
        <v>410</v>
      </c>
      <c r="F43" s="88">
        <f t="shared" si="3"/>
        <v>5.7198660714285712</v>
      </c>
      <c r="G43" s="11">
        <f t="shared" si="18"/>
        <v>853</v>
      </c>
      <c r="H43" s="88">
        <f t="shared" si="5"/>
        <v>11.900111607142858</v>
      </c>
      <c r="I43" s="11">
        <f t="shared" si="18"/>
        <v>936</v>
      </c>
      <c r="J43" s="88">
        <f t="shared" si="7"/>
        <v>13.058035714285715</v>
      </c>
      <c r="K43" s="11">
        <f t="shared" si="18"/>
        <v>3811</v>
      </c>
      <c r="L43" s="88">
        <f t="shared" si="9"/>
        <v>53.166852678571431</v>
      </c>
      <c r="M43" s="11">
        <f t="shared" si="18"/>
        <v>809</v>
      </c>
      <c r="N43" s="88">
        <f t="shared" si="11"/>
        <v>11.286272321428571</v>
      </c>
      <c r="O43" s="11">
        <f t="shared" si="18"/>
        <v>296</v>
      </c>
      <c r="P43" s="88">
        <f t="shared" si="13"/>
        <v>4.1294642857142856</v>
      </c>
      <c r="Q43" s="11">
        <f t="shared" si="18"/>
        <v>7168</v>
      </c>
    </row>
    <row r="44" spans="1:130">
      <c r="C44" s="7"/>
      <c r="D44" s="87"/>
      <c r="E44" s="7"/>
      <c r="F44" s="87"/>
      <c r="G44" s="7"/>
      <c r="H44" s="87"/>
      <c r="I44" s="7"/>
      <c r="J44" s="87"/>
      <c r="K44" s="7"/>
      <c r="L44" s="87"/>
      <c r="M44" s="7"/>
      <c r="N44" s="87"/>
      <c r="O44" s="7"/>
      <c r="P44" s="87"/>
      <c r="Q44" s="7"/>
    </row>
    <row r="45" spans="1:130">
      <c r="A45" s="31">
        <v>5508</v>
      </c>
      <c r="B45" s="4" t="s">
        <v>135</v>
      </c>
      <c r="C45" s="6">
        <f t="shared" si="0"/>
        <v>3</v>
      </c>
      <c r="D45" s="86">
        <f t="shared" si="1"/>
        <v>0.24752475247524752</v>
      </c>
      <c r="E45" s="6">
        <f t="shared" si="2"/>
        <v>63</v>
      </c>
      <c r="F45" s="86">
        <f t="shared" si="3"/>
        <v>5.1980198019801982</v>
      </c>
      <c r="G45" s="6">
        <f t="shared" si="4"/>
        <v>134</v>
      </c>
      <c r="H45" s="86">
        <f t="shared" si="5"/>
        <v>11.056105610561056</v>
      </c>
      <c r="I45" s="6">
        <f t="shared" si="6"/>
        <v>170</v>
      </c>
      <c r="J45" s="86">
        <f t="shared" si="7"/>
        <v>14.026402640264028</v>
      </c>
      <c r="K45" s="6">
        <f t="shared" si="8"/>
        <v>586</v>
      </c>
      <c r="L45" s="86">
        <f t="shared" si="9"/>
        <v>48.349834983498354</v>
      </c>
      <c r="M45" s="6">
        <f t="shared" si="10"/>
        <v>190</v>
      </c>
      <c r="N45" s="86">
        <f t="shared" si="11"/>
        <v>15.676567656765677</v>
      </c>
      <c r="O45" s="6">
        <f t="shared" si="12"/>
        <v>66</v>
      </c>
      <c r="P45" s="86">
        <f t="shared" si="13"/>
        <v>5.4455445544554459</v>
      </c>
      <c r="Q45" s="6">
        <f t="shared" si="14"/>
        <v>1212</v>
      </c>
      <c r="T45">
        <v>1212</v>
      </c>
      <c r="U45">
        <v>3</v>
      </c>
      <c r="V45">
        <v>19</v>
      </c>
      <c r="W45">
        <v>10</v>
      </c>
      <c r="X45">
        <v>16</v>
      </c>
      <c r="Y45">
        <v>12</v>
      </c>
      <c r="Z45">
        <v>6</v>
      </c>
      <c r="AA45">
        <v>14</v>
      </c>
      <c r="AB45">
        <v>12</v>
      </c>
      <c r="AC45">
        <v>15</v>
      </c>
      <c r="AD45">
        <v>10</v>
      </c>
      <c r="AE45">
        <v>17</v>
      </c>
      <c r="AF45">
        <v>7</v>
      </c>
      <c r="AG45">
        <v>15</v>
      </c>
      <c r="AH45">
        <v>14</v>
      </c>
      <c r="AI45">
        <v>13</v>
      </c>
      <c r="AJ45">
        <v>17</v>
      </c>
      <c r="AK45">
        <v>14</v>
      </c>
      <c r="AL45">
        <v>18</v>
      </c>
      <c r="AM45">
        <v>13</v>
      </c>
      <c r="AN45">
        <v>30</v>
      </c>
      <c r="AO45">
        <v>14</v>
      </c>
      <c r="AP45">
        <v>18</v>
      </c>
      <c r="AQ45">
        <v>6</v>
      </c>
      <c r="AR45">
        <v>14</v>
      </c>
      <c r="AS45">
        <v>24</v>
      </c>
      <c r="AT45">
        <v>19</v>
      </c>
      <c r="AU45">
        <v>12</v>
      </c>
      <c r="AV45">
        <v>16</v>
      </c>
      <c r="AW45">
        <v>16</v>
      </c>
      <c r="AX45">
        <v>13</v>
      </c>
      <c r="AY45">
        <v>8</v>
      </c>
      <c r="AZ45">
        <v>21</v>
      </c>
      <c r="BA45">
        <v>15</v>
      </c>
      <c r="BB45">
        <v>12</v>
      </c>
      <c r="BC45">
        <v>9</v>
      </c>
      <c r="BD45">
        <v>21</v>
      </c>
      <c r="BE45">
        <v>16</v>
      </c>
      <c r="BF45">
        <v>8</v>
      </c>
      <c r="BG45">
        <v>5</v>
      </c>
      <c r="BH45">
        <v>15</v>
      </c>
      <c r="BI45">
        <v>7</v>
      </c>
      <c r="BJ45">
        <v>22</v>
      </c>
      <c r="BK45">
        <v>13</v>
      </c>
      <c r="BL45">
        <v>13</v>
      </c>
      <c r="BM45">
        <v>23</v>
      </c>
      <c r="BN45">
        <v>19</v>
      </c>
      <c r="BO45">
        <v>16</v>
      </c>
      <c r="BP45">
        <v>18</v>
      </c>
      <c r="BQ45">
        <v>12</v>
      </c>
      <c r="BR45">
        <v>18</v>
      </c>
      <c r="BS45">
        <v>21</v>
      </c>
      <c r="BT45">
        <v>13</v>
      </c>
      <c r="BU45">
        <v>10</v>
      </c>
      <c r="BV45">
        <v>13</v>
      </c>
      <c r="BW45">
        <v>19</v>
      </c>
      <c r="BX45">
        <v>9</v>
      </c>
      <c r="BY45">
        <v>15</v>
      </c>
      <c r="BZ45">
        <v>13</v>
      </c>
      <c r="CA45">
        <v>18</v>
      </c>
      <c r="CB45">
        <v>18</v>
      </c>
      <c r="CC45">
        <v>16</v>
      </c>
      <c r="CD45">
        <v>9</v>
      </c>
      <c r="CE45">
        <v>12</v>
      </c>
      <c r="CF45">
        <v>15</v>
      </c>
      <c r="CG45">
        <v>16</v>
      </c>
      <c r="CH45">
        <v>7</v>
      </c>
      <c r="CI45">
        <v>14</v>
      </c>
      <c r="CJ45">
        <v>21</v>
      </c>
      <c r="CK45">
        <v>24</v>
      </c>
      <c r="CL45">
        <v>19</v>
      </c>
      <c r="CM45">
        <v>17</v>
      </c>
      <c r="CN45">
        <v>16</v>
      </c>
      <c r="CO45">
        <v>16</v>
      </c>
      <c r="CP45">
        <v>14</v>
      </c>
      <c r="CQ45">
        <v>18</v>
      </c>
      <c r="CR45">
        <v>10</v>
      </c>
      <c r="CS45">
        <v>9</v>
      </c>
      <c r="CT45">
        <v>10</v>
      </c>
      <c r="CU45">
        <v>9</v>
      </c>
      <c r="CV45">
        <v>7</v>
      </c>
      <c r="CW45">
        <v>11</v>
      </c>
      <c r="CX45">
        <v>9</v>
      </c>
      <c r="CY45">
        <v>8</v>
      </c>
      <c r="CZ45">
        <v>4</v>
      </c>
      <c r="DA45">
        <v>3</v>
      </c>
      <c r="DB45">
        <v>7</v>
      </c>
      <c r="DC45">
        <v>5</v>
      </c>
      <c r="DD45">
        <v>2</v>
      </c>
      <c r="DE45">
        <v>2</v>
      </c>
      <c r="DF45">
        <v>1</v>
      </c>
      <c r="DG45">
        <v>4</v>
      </c>
      <c r="DH45">
        <v>3</v>
      </c>
      <c r="DI45">
        <v>2</v>
      </c>
      <c r="DJ45">
        <v>2</v>
      </c>
      <c r="DK45">
        <v>1</v>
      </c>
      <c r="DL45">
        <v>2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</row>
    <row r="46" spans="1:130">
      <c r="A46">
        <v>5609</v>
      </c>
      <c r="B46" t="s">
        <v>136</v>
      </c>
      <c r="C46" s="7">
        <f t="shared" si="0"/>
        <v>5</v>
      </c>
      <c r="D46" s="87">
        <f t="shared" si="1"/>
        <v>1.0940919037199124</v>
      </c>
      <c r="E46" s="7">
        <f t="shared" si="2"/>
        <v>30</v>
      </c>
      <c r="F46" s="87">
        <f t="shared" si="3"/>
        <v>6.5645514223194743</v>
      </c>
      <c r="G46" s="7">
        <f t="shared" si="4"/>
        <v>58</v>
      </c>
      <c r="H46" s="87">
        <f t="shared" si="5"/>
        <v>12.691466083150985</v>
      </c>
      <c r="I46" s="7">
        <f t="shared" si="6"/>
        <v>72</v>
      </c>
      <c r="J46" s="87">
        <f t="shared" si="7"/>
        <v>15.75492341356674</v>
      </c>
      <c r="K46" s="7">
        <f t="shared" si="8"/>
        <v>210</v>
      </c>
      <c r="L46" s="87">
        <f t="shared" si="9"/>
        <v>45.951859956236326</v>
      </c>
      <c r="M46" s="7">
        <f t="shared" si="10"/>
        <v>60</v>
      </c>
      <c r="N46" s="87">
        <f t="shared" si="11"/>
        <v>13.129102844638949</v>
      </c>
      <c r="O46" s="7">
        <f t="shared" si="12"/>
        <v>22</v>
      </c>
      <c r="P46" s="87">
        <f t="shared" si="13"/>
        <v>4.814004376367615</v>
      </c>
      <c r="Q46" s="7">
        <f t="shared" si="14"/>
        <v>457</v>
      </c>
      <c r="T46">
        <v>457</v>
      </c>
      <c r="U46">
        <v>5</v>
      </c>
      <c r="V46">
        <v>6</v>
      </c>
      <c r="W46">
        <v>7</v>
      </c>
      <c r="X46">
        <v>7</v>
      </c>
      <c r="Y46">
        <v>5</v>
      </c>
      <c r="Z46">
        <v>5</v>
      </c>
      <c r="AA46">
        <v>8</v>
      </c>
      <c r="AB46">
        <v>6</v>
      </c>
      <c r="AC46">
        <v>1</v>
      </c>
      <c r="AD46">
        <v>5</v>
      </c>
      <c r="AE46">
        <v>5</v>
      </c>
      <c r="AF46">
        <v>7</v>
      </c>
      <c r="AG46">
        <v>9</v>
      </c>
      <c r="AH46">
        <v>7</v>
      </c>
      <c r="AI46">
        <v>3</v>
      </c>
      <c r="AJ46">
        <v>7</v>
      </c>
      <c r="AK46">
        <v>5</v>
      </c>
      <c r="AL46">
        <v>8</v>
      </c>
      <c r="AM46">
        <v>7</v>
      </c>
      <c r="AN46">
        <v>7</v>
      </c>
      <c r="AO46">
        <v>9</v>
      </c>
      <c r="AP46">
        <v>7</v>
      </c>
      <c r="AQ46">
        <v>9</v>
      </c>
      <c r="AR46">
        <v>6</v>
      </c>
      <c r="AS46">
        <v>6</v>
      </c>
      <c r="AT46">
        <v>8</v>
      </c>
      <c r="AU46">
        <v>7</v>
      </c>
      <c r="AV46">
        <v>6</v>
      </c>
      <c r="AW46">
        <v>5</v>
      </c>
      <c r="AX46">
        <v>3</v>
      </c>
      <c r="AY46">
        <v>4</v>
      </c>
      <c r="AZ46">
        <v>1</v>
      </c>
      <c r="BA46">
        <v>10</v>
      </c>
      <c r="BB46">
        <v>5</v>
      </c>
      <c r="BC46">
        <v>4</v>
      </c>
      <c r="BD46">
        <v>7</v>
      </c>
      <c r="BE46">
        <v>2</v>
      </c>
      <c r="BF46">
        <v>5</v>
      </c>
      <c r="BG46">
        <v>6</v>
      </c>
      <c r="BH46">
        <v>3</v>
      </c>
      <c r="BI46">
        <v>4</v>
      </c>
      <c r="BJ46">
        <v>4</v>
      </c>
      <c r="BK46">
        <v>4</v>
      </c>
      <c r="BL46">
        <v>7</v>
      </c>
      <c r="BM46">
        <v>3</v>
      </c>
      <c r="BN46">
        <v>6</v>
      </c>
      <c r="BO46">
        <v>2</v>
      </c>
      <c r="BP46">
        <v>3</v>
      </c>
      <c r="BQ46">
        <v>6</v>
      </c>
      <c r="BR46">
        <v>9</v>
      </c>
      <c r="BS46">
        <v>5</v>
      </c>
      <c r="BT46">
        <v>7</v>
      </c>
      <c r="BU46">
        <v>11</v>
      </c>
      <c r="BV46">
        <v>4</v>
      </c>
      <c r="BW46">
        <v>8</v>
      </c>
      <c r="BX46">
        <v>2</v>
      </c>
      <c r="BY46">
        <v>11</v>
      </c>
      <c r="BZ46">
        <v>5</v>
      </c>
      <c r="CA46">
        <v>3</v>
      </c>
      <c r="CB46">
        <v>3</v>
      </c>
      <c r="CC46">
        <v>6</v>
      </c>
      <c r="CD46">
        <v>5</v>
      </c>
      <c r="CE46">
        <v>3</v>
      </c>
      <c r="CF46">
        <v>6</v>
      </c>
      <c r="CG46">
        <v>5</v>
      </c>
      <c r="CH46">
        <v>3</v>
      </c>
      <c r="CI46">
        <v>7</v>
      </c>
      <c r="CJ46">
        <v>6</v>
      </c>
      <c r="CK46">
        <v>3</v>
      </c>
      <c r="CL46">
        <v>4</v>
      </c>
      <c r="CM46">
        <v>5</v>
      </c>
      <c r="CN46">
        <v>6</v>
      </c>
      <c r="CO46">
        <v>9</v>
      </c>
      <c r="CP46">
        <v>3</v>
      </c>
      <c r="CQ46">
        <v>6</v>
      </c>
      <c r="CR46">
        <v>3</v>
      </c>
      <c r="CS46">
        <v>3</v>
      </c>
      <c r="CT46">
        <v>5</v>
      </c>
      <c r="CU46">
        <v>7</v>
      </c>
      <c r="CV46">
        <v>0</v>
      </c>
      <c r="CW46">
        <v>6</v>
      </c>
      <c r="CX46">
        <v>2</v>
      </c>
      <c r="CY46">
        <v>4</v>
      </c>
      <c r="CZ46">
        <v>3</v>
      </c>
      <c r="DA46">
        <v>0</v>
      </c>
      <c r="DB46">
        <v>1</v>
      </c>
      <c r="DC46">
        <v>0</v>
      </c>
      <c r="DD46">
        <v>3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</row>
    <row r="47" spans="1:130">
      <c r="A47" s="4">
        <v>5611</v>
      </c>
      <c r="B47" s="4" t="s">
        <v>137</v>
      </c>
      <c r="C47" s="6">
        <f t="shared" si="0"/>
        <v>1</v>
      </c>
      <c r="D47" s="86">
        <f t="shared" si="1"/>
        <v>1.1627906976744187</v>
      </c>
      <c r="E47" s="6">
        <f t="shared" si="2"/>
        <v>4</v>
      </c>
      <c r="F47" s="86">
        <f t="shared" si="3"/>
        <v>4.6511627906976747</v>
      </c>
      <c r="G47" s="6">
        <f t="shared" si="4"/>
        <v>12</v>
      </c>
      <c r="H47" s="86">
        <f t="shared" si="5"/>
        <v>13.953488372093023</v>
      </c>
      <c r="I47" s="6">
        <f t="shared" si="6"/>
        <v>12</v>
      </c>
      <c r="J47" s="86">
        <f t="shared" si="7"/>
        <v>13.953488372093023</v>
      </c>
      <c r="K47" s="6">
        <f t="shared" si="8"/>
        <v>40</v>
      </c>
      <c r="L47" s="86">
        <f t="shared" si="9"/>
        <v>46.511627906976742</v>
      </c>
      <c r="M47" s="6">
        <f t="shared" si="10"/>
        <v>11</v>
      </c>
      <c r="N47" s="86">
        <f t="shared" si="11"/>
        <v>12.790697674418606</v>
      </c>
      <c r="O47" s="6">
        <f t="shared" si="12"/>
        <v>6</v>
      </c>
      <c r="P47" s="86">
        <f t="shared" si="13"/>
        <v>6.9767441860465116</v>
      </c>
      <c r="Q47" s="6">
        <f t="shared" si="14"/>
        <v>86</v>
      </c>
      <c r="T47">
        <v>86</v>
      </c>
      <c r="U47">
        <v>1</v>
      </c>
      <c r="V47">
        <v>0</v>
      </c>
      <c r="W47">
        <v>2</v>
      </c>
      <c r="X47">
        <v>0</v>
      </c>
      <c r="Y47">
        <v>1</v>
      </c>
      <c r="Z47">
        <v>1</v>
      </c>
      <c r="AA47">
        <v>2</v>
      </c>
      <c r="AB47">
        <v>0</v>
      </c>
      <c r="AC47">
        <v>2</v>
      </c>
      <c r="AD47">
        <v>0</v>
      </c>
      <c r="AE47">
        <v>1</v>
      </c>
      <c r="AF47">
        <v>2</v>
      </c>
      <c r="AG47">
        <v>0</v>
      </c>
      <c r="AH47">
        <v>1</v>
      </c>
      <c r="AI47">
        <v>2</v>
      </c>
      <c r="AJ47">
        <v>2</v>
      </c>
      <c r="AK47">
        <v>1</v>
      </c>
      <c r="AL47">
        <v>2</v>
      </c>
      <c r="AM47">
        <v>0</v>
      </c>
      <c r="AN47">
        <v>0</v>
      </c>
      <c r="AO47">
        <v>0</v>
      </c>
      <c r="AP47">
        <v>3</v>
      </c>
      <c r="AQ47">
        <v>2</v>
      </c>
      <c r="AR47">
        <v>1</v>
      </c>
      <c r="AS47">
        <v>2</v>
      </c>
      <c r="AT47">
        <v>1</v>
      </c>
      <c r="AU47">
        <v>1</v>
      </c>
      <c r="AV47">
        <v>0</v>
      </c>
      <c r="AW47">
        <v>2</v>
      </c>
      <c r="AX47">
        <v>1</v>
      </c>
      <c r="AY47">
        <v>1</v>
      </c>
      <c r="AZ47">
        <v>0</v>
      </c>
      <c r="BA47">
        <v>1</v>
      </c>
      <c r="BB47">
        <v>0</v>
      </c>
      <c r="BC47">
        <v>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0</v>
      </c>
      <c r="BP47">
        <v>1</v>
      </c>
      <c r="BQ47">
        <v>0</v>
      </c>
      <c r="BR47">
        <v>1</v>
      </c>
      <c r="BS47">
        <v>1</v>
      </c>
      <c r="BT47">
        <v>2</v>
      </c>
      <c r="BU47">
        <v>3</v>
      </c>
      <c r="BV47">
        <v>3</v>
      </c>
      <c r="BW47">
        <v>2</v>
      </c>
      <c r="BX47">
        <v>3</v>
      </c>
      <c r="BY47">
        <v>1</v>
      </c>
      <c r="BZ47">
        <v>6</v>
      </c>
      <c r="CA47">
        <v>1</v>
      </c>
      <c r="CB47">
        <v>1</v>
      </c>
      <c r="CC47">
        <v>1</v>
      </c>
      <c r="CD47">
        <v>1</v>
      </c>
      <c r="CE47">
        <v>2</v>
      </c>
      <c r="CF47">
        <v>0</v>
      </c>
      <c r="CG47">
        <v>0</v>
      </c>
      <c r="CH47">
        <v>0</v>
      </c>
      <c r="CI47">
        <v>0</v>
      </c>
      <c r="CJ47">
        <v>4</v>
      </c>
      <c r="CK47">
        <v>0</v>
      </c>
      <c r="CL47">
        <v>1</v>
      </c>
      <c r="CM47">
        <v>1</v>
      </c>
      <c r="CN47">
        <v>1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1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1</v>
      </c>
      <c r="DB47">
        <v>1</v>
      </c>
      <c r="DC47">
        <v>1</v>
      </c>
      <c r="DD47">
        <v>0</v>
      </c>
      <c r="DE47">
        <v>1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</row>
    <row r="48" spans="1:130">
      <c r="A48">
        <v>5613</v>
      </c>
      <c r="B48" t="s">
        <v>779</v>
      </c>
      <c r="C48" s="7">
        <f t="shared" si="0"/>
        <v>10</v>
      </c>
      <c r="D48" s="87">
        <f t="shared" si="1"/>
        <v>0.79176563737133798</v>
      </c>
      <c r="E48" s="7">
        <f t="shared" si="2"/>
        <v>80</v>
      </c>
      <c r="F48" s="87">
        <f t="shared" si="3"/>
        <v>6.3341250989707039</v>
      </c>
      <c r="G48" s="7">
        <f t="shared" si="4"/>
        <v>181</v>
      </c>
      <c r="H48" s="87">
        <f t="shared" si="5"/>
        <v>14.330958036421219</v>
      </c>
      <c r="I48" s="7">
        <f t="shared" si="6"/>
        <v>162</v>
      </c>
      <c r="J48" s="87">
        <f t="shared" si="7"/>
        <v>12.826603325415679</v>
      </c>
      <c r="K48" s="7">
        <f t="shared" si="8"/>
        <v>594</v>
      </c>
      <c r="L48" s="87">
        <f t="shared" si="9"/>
        <v>47.030878859857481</v>
      </c>
      <c r="M48" s="7">
        <f t="shared" si="10"/>
        <v>180</v>
      </c>
      <c r="N48" s="87">
        <f t="shared" si="11"/>
        <v>14.251781472684085</v>
      </c>
      <c r="O48" s="7">
        <f t="shared" si="12"/>
        <v>56</v>
      </c>
      <c r="P48" s="87">
        <f t="shared" si="13"/>
        <v>4.4338875692794932</v>
      </c>
      <c r="Q48" s="7">
        <f t="shared" si="14"/>
        <v>1263</v>
      </c>
      <c r="T48">
        <v>1263</v>
      </c>
      <c r="U48">
        <v>10</v>
      </c>
      <c r="V48">
        <v>16</v>
      </c>
      <c r="W48">
        <v>17</v>
      </c>
      <c r="X48">
        <v>16</v>
      </c>
      <c r="Y48">
        <v>16</v>
      </c>
      <c r="Z48">
        <v>15</v>
      </c>
      <c r="AA48">
        <v>15</v>
      </c>
      <c r="AB48">
        <v>17</v>
      </c>
      <c r="AC48">
        <v>17</v>
      </c>
      <c r="AD48">
        <v>18</v>
      </c>
      <c r="AE48">
        <v>19</v>
      </c>
      <c r="AF48">
        <v>15</v>
      </c>
      <c r="AG48">
        <v>17</v>
      </c>
      <c r="AH48">
        <v>25</v>
      </c>
      <c r="AI48">
        <v>19</v>
      </c>
      <c r="AJ48">
        <v>19</v>
      </c>
      <c r="AK48">
        <v>14</v>
      </c>
      <c r="AL48">
        <v>18</v>
      </c>
      <c r="AM48">
        <v>17</v>
      </c>
      <c r="AN48">
        <v>12</v>
      </c>
      <c r="AO48">
        <v>20</v>
      </c>
      <c r="AP48">
        <v>17</v>
      </c>
      <c r="AQ48">
        <v>12</v>
      </c>
      <c r="AR48">
        <v>13</v>
      </c>
      <c r="AS48">
        <v>20</v>
      </c>
      <c r="AT48">
        <v>19</v>
      </c>
      <c r="AU48">
        <v>16</v>
      </c>
      <c r="AV48">
        <v>14</v>
      </c>
      <c r="AW48">
        <v>11</v>
      </c>
      <c r="AX48">
        <v>7</v>
      </c>
      <c r="AY48">
        <v>15</v>
      </c>
      <c r="AZ48">
        <v>14</v>
      </c>
      <c r="BA48">
        <v>15</v>
      </c>
      <c r="BB48">
        <v>18</v>
      </c>
      <c r="BC48">
        <v>15</v>
      </c>
      <c r="BD48">
        <v>11</v>
      </c>
      <c r="BE48">
        <v>18</v>
      </c>
      <c r="BF48">
        <v>11</v>
      </c>
      <c r="BG48">
        <v>10</v>
      </c>
      <c r="BH48">
        <v>15</v>
      </c>
      <c r="BI48">
        <v>17</v>
      </c>
      <c r="BJ48">
        <v>16</v>
      </c>
      <c r="BK48">
        <v>19</v>
      </c>
      <c r="BL48">
        <v>19</v>
      </c>
      <c r="BM48">
        <v>19</v>
      </c>
      <c r="BN48">
        <v>19</v>
      </c>
      <c r="BO48">
        <v>10</v>
      </c>
      <c r="BP48">
        <v>9</v>
      </c>
      <c r="BQ48">
        <v>12</v>
      </c>
      <c r="BR48">
        <v>18</v>
      </c>
      <c r="BS48">
        <v>28</v>
      </c>
      <c r="BT48">
        <v>12</v>
      </c>
      <c r="BU48">
        <v>17</v>
      </c>
      <c r="BV48">
        <v>15</v>
      </c>
      <c r="BW48">
        <v>11</v>
      </c>
      <c r="BX48">
        <v>12</v>
      </c>
      <c r="BY48">
        <v>12</v>
      </c>
      <c r="BZ48">
        <v>10</v>
      </c>
      <c r="CA48">
        <v>12</v>
      </c>
      <c r="CB48">
        <v>12</v>
      </c>
      <c r="CC48">
        <v>17</v>
      </c>
      <c r="CD48">
        <v>16</v>
      </c>
      <c r="CE48">
        <v>17</v>
      </c>
      <c r="CF48">
        <v>12</v>
      </c>
      <c r="CG48">
        <v>14</v>
      </c>
      <c r="CH48">
        <v>15</v>
      </c>
      <c r="CI48">
        <v>14</v>
      </c>
      <c r="CJ48">
        <v>12</v>
      </c>
      <c r="CK48">
        <v>12</v>
      </c>
      <c r="CL48">
        <v>10</v>
      </c>
      <c r="CM48">
        <v>27</v>
      </c>
      <c r="CN48">
        <v>17</v>
      </c>
      <c r="CO48">
        <v>18</v>
      </c>
      <c r="CP48">
        <v>12</v>
      </c>
      <c r="CQ48">
        <v>11</v>
      </c>
      <c r="CR48">
        <v>11</v>
      </c>
      <c r="CS48">
        <v>10</v>
      </c>
      <c r="CT48">
        <v>11</v>
      </c>
      <c r="CU48">
        <v>17</v>
      </c>
      <c r="CV48">
        <v>12</v>
      </c>
      <c r="CW48">
        <v>8</v>
      </c>
      <c r="CX48">
        <v>7</v>
      </c>
      <c r="CY48">
        <v>4</v>
      </c>
      <c r="CZ48">
        <v>3</v>
      </c>
      <c r="DA48">
        <v>4</v>
      </c>
      <c r="DB48">
        <v>8</v>
      </c>
      <c r="DC48">
        <v>1</v>
      </c>
      <c r="DD48">
        <v>4</v>
      </c>
      <c r="DE48">
        <v>2</v>
      </c>
      <c r="DF48">
        <v>2</v>
      </c>
      <c r="DG48">
        <v>3</v>
      </c>
      <c r="DH48">
        <v>1</v>
      </c>
      <c r="DI48">
        <v>2</v>
      </c>
      <c r="DJ48">
        <v>2</v>
      </c>
      <c r="DK48">
        <v>0</v>
      </c>
      <c r="DL48">
        <v>1</v>
      </c>
      <c r="DM48">
        <v>0</v>
      </c>
      <c r="DN48">
        <v>0</v>
      </c>
      <c r="DO48">
        <v>2</v>
      </c>
      <c r="DP48">
        <v>1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</row>
    <row r="49" spans="1:130">
      <c r="A49" s="31">
        <v>5716</v>
      </c>
      <c r="B49" s="4" t="s">
        <v>780</v>
      </c>
      <c r="C49" s="6">
        <f t="shared" si="0"/>
        <v>54</v>
      </c>
      <c r="D49" s="86">
        <f t="shared" si="1"/>
        <v>1.2628624883068289</v>
      </c>
      <c r="E49" s="6">
        <f t="shared" si="2"/>
        <v>262</v>
      </c>
      <c r="F49" s="86">
        <f t="shared" si="3"/>
        <v>6.1272217025257252</v>
      </c>
      <c r="G49" s="6">
        <f t="shared" si="4"/>
        <v>545</v>
      </c>
      <c r="H49" s="86">
        <f t="shared" si="5"/>
        <v>12.745556594948551</v>
      </c>
      <c r="I49" s="6">
        <f t="shared" si="6"/>
        <v>573</v>
      </c>
      <c r="J49" s="86">
        <f t="shared" si="7"/>
        <v>13.400374181478018</v>
      </c>
      <c r="K49" s="6">
        <f t="shared" si="8"/>
        <v>2146</v>
      </c>
      <c r="L49" s="86">
        <f t="shared" si="9"/>
        <v>50.187090739008426</v>
      </c>
      <c r="M49" s="6">
        <f t="shared" si="10"/>
        <v>505</v>
      </c>
      <c r="N49" s="86">
        <f t="shared" si="11"/>
        <v>11.810102899906456</v>
      </c>
      <c r="O49" s="6">
        <f t="shared" si="12"/>
        <v>191</v>
      </c>
      <c r="P49" s="86">
        <f t="shared" si="13"/>
        <v>4.4667913938260053</v>
      </c>
      <c r="Q49" s="6">
        <f t="shared" si="14"/>
        <v>4276</v>
      </c>
      <c r="T49">
        <v>4276</v>
      </c>
      <c r="U49">
        <v>54</v>
      </c>
      <c r="V49">
        <v>44</v>
      </c>
      <c r="W49">
        <v>52</v>
      </c>
      <c r="X49">
        <v>63</v>
      </c>
      <c r="Y49">
        <v>43</v>
      </c>
      <c r="Z49">
        <v>60</v>
      </c>
      <c r="AA49">
        <v>61</v>
      </c>
      <c r="AB49">
        <v>49</v>
      </c>
      <c r="AC49">
        <v>56</v>
      </c>
      <c r="AD49">
        <v>56</v>
      </c>
      <c r="AE49">
        <v>53</v>
      </c>
      <c r="AF49">
        <v>67</v>
      </c>
      <c r="AG49">
        <v>43</v>
      </c>
      <c r="AH49">
        <v>57</v>
      </c>
      <c r="AI49">
        <v>48</v>
      </c>
      <c r="AJ49">
        <v>55</v>
      </c>
      <c r="AK49">
        <v>51</v>
      </c>
      <c r="AL49">
        <v>51</v>
      </c>
      <c r="AM49">
        <v>69</v>
      </c>
      <c r="AN49">
        <v>61</v>
      </c>
      <c r="AO49">
        <v>52</v>
      </c>
      <c r="AP49">
        <v>59</v>
      </c>
      <c r="AQ49">
        <v>52</v>
      </c>
      <c r="AR49">
        <v>61</v>
      </c>
      <c r="AS49">
        <v>63</v>
      </c>
      <c r="AT49">
        <v>54</v>
      </c>
      <c r="AU49">
        <v>50</v>
      </c>
      <c r="AV49">
        <v>64</v>
      </c>
      <c r="AW49">
        <v>50</v>
      </c>
      <c r="AX49">
        <v>49</v>
      </c>
      <c r="AY49">
        <v>56</v>
      </c>
      <c r="AZ49">
        <v>61</v>
      </c>
      <c r="BA49">
        <v>62</v>
      </c>
      <c r="BB49">
        <v>58</v>
      </c>
      <c r="BC49">
        <v>45</v>
      </c>
      <c r="BD49">
        <v>53</v>
      </c>
      <c r="BE49">
        <v>42</v>
      </c>
      <c r="BF49">
        <v>46</v>
      </c>
      <c r="BG49">
        <v>51</v>
      </c>
      <c r="BH49">
        <v>50</v>
      </c>
      <c r="BI49">
        <v>46</v>
      </c>
      <c r="BJ49">
        <v>46</v>
      </c>
      <c r="BK49">
        <v>63</v>
      </c>
      <c r="BL49">
        <v>51</v>
      </c>
      <c r="BM49">
        <v>57</v>
      </c>
      <c r="BN49">
        <v>40</v>
      </c>
      <c r="BO49">
        <v>52</v>
      </c>
      <c r="BP49">
        <v>42</v>
      </c>
      <c r="BQ49">
        <v>49</v>
      </c>
      <c r="BR49">
        <v>36</v>
      </c>
      <c r="BS49">
        <v>60</v>
      </c>
      <c r="BT49">
        <v>62</v>
      </c>
      <c r="BU49">
        <v>45</v>
      </c>
      <c r="BV49">
        <v>55</v>
      </c>
      <c r="BW49">
        <v>49</v>
      </c>
      <c r="BX49">
        <v>63</v>
      </c>
      <c r="BY49">
        <v>52</v>
      </c>
      <c r="BZ49">
        <v>44</v>
      </c>
      <c r="CA49">
        <v>63</v>
      </c>
      <c r="CB49">
        <v>54</v>
      </c>
      <c r="CC49">
        <v>60</v>
      </c>
      <c r="CD49">
        <v>42</v>
      </c>
      <c r="CE49">
        <v>53</v>
      </c>
      <c r="CF49">
        <v>66</v>
      </c>
      <c r="CG49">
        <v>46</v>
      </c>
      <c r="CH49">
        <v>47</v>
      </c>
      <c r="CI49">
        <v>66</v>
      </c>
      <c r="CJ49">
        <v>47</v>
      </c>
      <c r="CK49">
        <v>46</v>
      </c>
      <c r="CL49">
        <v>43</v>
      </c>
      <c r="CM49">
        <v>46</v>
      </c>
      <c r="CN49">
        <v>42</v>
      </c>
      <c r="CO49">
        <v>40</v>
      </c>
      <c r="CP49">
        <v>39</v>
      </c>
      <c r="CQ49">
        <v>35</v>
      </c>
      <c r="CR49">
        <v>43</v>
      </c>
      <c r="CS49">
        <v>40</v>
      </c>
      <c r="CT49">
        <v>23</v>
      </c>
      <c r="CU49">
        <v>27</v>
      </c>
      <c r="CV49">
        <v>34</v>
      </c>
      <c r="CW49">
        <v>21</v>
      </c>
      <c r="CX49">
        <v>22</v>
      </c>
      <c r="CY49">
        <v>21</v>
      </c>
      <c r="CZ49">
        <v>20</v>
      </c>
      <c r="DA49">
        <v>14</v>
      </c>
      <c r="DB49">
        <v>17</v>
      </c>
      <c r="DC49">
        <v>17</v>
      </c>
      <c r="DD49">
        <v>13</v>
      </c>
      <c r="DE49">
        <v>8</v>
      </c>
      <c r="DF49">
        <v>6</v>
      </c>
      <c r="DG49">
        <v>7</v>
      </c>
      <c r="DH49">
        <v>3</v>
      </c>
      <c r="DI49">
        <v>7</v>
      </c>
      <c r="DJ49">
        <v>5</v>
      </c>
      <c r="DK49">
        <v>4</v>
      </c>
      <c r="DL49">
        <v>1</v>
      </c>
      <c r="DM49">
        <v>2</v>
      </c>
      <c r="DN49">
        <v>2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</row>
    <row r="50" spans="1:130">
      <c r="C50" s="11">
        <f>SUM(C45:C49)</f>
        <v>73</v>
      </c>
      <c r="D50" s="88">
        <f t="shared" si="1"/>
        <v>1.000822593912805</v>
      </c>
      <c r="E50" s="11">
        <f t="shared" ref="E50:Q50" si="19">SUM(E45:E49)</f>
        <v>439</v>
      </c>
      <c r="F50" s="88">
        <f t="shared" si="3"/>
        <v>6.0186454620235805</v>
      </c>
      <c r="G50" s="11">
        <f t="shared" si="19"/>
        <v>930</v>
      </c>
      <c r="H50" s="88">
        <f t="shared" si="5"/>
        <v>12.750205648478202</v>
      </c>
      <c r="I50" s="11">
        <f t="shared" si="19"/>
        <v>989</v>
      </c>
      <c r="J50" s="88">
        <f t="shared" si="7"/>
        <v>13.559089662736495</v>
      </c>
      <c r="K50" s="11">
        <f t="shared" si="19"/>
        <v>3576</v>
      </c>
      <c r="L50" s="88">
        <f t="shared" si="9"/>
        <v>49.026597203180692</v>
      </c>
      <c r="M50" s="11">
        <f t="shared" si="19"/>
        <v>946</v>
      </c>
      <c r="N50" s="88">
        <f t="shared" si="11"/>
        <v>12.969564025226212</v>
      </c>
      <c r="O50" s="11">
        <f t="shared" si="19"/>
        <v>341</v>
      </c>
      <c r="P50" s="88">
        <f t="shared" si="13"/>
        <v>4.6750754044420066</v>
      </c>
      <c r="Q50" s="11">
        <f t="shared" si="19"/>
        <v>7294</v>
      </c>
    </row>
    <row r="51" spans="1:130">
      <c r="C51" s="7"/>
      <c r="D51" s="87"/>
      <c r="E51" s="7"/>
      <c r="F51" s="87"/>
      <c r="G51" s="7"/>
      <c r="H51" s="87"/>
      <c r="I51" s="7"/>
      <c r="J51" s="87"/>
      <c r="K51" s="7"/>
      <c r="L51" s="87"/>
      <c r="M51" s="7"/>
      <c r="N51" s="87"/>
      <c r="O51" s="7"/>
      <c r="P51" s="87"/>
      <c r="Q51" s="7"/>
    </row>
    <row r="52" spans="1:130">
      <c r="A52" s="31">
        <v>6000</v>
      </c>
      <c r="B52" s="4" t="s">
        <v>693</v>
      </c>
      <c r="C52" s="6">
        <f t="shared" si="0"/>
        <v>219</v>
      </c>
      <c r="D52" s="86">
        <f t="shared" si="1"/>
        <v>1.1053906723198061</v>
      </c>
      <c r="E52" s="6">
        <f t="shared" si="2"/>
        <v>1123</v>
      </c>
      <c r="F52" s="86">
        <f t="shared" si="3"/>
        <v>5.6682818493842113</v>
      </c>
      <c r="G52" s="6">
        <f t="shared" si="4"/>
        <v>2595</v>
      </c>
      <c r="H52" s="86">
        <f t="shared" si="5"/>
        <v>13.098122350090854</v>
      </c>
      <c r="I52" s="6">
        <f t="shared" si="6"/>
        <v>2823</v>
      </c>
      <c r="J52" s="86">
        <f t="shared" si="7"/>
        <v>14.248940036341612</v>
      </c>
      <c r="K52" s="6">
        <f t="shared" si="8"/>
        <v>10102</v>
      </c>
      <c r="L52" s="86">
        <f t="shared" si="9"/>
        <v>50.989299414496273</v>
      </c>
      <c r="M52" s="6">
        <f t="shared" si="10"/>
        <v>2180</v>
      </c>
      <c r="N52" s="86">
        <f t="shared" si="11"/>
        <v>11.003432263274783</v>
      </c>
      <c r="O52" s="6">
        <f t="shared" si="12"/>
        <v>770</v>
      </c>
      <c r="P52" s="86">
        <f t="shared" si="13"/>
        <v>3.8865334140924688</v>
      </c>
      <c r="Q52" s="6">
        <f t="shared" si="14"/>
        <v>19812</v>
      </c>
      <c r="T52">
        <v>19812</v>
      </c>
      <c r="U52">
        <v>219</v>
      </c>
      <c r="V52">
        <v>227</v>
      </c>
      <c r="W52">
        <v>259</v>
      </c>
      <c r="X52">
        <v>210</v>
      </c>
      <c r="Y52">
        <v>214</v>
      </c>
      <c r="Z52">
        <v>213</v>
      </c>
      <c r="AA52">
        <v>231</v>
      </c>
      <c r="AB52">
        <v>233</v>
      </c>
      <c r="AC52">
        <v>224</v>
      </c>
      <c r="AD52">
        <v>229</v>
      </c>
      <c r="AE52">
        <v>279</v>
      </c>
      <c r="AF52">
        <v>294</v>
      </c>
      <c r="AG52">
        <v>234</v>
      </c>
      <c r="AH52">
        <v>310</v>
      </c>
      <c r="AI52">
        <v>286</v>
      </c>
      <c r="AJ52">
        <v>275</v>
      </c>
      <c r="AK52">
        <v>284</v>
      </c>
      <c r="AL52">
        <v>294</v>
      </c>
      <c r="AM52">
        <v>270</v>
      </c>
      <c r="AN52">
        <v>276</v>
      </c>
      <c r="AO52">
        <v>314</v>
      </c>
      <c r="AP52">
        <v>285</v>
      </c>
      <c r="AQ52">
        <v>265</v>
      </c>
      <c r="AR52">
        <v>258</v>
      </c>
      <c r="AS52">
        <v>264</v>
      </c>
      <c r="AT52">
        <v>313</v>
      </c>
      <c r="AU52">
        <v>290</v>
      </c>
      <c r="AV52">
        <v>265</v>
      </c>
      <c r="AW52">
        <v>272</v>
      </c>
      <c r="AX52">
        <v>296</v>
      </c>
      <c r="AY52">
        <v>267</v>
      </c>
      <c r="AZ52">
        <v>250</v>
      </c>
      <c r="BA52">
        <v>298</v>
      </c>
      <c r="BB52">
        <v>340</v>
      </c>
      <c r="BC52">
        <v>279</v>
      </c>
      <c r="BD52">
        <v>257</v>
      </c>
      <c r="BE52">
        <v>240</v>
      </c>
      <c r="BF52">
        <v>244</v>
      </c>
      <c r="BG52">
        <v>236</v>
      </c>
      <c r="BH52">
        <v>225</v>
      </c>
      <c r="BI52">
        <v>257</v>
      </c>
      <c r="BJ52">
        <v>249</v>
      </c>
      <c r="BK52">
        <v>255</v>
      </c>
      <c r="BL52">
        <v>239</v>
      </c>
      <c r="BM52">
        <v>274</v>
      </c>
      <c r="BN52">
        <v>228</v>
      </c>
      <c r="BO52">
        <v>222</v>
      </c>
      <c r="BP52">
        <v>219</v>
      </c>
      <c r="BQ52">
        <v>255</v>
      </c>
      <c r="BR52">
        <v>253</v>
      </c>
      <c r="BS52">
        <v>232</v>
      </c>
      <c r="BT52">
        <v>255</v>
      </c>
      <c r="BU52">
        <v>212</v>
      </c>
      <c r="BV52">
        <v>204</v>
      </c>
      <c r="BW52">
        <v>225</v>
      </c>
      <c r="BX52">
        <v>275</v>
      </c>
      <c r="BY52">
        <v>242</v>
      </c>
      <c r="BZ52">
        <v>248</v>
      </c>
      <c r="CA52">
        <v>229</v>
      </c>
      <c r="CB52">
        <v>234</v>
      </c>
      <c r="CC52">
        <v>216</v>
      </c>
      <c r="CD52">
        <v>236</v>
      </c>
      <c r="CE52">
        <v>211</v>
      </c>
      <c r="CF52">
        <v>241</v>
      </c>
      <c r="CG52">
        <v>226</v>
      </c>
      <c r="CH52">
        <v>219</v>
      </c>
      <c r="CI52">
        <v>187</v>
      </c>
      <c r="CJ52">
        <v>206</v>
      </c>
      <c r="CK52">
        <v>208</v>
      </c>
      <c r="CL52">
        <v>203</v>
      </c>
      <c r="CM52">
        <v>192</v>
      </c>
      <c r="CN52">
        <v>179</v>
      </c>
      <c r="CO52">
        <v>167</v>
      </c>
      <c r="CP52">
        <v>163</v>
      </c>
      <c r="CQ52">
        <v>175</v>
      </c>
      <c r="CR52">
        <v>162</v>
      </c>
      <c r="CS52">
        <v>134</v>
      </c>
      <c r="CT52">
        <v>130</v>
      </c>
      <c r="CU52">
        <v>134</v>
      </c>
      <c r="CV52">
        <v>127</v>
      </c>
      <c r="CW52">
        <v>101</v>
      </c>
      <c r="CX52">
        <v>94</v>
      </c>
      <c r="CY52">
        <v>71</v>
      </c>
      <c r="CZ52">
        <v>75</v>
      </c>
      <c r="DA52">
        <v>72</v>
      </c>
      <c r="DB52">
        <v>45</v>
      </c>
      <c r="DC52">
        <v>57</v>
      </c>
      <c r="DD52">
        <v>39</v>
      </c>
      <c r="DE52">
        <v>40</v>
      </c>
      <c r="DF52">
        <v>33</v>
      </c>
      <c r="DG52">
        <v>30</v>
      </c>
      <c r="DH52">
        <v>32</v>
      </c>
      <c r="DI52">
        <v>29</v>
      </c>
      <c r="DJ52">
        <v>22</v>
      </c>
      <c r="DK52">
        <v>13</v>
      </c>
      <c r="DL52">
        <v>4</v>
      </c>
      <c r="DM52">
        <v>5</v>
      </c>
      <c r="DN52">
        <v>6</v>
      </c>
      <c r="DO52">
        <v>1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</row>
    <row r="53" spans="1:130">
      <c r="A53">
        <v>6100</v>
      </c>
      <c r="B53" t="s">
        <v>138</v>
      </c>
      <c r="C53" s="7">
        <f t="shared" si="0"/>
        <v>36</v>
      </c>
      <c r="D53" s="87">
        <f t="shared" si="1"/>
        <v>1.1684518013631937</v>
      </c>
      <c r="E53" s="7">
        <f t="shared" si="2"/>
        <v>185</v>
      </c>
      <c r="F53" s="87">
        <f t="shared" si="3"/>
        <v>6.0045439792275239</v>
      </c>
      <c r="G53" s="7">
        <f t="shared" si="4"/>
        <v>328</v>
      </c>
      <c r="H53" s="87">
        <f t="shared" si="5"/>
        <v>10.645894190197987</v>
      </c>
      <c r="I53" s="7">
        <f t="shared" si="6"/>
        <v>344</v>
      </c>
      <c r="J53" s="87">
        <f t="shared" si="7"/>
        <v>11.165206101914963</v>
      </c>
      <c r="K53" s="7">
        <f t="shared" si="8"/>
        <v>1684</v>
      </c>
      <c r="L53" s="87">
        <f t="shared" si="9"/>
        <v>54.657578708211616</v>
      </c>
      <c r="M53" s="7">
        <f t="shared" si="10"/>
        <v>345</v>
      </c>
      <c r="N53" s="87">
        <f t="shared" si="11"/>
        <v>11.197663096397275</v>
      </c>
      <c r="O53" s="7">
        <f t="shared" si="12"/>
        <v>159</v>
      </c>
      <c r="P53" s="87">
        <f t="shared" si="13"/>
        <v>5.1606621226874392</v>
      </c>
      <c r="Q53" s="7">
        <f t="shared" si="14"/>
        <v>3081</v>
      </c>
      <c r="T53">
        <v>3081</v>
      </c>
      <c r="U53">
        <v>36</v>
      </c>
      <c r="V53">
        <v>37</v>
      </c>
      <c r="W53">
        <v>30</v>
      </c>
      <c r="X53">
        <v>43</v>
      </c>
      <c r="Y53">
        <v>41</v>
      </c>
      <c r="Z53">
        <v>34</v>
      </c>
      <c r="AA53">
        <v>30</v>
      </c>
      <c r="AB53">
        <v>31</v>
      </c>
      <c r="AC53">
        <v>37</v>
      </c>
      <c r="AD53">
        <v>34</v>
      </c>
      <c r="AE53">
        <v>27</v>
      </c>
      <c r="AF53">
        <v>30</v>
      </c>
      <c r="AG53">
        <v>28</v>
      </c>
      <c r="AH53">
        <v>40</v>
      </c>
      <c r="AI53">
        <v>36</v>
      </c>
      <c r="AJ53">
        <v>35</v>
      </c>
      <c r="AK53">
        <v>42</v>
      </c>
      <c r="AL53">
        <v>29</v>
      </c>
      <c r="AM53">
        <v>38</v>
      </c>
      <c r="AN53">
        <v>30</v>
      </c>
      <c r="AO53">
        <v>33</v>
      </c>
      <c r="AP53">
        <v>33</v>
      </c>
      <c r="AQ53">
        <v>27</v>
      </c>
      <c r="AR53">
        <v>36</v>
      </c>
      <c r="AS53">
        <v>34</v>
      </c>
      <c r="AT53">
        <v>42</v>
      </c>
      <c r="AU53">
        <v>55</v>
      </c>
      <c r="AV53">
        <v>42</v>
      </c>
      <c r="AW53">
        <v>37</v>
      </c>
      <c r="AX53">
        <v>49</v>
      </c>
      <c r="AY53">
        <v>54</v>
      </c>
      <c r="AZ53">
        <v>55</v>
      </c>
      <c r="BA53">
        <v>50</v>
      </c>
      <c r="BB53">
        <v>53</v>
      </c>
      <c r="BC53">
        <v>69</v>
      </c>
      <c r="BD53">
        <v>55</v>
      </c>
      <c r="BE53">
        <v>43</v>
      </c>
      <c r="BF53">
        <v>46</v>
      </c>
      <c r="BG53">
        <v>34</v>
      </c>
      <c r="BH53">
        <v>37</v>
      </c>
      <c r="BI53">
        <v>44</v>
      </c>
      <c r="BJ53">
        <v>39</v>
      </c>
      <c r="BK53">
        <v>38</v>
      </c>
      <c r="BL53">
        <v>38</v>
      </c>
      <c r="BM53">
        <v>33</v>
      </c>
      <c r="BN53">
        <v>38</v>
      </c>
      <c r="BO53">
        <v>16</v>
      </c>
      <c r="BP53">
        <v>38</v>
      </c>
      <c r="BQ53">
        <v>34</v>
      </c>
      <c r="BR53">
        <v>37</v>
      </c>
      <c r="BS53">
        <v>38</v>
      </c>
      <c r="BT53">
        <v>35</v>
      </c>
      <c r="BU53">
        <v>33</v>
      </c>
      <c r="BV53">
        <v>28</v>
      </c>
      <c r="BW53">
        <v>42</v>
      </c>
      <c r="BX53">
        <v>49</v>
      </c>
      <c r="BY53">
        <v>43</v>
      </c>
      <c r="BZ53">
        <v>47</v>
      </c>
      <c r="CA53">
        <v>36</v>
      </c>
      <c r="CB53">
        <v>43</v>
      </c>
      <c r="CC53">
        <v>37</v>
      </c>
      <c r="CD53">
        <v>41</v>
      </c>
      <c r="CE53">
        <v>42</v>
      </c>
      <c r="CF53">
        <v>32</v>
      </c>
      <c r="CG53">
        <v>39</v>
      </c>
      <c r="CH53">
        <v>36</v>
      </c>
      <c r="CI53">
        <v>29</v>
      </c>
      <c r="CJ53">
        <v>33</v>
      </c>
      <c r="CK53">
        <v>35</v>
      </c>
      <c r="CL53">
        <v>36</v>
      </c>
      <c r="CM53">
        <v>35</v>
      </c>
      <c r="CN53">
        <v>22</v>
      </c>
      <c r="CO53">
        <v>26</v>
      </c>
      <c r="CP53">
        <v>31</v>
      </c>
      <c r="CQ53">
        <v>16</v>
      </c>
      <c r="CR53">
        <v>28</v>
      </c>
      <c r="CS53">
        <v>23</v>
      </c>
      <c r="CT53">
        <v>18</v>
      </c>
      <c r="CU53">
        <v>23</v>
      </c>
      <c r="CV53">
        <v>19</v>
      </c>
      <c r="CW53">
        <v>24</v>
      </c>
      <c r="CX53">
        <v>15</v>
      </c>
      <c r="CY53">
        <v>12</v>
      </c>
      <c r="CZ53">
        <v>12</v>
      </c>
      <c r="DA53">
        <v>7</v>
      </c>
      <c r="DB53">
        <v>12</v>
      </c>
      <c r="DC53">
        <v>8</v>
      </c>
      <c r="DD53">
        <v>9</v>
      </c>
      <c r="DE53">
        <v>8</v>
      </c>
      <c r="DF53">
        <v>14</v>
      </c>
      <c r="DG53">
        <v>6</v>
      </c>
      <c r="DH53">
        <v>4</v>
      </c>
      <c r="DI53">
        <v>5</v>
      </c>
      <c r="DJ53">
        <v>6</v>
      </c>
      <c r="DK53">
        <v>5</v>
      </c>
      <c r="DL53">
        <v>6</v>
      </c>
      <c r="DM53">
        <v>3</v>
      </c>
      <c r="DN53">
        <v>2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</row>
    <row r="54" spans="1:130">
      <c r="A54" s="4">
        <v>6250</v>
      </c>
      <c r="B54" s="4" t="s">
        <v>139</v>
      </c>
      <c r="C54" s="6">
        <f t="shared" si="0"/>
        <v>12</v>
      </c>
      <c r="D54" s="86">
        <f t="shared" si="1"/>
        <v>0.60821084642676126</v>
      </c>
      <c r="E54" s="6">
        <f t="shared" si="2"/>
        <v>117</v>
      </c>
      <c r="F54" s="86">
        <f t="shared" si="3"/>
        <v>5.9300557526609223</v>
      </c>
      <c r="G54" s="6">
        <f t="shared" si="4"/>
        <v>223</v>
      </c>
      <c r="H54" s="86">
        <f t="shared" si="5"/>
        <v>11.302584896097313</v>
      </c>
      <c r="I54" s="6">
        <f t="shared" si="6"/>
        <v>207</v>
      </c>
      <c r="J54" s="86">
        <f t="shared" si="7"/>
        <v>10.491637100861633</v>
      </c>
      <c r="K54" s="6">
        <f t="shared" si="8"/>
        <v>1011</v>
      </c>
      <c r="L54" s="86">
        <f t="shared" si="9"/>
        <v>51.241763811454632</v>
      </c>
      <c r="M54" s="6">
        <f t="shared" si="10"/>
        <v>278</v>
      </c>
      <c r="N54" s="86">
        <f t="shared" si="11"/>
        <v>14.09021794221997</v>
      </c>
      <c r="O54" s="6">
        <f t="shared" si="12"/>
        <v>125</v>
      </c>
      <c r="P54" s="86">
        <f t="shared" si="13"/>
        <v>6.3355296502787635</v>
      </c>
      <c r="Q54" s="6">
        <f t="shared" si="14"/>
        <v>1973</v>
      </c>
      <c r="T54">
        <v>1973</v>
      </c>
      <c r="U54">
        <v>12</v>
      </c>
      <c r="V54">
        <v>26</v>
      </c>
      <c r="W54">
        <v>25</v>
      </c>
      <c r="X54">
        <v>18</v>
      </c>
      <c r="Y54">
        <v>30</v>
      </c>
      <c r="Z54">
        <v>18</v>
      </c>
      <c r="AA54">
        <v>21</v>
      </c>
      <c r="AB54">
        <v>23</v>
      </c>
      <c r="AC54">
        <v>22</v>
      </c>
      <c r="AD54">
        <v>24</v>
      </c>
      <c r="AE54">
        <v>17</v>
      </c>
      <c r="AF54">
        <v>25</v>
      </c>
      <c r="AG54">
        <v>21</v>
      </c>
      <c r="AH54">
        <v>27</v>
      </c>
      <c r="AI54">
        <v>25</v>
      </c>
      <c r="AJ54">
        <v>18</v>
      </c>
      <c r="AK54">
        <v>17</v>
      </c>
      <c r="AL54">
        <v>18</v>
      </c>
      <c r="AM54">
        <v>22</v>
      </c>
      <c r="AN54">
        <v>19</v>
      </c>
      <c r="AO54">
        <v>16</v>
      </c>
      <c r="AP54">
        <v>22</v>
      </c>
      <c r="AQ54">
        <v>26</v>
      </c>
      <c r="AR54">
        <v>22</v>
      </c>
      <c r="AS54">
        <v>25</v>
      </c>
      <c r="AT54">
        <v>20</v>
      </c>
      <c r="AU54">
        <v>19</v>
      </c>
      <c r="AV54">
        <v>31</v>
      </c>
      <c r="AW54">
        <v>33</v>
      </c>
      <c r="AX54">
        <v>24</v>
      </c>
      <c r="AY54">
        <v>19</v>
      </c>
      <c r="AZ54">
        <v>20</v>
      </c>
      <c r="BA54">
        <v>26</v>
      </c>
      <c r="BB54">
        <v>23</v>
      </c>
      <c r="BC54">
        <v>27</v>
      </c>
      <c r="BD54">
        <v>25</v>
      </c>
      <c r="BE54">
        <v>20</v>
      </c>
      <c r="BF54">
        <v>28</v>
      </c>
      <c r="BG54">
        <v>31</v>
      </c>
      <c r="BH54">
        <v>18</v>
      </c>
      <c r="BI54">
        <v>28</v>
      </c>
      <c r="BJ54">
        <v>28</v>
      </c>
      <c r="BK54">
        <v>17</v>
      </c>
      <c r="BL54">
        <v>27</v>
      </c>
      <c r="BM54">
        <v>23</v>
      </c>
      <c r="BN54">
        <v>22</v>
      </c>
      <c r="BO54">
        <v>16</v>
      </c>
      <c r="BP54">
        <v>20</v>
      </c>
      <c r="BQ54">
        <v>10</v>
      </c>
      <c r="BR54">
        <v>21</v>
      </c>
      <c r="BS54">
        <v>25</v>
      </c>
      <c r="BT54">
        <v>22</v>
      </c>
      <c r="BU54">
        <v>20</v>
      </c>
      <c r="BV54">
        <v>14</v>
      </c>
      <c r="BW54">
        <v>17</v>
      </c>
      <c r="BX54">
        <v>20</v>
      </c>
      <c r="BY54">
        <v>28</v>
      </c>
      <c r="BZ54">
        <v>28</v>
      </c>
      <c r="CA54">
        <v>39</v>
      </c>
      <c r="CB54">
        <v>24</v>
      </c>
      <c r="CC54">
        <v>30</v>
      </c>
      <c r="CD54">
        <v>22</v>
      </c>
      <c r="CE54">
        <v>36</v>
      </c>
      <c r="CF54">
        <v>41</v>
      </c>
      <c r="CG54">
        <v>36</v>
      </c>
      <c r="CH54">
        <v>22</v>
      </c>
      <c r="CI54">
        <v>31</v>
      </c>
      <c r="CJ54">
        <v>24</v>
      </c>
      <c r="CK54">
        <v>30</v>
      </c>
      <c r="CL54">
        <v>22</v>
      </c>
      <c r="CM54">
        <v>22</v>
      </c>
      <c r="CN54">
        <v>21</v>
      </c>
      <c r="CO54">
        <v>20</v>
      </c>
      <c r="CP54">
        <v>25</v>
      </c>
      <c r="CQ54">
        <v>18</v>
      </c>
      <c r="CR54">
        <v>25</v>
      </c>
      <c r="CS54">
        <v>19</v>
      </c>
      <c r="CT54">
        <v>17</v>
      </c>
      <c r="CU54">
        <v>17</v>
      </c>
      <c r="CV54">
        <v>18</v>
      </c>
      <c r="CW54">
        <v>13</v>
      </c>
      <c r="CX54">
        <v>12</v>
      </c>
      <c r="CY54">
        <v>17</v>
      </c>
      <c r="CZ54">
        <v>15</v>
      </c>
      <c r="DA54">
        <v>11</v>
      </c>
      <c r="DB54">
        <v>11</v>
      </c>
      <c r="DC54">
        <v>11</v>
      </c>
      <c r="DD54">
        <v>10</v>
      </c>
      <c r="DE54">
        <v>3</v>
      </c>
      <c r="DF54">
        <v>2</v>
      </c>
      <c r="DG54">
        <v>3</v>
      </c>
      <c r="DH54">
        <v>7</v>
      </c>
      <c r="DI54">
        <v>3</v>
      </c>
      <c r="DJ54">
        <v>5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</row>
    <row r="55" spans="1:130">
      <c r="A55">
        <v>6400</v>
      </c>
      <c r="B55" t="s">
        <v>140</v>
      </c>
      <c r="C55" s="7">
        <f t="shared" si="0"/>
        <v>19</v>
      </c>
      <c r="D55" s="87">
        <f t="shared" si="1"/>
        <v>1.0182207931404073</v>
      </c>
      <c r="E55" s="7">
        <f t="shared" si="2"/>
        <v>102</v>
      </c>
      <c r="F55" s="87">
        <f t="shared" si="3"/>
        <v>5.4662379421221869</v>
      </c>
      <c r="G55" s="7">
        <f t="shared" si="4"/>
        <v>248</v>
      </c>
      <c r="H55" s="87">
        <f t="shared" si="5"/>
        <v>13.290460878885316</v>
      </c>
      <c r="I55" s="7">
        <f t="shared" si="6"/>
        <v>241</v>
      </c>
      <c r="J55" s="87">
        <f t="shared" si="7"/>
        <v>12.915326902465166</v>
      </c>
      <c r="K55" s="7">
        <f t="shared" si="8"/>
        <v>950</v>
      </c>
      <c r="L55" s="87">
        <f t="shared" si="9"/>
        <v>50.91103965702036</v>
      </c>
      <c r="M55" s="7">
        <f t="shared" si="10"/>
        <v>206</v>
      </c>
      <c r="N55" s="87">
        <f t="shared" si="11"/>
        <v>11.039657020364416</v>
      </c>
      <c r="O55" s="7">
        <f t="shared" si="12"/>
        <v>100</v>
      </c>
      <c r="P55" s="87">
        <f t="shared" si="13"/>
        <v>5.359056806002144</v>
      </c>
      <c r="Q55" s="7">
        <f t="shared" si="14"/>
        <v>1866</v>
      </c>
      <c r="T55">
        <v>1866</v>
      </c>
      <c r="U55">
        <v>19</v>
      </c>
      <c r="V55">
        <v>20</v>
      </c>
      <c r="W55">
        <v>26</v>
      </c>
      <c r="X55">
        <v>16</v>
      </c>
      <c r="Y55">
        <v>19</v>
      </c>
      <c r="Z55">
        <v>21</v>
      </c>
      <c r="AA55">
        <v>19</v>
      </c>
      <c r="AB55">
        <v>28</v>
      </c>
      <c r="AC55">
        <v>21</v>
      </c>
      <c r="AD55">
        <v>26</v>
      </c>
      <c r="AE55">
        <v>28</v>
      </c>
      <c r="AF55">
        <v>26</v>
      </c>
      <c r="AG55">
        <v>20</v>
      </c>
      <c r="AH55">
        <v>27</v>
      </c>
      <c r="AI55">
        <v>28</v>
      </c>
      <c r="AJ55">
        <v>25</v>
      </c>
      <c r="AK55">
        <v>23</v>
      </c>
      <c r="AL55">
        <v>20</v>
      </c>
      <c r="AM55">
        <v>15</v>
      </c>
      <c r="AN55">
        <v>16</v>
      </c>
      <c r="AO55">
        <v>25</v>
      </c>
      <c r="AP55">
        <v>29</v>
      </c>
      <c r="AQ55">
        <v>21</v>
      </c>
      <c r="AR55">
        <v>35</v>
      </c>
      <c r="AS55">
        <v>27</v>
      </c>
      <c r="AT55">
        <v>30</v>
      </c>
      <c r="AU55">
        <v>25</v>
      </c>
      <c r="AV55">
        <v>28</v>
      </c>
      <c r="AW55">
        <v>20</v>
      </c>
      <c r="AX55">
        <v>26</v>
      </c>
      <c r="AY55">
        <v>23</v>
      </c>
      <c r="AZ55">
        <v>23</v>
      </c>
      <c r="BA55">
        <v>21</v>
      </c>
      <c r="BB55">
        <v>31</v>
      </c>
      <c r="BC55">
        <v>19</v>
      </c>
      <c r="BD55">
        <v>25</v>
      </c>
      <c r="BE55">
        <v>26</v>
      </c>
      <c r="BF55">
        <v>19</v>
      </c>
      <c r="BG55">
        <v>35</v>
      </c>
      <c r="BH55">
        <v>12</v>
      </c>
      <c r="BI55">
        <v>17</v>
      </c>
      <c r="BJ55">
        <v>20</v>
      </c>
      <c r="BK55">
        <v>22</v>
      </c>
      <c r="BL55">
        <v>20</v>
      </c>
      <c r="BM55">
        <v>20</v>
      </c>
      <c r="BN55">
        <v>18</v>
      </c>
      <c r="BO55">
        <v>17</v>
      </c>
      <c r="BP55">
        <v>18</v>
      </c>
      <c r="BQ55">
        <v>23</v>
      </c>
      <c r="BR55">
        <v>16</v>
      </c>
      <c r="BS55">
        <v>25</v>
      </c>
      <c r="BT55">
        <v>29</v>
      </c>
      <c r="BU55">
        <v>16</v>
      </c>
      <c r="BV55">
        <v>27</v>
      </c>
      <c r="BW55">
        <v>28</v>
      </c>
      <c r="BX55">
        <v>18</v>
      </c>
      <c r="BY55">
        <v>17</v>
      </c>
      <c r="BZ55">
        <v>31</v>
      </c>
      <c r="CA55">
        <v>28</v>
      </c>
      <c r="CB55">
        <v>27</v>
      </c>
      <c r="CC55">
        <v>22</v>
      </c>
      <c r="CD55">
        <v>33</v>
      </c>
      <c r="CE55">
        <v>29</v>
      </c>
      <c r="CF55">
        <v>25</v>
      </c>
      <c r="CG55">
        <v>28</v>
      </c>
      <c r="CH55">
        <v>23</v>
      </c>
      <c r="CI55">
        <v>20</v>
      </c>
      <c r="CJ55">
        <v>16</v>
      </c>
      <c r="CK55">
        <v>25</v>
      </c>
      <c r="CL55">
        <v>18</v>
      </c>
      <c r="CM55">
        <v>13</v>
      </c>
      <c r="CN55">
        <v>12</v>
      </c>
      <c r="CO55">
        <v>18</v>
      </c>
      <c r="CP55">
        <v>16</v>
      </c>
      <c r="CQ55">
        <v>20</v>
      </c>
      <c r="CR55">
        <v>23</v>
      </c>
      <c r="CS55">
        <v>11</v>
      </c>
      <c r="CT55">
        <v>16</v>
      </c>
      <c r="CU55">
        <v>12</v>
      </c>
      <c r="CV55">
        <v>6</v>
      </c>
      <c r="CW55">
        <v>11</v>
      </c>
      <c r="CX55">
        <v>8</v>
      </c>
      <c r="CY55">
        <v>9</v>
      </c>
      <c r="CZ55">
        <v>9</v>
      </c>
      <c r="DA55">
        <v>7</v>
      </c>
      <c r="DB55">
        <v>6</v>
      </c>
      <c r="DC55">
        <v>11</v>
      </c>
      <c r="DD55">
        <v>4</v>
      </c>
      <c r="DE55">
        <v>6</v>
      </c>
      <c r="DF55">
        <v>9</v>
      </c>
      <c r="DG55">
        <v>8</v>
      </c>
      <c r="DH55">
        <v>5</v>
      </c>
      <c r="DI55">
        <v>2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</row>
    <row r="56" spans="1:130">
      <c r="A56" s="31">
        <v>6513</v>
      </c>
      <c r="B56" s="4" t="s">
        <v>141</v>
      </c>
      <c r="C56" s="6">
        <f t="shared" si="0"/>
        <v>10</v>
      </c>
      <c r="D56" s="86">
        <f t="shared" si="1"/>
        <v>0.86058519793459543</v>
      </c>
      <c r="E56" s="6">
        <f t="shared" si="2"/>
        <v>84</v>
      </c>
      <c r="F56" s="86">
        <f t="shared" si="3"/>
        <v>7.2289156626506017</v>
      </c>
      <c r="G56" s="6">
        <f t="shared" si="4"/>
        <v>185</v>
      </c>
      <c r="H56" s="86">
        <f t="shared" si="5"/>
        <v>15.920826161790016</v>
      </c>
      <c r="I56" s="6">
        <f t="shared" si="6"/>
        <v>153</v>
      </c>
      <c r="J56" s="86">
        <f t="shared" si="7"/>
        <v>13.166953528399311</v>
      </c>
      <c r="K56" s="6">
        <f t="shared" si="8"/>
        <v>574</v>
      </c>
      <c r="L56" s="86">
        <f t="shared" si="9"/>
        <v>49.397590361445779</v>
      </c>
      <c r="M56" s="6">
        <f t="shared" si="10"/>
        <v>122</v>
      </c>
      <c r="N56" s="86">
        <f t="shared" si="11"/>
        <v>10.499139414802066</v>
      </c>
      <c r="O56" s="6">
        <f t="shared" si="12"/>
        <v>34</v>
      </c>
      <c r="P56" s="86">
        <f t="shared" si="13"/>
        <v>2.9259896729776247</v>
      </c>
      <c r="Q56" s="6">
        <f t="shared" si="14"/>
        <v>1162</v>
      </c>
      <c r="T56">
        <v>1162</v>
      </c>
      <c r="U56">
        <v>10</v>
      </c>
      <c r="V56">
        <v>19</v>
      </c>
      <c r="W56">
        <v>19</v>
      </c>
      <c r="X56">
        <v>13</v>
      </c>
      <c r="Y56">
        <v>19</v>
      </c>
      <c r="Z56">
        <v>14</v>
      </c>
      <c r="AA56">
        <v>14</v>
      </c>
      <c r="AB56">
        <v>14</v>
      </c>
      <c r="AC56">
        <v>23</v>
      </c>
      <c r="AD56">
        <v>18</v>
      </c>
      <c r="AE56">
        <v>20</v>
      </c>
      <c r="AF56">
        <v>19</v>
      </c>
      <c r="AG56">
        <v>21</v>
      </c>
      <c r="AH56">
        <v>18</v>
      </c>
      <c r="AI56">
        <v>18</v>
      </c>
      <c r="AJ56">
        <v>20</v>
      </c>
      <c r="AK56">
        <v>6</v>
      </c>
      <c r="AL56">
        <v>17</v>
      </c>
      <c r="AM56">
        <v>16</v>
      </c>
      <c r="AN56">
        <v>19</v>
      </c>
      <c r="AO56">
        <v>19</v>
      </c>
      <c r="AP56">
        <v>13</v>
      </c>
      <c r="AQ56">
        <v>14</v>
      </c>
      <c r="AR56">
        <v>20</v>
      </c>
      <c r="AS56">
        <v>19</v>
      </c>
      <c r="AT56">
        <v>10</v>
      </c>
      <c r="AU56">
        <v>17</v>
      </c>
      <c r="AV56">
        <v>16</v>
      </c>
      <c r="AW56">
        <v>13</v>
      </c>
      <c r="AX56">
        <v>13</v>
      </c>
      <c r="AY56">
        <v>6</v>
      </c>
      <c r="AZ56">
        <v>17</v>
      </c>
      <c r="BA56">
        <v>15</v>
      </c>
      <c r="BB56">
        <v>13</v>
      </c>
      <c r="BC56">
        <v>12</v>
      </c>
      <c r="BD56">
        <v>17</v>
      </c>
      <c r="BE56">
        <v>15</v>
      </c>
      <c r="BF56">
        <v>8</v>
      </c>
      <c r="BG56">
        <v>7</v>
      </c>
      <c r="BH56">
        <v>15</v>
      </c>
      <c r="BI56">
        <v>22</v>
      </c>
      <c r="BJ56">
        <v>15</v>
      </c>
      <c r="BK56">
        <v>10</v>
      </c>
      <c r="BL56">
        <v>16</v>
      </c>
      <c r="BM56">
        <v>16</v>
      </c>
      <c r="BN56">
        <v>11</v>
      </c>
      <c r="BO56">
        <v>5</v>
      </c>
      <c r="BP56">
        <v>10</v>
      </c>
      <c r="BQ56">
        <v>11</v>
      </c>
      <c r="BR56">
        <v>18</v>
      </c>
      <c r="BS56">
        <v>15</v>
      </c>
      <c r="BT56">
        <v>17</v>
      </c>
      <c r="BU56">
        <v>23</v>
      </c>
      <c r="BV56">
        <v>10</v>
      </c>
      <c r="BW56">
        <v>14</v>
      </c>
      <c r="BX56">
        <v>8</v>
      </c>
      <c r="BY56">
        <v>20</v>
      </c>
      <c r="BZ56">
        <v>15</v>
      </c>
      <c r="CA56">
        <v>12</v>
      </c>
      <c r="CB56">
        <v>16</v>
      </c>
      <c r="CC56">
        <v>20</v>
      </c>
      <c r="CD56">
        <v>20</v>
      </c>
      <c r="CE56">
        <v>15</v>
      </c>
      <c r="CF56">
        <v>11</v>
      </c>
      <c r="CG56">
        <v>15</v>
      </c>
      <c r="CH56">
        <v>13</v>
      </c>
      <c r="CI56">
        <v>12</v>
      </c>
      <c r="CJ56">
        <v>18</v>
      </c>
      <c r="CK56">
        <v>12</v>
      </c>
      <c r="CL56">
        <v>11</v>
      </c>
      <c r="CM56">
        <v>9</v>
      </c>
      <c r="CN56">
        <v>6</v>
      </c>
      <c r="CO56">
        <v>6</v>
      </c>
      <c r="CP56">
        <v>15</v>
      </c>
      <c r="CQ56">
        <v>16</v>
      </c>
      <c r="CR56">
        <v>8</v>
      </c>
      <c r="CS56">
        <v>9</v>
      </c>
      <c r="CT56">
        <v>5</v>
      </c>
      <c r="CU56">
        <v>3</v>
      </c>
      <c r="CV56">
        <v>4</v>
      </c>
      <c r="CW56">
        <v>8</v>
      </c>
      <c r="CX56">
        <v>2</v>
      </c>
      <c r="CY56">
        <v>3</v>
      </c>
      <c r="CZ56">
        <v>1</v>
      </c>
      <c r="DA56">
        <v>2</v>
      </c>
      <c r="DB56">
        <v>2</v>
      </c>
      <c r="DC56">
        <v>4</v>
      </c>
      <c r="DD56">
        <v>3</v>
      </c>
      <c r="DE56">
        <v>1</v>
      </c>
      <c r="DF56">
        <v>1</v>
      </c>
      <c r="DG56">
        <v>3</v>
      </c>
      <c r="DH56">
        <v>1</v>
      </c>
      <c r="DI56">
        <v>2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</row>
    <row r="57" spans="1:130">
      <c r="A57">
        <v>6515</v>
      </c>
      <c r="B57" t="s">
        <v>142</v>
      </c>
      <c r="C57" s="7">
        <f t="shared" si="0"/>
        <v>9</v>
      </c>
      <c r="D57" s="87">
        <f t="shared" si="1"/>
        <v>1.1378002528445006</v>
      </c>
      <c r="E57" s="7">
        <f t="shared" si="2"/>
        <v>56</v>
      </c>
      <c r="F57" s="87">
        <f t="shared" si="3"/>
        <v>7.0796460176991154</v>
      </c>
      <c r="G57" s="7">
        <f t="shared" si="4"/>
        <v>96</v>
      </c>
      <c r="H57" s="87">
        <f t="shared" si="5"/>
        <v>12.13653603034134</v>
      </c>
      <c r="I57" s="7">
        <f t="shared" si="6"/>
        <v>107</v>
      </c>
      <c r="J57" s="87">
        <f t="shared" si="7"/>
        <v>13.527180783817952</v>
      </c>
      <c r="K57" s="7">
        <f t="shared" si="8"/>
        <v>424</v>
      </c>
      <c r="L57" s="87">
        <f t="shared" si="9"/>
        <v>53.603034134007586</v>
      </c>
      <c r="M57" s="7">
        <f t="shared" si="10"/>
        <v>73</v>
      </c>
      <c r="N57" s="87">
        <f t="shared" si="11"/>
        <v>9.2288242730720604</v>
      </c>
      <c r="O57" s="7">
        <f t="shared" si="12"/>
        <v>26</v>
      </c>
      <c r="P57" s="87">
        <f t="shared" si="13"/>
        <v>3.2869785082174459</v>
      </c>
      <c r="Q57" s="7">
        <f t="shared" si="14"/>
        <v>791</v>
      </c>
      <c r="T57">
        <v>791</v>
      </c>
      <c r="U57">
        <v>9</v>
      </c>
      <c r="V57">
        <v>13</v>
      </c>
      <c r="W57">
        <v>12</v>
      </c>
      <c r="X57">
        <v>13</v>
      </c>
      <c r="Y57">
        <v>7</v>
      </c>
      <c r="Z57">
        <v>11</v>
      </c>
      <c r="AA57">
        <v>14</v>
      </c>
      <c r="AB57">
        <v>10</v>
      </c>
      <c r="AC57">
        <v>10</v>
      </c>
      <c r="AD57">
        <v>9</v>
      </c>
      <c r="AE57">
        <v>4</v>
      </c>
      <c r="AF57">
        <v>11</v>
      </c>
      <c r="AG57">
        <v>8</v>
      </c>
      <c r="AH57">
        <v>7</v>
      </c>
      <c r="AI57">
        <v>7</v>
      </c>
      <c r="AJ57">
        <v>16</v>
      </c>
      <c r="AK57">
        <v>3</v>
      </c>
      <c r="AL57">
        <v>12</v>
      </c>
      <c r="AM57">
        <v>8</v>
      </c>
      <c r="AN57">
        <v>15</v>
      </c>
      <c r="AO57">
        <v>12</v>
      </c>
      <c r="AP57">
        <v>8</v>
      </c>
      <c r="AQ57">
        <v>11</v>
      </c>
      <c r="AR57">
        <v>15</v>
      </c>
      <c r="AS57">
        <v>14</v>
      </c>
      <c r="AT57">
        <v>9</v>
      </c>
      <c r="AU57">
        <v>7</v>
      </c>
      <c r="AV57">
        <v>24</v>
      </c>
      <c r="AW57">
        <v>15</v>
      </c>
      <c r="AX57">
        <v>15</v>
      </c>
      <c r="AY57">
        <v>18</v>
      </c>
      <c r="AZ57">
        <v>12</v>
      </c>
      <c r="BA57">
        <v>9</v>
      </c>
      <c r="BB57">
        <v>10</v>
      </c>
      <c r="BC57">
        <v>10</v>
      </c>
      <c r="BD57">
        <v>8</v>
      </c>
      <c r="BE57">
        <v>10</v>
      </c>
      <c r="BF57">
        <v>9</v>
      </c>
      <c r="BG57">
        <v>7</v>
      </c>
      <c r="BH57">
        <v>8</v>
      </c>
      <c r="BI57">
        <v>5</v>
      </c>
      <c r="BJ57">
        <v>8</v>
      </c>
      <c r="BK57">
        <v>9</v>
      </c>
      <c r="BL57">
        <v>4</v>
      </c>
      <c r="BM57">
        <v>9</v>
      </c>
      <c r="BN57">
        <v>4</v>
      </c>
      <c r="BO57">
        <v>7</v>
      </c>
      <c r="BP57">
        <v>10</v>
      </c>
      <c r="BQ57">
        <v>9</v>
      </c>
      <c r="BR57">
        <v>11</v>
      </c>
      <c r="BS57">
        <v>6</v>
      </c>
      <c r="BT57">
        <v>11</v>
      </c>
      <c r="BU57">
        <v>17</v>
      </c>
      <c r="BV57">
        <v>5</v>
      </c>
      <c r="BW57">
        <v>12</v>
      </c>
      <c r="BX57">
        <v>8</v>
      </c>
      <c r="BY57">
        <v>8</v>
      </c>
      <c r="BZ57">
        <v>21</v>
      </c>
      <c r="CA57">
        <v>13</v>
      </c>
      <c r="CB57">
        <v>5</v>
      </c>
      <c r="CC57">
        <v>8</v>
      </c>
      <c r="CD57">
        <v>19</v>
      </c>
      <c r="CE57">
        <v>11</v>
      </c>
      <c r="CF57">
        <v>15</v>
      </c>
      <c r="CG57">
        <v>15</v>
      </c>
      <c r="CH57">
        <v>5</v>
      </c>
      <c r="CI57">
        <v>7</v>
      </c>
      <c r="CJ57">
        <v>2</v>
      </c>
      <c r="CK57">
        <v>6</v>
      </c>
      <c r="CL57">
        <v>5</v>
      </c>
      <c r="CM57">
        <v>10</v>
      </c>
      <c r="CN57">
        <v>7</v>
      </c>
      <c r="CO57">
        <v>6</v>
      </c>
      <c r="CP57">
        <v>9</v>
      </c>
      <c r="CQ57">
        <v>6</v>
      </c>
      <c r="CR57">
        <v>3</v>
      </c>
      <c r="CS57">
        <v>4</v>
      </c>
      <c r="CT57">
        <v>5</v>
      </c>
      <c r="CU57">
        <v>5</v>
      </c>
      <c r="CV57">
        <v>5</v>
      </c>
      <c r="CW57">
        <v>4</v>
      </c>
      <c r="CX57">
        <v>3</v>
      </c>
      <c r="CY57">
        <v>7</v>
      </c>
      <c r="CZ57">
        <v>3</v>
      </c>
      <c r="DA57">
        <v>1</v>
      </c>
      <c r="DB57">
        <v>1</v>
      </c>
      <c r="DC57">
        <v>2</v>
      </c>
      <c r="DD57">
        <v>1</v>
      </c>
      <c r="DE57">
        <v>0</v>
      </c>
      <c r="DF57">
        <v>0</v>
      </c>
      <c r="DG57">
        <v>2</v>
      </c>
      <c r="DH57">
        <v>0</v>
      </c>
      <c r="DI57">
        <v>1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</row>
    <row r="58" spans="1:130">
      <c r="A58" s="4">
        <v>6601</v>
      </c>
      <c r="B58" s="4" t="s">
        <v>143</v>
      </c>
      <c r="C58" s="6">
        <f t="shared" si="0"/>
        <v>5</v>
      </c>
      <c r="D58" s="86">
        <f t="shared" si="1"/>
        <v>1.0183299389002036</v>
      </c>
      <c r="E58" s="6">
        <f t="shared" si="2"/>
        <v>40</v>
      </c>
      <c r="F58" s="86">
        <f t="shared" si="3"/>
        <v>8.146639511201629</v>
      </c>
      <c r="G58" s="6">
        <f t="shared" si="4"/>
        <v>63</v>
      </c>
      <c r="H58" s="86">
        <f t="shared" si="5"/>
        <v>12.830957230142568</v>
      </c>
      <c r="I58" s="6">
        <f t="shared" si="6"/>
        <v>47</v>
      </c>
      <c r="J58" s="86">
        <f t="shared" si="7"/>
        <v>9.5723014256619141</v>
      </c>
      <c r="K58" s="6">
        <f t="shared" si="8"/>
        <v>286</v>
      </c>
      <c r="L58" s="86">
        <f t="shared" si="9"/>
        <v>58.248472505091655</v>
      </c>
      <c r="M58" s="6">
        <f t="shared" si="10"/>
        <v>42</v>
      </c>
      <c r="N58" s="86">
        <f t="shared" si="11"/>
        <v>8.5539714867617107</v>
      </c>
      <c r="O58" s="6">
        <f t="shared" si="12"/>
        <v>8</v>
      </c>
      <c r="P58" s="86">
        <f t="shared" si="13"/>
        <v>1.6293279022403258</v>
      </c>
      <c r="Q58" s="6">
        <f t="shared" si="14"/>
        <v>491</v>
      </c>
      <c r="T58">
        <v>491</v>
      </c>
      <c r="U58">
        <v>5</v>
      </c>
      <c r="V58">
        <v>9</v>
      </c>
      <c r="W58">
        <v>5</v>
      </c>
      <c r="X58">
        <v>9</v>
      </c>
      <c r="Y58">
        <v>10</v>
      </c>
      <c r="Z58">
        <v>7</v>
      </c>
      <c r="AA58">
        <v>7</v>
      </c>
      <c r="AB58">
        <v>5</v>
      </c>
      <c r="AC58">
        <v>9</v>
      </c>
      <c r="AD58">
        <v>5</v>
      </c>
      <c r="AE58">
        <v>3</v>
      </c>
      <c r="AF58">
        <v>13</v>
      </c>
      <c r="AG58">
        <v>4</v>
      </c>
      <c r="AH58">
        <v>7</v>
      </c>
      <c r="AI58">
        <v>5</v>
      </c>
      <c r="AJ58">
        <v>5</v>
      </c>
      <c r="AK58">
        <v>6</v>
      </c>
      <c r="AL58">
        <v>6</v>
      </c>
      <c r="AM58">
        <v>3</v>
      </c>
      <c r="AN58">
        <v>7</v>
      </c>
      <c r="AO58">
        <v>5</v>
      </c>
      <c r="AP58">
        <v>3</v>
      </c>
      <c r="AQ58">
        <v>7</v>
      </c>
      <c r="AR58">
        <v>1</v>
      </c>
      <c r="AS58">
        <v>2</v>
      </c>
      <c r="AT58">
        <v>7</v>
      </c>
      <c r="AU58">
        <v>7</v>
      </c>
      <c r="AV58">
        <v>11</v>
      </c>
      <c r="AW58">
        <v>4</v>
      </c>
      <c r="AX58">
        <v>11</v>
      </c>
      <c r="AY58">
        <v>9</v>
      </c>
      <c r="AZ58">
        <v>5</v>
      </c>
      <c r="BA58">
        <v>9</v>
      </c>
      <c r="BB58">
        <v>8</v>
      </c>
      <c r="BC58">
        <v>6</v>
      </c>
      <c r="BD58">
        <v>10</v>
      </c>
      <c r="BE58">
        <v>8</v>
      </c>
      <c r="BF58">
        <v>9</v>
      </c>
      <c r="BG58">
        <v>4</v>
      </c>
      <c r="BH58">
        <v>2</v>
      </c>
      <c r="BI58">
        <v>4</v>
      </c>
      <c r="BJ58">
        <v>3</v>
      </c>
      <c r="BK58">
        <v>8</v>
      </c>
      <c r="BL58">
        <v>8</v>
      </c>
      <c r="BM58">
        <v>4</v>
      </c>
      <c r="BN58">
        <v>5</v>
      </c>
      <c r="BO58">
        <v>5</v>
      </c>
      <c r="BP58">
        <v>5</v>
      </c>
      <c r="BQ58">
        <v>5</v>
      </c>
      <c r="BR58">
        <v>5</v>
      </c>
      <c r="BS58">
        <v>4</v>
      </c>
      <c r="BT58">
        <v>7</v>
      </c>
      <c r="BU58">
        <v>5</v>
      </c>
      <c r="BV58">
        <v>5</v>
      </c>
      <c r="BW58">
        <v>12</v>
      </c>
      <c r="BX58">
        <v>8</v>
      </c>
      <c r="BY58">
        <v>9</v>
      </c>
      <c r="BZ58">
        <v>4</v>
      </c>
      <c r="CA58">
        <v>13</v>
      </c>
      <c r="CB58">
        <v>14</v>
      </c>
      <c r="CC58">
        <v>9</v>
      </c>
      <c r="CD58">
        <v>6</v>
      </c>
      <c r="CE58">
        <v>6</v>
      </c>
      <c r="CF58">
        <v>7</v>
      </c>
      <c r="CG58">
        <v>5</v>
      </c>
      <c r="CH58">
        <v>7</v>
      </c>
      <c r="CI58">
        <v>10</v>
      </c>
      <c r="CJ58">
        <v>3</v>
      </c>
      <c r="CK58">
        <v>5</v>
      </c>
      <c r="CL58">
        <v>4</v>
      </c>
      <c r="CM58">
        <v>2</v>
      </c>
      <c r="CN58">
        <v>1</v>
      </c>
      <c r="CO58">
        <v>2</v>
      </c>
      <c r="CP58">
        <v>7</v>
      </c>
      <c r="CQ58">
        <v>3</v>
      </c>
      <c r="CR58">
        <v>4</v>
      </c>
      <c r="CS58">
        <v>6</v>
      </c>
      <c r="CT58">
        <v>2</v>
      </c>
      <c r="CU58">
        <v>1</v>
      </c>
      <c r="CV58">
        <v>2</v>
      </c>
      <c r="CW58">
        <v>1</v>
      </c>
      <c r="CX58">
        <v>1</v>
      </c>
      <c r="CY58">
        <v>0</v>
      </c>
      <c r="CZ58">
        <v>3</v>
      </c>
      <c r="DA58">
        <v>0</v>
      </c>
      <c r="DB58">
        <v>1</v>
      </c>
      <c r="DC58">
        <v>0</v>
      </c>
      <c r="DD58">
        <v>2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</row>
    <row r="59" spans="1:130">
      <c r="A59">
        <v>6602</v>
      </c>
      <c r="B59" t="s">
        <v>144</v>
      </c>
      <c r="C59" s="7">
        <f t="shared" si="0"/>
        <v>3</v>
      </c>
      <c r="D59" s="87">
        <f t="shared" si="1"/>
        <v>0.75757575757575757</v>
      </c>
      <c r="E59" s="7">
        <f t="shared" si="2"/>
        <v>21</v>
      </c>
      <c r="F59" s="87">
        <f t="shared" si="3"/>
        <v>5.3030303030303028</v>
      </c>
      <c r="G59" s="7">
        <f t="shared" si="4"/>
        <v>53</v>
      </c>
      <c r="H59" s="87">
        <f t="shared" si="5"/>
        <v>13.383838383838384</v>
      </c>
      <c r="I59" s="7">
        <f t="shared" si="6"/>
        <v>63</v>
      </c>
      <c r="J59" s="87">
        <f t="shared" si="7"/>
        <v>15.909090909090908</v>
      </c>
      <c r="K59" s="7">
        <f t="shared" si="8"/>
        <v>184</v>
      </c>
      <c r="L59" s="87">
        <f t="shared" si="9"/>
        <v>46.464646464646464</v>
      </c>
      <c r="M59" s="7">
        <f t="shared" si="10"/>
        <v>54</v>
      </c>
      <c r="N59" s="87">
        <f t="shared" si="11"/>
        <v>13.636363636363635</v>
      </c>
      <c r="O59" s="7">
        <f t="shared" si="12"/>
        <v>18</v>
      </c>
      <c r="P59" s="87">
        <f t="shared" si="13"/>
        <v>4.5454545454545459</v>
      </c>
      <c r="Q59" s="7">
        <f t="shared" si="14"/>
        <v>396</v>
      </c>
      <c r="T59">
        <v>396</v>
      </c>
      <c r="U59">
        <v>3</v>
      </c>
      <c r="V59">
        <v>3</v>
      </c>
      <c r="W59">
        <v>8</v>
      </c>
      <c r="X59">
        <v>1</v>
      </c>
      <c r="Y59">
        <v>6</v>
      </c>
      <c r="Z59">
        <v>3</v>
      </c>
      <c r="AA59">
        <v>3</v>
      </c>
      <c r="AB59">
        <v>4</v>
      </c>
      <c r="AC59">
        <v>2</v>
      </c>
      <c r="AD59">
        <v>7</v>
      </c>
      <c r="AE59">
        <v>2</v>
      </c>
      <c r="AF59">
        <v>6</v>
      </c>
      <c r="AG59">
        <v>7</v>
      </c>
      <c r="AH59">
        <v>8</v>
      </c>
      <c r="AI59">
        <v>7</v>
      </c>
      <c r="AJ59">
        <v>7</v>
      </c>
      <c r="AK59">
        <v>3</v>
      </c>
      <c r="AL59">
        <v>5</v>
      </c>
      <c r="AM59">
        <v>4</v>
      </c>
      <c r="AN59">
        <v>5</v>
      </c>
      <c r="AO59">
        <v>5</v>
      </c>
      <c r="AP59">
        <v>6</v>
      </c>
      <c r="AQ59">
        <v>9</v>
      </c>
      <c r="AR59">
        <v>10</v>
      </c>
      <c r="AS59">
        <v>6</v>
      </c>
      <c r="AT59">
        <v>10</v>
      </c>
      <c r="AU59">
        <v>6</v>
      </c>
      <c r="AV59">
        <v>5</v>
      </c>
      <c r="AW59">
        <v>4</v>
      </c>
      <c r="AX59">
        <v>5</v>
      </c>
      <c r="AY59">
        <v>3</v>
      </c>
      <c r="AZ59">
        <v>4</v>
      </c>
      <c r="BA59">
        <v>3</v>
      </c>
      <c r="BB59">
        <v>6</v>
      </c>
      <c r="BC59">
        <v>7</v>
      </c>
      <c r="BD59">
        <v>4</v>
      </c>
      <c r="BE59">
        <v>2</v>
      </c>
      <c r="BF59">
        <v>7</v>
      </c>
      <c r="BG59">
        <v>7</v>
      </c>
      <c r="BH59">
        <v>4</v>
      </c>
      <c r="BI59">
        <v>6</v>
      </c>
      <c r="BJ59">
        <v>7</v>
      </c>
      <c r="BK59">
        <v>6</v>
      </c>
      <c r="BL59">
        <v>5</v>
      </c>
      <c r="BM59">
        <v>3</v>
      </c>
      <c r="BN59">
        <v>4</v>
      </c>
      <c r="BO59">
        <v>2</v>
      </c>
      <c r="BP59">
        <v>2</v>
      </c>
      <c r="BQ59">
        <v>1</v>
      </c>
      <c r="BR59">
        <v>6</v>
      </c>
      <c r="BS59">
        <v>7</v>
      </c>
      <c r="BT59">
        <v>7</v>
      </c>
      <c r="BU59">
        <v>5</v>
      </c>
      <c r="BV59">
        <v>4</v>
      </c>
      <c r="BW59">
        <v>5</v>
      </c>
      <c r="BX59">
        <v>5</v>
      </c>
      <c r="BY59">
        <v>6</v>
      </c>
      <c r="BZ59">
        <v>1</v>
      </c>
      <c r="CA59">
        <v>5</v>
      </c>
      <c r="CB59">
        <v>0</v>
      </c>
      <c r="CC59">
        <v>5</v>
      </c>
      <c r="CD59">
        <v>3</v>
      </c>
      <c r="CE59">
        <v>5</v>
      </c>
      <c r="CF59">
        <v>5</v>
      </c>
      <c r="CG59">
        <v>3</v>
      </c>
      <c r="CH59">
        <v>5</v>
      </c>
      <c r="CI59">
        <v>4</v>
      </c>
      <c r="CJ59">
        <v>2</v>
      </c>
      <c r="CK59">
        <v>3</v>
      </c>
      <c r="CL59">
        <v>4</v>
      </c>
      <c r="CM59">
        <v>5</v>
      </c>
      <c r="CN59">
        <v>5</v>
      </c>
      <c r="CO59">
        <v>3</v>
      </c>
      <c r="CP59">
        <v>6</v>
      </c>
      <c r="CQ59">
        <v>4</v>
      </c>
      <c r="CR59">
        <v>5</v>
      </c>
      <c r="CS59">
        <v>7</v>
      </c>
      <c r="CT59">
        <v>5</v>
      </c>
      <c r="CU59">
        <v>3</v>
      </c>
      <c r="CV59">
        <v>2</v>
      </c>
      <c r="CW59">
        <v>3</v>
      </c>
      <c r="CX59">
        <v>1</v>
      </c>
      <c r="CY59">
        <v>4</v>
      </c>
      <c r="CZ59">
        <v>1</v>
      </c>
      <c r="DA59">
        <v>1</v>
      </c>
      <c r="DB59">
        <v>3</v>
      </c>
      <c r="DC59">
        <v>0</v>
      </c>
      <c r="DD59">
        <v>3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</row>
    <row r="60" spans="1:130">
      <c r="A60" s="31">
        <v>6611</v>
      </c>
      <c r="B60" s="4" t="s">
        <v>145</v>
      </c>
      <c r="C60" s="6">
        <f t="shared" si="0"/>
        <v>0</v>
      </c>
      <c r="D60" s="86">
        <f t="shared" si="1"/>
        <v>0</v>
      </c>
      <c r="E60" s="6">
        <f t="shared" si="2"/>
        <v>1</v>
      </c>
      <c r="F60" s="86">
        <f t="shared" si="3"/>
        <v>1.9230769230769231</v>
      </c>
      <c r="G60" s="6">
        <f t="shared" si="4"/>
        <v>2</v>
      </c>
      <c r="H60" s="86">
        <f t="shared" si="5"/>
        <v>3.8461538461538463</v>
      </c>
      <c r="I60" s="6">
        <f t="shared" si="6"/>
        <v>5</v>
      </c>
      <c r="J60" s="86">
        <f t="shared" si="7"/>
        <v>9.6153846153846168</v>
      </c>
      <c r="K60" s="6">
        <f t="shared" si="8"/>
        <v>22</v>
      </c>
      <c r="L60" s="86">
        <f t="shared" si="9"/>
        <v>42.307692307692307</v>
      </c>
      <c r="M60" s="6">
        <f t="shared" si="10"/>
        <v>17</v>
      </c>
      <c r="N60" s="86">
        <f t="shared" si="11"/>
        <v>32.692307692307693</v>
      </c>
      <c r="O60" s="6">
        <f t="shared" si="12"/>
        <v>5</v>
      </c>
      <c r="P60" s="86">
        <f t="shared" si="13"/>
        <v>9.6153846153846168</v>
      </c>
      <c r="Q60" s="6">
        <f t="shared" si="14"/>
        <v>52</v>
      </c>
      <c r="T60">
        <v>52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3</v>
      </c>
      <c r="AT60">
        <v>0</v>
      </c>
      <c r="AU60">
        <v>0</v>
      </c>
      <c r="AV60">
        <v>2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3</v>
      </c>
      <c r="BN60">
        <v>0</v>
      </c>
      <c r="BO60">
        <v>0</v>
      </c>
      <c r="BP60">
        <v>1</v>
      </c>
      <c r="BQ60">
        <v>0</v>
      </c>
      <c r="BR60">
        <v>1</v>
      </c>
      <c r="BS60">
        <v>2</v>
      </c>
      <c r="BT60">
        <v>1</v>
      </c>
      <c r="BU60">
        <v>0</v>
      </c>
      <c r="BV60">
        <v>1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3</v>
      </c>
      <c r="CC60">
        <v>1</v>
      </c>
      <c r="CD60">
        <v>1</v>
      </c>
      <c r="CE60">
        <v>2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2</v>
      </c>
      <c r="CL60">
        <v>1</v>
      </c>
      <c r="CM60">
        <v>0</v>
      </c>
      <c r="CN60">
        <v>2</v>
      </c>
      <c r="CO60">
        <v>3</v>
      </c>
      <c r="CP60">
        <v>1</v>
      </c>
      <c r="CQ60">
        <v>0</v>
      </c>
      <c r="CR60">
        <v>1</v>
      </c>
      <c r="CS60">
        <v>0</v>
      </c>
      <c r="CT60">
        <v>4</v>
      </c>
      <c r="CU60">
        <v>0</v>
      </c>
      <c r="CV60">
        <v>2</v>
      </c>
      <c r="CW60">
        <v>1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</row>
    <row r="61" spans="1:130">
      <c r="A61">
        <v>6613</v>
      </c>
      <c r="B61" t="s">
        <v>146</v>
      </c>
      <c r="C61" s="7">
        <f t="shared" si="0"/>
        <v>19</v>
      </c>
      <c r="D61" s="87">
        <f t="shared" si="1"/>
        <v>1.3475177304964538</v>
      </c>
      <c r="E61" s="7">
        <f t="shared" si="2"/>
        <v>59</v>
      </c>
      <c r="F61" s="87">
        <f t="shared" si="3"/>
        <v>4.1843971631205674</v>
      </c>
      <c r="G61" s="7">
        <f t="shared" si="4"/>
        <v>145</v>
      </c>
      <c r="H61" s="87">
        <f t="shared" si="5"/>
        <v>10.283687943262411</v>
      </c>
      <c r="I61" s="7">
        <f t="shared" si="6"/>
        <v>187</v>
      </c>
      <c r="J61" s="87">
        <f t="shared" si="7"/>
        <v>13.26241134751773</v>
      </c>
      <c r="K61" s="7">
        <f t="shared" si="8"/>
        <v>768</v>
      </c>
      <c r="L61" s="87">
        <f t="shared" si="9"/>
        <v>54.468085106382979</v>
      </c>
      <c r="M61" s="7">
        <f t="shared" si="10"/>
        <v>162</v>
      </c>
      <c r="N61" s="87">
        <f t="shared" si="11"/>
        <v>11.48936170212766</v>
      </c>
      <c r="O61" s="7">
        <f t="shared" si="12"/>
        <v>70</v>
      </c>
      <c r="P61" s="87">
        <f t="shared" si="13"/>
        <v>4.9645390070921991</v>
      </c>
      <c r="Q61" s="7">
        <f t="shared" si="14"/>
        <v>1410</v>
      </c>
      <c r="T61">
        <v>1410</v>
      </c>
      <c r="U61">
        <v>19</v>
      </c>
      <c r="V61">
        <v>15</v>
      </c>
      <c r="W61">
        <v>13</v>
      </c>
      <c r="X61">
        <v>14</v>
      </c>
      <c r="Y61">
        <v>8</v>
      </c>
      <c r="Z61">
        <v>9</v>
      </c>
      <c r="AA61">
        <v>15</v>
      </c>
      <c r="AB61">
        <v>9</v>
      </c>
      <c r="AC61">
        <v>17</v>
      </c>
      <c r="AD61">
        <v>19</v>
      </c>
      <c r="AE61">
        <v>16</v>
      </c>
      <c r="AF61">
        <v>12</v>
      </c>
      <c r="AG61">
        <v>8</v>
      </c>
      <c r="AH61">
        <v>17</v>
      </c>
      <c r="AI61">
        <v>20</v>
      </c>
      <c r="AJ61">
        <v>12</v>
      </c>
      <c r="AK61">
        <v>17</v>
      </c>
      <c r="AL61">
        <v>16</v>
      </c>
      <c r="AM61">
        <v>16</v>
      </c>
      <c r="AN61">
        <v>20</v>
      </c>
      <c r="AO61">
        <v>17</v>
      </c>
      <c r="AP61">
        <v>19</v>
      </c>
      <c r="AQ61">
        <v>18</v>
      </c>
      <c r="AR61">
        <v>25</v>
      </c>
      <c r="AS61">
        <v>15</v>
      </c>
      <c r="AT61">
        <v>24</v>
      </c>
      <c r="AU61">
        <v>13</v>
      </c>
      <c r="AV61">
        <v>23</v>
      </c>
      <c r="AW61">
        <v>26</v>
      </c>
      <c r="AX61">
        <v>24</v>
      </c>
      <c r="AY61">
        <v>26</v>
      </c>
      <c r="AZ61">
        <v>27</v>
      </c>
      <c r="BA61">
        <v>25</v>
      </c>
      <c r="BB61">
        <v>20</v>
      </c>
      <c r="BC61">
        <v>27</v>
      </c>
      <c r="BD61">
        <v>16</v>
      </c>
      <c r="BE61">
        <v>19</v>
      </c>
      <c r="BF61">
        <v>12</v>
      </c>
      <c r="BG61">
        <v>17</v>
      </c>
      <c r="BH61">
        <v>18</v>
      </c>
      <c r="BI61">
        <v>14</v>
      </c>
      <c r="BJ61">
        <v>11</v>
      </c>
      <c r="BK61">
        <v>15</v>
      </c>
      <c r="BL61">
        <v>13</v>
      </c>
      <c r="BM61">
        <v>15</v>
      </c>
      <c r="BN61">
        <v>14</v>
      </c>
      <c r="BO61">
        <v>14</v>
      </c>
      <c r="BP61">
        <v>8</v>
      </c>
      <c r="BQ61">
        <v>12</v>
      </c>
      <c r="BR61">
        <v>17</v>
      </c>
      <c r="BS61">
        <v>9</v>
      </c>
      <c r="BT61">
        <v>16</v>
      </c>
      <c r="BU61">
        <v>13</v>
      </c>
      <c r="BV61">
        <v>19</v>
      </c>
      <c r="BW61">
        <v>22</v>
      </c>
      <c r="BX61">
        <v>14</v>
      </c>
      <c r="BY61">
        <v>15</v>
      </c>
      <c r="BZ61">
        <v>22</v>
      </c>
      <c r="CA61">
        <v>27</v>
      </c>
      <c r="CB61">
        <v>19</v>
      </c>
      <c r="CC61">
        <v>19</v>
      </c>
      <c r="CD61">
        <v>27</v>
      </c>
      <c r="CE61">
        <v>17</v>
      </c>
      <c r="CF61">
        <v>19</v>
      </c>
      <c r="CG61">
        <v>34</v>
      </c>
      <c r="CH61">
        <v>25</v>
      </c>
      <c r="CI61">
        <v>25</v>
      </c>
      <c r="CJ61">
        <v>18</v>
      </c>
      <c r="CK61">
        <v>20</v>
      </c>
      <c r="CL61">
        <v>15</v>
      </c>
      <c r="CM61">
        <v>7</v>
      </c>
      <c r="CN61">
        <v>16</v>
      </c>
      <c r="CO61">
        <v>10</v>
      </c>
      <c r="CP61">
        <v>13</v>
      </c>
      <c r="CQ61">
        <v>12</v>
      </c>
      <c r="CR61">
        <v>14</v>
      </c>
      <c r="CS61">
        <v>9</v>
      </c>
      <c r="CT61">
        <v>13</v>
      </c>
      <c r="CU61">
        <v>8</v>
      </c>
      <c r="CV61">
        <v>7</v>
      </c>
      <c r="CW61">
        <v>5</v>
      </c>
      <c r="CX61">
        <v>7</v>
      </c>
      <c r="CY61">
        <v>8</v>
      </c>
      <c r="CZ61">
        <v>6</v>
      </c>
      <c r="DA61">
        <v>6</v>
      </c>
      <c r="DB61">
        <v>5</v>
      </c>
      <c r="DC61">
        <v>7</v>
      </c>
      <c r="DD61">
        <v>2</v>
      </c>
      <c r="DE61">
        <v>2</v>
      </c>
      <c r="DF61">
        <v>8</v>
      </c>
      <c r="DG61">
        <v>2</v>
      </c>
      <c r="DH61">
        <v>1</v>
      </c>
      <c r="DI61">
        <v>0</v>
      </c>
      <c r="DJ61">
        <v>3</v>
      </c>
      <c r="DK61">
        <v>6</v>
      </c>
      <c r="DL61">
        <v>2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</row>
    <row r="62" spans="1:130">
      <c r="A62" s="4">
        <v>6710</v>
      </c>
      <c r="B62" s="4" t="s">
        <v>147</v>
      </c>
      <c r="C62" s="6">
        <f t="shared" si="0"/>
        <v>5</v>
      </c>
      <c r="D62" s="86">
        <f t="shared" si="1"/>
        <v>0.92592592592592582</v>
      </c>
      <c r="E62" s="6">
        <f t="shared" si="2"/>
        <v>25</v>
      </c>
      <c r="F62" s="86">
        <f t="shared" si="3"/>
        <v>4.6296296296296298</v>
      </c>
      <c r="G62" s="6">
        <f t="shared" si="4"/>
        <v>56</v>
      </c>
      <c r="H62" s="86">
        <f t="shared" si="5"/>
        <v>10.37037037037037</v>
      </c>
      <c r="I62" s="6">
        <f t="shared" si="6"/>
        <v>78</v>
      </c>
      <c r="J62" s="86">
        <f t="shared" si="7"/>
        <v>14.444444444444443</v>
      </c>
      <c r="K62" s="6">
        <f t="shared" si="8"/>
        <v>285</v>
      </c>
      <c r="L62" s="86">
        <f t="shared" si="9"/>
        <v>52.777777777777779</v>
      </c>
      <c r="M62" s="6">
        <f t="shared" si="10"/>
        <v>67</v>
      </c>
      <c r="N62" s="86">
        <f t="shared" si="11"/>
        <v>12.407407407407407</v>
      </c>
      <c r="O62" s="6">
        <f t="shared" si="12"/>
        <v>24</v>
      </c>
      <c r="P62" s="86">
        <f t="shared" si="13"/>
        <v>4.4444444444444446</v>
      </c>
      <c r="Q62" s="6">
        <f t="shared" si="14"/>
        <v>540</v>
      </c>
      <c r="T62">
        <v>540</v>
      </c>
      <c r="U62">
        <v>5</v>
      </c>
      <c r="V62">
        <v>5</v>
      </c>
      <c r="W62">
        <v>7</v>
      </c>
      <c r="X62">
        <v>2</v>
      </c>
      <c r="Y62">
        <v>4</v>
      </c>
      <c r="Z62">
        <v>7</v>
      </c>
      <c r="AA62">
        <v>5</v>
      </c>
      <c r="AB62">
        <v>2</v>
      </c>
      <c r="AC62">
        <v>6</v>
      </c>
      <c r="AD62">
        <v>4</v>
      </c>
      <c r="AE62">
        <v>3</v>
      </c>
      <c r="AF62">
        <v>7</v>
      </c>
      <c r="AG62">
        <v>6</v>
      </c>
      <c r="AH62">
        <v>9</v>
      </c>
      <c r="AI62">
        <v>7</v>
      </c>
      <c r="AJ62">
        <v>7</v>
      </c>
      <c r="AK62">
        <v>3</v>
      </c>
      <c r="AL62">
        <v>6</v>
      </c>
      <c r="AM62">
        <v>8</v>
      </c>
      <c r="AN62">
        <v>8</v>
      </c>
      <c r="AO62">
        <v>13</v>
      </c>
      <c r="AP62">
        <v>3</v>
      </c>
      <c r="AQ62">
        <v>10</v>
      </c>
      <c r="AR62">
        <v>6</v>
      </c>
      <c r="AS62">
        <v>12</v>
      </c>
      <c r="AT62">
        <v>9</v>
      </c>
      <c r="AU62">
        <v>12</v>
      </c>
      <c r="AV62">
        <v>7</v>
      </c>
      <c r="AW62">
        <v>9</v>
      </c>
      <c r="AX62">
        <v>6</v>
      </c>
      <c r="AY62">
        <v>14</v>
      </c>
      <c r="AZ62">
        <v>5</v>
      </c>
      <c r="BA62">
        <v>5</v>
      </c>
      <c r="BB62">
        <v>11</v>
      </c>
      <c r="BC62">
        <v>5</v>
      </c>
      <c r="BD62">
        <v>7</v>
      </c>
      <c r="BE62">
        <v>5</v>
      </c>
      <c r="BF62">
        <v>3</v>
      </c>
      <c r="BG62">
        <v>9</v>
      </c>
      <c r="BH62">
        <v>6</v>
      </c>
      <c r="BI62">
        <v>5</v>
      </c>
      <c r="BJ62">
        <v>4</v>
      </c>
      <c r="BK62">
        <v>7</v>
      </c>
      <c r="BL62">
        <v>8</v>
      </c>
      <c r="BM62">
        <v>7</v>
      </c>
      <c r="BN62">
        <v>10</v>
      </c>
      <c r="BO62">
        <v>10</v>
      </c>
      <c r="BP62">
        <v>10</v>
      </c>
      <c r="BQ62">
        <v>6</v>
      </c>
      <c r="BR62">
        <v>7</v>
      </c>
      <c r="BS62">
        <v>5</v>
      </c>
      <c r="BT62">
        <v>7</v>
      </c>
      <c r="BU62">
        <v>6</v>
      </c>
      <c r="BV62">
        <v>6</v>
      </c>
      <c r="BW62">
        <v>3</v>
      </c>
      <c r="BX62">
        <v>7</v>
      </c>
      <c r="BY62">
        <v>5</v>
      </c>
      <c r="BZ62">
        <v>11</v>
      </c>
      <c r="CA62">
        <v>6</v>
      </c>
      <c r="CB62">
        <v>6</v>
      </c>
      <c r="CC62">
        <v>5</v>
      </c>
      <c r="CD62">
        <v>7</v>
      </c>
      <c r="CE62">
        <v>3</v>
      </c>
      <c r="CF62">
        <v>6</v>
      </c>
      <c r="CG62">
        <v>4</v>
      </c>
      <c r="CH62">
        <v>11</v>
      </c>
      <c r="CI62">
        <v>9</v>
      </c>
      <c r="CJ62">
        <v>4</v>
      </c>
      <c r="CK62">
        <v>13</v>
      </c>
      <c r="CL62">
        <v>5</v>
      </c>
      <c r="CM62">
        <v>6</v>
      </c>
      <c r="CN62">
        <v>5</v>
      </c>
      <c r="CO62">
        <v>6</v>
      </c>
      <c r="CP62">
        <v>4</v>
      </c>
      <c r="CQ62">
        <v>3</v>
      </c>
      <c r="CR62">
        <v>4</v>
      </c>
      <c r="CS62">
        <v>5</v>
      </c>
      <c r="CT62">
        <v>1</v>
      </c>
      <c r="CU62">
        <v>6</v>
      </c>
      <c r="CV62">
        <v>5</v>
      </c>
      <c r="CW62">
        <v>1</v>
      </c>
      <c r="CX62">
        <v>0</v>
      </c>
      <c r="CY62">
        <v>6</v>
      </c>
      <c r="CZ62">
        <v>6</v>
      </c>
      <c r="DA62">
        <v>2</v>
      </c>
      <c r="DB62">
        <v>3</v>
      </c>
      <c r="DC62">
        <v>2</v>
      </c>
      <c r="DD62">
        <v>2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</row>
    <row r="63" spans="1:130">
      <c r="C63" s="11">
        <f>SUM(C52:C62)</f>
        <v>337</v>
      </c>
      <c r="D63" s="88">
        <f t="shared" si="1"/>
        <v>1.0673338823082281</v>
      </c>
      <c r="E63" s="11">
        <f t="shared" ref="E63:Q63" si="20">SUM(E52:E62)</f>
        <v>1813</v>
      </c>
      <c r="F63" s="88">
        <f t="shared" si="3"/>
        <v>5.742066257046937</v>
      </c>
      <c r="G63" s="11">
        <f t="shared" si="20"/>
        <v>3994</v>
      </c>
      <c r="H63" s="88">
        <f t="shared" si="5"/>
        <v>12.649648444923036</v>
      </c>
      <c r="I63" s="11">
        <f t="shared" si="20"/>
        <v>4255</v>
      </c>
      <c r="J63" s="88">
        <f t="shared" si="7"/>
        <v>13.4762779502122</v>
      </c>
      <c r="K63" s="11">
        <f t="shared" si="20"/>
        <v>16290</v>
      </c>
      <c r="L63" s="88">
        <f t="shared" si="9"/>
        <v>51.59308291632356</v>
      </c>
      <c r="M63" s="11">
        <f t="shared" si="20"/>
        <v>3546</v>
      </c>
      <c r="N63" s="88">
        <f t="shared" si="11"/>
        <v>11.230759485652753</v>
      </c>
      <c r="O63" s="11">
        <f t="shared" si="20"/>
        <v>1339</v>
      </c>
      <c r="P63" s="88">
        <f t="shared" si="13"/>
        <v>4.2408310635332871</v>
      </c>
      <c r="Q63" s="11">
        <f t="shared" si="20"/>
        <v>31574</v>
      </c>
    </row>
    <row r="64" spans="1:130">
      <c r="C64" s="7"/>
      <c r="D64" s="87"/>
      <c r="E64" s="7"/>
      <c r="F64" s="87"/>
      <c r="G64" s="7"/>
      <c r="H64" s="87"/>
      <c r="I64" s="7"/>
      <c r="J64" s="87"/>
      <c r="K64" s="7"/>
      <c r="L64" s="87"/>
      <c r="M64" s="7"/>
      <c r="N64" s="87"/>
      <c r="O64" s="7"/>
      <c r="P64" s="87"/>
      <c r="Q64" s="7"/>
    </row>
    <row r="65" spans="1:130">
      <c r="A65" s="31">
        <v>7300</v>
      </c>
      <c r="B65" s="4" t="s">
        <v>148</v>
      </c>
      <c r="C65" s="6">
        <f t="shared" si="0"/>
        <v>48</v>
      </c>
      <c r="D65" s="86">
        <f t="shared" si="1"/>
        <v>0.92969203951191159</v>
      </c>
      <c r="E65" s="6">
        <f t="shared" si="2"/>
        <v>278</v>
      </c>
      <c r="F65" s="86">
        <f t="shared" si="3"/>
        <v>5.3844663955064886</v>
      </c>
      <c r="G65" s="6">
        <f t="shared" si="4"/>
        <v>707</v>
      </c>
      <c r="H65" s="86">
        <f t="shared" si="5"/>
        <v>13.693588998644199</v>
      </c>
      <c r="I65" s="6">
        <f t="shared" si="6"/>
        <v>679</v>
      </c>
      <c r="J65" s="86">
        <f t="shared" si="7"/>
        <v>13.15126864226225</v>
      </c>
      <c r="K65" s="6">
        <f t="shared" si="8"/>
        <v>2754</v>
      </c>
      <c r="L65" s="86">
        <f t="shared" si="9"/>
        <v>53.34108076699593</v>
      </c>
      <c r="M65" s="6">
        <f t="shared" si="10"/>
        <v>516</v>
      </c>
      <c r="N65" s="86">
        <f t="shared" si="11"/>
        <v>9.9941894247530492</v>
      </c>
      <c r="O65" s="6">
        <f t="shared" si="12"/>
        <v>181</v>
      </c>
      <c r="P65" s="86">
        <f t="shared" si="13"/>
        <v>3.5057137323261669</v>
      </c>
      <c r="Q65" s="6">
        <f t="shared" si="14"/>
        <v>5163</v>
      </c>
      <c r="T65">
        <v>5163</v>
      </c>
      <c r="U65">
        <v>48</v>
      </c>
      <c r="V65">
        <v>52</v>
      </c>
      <c r="W65">
        <v>62</v>
      </c>
      <c r="X65">
        <v>50</v>
      </c>
      <c r="Y65">
        <v>70</v>
      </c>
      <c r="Z65">
        <v>44</v>
      </c>
      <c r="AA65">
        <v>56</v>
      </c>
      <c r="AB65">
        <v>72</v>
      </c>
      <c r="AC65">
        <v>76</v>
      </c>
      <c r="AD65">
        <v>78</v>
      </c>
      <c r="AE65">
        <v>66</v>
      </c>
      <c r="AF65">
        <v>79</v>
      </c>
      <c r="AG65">
        <v>57</v>
      </c>
      <c r="AH65">
        <v>74</v>
      </c>
      <c r="AI65">
        <v>87</v>
      </c>
      <c r="AJ65">
        <v>62</v>
      </c>
      <c r="AK65">
        <v>64</v>
      </c>
      <c r="AL65">
        <v>57</v>
      </c>
      <c r="AM65">
        <v>57</v>
      </c>
      <c r="AN65">
        <v>75</v>
      </c>
      <c r="AO65">
        <v>71</v>
      </c>
      <c r="AP65">
        <v>61</v>
      </c>
      <c r="AQ65">
        <v>63</v>
      </c>
      <c r="AR65">
        <v>73</v>
      </c>
      <c r="AS65">
        <v>73</v>
      </c>
      <c r="AT65">
        <v>85</v>
      </c>
      <c r="AU65">
        <v>67</v>
      </c>
      <c r="AV65">
        <v>95</v>
      </c>
      <c r="AW65">
        <v>78</v>
      </c>
      <c r="AX65">
        <v>68</v>
      </c>
      <c r="AY65">
        <v>79</v>
      </c>
      <c r="AZ65">
        <v>71</v>
      </c>
      <c r="BA65">
        <v>77</v>
      </c>
      <c r="BB65">
        <v>65</v>
      </c>
      <c r="BC65">
        <v>96</v>
      </c>
      <c r="BD65">
        <v>81</v>
      </c>
      <c r="BE65">
        <v>79</v>
      </c>
      <c r="BF65">
        <v>76</v>
      </c>
      <c r="BG65">
        <v>80</v>
      </c>
      <c r="BH65">
        <v>73</v>
      </c>
      <c r="BI65">
        <v>90</v>
      </c>
      <c r="BJ65">
        <v>83</v>
      </c>
      <c r="BK65">
        <v>76</v>
      </c>
      <c r="BL65">
        <v>60</v>
      </c>
      <c r="BM65">
        <v>55</v>
      </c>
      <c r="BN65">
        <v>66</v>
      </c>
      <c r="BO65">
        <v>51</v>
      </c>
      <c r="BP65">
        <v>46</v>
      </c>
      <c r="BQ65">
        <v>50</v>
      </c>
      <c r="BR65">
        <v>46</v>
      </c>
      <c r="BS65">
        <v>70</v>
      </c>
      <c r="BT65">
        <v>50</v>
      </c>
      <c r="BU65">
        <v>59</v>
      </c>
      <c r="BV65">
        <v>57</v>
      </c>
      <c r="BW65">
        <v>65</v>
      </c>
      <c r="BX65">
        <v>67</v>
      </c>
      <c r="BY65">
        <v>63</v>
      </c>
      <c r="BZ65">
        <v>59</v>
      </c>
      <c r="CA65">
        <v>68</v>
      </c>
      <c r="CB65">
        <v>60</v>
      </c>
      <c r="CC65">
        <v>61</v>
      </c>
      <c r="CD65">
        <v>63</v>
      </c>
      <c r="CE65">
        <v>72</v>
      </c>
      <c r="CF65">
        <v>56</v>
      </c>
      <c r="CG65">
        <v>61</v>
      </c>
      <c r="CH65">
        <v>56</v>
      </c>
      <c r="CI65">
        <v>59</v>
      </c>
      <c r="CJ65">
        <v>52</v>
      </c>
      <c r="CK65">
        <v>33</v>
      </c>
      <c r="CL65">
        <v>45</v>
      </c>
      <c r="CM65">
        <v>52</v>
      </c>
      <c r="CN65">
        <v>33</v>
      </c>
      <c r="CO65">
        <v>36</v>
      </c>
      <c r="CP65">
        <v>51</v>
      </c>
      <c r="CQ65">
        <v>44</v>
      </c>
      <c r="CR65">
        <v>40</v>
      </c>
      <c r="CS65">
        <v>30</v>
      </c>
      <c r="CT65">
        <v>38</v>
      </c>
      <c r="CU65">
        <v>34</v>
      </c>
      <c r="CV65">
        <v>28</v>
      </c>
      <c r="CW65">
        <v>33</v>
      </c>
      <c r="CX65">
        <v>28</v>
      </c>
      <c r="CY65">
        <v>20</v>
      </c>
      <c r="CZ65">
        <v>8</v>
      </c>
      <c r="DA65">
        <v>11</v>
      </c>
      <c r="DB65">
        <v>13</v>
      </c>
      <c r="DC65">
        <v>13</v>
      </c>
      <c r="DD65">
        <v>12</v>
      </c>
      <c r="DE65">
        <v>8</v>
      </c>
      <c r="DF65">
        <v>7</v>
      </c>
      <c r="DG65">
        <v>11</v>
      </c>
      <c r="DH65">
        <v>2</v>
      </c>
      <c r="DI65">
        <v>2</v>
      </c>
      <c r="DJ65">
        <v>4</v>
      </c>
      <c r="DK65">
        <v>3</v>
      </c>
      <c r="DL65">
        <v>3</v>
      </c>
      <c r="DM65">
        <v>1</v>
      </c>
      <c r="DN65">
        <v>2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</row>
    <row r="66" spans="1:130">
      <c r="A66">
        <v>7400</v>
      </c>
      <c r="B66" t="s">
        <v>149</v>
      </c>
      <c r="C66" s="7">
        <f t="shared" si="0"/>
        <v>62</v>
      </c>
      <c r="D66" s="87">
        <f t="shared" si="1"/>
        <v>1.1976047904191618</v>
      </c>
      <c r="E66" s="7">
        <f t="shared" si="2"/>
        <v>284</v>
      </c>
      <c r="F66" s="87">
        <f t="shared" si="3"/>
        <v>5.4858025883716435</v>
      </c>
      <c r="G66" s="7">
        <f t="shared" si="4"/>
        <v>687</v>
      </c>
      <c r="H66" s="87">
        <f t="shared" si="5"/>
        <v>13.270233726096196</v>
      </c>
      <c r="I66" s="7">
        <f t="shared" si="6"/>
        <v>621</v>
      </c>
      <c r="J66" s="87">
        <f t="shared" si="7"/>
        <v>11.995364110488699</v>
      </c>
      <c r="K66" s="7">
        <f t="shared" si="8"/>
        <v>2741</v>
      </c>
      <c r="L66" s="87">
        <f t="shared" si="9"/>
        <v>52.945721460305194</v>
      </c>
      <c r="M66" s="7">
        <f t="shared" si="10"/>
        <v>570</v>
      </c>
      <c r="N66" s="87">
        <f t="shared" si="11"/>
        <v>11.010237589337454</v>
      </c>
      <c r="O66" s="7">
        <f t="shared" si="12"/>
        <v>212</v>
      </c>
      <c r="P66" s="87">
        <f t="shared" si="13"/>
        <v>4.0950357349816491</v>
      </c>
      <c r="Q66" s="7">
        <f t="shared" si="14"/>
        <v>5177</v>
      </c>
      <c r="T66">
        <v>5177</v>
      </c>
      <c r="U66">
        <v>62</v>
      </c>
      <c r="V66">
        <v>59</v>
      </c>
      <c r="W66">
        <v>56</v>
      </c>
      <c r="X66">
        <v>49</v>
      </c>
      <c r="Y66">
        <v>60</v>
      </c>
      <c r="Z66">
        <v>60</v>
      </c>
      <c r="AA66">
        <v>64</v>
      </c>
      <c r="AB66">
        <v>69</v>
      </c>
      <c r="AC66">
        <v>75</v>
      </c>
      <c r="AD66">
        <v>67</v>
      </c>
      <c r="AE66">
        <v>78</v>
      </c>
      <c r="AF66">
        <v>65</v>
      </c>
      <c r="AG66">
        <v>61</v>
      </c>
      <c r="AH66">
        <v>67</v>
      </c>
      <c r="AI66">
        <v>79</v>
      </c>
      <c r="AJ66">
        <v>62</v>
      </c>
      <c r="AK66">
        <v>60</v>
      </c>
      <c r="AL66">
        <v>83</v>
      </c>
      <c r="AM66">
        <v>52</v>
      </c>
      <c r="AN66">
        <v>68</v>
      </c>
      <c r="AO66">
        <v>50</v>
      </c>
      <c r="AP66">
        <v>50</v>
      </c>
      <c r="AQ66">
        <v>66</v>
      </c>
      <c r="AR66">
        <v>65</v>
      </c>
      <c r="AS66">
        <v>57</v>
      </c>
      <c r="AT66">
        <v>70</v>
      </c>
      <c r="AU66">
        <v>72</v>
      </c>
      <c r="AV66">
        <v>74</v>
      </c>
      <c r="AW66">
        <v>74</v>
      </c>
      <c r="AX66">
        <v>72</v>
      </c>
      <c r="AY66">
        <v>80</v>
      </c>
      <c r="AZ66">
        <v>77</v>
      </c>
      <c r="BA66">
        <v>89</v>
      </c>
      <c r="BB66">
        <v>76</v>
      </c>
      <c r="BC66">
        <v>77</v>
      </c>
      <c r="BD66">
        <v>79</v>
      </c>
      <c r="BE66">
        <v>74</v>
      </c>
      <c r="BF66">
        <v>75</v>
      </c>
      <c r="BG66">
        <v>77</v>
      </c>
      <c r="BH66">
        <v>68</v>
      </c>
      <c r="BI66">
        <v>67</v>
      </c>
      <c r="BJ66">
        <v>61</v>
      </c>
      <c r="BK66">
        <v>61</v>
      </c>
      <c r="BL66">
        <v>70</v>
      </c>
      <c r="BM66">
        <v>62</v>
      </c>
      <c r="BN66">
        <v>65</v>
      </c>
      <c r="BO66">
        <v>54</v>
      </c>
      <c r="BP66">
        <v>56</v>
      </c>
      <c r="BQ66">
        <v>71</v>
      </c>
      <c r="BR66">
        <v>53</v>
      </c>
      <c r="BS66">
        <v>73</v>
      </c>
      <c r="BT66">
        <v>80</v>
      </c>
      <c r="BU66">
        <v>53</v>
      </c>
      <c r="BV66">
        <v>64</v>
      </c>
      <c r="BW66">
        <v>48</v>
      </c>
      <c r="BX66">
        <v>56</v>
      </c>
      <c r="BY66">
        <v>53</v>
      </c>
      <c r="BZ66">
        <v>59</v>
      </c>
      <c r="CA66">
        <v>66</v>
      </c>
      <c r="CB66">
        <v>75</v>
      </c>
      <c r="CC66">
        <v>65</v>
      </c>
      <c r="CD66">
        <v>61</v>
      </c>
      <c r="CE66">
        <v>55</v>
      </c>
      <c r="CF66">
        <v>61</v>
      </c>
      <c r="CG66">
        <v>63</v>
      </c>
      <c r="CH66">
        <v>57</v>
      </c>
      <c r="CI66">
        <v>68</v>
      </c>
      <c r="CJ66">
        <v>54</v>
      </c>
      <c r="CK66">
        <v>54</v>
      </c>
      <c r="CL66">
        <v>53</v>
      </c>
      <c r="CM66">
        <v>56</v>
      </c>
      <c r="CN66">
        <v>43</v>
      </c>
      <c r="CO66">
        <v>48</v>
      </c>
      <c r="CP66">
        <v>41</v>
      </c>
      <c r="CQ66">
        <v>43</v>
      </c>
      <c r="CR66">
        <v>36</v>
      </c>
      <c r="CS66">
        <v>38</v>
      </c>
      <c r="CT66">
        <v>32</v>
      </c>
      <c r="CU66">
        <v>41</v>
      </c>
      <c r="CV66">
        <v>31</v>
      </c>
      <c r="CW66">
        <v>31</v>
      </c>
      <c r="CX66">
        <v>31</v>
      </c>
      <c r="CY66">
        <v>29</v>
      </c>
      <c r="CZ66">
        <v>30</v>
      </c>
      <c r="DA66">
        <v>14</v>
      </c>
      <c r="DB66">
        <v>15</v>
      </c>
      <c r="DC66">
        <v>16</v>
      </c>
      <c r="DD66">
        <v>11</v>
      </c>
      <c r="DE66">
        <v>12</v>
      </c>
      <c r="DF66">
        <v>5</v>
      </c>
      <c r="DG66">
        <v>4</v>
      </c>
      <c r="DH66">
        <v>4</v>
      </c>
      <c r="DI66">
        <v>2</v>
      </c>
      <c r="DJ66">
        <v>3</v>
      </c>
      <c r="DK66">
        <v>2</v>
      </c>
      <c r="DL66">
        <v>0</v>
      </c>
      <c r="DM66">
        <v>0</v>
      </c>
      <c r="DN66">
        <v>3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</row>
    <row r="67" spans="1:130">
      <c r="A67" s="4">
        <v>7502</v>
      </c>
      <c r="B67" s="4" t="s">
        <v>150</v>
      </c>
      <c r="C67" s="6">
        <f t="shared" si="0"/>
        <v>5</v>
      </c>
      <c r="D67" s="86">
        <f t="shared" si="1"/>
        <v>0.76923076923076927</v>
      </c>
      <c r="E67" s="6">
        <f t="shared" si="2"/>
        <v>41</v>
      </c>
      <c r="F67" s="86">
        <f t="shared" si="3"/>
        <v>6.3076923076923075</v>
      </c>
      <c r="G67" s="6">
        <f t="shared" si="4"/>
        <v>73</v>
      </c>
      <c r="H67" s="86">
        <f t="shared" si="5"/>
        <v>11.23076923076923</v>
      </c>
      <c r="I67" s="6">
        <f t="shared" si="6"/>
        <v>79</v>
      </c>
      <c r="J67" s="86">
        <f t="shared" si="7"/>
        <v>12.153846153846153</v>
      </c>
      <c r="K67" s="6">
        <f t="shared" si="8"/>
        <v>317</v>
      </c>
      <c r="L67" s="86">
        <f t="shared" si="9"/>
        <v>48.769230769230774</v>
      </c>
      <c r="M67" s="6">
        <f t="shared" si="10"/>
        <v>95</v>
      </c>
      <c r="N67" s="86">
        <f t="shared" si="11"/>
        <v>14.615384615384617</v>
      </c>
      <c r="O67" s="6">
        <f t="shared" si="12"/>
        <v>40</v>
      </c>
      <c r="P67" s="86">
        <f t="shared" si="13"/>
        <v>6.1538461538461542</v>
      </c>
      <c r="Q67" s="6">
        <f t="shared" si="14"/>
        <v>650</v>
      </c>
      <c r="T67">
        <v>650</v>
      </c>
      <c r="U67">
        <v>5</v>
      </c>
      <c r="V67">
        <v>7</v>
      </c>
      <c r="W67">
        <v>9</v>
      </c>
      <c r="X67">
        <v>9</v>
      </c>
      <c r="Y67">
        <v>7</v>
      </c>
      <c r="Z67">
        <v>9</v>
      </c>
      <c r="AA67">
        <v>14</v>
      </c>
      <c r="AB67">
        <v>5</v>
      </c>
      <c r="AC67">
        <v>1</v>
      </c>
      <c r="AD67">
        <v>9</v>
      </c>
      <c r="AE67">
        <v>7</v>
      </c>
      <c r="AF67">
        <v>9</v>
      </c>
      <c r="AG67">
        <v>12</v>
      </c>
      <c r="AH67">
        <v>4</v>
      </c>
      <c r="AI67">
        <v>6</v>
      </c>
      <c r="AJ67">
        <v>6</v>
      </c>
      <c r="AK67">
        <v>11</v>
      </c>
      <c r="AL67">
        <v>7</v>
      </c>
      <c r="AM67">
        <v>8</v>
      </c>
      <c r="AN67">
        <v>12</v>
      </c>
      <c r="AO67">
        <v>8</v>
      </c>
      <c r="AP67">
        <v>8</v>
      </c>
      <c r="AQ67">
        <v>8</v>
      </c>
      <c r="AR67">
        <v>9</v>
      </c>
      <c r="AS67">
        <v>2</v>
      </c>
      <c r="AT67">
        <v>6</v>
      </c>
      <c r="AU67">
        <v>5</v>
      </c>
      <c r="AV67">
        <v>8</v>
      </c>
      <c r="AW67">
        <v>12</v>
      </c>
      <c r="AX67">
        <v>7</v>
      </c>
      <c r="AY67">
        <v>9</v>
      </c>
      <c r="AZ67">
        <v>6</v>
      </c>
      <c r="BA67">
        <v>10</v>
      </c>
      <c r="BB67">
        <v>14</v>
      </c>
      <c r="BC67">
        <v>7</v>
      </c>
      <c r="BD67">
        <v>11</v>
      </c>
      <c r="BE67">
        <v>5</v>
      </c>
      <c r="BF67">
        <v>6</v>
      </c>
      <c r="BG67">
        <v>5</v>
      </c>
      <c r="BH67">
        <v>6</v>
      </c>
      <c r="BI67">
        <v>6</v>
      </c>
      <c r="BJ67">
        <v>9</v>
      </c>
      <c r="BK67">
        <v>3</v>
      </c>
      <c r="BL67">
        <v>8</v>
      </c>
      <c r="BM67">
        <v>4</v>
      </c>
      <c r="BN67">
        <v>12</v>
      </c>
      <c r="BO67">
        <v>6</v>
      </c>
      <c r="BP67">
        <v>10</v>
      </c>
      <c r="BQ67">
        <v>6</v>
      </c>
      <c r="BR67">
        <v>6</v>
      </c>
      <c r="BS67">
        <v>8</v>
      </c>
      <c r="BT67">
        <v>5</v>
      </c>
      <c r="BU67">
        <v>6</v>
      </c>
      <c r="BV67">
        <v>9</v>
      </c>
      <c r="BW67">
        <v>10</v>
      </c>
      <c r="BX67">
        <v>6</v>
      </c>
      <c r="BY67">
        <v>5</v>
      </c>
      <c r="BZ67">
        <v>4</v>
      </c>
      <c r="CA67">
        <v>9</v>
      </c>
      <c r="CB67">
        <v>8</v>
      </c>
      <c r="CC67">
        <v>10</v>
      </c>
      <c r="CD67">
        <v>13</v>
      </c>
      <c r="CE67">
        <v>5</v>
      </c>
      <c r="CF67">
        <v>8</v>
      </c>
      <c r="CG67">
        <v>14</v>
      </c>
      <c r="CH67">
        <v>8</v>
      </c>
      <c r="CI67">
        <v>8</v>
      </c>
      <c r="CJ67">
        <v>12</v>
      </c>
      <c r="CK67">
        <v>10</v>
      </c>
      <c r="CL67">
        <v>3</v>
      </c>
      <c r="CM67">
        <v>8</v>
      </c>
      <c r="CN67">
        <v>9</v>
      </c>
      <c r="CO67">
        <v>10</v>
      </c>
      <c r="CP67">
        <v>8</v>
      </c>
      <c r="CQ67">
        <v>7</v>
      </c>
      <c r="CR67">
        <v>8</v>
      </c>
      <c r="CS67">
        <v>7</v>
      </c>
      <c r="CT67">
        <v>8</v>
      </c>
      <c r="CU67">
        <v>2</v>
      </c>
      <c r="CV67">
        <v>3</v>
      </c>
      <c r="CW67">
        <v>8</v>
      </c>
      <c r="CX67">
        <v>3</v>
      </c>
      <c r="CY67">
        <v>5</v>
      </c>
      <c r="CZ67">
        <v>3</v>
      </c>
      <c r="DA67">
        <v>3</v>
      </c>
      <c r="DB67">
        <v>3</v>
      </c>
      <c r="DC67">
        <v>2</v>
      </c>
      <c r="DD67">
        <v>2</v>
      </c>
      <c r="DE67">
        <v>2</v>
      </c>
      <c r="DF67">
        <v>2</v>
      </c>
      <c r="DG67">
        <v>3</v>
      </c>
      <c r="DH67">
        <v>2</v>
      </c>
      <c r="DI67">
        <v>0</v>
      </c>
      <c r="DJ67">
        <v>2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</row>
    <row r="68" spans="1:130">
      <c r="A68">
        <v>7505</v>
      </c>
      <c r="B68" t="s">
        <v>151</v>
      </c>
      <c r="C68" s="7">
        <f t="shared" si="0"/>
        <v>0</v>
      </c>
      <c r="D68" s="87">
        <f t="shared" si="1"/>
        <v>0</v>
      </c>
      <c r="E68" s="7">
        <f t="shared" si="2"/>
        <v>0</v>
      </c>
      <c r="F68" s="87">
        <f t="shared" si="3"/>
        <v>0</v>
      </c>
      <c r="G68" s="7">
        <f t="shared" si="4"/>
        <v>2</v>
      </c>
      <c r="H68" s="87">
        <f t="shared" si="5"/>
        <v>2.1052631578947367</v>
      </c>
      <c r="I68" s="7">
        <f t="shared" si="6"/>
        <v>12</v>
      </c>
      <c r="J68" s="87">
        <f t="shared" si="7"/>
        <v>12.631578947368421</v>
      </c>
      <c r="K68" s="7">
        <f t="shared" si="8"/>
        <v>66</v>
      </c>
      <c r="L68" s="87">
        <f t="shared" si="9"/>
        <v>69.473684210526315</v>
      </c>
      <c r="M68" s="7">
        <f t="shared" si="10"/>
        <v>13</v>
      </c>
      <c r="N68" s="87">
        <f t="shared" si="11"/>
        <v>13.684210526315791</v>
      </c>
      <c r="O68" s="7">
        <f t="shared" si="12"/>
        <v>2</v>
      </c>
      <c r="P68" s="87">
        <f t="shared" si="13"/>
        <v>2.1052631578947367</v>
      </c>
      <c r="Q68" s="7">
        <f t="shared" si="14"/>
        <v>95</v>
      </c>
      <c r="T68">
        <v>95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2</v>
      </c>
      <c r="AN68">
        <v>1</v>
      </c>
      <c r="AO68">
        <v>0</v>
      </c>
      <c r="AP68">
        <v>2</v>
      </c>
      <c r="AQ68">
        <v>2</v>
      </c>
      <c r="AR68">
        <v>2</v>
      </c>
      <c r="AS68">
        <v>2</v>
      </c>
      <c r="AT68">
        <v>1</v>
      </c>
      <c r="AU68">
        <v>2</v>
      </c>
      <c r="AV68">
        <v>3</v>
      </c>
      <c r="AW68">
        <v>1</v>
      </c>
      <c r="AX68">
        <v>0</v>
      </c>
      <c r="AY68">
        <v>2</v>
      </c>
      <c r="AZ68">
        <v>2</v>
      </c>
      <c r="BA68">
        <v>1</v>
      </c>
      <c r="BB68">
        <v>3</v>
      </c>
      <c r="BC68">
        <v>0</v>
      </c>
      <c r="BD68">
        <v>4</v>
      </c>
      <c r="BE68">
        <v>2</v>
      </c>
      <c r="BF68">
        <v>0</v>
      </c>
      <c r="BG68">
        <v>0</v>
      </c>
      <c r="BH68">
        <v>2</v>
      </c>
      <c r="BI68">
        <v>3</v>
      </c>
      <c r="BJ68">
        <v>1</v>
      </c>
      <c r="BK68">
        <v>0</v>
      </c>
      <c r="BL68">
        <v>1</v>
      </c>
      <c r="BM68">
        <v>1</v>
      </c>
      <c r="BN68">
        <v>0</v>
      </c>
      <c r="BO68">
        <v>1</v>
      </c>
      <c r="BP68">
        <v>3</v>
      </c>
      <c r="BQ68">
        <v>1</v>
      </c>
      <c r="BR68">
        <v>2</v>
      </c>
      <c r="BS68">
        <v>2</v>
      </c>
      <c r="BT68">
        <v>1</v>
      </c>
      <c r="BU68">
        <v>3</v>
      </c>
      <c r="BV68">
        <v>0</v>
      </c>
      <c r="BW68">
        <v>2</v>
      </c>
      <c r="BX68">
        <v>0</v>
      </c>
      <c r="BY68">
        <v>2</v>
      </c>
      <c r="BZ68">
        <v>2</v>
      </c>
      <c r="CA68">
        <v>1</v>
      </c>
      <c r="CB68">
        <v>2</v>
      </c>
      <c r="CC68">
        <v>5</v>
      </c>
      <c r="CD68">
        <v>2</v>
      </c>
      <c r="CE68">
        <v>2</v>
      </c>
      <c r="CF68">
        <v>1</v>
      </c>
      <c r="CG68">
        <v>2</v>
      </c>
      <c r="CH68">
        <v>2</v>
      </c>
      <c r="CI68">
        <v>2</v>
      </c>
      <c r="CJ68">
        <v>1</v>
      </c>
      <c r="CK68">
        <v>1</v>
      </c>
      <c r="CL68">
        <v>2</v>
      </c>
      <c r="CM68">
        <v>2</v>
      </c>
      <c r="CN68">
        <v>1</v>
      </c>
      <c r="CO68">
        <v>2</v>
      </c>
      <c r="CP68">
        <v>1</v>
      </c>
      <c r="CQ68">
        <v>1</v>
      </c>
      <c r="CR68">
        <v>1</v>
      </c>
      <c r="CS68">
        <v>1</v>
      </c>
      <c r="CT68">
        <v>0</v>
      </c>
      <c r="CU68">
        <v>0</v>
      </c>
      <c r="CV68">
        <v>0</v>
      </c>
      <c r="CW68">
        <v>1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</row>
    <row r="69" spans="1:130">
      <c r="C69" s="11">
        <f>SUM(C65:C68)</f>
        <v>115</v>
      </c>
      <c r="D69" s="88">
        <f t="shared" si="1"/>
        <v>1.0374379792512405</v>
      </c>
      <c r="E69" s="11">
        <f t="shared" ref="E69:Q69" si="21">SUM(E65:E68)</f>
        <v>603</v>
      </c>
      <c r="F69" s="88">
        <f t="shared" si="3"/>
        <v>5.4397834912043299</v>
      </c>
      <c r="G69" s="11">
        <f t="shared" si="21"/>
        <v>1469</v>
      </c>
      <c r="H69" s="88">
        <f t="shared" si="5"/>
        <v>13.252142534957148</v>
      </c>
      <c r="I69" s="11">
        <f t="shared" si="21"/>
        <v>1391</v>
      </c>
      <c r="J69" s="88">
        <f t="shared" si="7"/>
        <v>12.54848894903022</v>
      </c>
      <c r="K69" s="11">
        <f t="shared" si="21"/>
        <v>5878</v>
      </c>
      <c r="L69" s="88">
        <f t="shared" si="9"/>
        <v>53.026612539467756</v>
      </c>
      <c r="M69" s="11">
        <f t="shared" si="21"/>
        <v>1194</v>
      </c>
      <c r="N69" s="88">
        <f t="shared" si="11"/>
        <v>10.771312584573749</v>
      </c>
      <c r="O69" s="11">
        <f t="shared" si="21"/>
        <v>435</v>
      </c>
      <c r="P69" s="88">
        <f t="shared" si="13"/>
        <v>3.9242219215155618</v>
      </c>
      <c r="Q69" s="11">
        <f t="shared" si="21"/>
        <v>11085</v>
      </c>
    </row>
    <row r="70" spans="1:130">
      <c r="C70" s="7"/>
      <c r="D70" s="87"/>
      <c r="E70" s="7"/>
      <c r="F70" s="87"/>
      <c r="G70" s="7"/>
      <c r="H70" s="87"/>
      <c r="I70" s="7"/>
      <c r="J70" s="87"/>
      <c r="K70" s="7"/>
      <c r="L70" s="87"/>
      <c r="M70" s="7"/>
      <c r="N70" s="87"/>
      <c r="O70" s="7"/>
      <c r="P70" s="87"/>
      <c r="Q70" s="7"/>
    </row>
    <row r="71" spans="1:130">
      <c r="A71" s="31">
        <v>8000</v>
      </c>
      <c r="B71" s="4" t="s">
        <v>152</v>
      </c>
      <c r="C71" s="6">
        <f t="shared" si="0"/>
        <v>57</v>
      </c>
      <c r="D71" s="86">
        <f t="shared" si="1"/>
        <v>1.2826282628262826</v>
      </c>
      <c r="E71" s="6">
        <f t="shared" si="2"/>
        <v>270</v>
      </c>
      <c r="F71" s="86">
        <f t="shared" si="3"/>
        <v>6.075607560756076</v>
      </c>
      <c r="G71" s="6">
        <f t="shared" si="4"/>
        <v>550</v>
      </c>
      <c r="H71" s="86">
        <f t="shared" si="5"/>
        <v>12.376237623762377</v>
      </c>
      <c r="I71" s="6">
        <f t="shared" si="6"/>
        <v>564</v>
      </c>
      <c r="J71" s="86">
        <f t="shared" si="7"/>
        <v>12.69126912691269</v>
      </c>
      <c r="K71" s="6">
        <f t="shared" si="8"/>
        <v>2297</v>
      </c>
      <c r="L71" s="86">
        <f t="shared" si="9"/>
        <v>51.687668766876691</v>
      </c>
      <c r="M71" s="6">
        <f t="shared" si="10"/>
        <v>509</v>
      </c>
      <c r="N71" s="86">
        <f t="shared" si="11"/>
        <v>11.453645364536454</v>
      </c>
      <c r="O71" s="6">
        <f t="shared" si="12"/>
        <v>197</v>
      </c>
      <c r="P71" s="86">
        <f t="shared" si="13"/>
        <v>4.4329432943294327</v>
      </c>
      <c r="Q71" s="6">
        <f t="shared" si="14"/>
        <v>4444</v>
      </c>
      <c r="T71">
        <v>4444</v>
      </c>
      <c r="U71">
        <v>57</v>
      </c>
      <c r="V71">
        <v>67</v>
      </c>
      <c r="W71">
        <v>65</v>
      </c>
      <c r="X71">
        <v>52</v>
      </c>
      <c r="Y71">
        <v>39</v>
      </c>
      <c r="Z71">
        <v>47</v>
      </c>
      <c r="AA71">
        <v>46</v>
      </c>
      <c r="AB71">
        <v>49</v>
      </c>
      <c r="AC71">
        <v>51</v>
      </c>
      <c r="AD71">
        <v>62</v>
      </c>
      <c r="AE71">
        <v>64</v>
      </c>
      <c r="AF71">
        <v>55</v>
      </c>
      <c r="AG71">
        <v>58</v>
      </c>
      <c r="AH71">
        <v>52</v>
      </c>
      <c r="AI71">
        <v>52</v>
      </c>
      <c r="AJ71">
        <v>61</v>
      </c>
      <c r="AK71">
        <v>50</v>
      </c>
      <c r="AL71">
        <v>48</v>
      </c>
      <c r="AM71">
        <v>42</v>
      </c>
      <c r="AN71">
        <v>61</v>
      </c>
      <c r="AO71">
        <v>53</v>
      </c>
      <c r="AP71">
        <v>58</v>
      </c>
      <c r="AQ71">
        <v>57</v>
      </c>
      <c r="AR71">
        <v>54</v>
      </c>
      <c r="AS71">
        <v>70</v>
      </c>
      <c r="AT71">
        <v>71</v>
      </c>
      <c r="AU71">
        <v>67</v>
      </c>
      <c r="AV71">
        <v>72</v>
      </c>
      <c r="AW71">
        <v>60</v>
      </c>
      <c r="AX71">
        <v>71</v>
      </c>
      <c r="AY71">
        <v>67</v>
      </c>
      <c r="AZ71">
        <v>94</v>
      </c>
      <c r="BA71">
        <v>64</v>
      </c>
      <c r="BB71">
        <v>68</v>
      </c>
      <c r="BC71">
        <v>56</v>
      </c>
      <c r="BD71">
        <v>48</v>
      </c>
      <c r="BE71">
        <v>64</v>
      </c>
      <c r="BF71">
        <v>60</v>
      </c>
      <c r="BG71">
        <v>51</v>
      </c>
      <c r="BH71">
        <v>56</v>
      </c>
      <c r="BI71">
        <v>59</v>
      </c>
      <c r="BJ71">
        <v>40</v>
      </c>
      <c r="BK71">
        <v>54</v>
      </c>
      <c r="BL71">
        <v>54</v>
      </c>
      <c r="BM71">
        <v>53</v>
      </c>
      <c r="BN71">
        <v>32</v>
      </c>
      <c r="BO71">
        <v>42</v>
      </c>
      <c r="BP71">
        <v>67</v>
      </c>
      <c r="BQ71">
        <v>45</v>
      </c>
      <c r="BR71">
        <v>48</v>
      </c>
      <c r="BS71">
        <v>56</v>
      </c>
      <c r="BT71">
        <v>58</v>
      </c>
      <c r="BU71">
        <v>42</v>
      </c>
      <c r="BV71">
        <v>41</v>
      </c>
      <c r="BW71">
        <v>38</v>
      </c>
      <c r="BX71">
        <v>53</v>
      </c>
      <c r="BY71">
        <v>52</v>
      </c>
      <c r="BZ71">
        <v>60</v>
      </c>
      <c r="CA71">
        <v>56</v>
      </c>
      <c r="CB71">
        <v>44</v>
      </c>
      <c r="CC71">
        <v>55</v>
      </c>
      <c r="CD71">
        <v>59</v>
      </c>
      <c r="CE71">
        <v>62</v>
      </c>
      <c r="CF71">
        <v>70</v>
      </c>
      <c r="CG71">
        <v>64</v>
      </c>
      <c r="CH71">
        <v>53</v>
      </c>
      <c r="CI71">
        <v>42</v>
      </c>
      <c r="CJ71">
        <v>58</v>
      </c>
      <c r="CK71">
        <v>43</v>
      </c>
      <c r="CL71">
        <v>42</v>
      </c>
      <c r="CM71">
        <v>47</v>
      </c>
      <c r="CN71">
        <v>42</v>
      </c>
      <c r="CO71">
        <v>41</v>
      </c>
      <c r="CP71">
        <v>41</v>
      </c>
      <c r="CQ71">
        <v>38</v>
      </c>
      <c r="CR71">
        <v>35</v>
      </c>
      <c r="CS71">
        <v>28</v>
      </c>
      <c r="CT71">
        <v>33</v>
      </c>
      <c r="CU71">
        <v>27</v>
      </c>
      <c r="CV71">
        <v>34</v>
      </c>
      <c r="CW71">
        <v>30</v>
      </c>
      <c r="CX71">
        <v>25</v>
      </c>
      <c r="CY71">
        <v>25</v>
      </c>
      <c r="CZ71">
        <v>15</v>
      </c>
      <c r="DA71">
        <v>17</v>
      </c>
      <c r="DB71">
        <v>20</v>
      </c>
      <c r="DC71">
        <v>7</v>
      </c>
      <c r="DD71">
        <v>8</v>
      </c>
      <c r="DE71">
        <v>6</v>
      </c>
      <c r="DF71">
        <v>10</v>
      </c>
      <c r="DG71">
        <v>7</v>
      </c>
      <c r="DH71">
        <v>5</v>
      </c>
      <c r="DI71">
        <v>7</v>
      </c>
      <c r="DJ71">
        <v>3</v>
      </c>
      <c r="DK71">
        <v>2</v>
      </c>
      <c r="DL71">
        <v>5</v>
      </c>
      <c r="DM71">
        <v>2</v>
      </c>
      <c r="DN71">
        <v>2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</row>
    <row r="72" spans="1:130">
      <c r="A72">
        <v>8200</v>
      </c>
      <c r="B72" t="s">
        <v>153</v>
      </c>
      <c r="C72" s="7">
        <f t="shared" si="0"/>
        <v>136</v>
      </c>
      <c r="D72" s="87">
        <f t="shared" si="1"/>
        <v>1.1759619541720709</v>
      </c>
      <c r="E72" s="7">
        <f t="shared" si="2"/>
        <v>731</v>
      </c>
      <c r="F72" s="87">
        <f t="shared" si="3"/>
        <v>6.3207955036748809</v>
      </c>
      <c r="G72" s="7">
        <f t="shared" si="4"/>
        <v>1614</v>
      </c>
      <c r="H72" s="87">
        <f t="shared" si="5"/>
        <v>13.955901426718547</v>
      </c>
      <c r="I72" s="7">
        <f t="shared" si="6"/>
        <v>1522</v>
      </c>
      <c r="J72" s="87">
        <f t="shared" si="7"/>
        <v>13.160397751837442</v>
      </c>
      <c r="K72" s="7">
        <f t="shared" si="8"/>
        <v>5818</v>
      </c>
      <c r="L72" s="87">
        <f t="shared" si="9"/>
        <v>50.306960657155209</v>
      </c>
      <c r="M72" s="7">
        <f t="shared" si="10"/>
        <v>1329</v>
      </c>
      <c r="N72" s="87">
        <f t="shared" si="11"/>
        <v>11.491569390402075</v>
      </c>
      <c r="O72" s="7">
        <f t="shared" si="12"/>
        <v>415</v>
      </c>
      <c r="P72" s="87">
        <f t="shared" si="13"/>
        <v>3.5884133160397749</v>
      </c>
      <c r="Q72" s="7">
        <f t="shared" si="14"/>
        <v>11565</v>
      </c>
      <c r="T72">
        <v>11565</v>
      </c>
      <c r="U72">
        <v>136</v>
      </c>
      <c r="V72">
        <v>125</v>
      </c>
      <c r="W72">
        <v>163</v>
      </c>
      <c r="X72">
        <v>154</v>
      </c>
      <c r="Y72">
        <v>154</v>
      </c>
      <c r="Z72">
        <v>135</v>
      </c>
      <c r="AA72">
        <v>160</v>
      </c>
      <c r="AB72">
        <v>126</v>
      </c>
      <c r="AC72">
        <v>168</v>
      </c>
      <c r="AD72">
        <v>140</v>
      </c>
      <c r="AE72">
        <v>137</v>
      </c>
      <c r="AF72">
        <v>169</v>
      </c>
      <c r="AG72">
        <v>190</v>
      </c>
      <c r="AH72">
        <v>153</v>
      </c>
      <c r="AI72">
        <v>173</v>
      </c>
      <c r="AJ72">
        <v>198</v>
      </c>
      <c r="AK72">
        <v>166</v>
      </c>
      <c r="AL72">
        <v>186</v>
      </c>
      <c r="AM72">
        <v>164</v>
      </c>
      <c r="AN72">
        <v>150</v>
      </c>
      <c r="AO72">
        <v>157</v>
      </c>
      <c r="AP72">
        <v>135</v>
      </c>
      <c r="AQ72">
        <v>130</v>
      </c>
      <c r="AR72">
        <v>142</v>
      </c>
      <c r="AS72">
        <v>126</v>
      </c>
      <c r="AT72">
        <v>166</v>
      </c>
      <c r="AU72">
        <v>164</v>
      </c>
      <c r="AV72">
        <v>176</v>
      </c>
      <c r="AW72">
        <v>160</v>
      </c>
      <c r="AX72">
        <v>150</v>
      </c>
      <c r="AY72">
        <v>125</v>
      </c>
      <c r="AZ72">
        <v>167</v>
      </c>
      <c r="BA72">
        <v>162</v>
      </c>
      <c r="BB72">
        <v>164</v>
      </c>
      <c r="BC72">
        <v>178</v>
      </c>
      <c r="BD72">
        <v>174</v>
      </c>
      <c r="BE72">
        <v>151</v>
      </c>
      <c r="BF72">
        <v>144</v>
      </c>
      <c r="BG72">
        <v>172</v>
      </c>
      <c r="BH72">
        <v>160</v>
      </c>
      <c r="BI72">
        <v>135</v>
      </c>
      <c r="BJ72">
        <v>164</v>
      </c>
      <c r="BK72">
        <v>153</v>
      </c>
      <c r="BL72">
        <v>141</v>
      </c>
      <c r="BM72">
        <v>146</v>
      </c>
      <c r="BN72">
        <v>136</v>
      </c>
      <c r="BO72">
        <v>135</v>
      </c>
      <c r="BP72">
        <v>137</v>
      </c>
      <c r="BQ72">
        <v>142</v>
      </c>
      <c r="BR72">
        <v>137</v>
      </c>
      <c r="BS72">
        <v>130</v>
      </c>
      <c r="BT72">
        <v>158</v>
      </c>
      <c r="BU72">
        <v>124</v>
      </c>
      <c r="BV72">
        <v>145</v>
      </c>
      <c r="BW72">
        <v>108</v>
      </c>
      <c r="BX72">
        <v>121</v>
      </c>
      <c r="BY72">
        <v>129</v>
      </c>
      <c r="BZ72">
        <v>126</v>
      </c>
      <c r="CA72">
        <v>148</v>
      </c>
      <c r="CB72">
        <v>137</v>
      </c>
      <c r="CC72">
        <v>132</v>
      </c>
      <c r="CD72">
        <v>125</v>
      </c>
      <c r="CE72">
        <v>112</v>
      </c>
      <c r="CF72">
        <v>116</v>
      </c>
      <c r="CG72">
        <v>113</v>
      </c>
      <c r="CH72">
        <v>117</v>
      </c>
      <c r="CI72">
        <v>104</v>
      </c>
      <c r="CJ72">
        <v>109</v>
      </c>
      <c r="CK72">
        <v>122</v>
      </c>
      <c r="CL72">
        <v>133</v>
      </c>
      <c r="CM72">
        <v>113</v>
      </c>
      <c r="CN72">
        <v>118</v>
      </c>
      <c r="CO72">
        <v>109</v>
      </c>
      <c r="CP72">
        <v>120</v>
      </c>
      <c r="CQ72">
        <v>114</v>
      </c>
      <c r="CR72">
        <v>98</v>
      </c>
      <c r="CS72">
        <v>64</v>
      </c>
      <c r="CT72">
        <v>82</v>
      </c>
      <c r="CU72">
        <v>62</v>
      </c>
      <c r="CV72">
        <v>85</v>
      </c>
      <c r="CW72">
        <v>67</v>
      </c>
      <c r="CX72">
        <v>46</v>
      </c>
      <c r="CY72">
        <v>43</v>
      </c>
      <c r="CZ72">
        <v>39</v>
      </c>
      <c r="DA72">
        <v>29</v>
      </c>
      <c r="DB72">
        <v>24</v>
      </c>
      <c r="DC72">
        <v>24</v>
      </c>
      <c r="DD72">
        <v>32</v>
      </c>
      <c r="DE72">
        <v>15</v>
      </c>
      <c r="DF72">
        <v>20</v>
      </c>
      <c r="DG72">
        <v>23</v>
      </c>
      <c r="DH72">
        <v>15</v>
      </c>
      <c r="DI72">
        <v>17</v>
      </c>
      <c r="DJ72">
        <v>5</v>
      </c>
      <c r="DK72">
        <v>3</v>
      </c>
      <c r="DL72">
        <v>3</v>
      </c>
      <c r="DM72">
        <v>4</v>
      </c>
      <c r="DN72">
        <v>3</v>
      </c>
      <c r="DO72">
        <v>1</v>
      </c>
      <c r="DP72">
        <v>1</v>
      </c>
      <c r="DQ72">
        <v>0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</row>
    <row r="73" spans="1:130">
      <c r="A73" s="4">
        <v>8401</v>
      </c>
      <c r="B73" s="4" t="s">
        <v>154</v>
      </c>
      <c r="C73" s="6">
        <f t="shared" si="0"/>
        <v>18</v>
      </c>
      <c r="D73" s="86">
        <f t="shared" si="1"/>
        <v>0.72376357056694818</v>
      </c>
      <c r="E73" s="6">
        <f t="shared" si="2"/>
        <v>133</v>
      </c>
      <c r="F73" s="86">
        <f t="shared" si="3"/>
        <v>5.3478086047446718</v>
      </c>
      <c r="G73" s="6">
        <f t="shared" si="4"/>
        <v>248</v>
      </c>
      <c r="H73" s="86">
        <f t="shared" si="5"/>
        <v>9.9718536389223971</v>
      </c>
      <c r="I73" s="6">
        <f t="shared" si="6"/>
        <v>353</v>
      </c>
      <c r="J73" s="86">
        <f t="shared" si="7"/>
        <v>14.193807800562928</v>
      </c>
      <c r="K73" s="6">
        <f t="shared" si="8"/>
        <v>1391</v>
      </c>
      <c r="L73" s="86">
        <f t="shared" si="9"/>
        <v>55.930840369923608</v>
      </c>
      <c r="M73" s="6">
        <f t="shared" si="10"/>
        <v>268</v>
      </c>
      <c r="N73" s="86">
        <f t="shared" si="11"/>
        <v>10.776035383996783</v>
      </c>
      <c r="O73" s="6">
        <f t="shared" si="12"/>
        <v>76</v>
      </c>
      <c r="P73" s="86">
        <f t="shared" si="13"/>
        <v>3.0558906312826699</v>
      </c>
      <c r="Q73" s="6">
        <f t="shared" si="14"/>
        <v>2487</v>
      </c>
      <c r="T73">
        <v>2487</v>
      </c>
      <c r="U73">
        <v>18</v>
      </c>
      <c r="V73">
        <v>27</v>
      </c>
      <c r="W73">
        <v>26</v>
      </c>
      <c r="X73">
        <v>23</v>
      </c>
      <c r="Y73">
        <v>28</v>
      </c>
      <c r="Z73">
        <v>29</v>
      </c>
      <c r="AA73">
        <v>21</v>
      </c>
      <c r="AB73">
        <v>27</v>
      </c>
      <c r="AC73">
        <v>17</v>
      </c>
      <c r="AD73">
        <v>38</v>
      </c>
      <c r="AE73">
        <v>32</v>
      </c>
      <c r="AF73">
        <v>22</v>
      </c>
      <c r="AG73">
        <v>23</v>
      </c>
      <c r="AH73">
        <v>21</v>
      </c>
      <c r="AI73">
        <v>20</v>
      </c>
      <c r="AJ73">
        <v>27</v>
      </c>
      <c r="AK73">
        <v>24</v>
      </c>
      <c r="AL73">
        <v>35</v>
      </c>
      <c r="AM73">
        <v>22</v>
      </c>
      <c r="AN73">
        <v>22</v>
      </c>
      <c r="AO73">
        <v>25</v>
      </c>
      <c r="AP73">
        <v>34</v>
      </c>
      <c r="AQ73">
        <v>39</v>
      </c>
      <c r="AR73">
        <v>52</v>
      </c>
      <c r="AS73">
        <v>46</v>
      </c>
      <c r="AT73">
        <v>54</v>
      </c>
      <c r="AU73">
        <v>66</v>
      </c>
      <c r="AV73">
        <v>64</v>
      </c>
      <c r="AW73">
        <v>64</v>
      </c>
      <c r="AX73">
        <v>44</v>
      </c>
      <c r="AY73">
        <v>55</v>
      </c>
      <c r="AZ73">
        <v>47</v>
      </c>
      <c r="BA73">
        <v>55</v>
      </c>
      <c r="BB73">
        <v>50</v>
      </c>
      <c r="BC73">
        <v>45</v>
      </c>
      <c r="BD73">
        <v>49</v>
      </c>
      <c r="BE73">
        <v>33</v>
      </c>
      <c r="BF73">
        <v>37</v>
      </c>
      <c r="BG73">
        <v>32</v>
      </c>
      <c r="BH73">
        <v>27</v>
      </c>
      <c r="BI73">
        <v>32</v>
      </c>
      <c r="BJ73">
        <v>37</v>
      </c>
      <c r="BK73">
        <v>28</v>
      </c>
      <c r="BL73">
        <v>29</v>
      </c>
      <c r="BM73">
        <v>27</v>
      </c>
      <c r="BN73">
        <v>24</v>
      </c>
      <c r="BO73">
        <v>25</v>
      </c>
      <c r="BP73">
        <v>24</v>
      </c>
      <c r="BQ73">
        <v>26</v>
      </c>
      <c r="BR73">
        <v>32</v>
      </c>
      <c r="BS73">
        <v>20</v>
      </c>
      <c r="BT73">
        <v>30</v>
      </c>
      <c r="BU73">
        <v>30</v>
      </c>
      <c r="BV73">
        <v>24</v>
      </c>
      <c r="BW73">
        <v>39</v>
      </c>
      <c r="BX73">
        <v>20</v>
      </c>
      <c r="BY73">
        <v>32</v>
      </c>
      <c r="BZ73">
        <v>31</v>
      </c>
      <c r="CA73">
        <v>31</v>
      </c>
      <c r="CB73">
        <v>24</v>
      </c>
      <c r="CC73">
        <v>30</v>
      </c>
      <c r="CD73">
        <v>21</v>
      </c>
      <c r="CE73">
        <v>22</v>
      </c>
      <c r="CF73">
        <v>21</v>
      </c>
      <c r="CG73">
        <v>24</v>
      </c>
      <c r="CH73">
        <v>23</v>
      </c>
      <c r="CI73">
        <v>17</v>
      </c>
      <c r="CJ73">
        <v>25</v>
      </c>
      <c r="CK73">
        <v>24</v>
      </c>
      <c r="CL73">
        <v>24</v>
      </c>
      <c r="CM73">
        <v>31</v>
      </c>
      <c r="CN73">
        <v>27</v>
      </c>
      <c r="CO73">
        <v>20</v>
      </c>
      <c r="CP73">
        <v>23</v>
      </c>
      <c r="CQ73">
        <v>21</v>
      </c>
      <c r="CR73">
        <v>20</v>
      </c>
      <c r="CS73">
        <v>11</v>
      </c>
      <c r="CT73">
        <v>14</v>
      </c>
      <c r="CU73">
        <v>15</v>
      </c>
      <c r="CV73">
        <v>13</v>
      </c>
      <c r="CW73">
        <v>16</v>
      </c>
      <c r="CX73">
        <v>9</v>
      </c>
      <c r="CY73">
        <v>3</v>
      </c>
      <c r="CZ73">
        <v>6</v>
      </c>
      <c r="DA73">
        <v>4</v>
      </c>
      <c r="DB73">
        <v>6</v>
      </c>
      <c r="DC73">
        <v>7</v>
      </c>
      <c r="DD73">
        <v>6</v>
      </c>
      <c r="DE73">
        <v>5</v>
      </c>
      <c r="DF73">
        <v>1</v>
      </c>
      <c r="DG73">
        <v>3</v>
      </c>
      <c r="DH73">
        <v>1</v>
      </c>
      <c r="DI73">
        <v>1</v>
      </c>
      <c r="DJ73">
        <v>2</v>
      </c>
      <c r="DK73">
        <v>1</v>
      </c>
      <c r="DL73">
        <v>0</v>
      </c>
      <c r="DM73">
        <v>3</v>
      </c>
      <c r="DN73">
        <v>0</v>
      </c>
      <c r="DO73">
        <v>0</v>
      </c>
      <c r="DP73">
        <v>1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</row>
    <row r="74" spans="1:130">
      <c r="A74">
        <v>8508</v>
      </c>
      <c r="B74" t="s">
        <v>155</v>
      </c>
      <c r="C74" s="7">
        <f t="shared" si="0"/>
        <v>8</v>
      </c>
      <c r="D74" s="87">
        <f t="shared" si="1"/>
        <v>0.90805902383654935</v>
      </c>
      <c r="E74" s="7">
        <f t="shared" si="2"/>
        <v>41</v>
      </c>
      <c r="F74" s="87">
        <f t="shared" si="3"/>
        <v>4.6538024971623155</v>
      </c>
      <c r="G74" s="7">
        <f t="shared" si="4"/>
        <v>56</v>
      </c>
      <c r="H74" s="87">
        <f t="shared" si="5"/>
        <v>6.3564131668558455</v>
      </c>
      <c r="I74" s="7">
        <f t="shared" si="6"/>
        <v>139</v>
      </c>
      <c r="J74" s="87">
        <f t="shared" si="7"/>
        <v>15.777525539160045</v>
      </c>
      <c r="K74" s="7">
        <f t="shared" si="8"/>
        <v>555</v>
      </c>
      <c r="L74" s="87">
        <f t="shared" si="9"/>
        <v>62.996594778660608</v>
      </c>
      <c r="M74" s="7">
        <f t="shared" si="10"/>
        <v>53</v>
      </c>
      <c r="N74" s="87">
        <f t="shared" si="11"/>
        <v>6.0158910329171391</v>
      </c>
      <c r="O74" s="7">
        <f t="shared" si="12"/>
        <v>29</v>
      </c>
      <c r="P74" s="87">
        <f t="shared" si="13"/>
        <v>3.2917139614074915</v>
      </c>
      <c r="Q74" s="7">
        <f t="shared" si="14"/>
        <v>881</v>
      </c>
      <c r="T74">
        <v>881</v>
      </c>
      <c r="U74">
        <v>8</v>
      </c>
      <c r="V74">
        <v>10</v>
      </c>
      <c r="W74">
        <v>7</v>
      </c>
      <c r="X74">
        <v>11</v>
      </c>
      <c r="Y74">
        <v>6</v>
      </c>
      <c r="Z74">
        <v>7</v>
      </c>
      <c r="AA74">
        <v>6</v>
      </c>
      <c r="AB74">
        <v>3</v>
      </c>
      <c r="AC74">
        <v>4</v>
      </c>
      <c r="AD74">
        <v>12</v>
      </c>
      <c r="AE74">
        <v>9</v>
      </c>
      <c r="AF74">
        <v>3</v>
      </c>
      <c r="AG74">
        <v>6</v>
      </c>
      <c r="AH74">
        <v>4</v>
      </c>
      <c r="AI74">
        <v>6</v>
      </c>
      <c r="AJ74">
        <v>3</v>
      </c>
      <c r="AK74">
        <v>6</v>
      </c>
      <c r="AL74">
        <v>4</v>
      </c>
      <c r="AM74">
        <v>7</v>
      </c>
      <c r="AN74">
        <v>5</v>
      </c>
      <c r="AO74">
        <v>7</v>
      </c>
      <c r="AP74">
        <v>20</v>
      </c>
      <c r="AQ74">
        <v>23</v>
      </c>
      <c r="AR74">
        <v>29</v>
      </c>
      <c r="AS74">
        <v>13</v>
      </c>
      <c r="AT74">
        <v>25</v>
      </c>
      <c r="AU74">
        <v>36</v>
      </c>
      <c r="AV74">
        <v>35</v>
      </c>
      <c r="AW74">
        <v>32</v>
      </c>
      <c r="AX74">
        <v>38</v>
      </c>
      <c r="AY74">
        <v>32</v>
      </c>
      <c r="AZ74">
        <v>24</v>
      </c>
      <c r="BA74">
        <v>34</v>
      </c>
      <c r="BB74">
        <v>28</v>
      </c>
      <c r="BC74">
        <v>26</v>
      </c>
      <c r="BD74">
        <v>16</v>
      </c>
      <c r="BE74">
        <v>20</v>
      </c>
      <c r="BF74">
        <v>18</v>
      </c>
      <c r="BG74">
        <v>13</v>
      </c>
      <c r="BH74">
        <v>13</v>
      </c>
      <c r="BI74">
        <v>11</v>
      </c>
      <c r="BJ74">
        <v>13</v>
      </c>
      <c r="BK74">
        <v>21</v>
      </c>
      <c r="BL74">
        <v>6</v>
      </c>
      <c r="BM74">
        <v>11</v>
      </c>
      <c r="BN74">
        <v>7</v>
      </c>
      <c r="BO74">
        <v>12</v>
      </c>
      <c r="BP74">
        <v>5</v>
      </c>
      <c r="BQ74">
        <v>9</v>
      </c>
      <c r="BR74">
        <v>4</v>
      </c>
      <c r="BS74">
        <v>5</v>
      </c>
      <c r="BT74">
        <v>4</v>
      </c>
      <c r="BU74">
        <v>7</v>
      </c>
      <c r="BV74">
        <v>3</v>
      </c>
      <c r="BW74">
        <v>4</v>
      </c>
      <c r="BX74">
        <v>6</v>
      </c>
      <c r="BY74">
        <v>5</v>
      </c>
      <c r="BZ74">
        <v>3</v>
      </c>
      <c r="CA74">
        <v>5</v>
      </c>
      <c r="CB74">
        <v>2</v>
      </c>
      <c r="CC74">
        <v>5</v>
      </c>
      <c r="CD74">
        <v>7</v>
      </c>
      <c r="CE74">
        <v>2</v>
      </c>
      <c r="CF74">
        <v>11</v>
      </c>
      <c r="CG74">
        <v>5</v>
      </c>
      <c r="CH74">
        <v>7</v>
      </c>
      <c r="CI74">
        <v>10</v>
      </c>
      <c r="CJ74">
        <v>1</v>
      </c>
      <c r="CK74">
        <v>5</v>
      </c>
      <c r="CL74">
        <v>2</v>
      </c>
      <c r="CM74">
        <v>6</v>
      </c>
      <c r="CN74">
        <v>5</v>
      </c>
      <c r="CO74">
        <v>2</v>
      </c>
      <c r="CP74">
        <v>8</v>
      </c>
      <c r="CQ74">
        <v>2</v>
      </c>
      <c r="CR74">
        <v>5</v>
      </c>
      <c r="CS74">
        <v>6</v>
      </c>
      <c r="CT74">
        <v>6</v>
      </c>
      <c r="CU74">
        <v>2</v>
      </c>
      <c r="CV74">
        <v>3</v>
      </c>
      <c r="CW74">
        <v>4</v>
      </c>
      <c r="CX74">
        <v>1</v>
      </c>
      <c r="CY74">
        <v>2</v>
      </c>
      <c r="CZ74">
        <v>6</v>
      </c>
      <c r="DA74">
        <v>1</v>
      </c>
      <c r="DB74">
        <v>2</v>
      </c>
      <c r="DC74">
        <v>3</v>
      </c>
      <c r="DD74">
        <v>2</v>
      </c>
      <c r="DE74">
        <v>1</v>
      </c>
      <c r="DF74">
        <v>3</v>
      </c>
      <c r="DG74">
        <v>1</v>
      </c>
      <c r="DH74">
        <v>1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</row>
    <row r="75" spans="1:130">
      <c r="A75" s="31">
        <v>8509</v>
      </c>
      <c r="B75" s="4" t="s">
        <v>156</v>
      </c>
      <c r="C75" s="6">
        <f t="shared" si="0"/>
        <v>4</v>
      </c>
      <c r="D75" s="86">
        <f t="shared" si="1"/>
        <v>0.64516129032258063</v>
      </c>
      <c r="E75" s="6">
        <f t="shared" si="2"/>
        <v>37</v>
      </c>
      <c r="F75" s="86">
        <f t="shared" si="3"/>
        <v>5.967741935483871</v>
      </c>
      <c r="G75" s="6">
        <f t="shared" si="4"/>
        <v>45</v>
      </c>
      <c r="H75" s="86">
        <f t="shared" si="5"/>
        <v>7.2580645161290329</v>
      </c>
      <c r="I75" s="6">
        <f t="shared" si="6"/>
        <v>74</v>
      </c>
      <c r="J75" s="86">
        <f t="shared" si="7"/>
        <v>11.935483870967742</v>
      </c>
      <c r="K75" s="6">
        <f t="shared" si="8"/>
        <v>350</v>
      </c>
      <c r="L75" s="86">
        <f t="shared" si="9"/>
        <v>56.451612903225815</v>
      </c>
      <c r="M75" s="6">
        <f t="shared" si="10"/>
        <v>78</v>
      </c>
      <c r="N75" s="86">
        <f t="shared" si="11"/>
        <v>12.580645161290322</v>
      </c>
      <c r="O75" s="6">
        <f t="shared" si="12"/>
        <v>32</v>
      </c>
      <c r="P75" s="86">
        <f t="shared" si="13"/>
        <v>5.161290322580645</v>
      </c>
      <c r="Q75" s="6">
        <f t="shared" si="14"/>
        <v>620</v>
      </c>
      <c r="T75">
        <v>620</v>
      </c>
      <c r="U75">
        <v>4</v>
      </c>
      <c r="V75">
        <v>4</v>
      </c>
      <c r="W75">
        <v>7</v>
      </c>
      <c r="X75">
        <v>10</v>
      </c>
      <c r="Y75">
        <v>10</v>
      </c>
      <c r="Z75">
        <v>6</v>
      </c>
      <c r="AA75">
        <v>6</v>
      </c>
      <c r="AB75">
        <v>9</v>
      </c>
      <c r="AC75">
        <v>3</v>
      </c>
      <c r="AD75">
        <v>5</v>
      </c>
      <c r="AE75">
        <v>4</v>
      </c>
      <c r="AF75">
        <v>5</v>
      </c>
      <c r="AG75">
        <v>4</v>
      </c>
      <c r="AH75">
        <v>0</v>
      </c>
      <c r="AI75">
        <v>6</v>
      </c>
      <c r="AJ75">
        <v>3</v>
      </c>
      <c r="AK75">
        <v>1</v>
      </c>
      <c r="AL75">
        <v>7</v>
      </c>
      <c r="AM75">
        <v>5</v>
      </c>
      <c r="AN75">
        <v>4</v>
      </c>
      <c r="AO75">
        <v>3</v>
      </c>
      <c r="AP75">
        <v>9</v>
      </c>
      <c r="AQ75">
        <v>13</v>
      </c>
      <c r="AR75">
        <v>8</v>
      </c>
      <c r="AS75">
        <v>9</v>
      </c>
      <c r="AT75">
        <v>15</v>
      </c>
      <c r="AU75">
        <v>15</v>
      </c>
      <c r="AV75">
        <v>15</v>
      </c>
      <c r="AW75">
        <v>15</v>
      </c>
      <c r="AX75">
        <v>22</v>
      </c>
      <c r="AY75">
        <v>19</v>
      </c>
      <c r="AZ75">
        <v>16</v>
      </c>
      <c r="BA75">
        <v>18</v>
      </c>
      <c r="BB75">
        <v>21</v>
      </c>
      <c r="BC75">
        <v>15</v>
      </c>
      <c r="BD75">
        <v>14</v>
      </c>
      <c r="BE75">
        <v>10</v>
      </c>
      <c r="BF75">
        <v>8</v>
      </c>
      <c r="BG75">
        <v>8</v>
      </c>
      <c r="BH75">
        <v>11</v>
      </c>
      <c r="BI75">
        <v>5</v>
      </c>
      <c r="BJ75">
        <v>8</v>
      </c>
      <c r="BK75">
        <v>4</v>
      </c>
      <c r="BL75">
        <v>10</v>
      </c>
      <c r="BM75">
        <v>5</v>
      </c>
      <c r="BN75">
        <v>5</v>
      </c>
      <c r="BO75">
        <v>6</v>
      </c>
      <c r="BP75">
        <v>6</v>
      </c>
      <c r="BQ75">
        <v>2</v>
      </c>
      <c r="BR75">
        <v>5</v>
      </c>
      <c r="BS75">
        <v>5</v>
      </c>
      <c r="BT75">
        <v>2</v>
      </c>
      <c r="BU75">
        <v>6</v>
      </c>
      <c r="BV75">
        <v>4</v>
      </c>
      <c r="BW75">
        <v>3</v>
      </c>
      <c r="BX75">
        <v>6</v>
      </c>
      <c r="BY75">
        <v>1</v>
      </c>
      <c r="BZ75">
        <v>6</v>
      </c>
      <c r="CA75">
        <v>4</v>
      </c>
      <c r="CB75">
        <v>9</v>
      </c>
      <c r="CC75">
        <v>5</v>
      </c>
      <c r="CD75">
        <v>7</v>
      </c>
      <c r="CE75">
        <v>8</v>
      </c>
      <c r="CF75">
        <v>5</v>
      </c>
      <c r="CG75">
        <v>8</v>
      </c>
      <c r="CH75">
        <v>2</v>
      </c>
      <c r="CI75">
        <v>6</v>
      </c>
      <c r="CJ75">
        <v>7</v>
      </c>
      <c r="CK75">
        <v>8</v>
      </c>
      <c r="CL75">
        <v>7</v>
      </c>
      <c r="CM75">
        <v>3</v>
      </c>
      <c r="CN75">
        <v>5</v>
      </c>
      <c r="CO75">
        <v>8</v>
      </c>
      <c r="CP75">
        <v>6</v>
      </c>
      <c r="CQ75">
        <v>7</v>
      </c>
      <c r="CR75">
        <v>3</v>
      </c>
      <c r="CS75">
        <v>6</v>
      </c>
      <c r="CT75">
        <v>5</v>
      </c>
      <c r="CU75">
        <v>7</v>
      </c>
      <c r="CV75">
        <v>6</v>
      </c>
      <c r="CW75">
        <v>2</v>
      </c>
      <c r="CX75">
        <v>7</v>
      </c>
      <c r="CY75">
        <v>4</v>
      </c>
      <c r="CZ75">
        <v>2</v>
      </c>
      <c r="DA75">
        <v>1</v>
      </c>
      <c r="DB75">
        <v>2</v>
      </c>
      <c r="DC75">
        <v>1</v>
      </c>
      <c r="DD75">
        <v>2</v>
      </c>
      <c r="DE75">
        <v>2</v>
      </c>
      <c r="DF75">
        <v>4</v>
      </c>
      <c r="DG75">
        <v>1</v>
      </c>
      <c r="DH75">
        <v>1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</row>
    <row r="76" spans="1:130">
      <c r="A76">
        <v>8610</v>
      </c>
      <c r="B76" t="s">
        <v>157</v>
      </c>
      <c r="C76" s="7">
        <f t="shared" si="0"/>
        <v>2</v>
      </c>
      <c r="D76" s="87">
        <f t="shared" si="1"/>
        <v>0.68259385665529015</v>
      </c>
      <c r="E76" s="7">
        <f t="shared" si="2"/>
        <v>15</v>
      </c>
      <c r="F76" s="87">
        <f t="shared" si="3"/>
        <v>5.1194539249146755</v>
      </c>
      <c r="G76" s="7">
        <f t="shared" si="4"/>
        <v>39</v>
      </c>
      <c r="H76" s="87">
        <f t="shared" si="5"/>
        <v>13.310580204778159</v>
      </c>
      <c r="I76" s="7">
        <f t="shared" si="6"/>
        <v>55</v>
      </c>
      <c r="J76" s="87">
        <f t="shared" si="7"/>
        <v>18.771331058020476</v>
      </c>
      <c r="K76" s="7">
        <f t="shared" si="8"/>
        <v>152</v>
      </c>
      <c r="L76" s="87">
        <f t="shared" si="9"/>
        <v>51.877133105802045</v>
      </c>
      <c r="M76" s="7">
        <f t="shared" si="10"/>
        <v>23</v>
      </c>
      <c r="N76" s="87">
        <f t="shared" si="11"/>
        <v>7.8498293515358366</v>
      </c>
      <c r="O76" s="7">
        <f t="shared" si="12"/>
        <v>7</v>
      </c>
      <c r="P76" s="87">
        <f t="shared" si="13"/>
        <v>2.3890784982935154</v>
      </c>
      <c r="Q76" s="7">
        <f t="shared" si="14"/>
        <v>293</v>
      </c>
      <c r="T76">
        <v>293</v>
      </c>
      <c r="U76">
        <v>2</v>
      </c>
      <c r="V76">
        <v>3</v>
      </c>
      <c r="W76">
        <v>5</v>
      </c>
      <c r="X76">
        <v>2</v>
      </c>
      <c r="Y76">
        <v>2</v>
      </c>
      <c r="Z76">
        <v>3</v>
      </c>
      <c r="AA76">
        <v>1</v>
      </c>
      <c r="AB76">
        <v>5</v>
      </c>
      <c r="AC76">
        <v>4</v>
      </c>
      <c r="AD76">
        <v>4</v>
      </c>
      <c r="AE76">
        <v>7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2</v>
      </c>
      <c r="AL76">
        <v>5</v>
      </c>
      <c r="AM76">
        <v>8</v>
      </c>
      <c r="AN76">
        <v>5</v>
      </c>
      <c r="AO76">
        <v>4</v>
      </c>
      <c r="AP76">
        <v>7</v>
      </c>
      <c r="AQ76">
        <v>7</v>
      </c>
      <c r="AR76">
        <v>7</v>
      </c>
      <c r="AS76">
        <v>5</v>
      </c>
      <c r="AT76">
        <v>5</v>
      </c>
      <c r="AU76">
        <v>8</v>
      </c>
      <c r="AV76">
        <v>4</v>
      </c>
      <c r="AW76">
        <v>5</v>
      </c>
      <c r="AX76">
        <v>3</v>
      </c>
      <c r="AY76">
        <v>4</v>
      </c>
      <c r="AZ76">
        <v>3</v>
      </c>
      <c r="BA76">
        <v>4</v>
      </c>
      <c r="BB76">
        <v>6</v>
      </c>
      <c r="BC76">
        <v>3</v>
      </c>
      <c r="BD76">
        <v>1</v>
      </c>
      <c r="BE76">
        <v>2</v>
      </c>
      <c r="BF76">
        <v>3</v>
      </c>
      <c r="BG76">
        <v>0</v>
      </c>
      <c r="BH76">
        <v>4</v>
      </c>
      <c r="BI76">
        <v>7</v>
      </c>
      <c r="BJ76">
        <v>1</v>
      </c>
      <c r="BK76">
        <v>2</v>
      </c>
      <c r="BL76">
        <v>6</v>
      </c>
      <c r="BM76">
        <v>1</v>
      </c>
      <c r="BN76">
        <v>1</v>
      </c>
      <c r="BO76">
        <v>0</v>
      </c>
      <c r="BP76">
        <v>3</v>
      </c>
      <c r="BQ76">
        <v>7</v>
      </c>
      <c r="BR76">
        <v>3</v>
      </c>
      <c r="BS76">
        <v>5</v>
      </c>
      <c r="BT76">
        <v>5</v>
      </c>
      <c r="BU76">
        <v>6</v>
      </c>
      <c r="BV76">
        <v>3</v>
      </c>
      <c r="BW76">
        <v>5</v>
      </c>
      <c r="BX76">
        <v>6</v>
      </c>
      <c r="BY76">
        <v>3</v>
      </c>
      <c r="BZ76">
        <v>6</v>
      </c>
      <c r="CA76">
        <v>4</v>
      </c>
      <c r="CB76">
        <v>1</v>
      </c>
      <c r="CC76">
        <v>8</v>
      </c>
      <c r="CD76">
        <v>2</v>
      </c>
      <c r="CE76">
        <v>2</v>
      </c>
      <c r="CF76">
        <v>3</v>
      </c>
      <c r="CG76">
        <v>5</v>
      </c>
      <c r="CH76">
        <v>4</v>
      </c>
      <c r="CI76">
        <v>3</v>
      </c>
      <c r="CJ76">
        <v>0</v>
      </c>
      <c r="CK76">
        <v>3</v>
      </c>
      <c r="CL76">
        <v>1</v>
      </c>
      <c r="CM76">
        <v>3</v>
      </c>
      <c r="CN76">
        <v>0</v>
      </c>
      <c r="CO76">
        <v>2</v>
      </c>
      <c r="CP76">
        <v>3</v>
      </c>
      <c r="CQ76">
        <v>1</v>
      </c>
      <c r="CR76">
        <v>4</v>
      </c>
      <c r="CS76">
        <v>3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1</v>
      </c>
      <c r="DE76">
        <v>1</v>
      </c>
      <c r="DF76">
        <v>0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</row>
    <row r="77" spans="1:130">
      <c r="A77" s="4">
        <v>8613</v>
      </c>
      <c r="B77" s="4" t="s">
        <v>158</v>
      </c>
      <c r="C77" s="6">
        <f t="shared" si="0"/>
        <v>22</v>
      </c>
      <c r="D77" s="86">
        <f t="shared" si="1"/>
        <v>1.096163428001993</v>
      </c>
      <c r="E77" s="6">
        <f t="shared" si="2"/>
        <v>96</v>
      </c>
      <c r="F77" s="86">
        <f t="shared" si="3"/>
        <v>4.7832585949177879</v>
      </c>
      <c r="G77" s="6">
        <f t="shared" si="4"/>
        <v>209</v>
      </c>
      <c r="H77" s="86">
        <f t="shared" si="5"/>
        <v>10.413552566018934</v>
      </c>
      <c r="I77" s="6">
        <f t="shared" si="6"/>
        <v>312</v>
      </c>
      <c r="J77" s="86">
        <f t="shared" si="7"/>
        <v>15.545590433482809</v>
      </c>
      <c r="K77" s="6">
        <f t="shared" si="8"/>
        <v>1063</v>
      </c>
      <c r="L77" s="86">
        <f t="shared" si="9"/>
        <v>52.964623816641755</v>
      </c>
      <c r="M77" s="6">
        <f t="shared" si="10"/>
        <v>207</v>
      </c>
      <c r="N77" s="86">
        <f t="shared" si="11"/>
        <v>10.31390134529148</v>
      </c>
      <c r="O77" s="6">
        <f t="shared" si="12"/>
        <v>98</v>
      </c>
      <c r="P77" s="86">
        <f t="shared" si="13"/>
        <v>4.8829098156452417</v>
      </c>
      <c r="Q77" s="6">
        <f t="shared" si="14"/>
        <v>2007</v>
      </c>
      <c r="T77">
        <v>2007</v>
      </c>
      <c r="U77">
        <v>22</v>
      </c>
      <c r="V77">
        <v>22</v>
      </c>
      <c r="W77">
        <v>16</v>
      </c>
      <c r="X77">
        <v>19</v>
      </c>
      <c r="Y77">
        <v>20</v>
      </c>
      <c r="Z77">
        <v>19</v>
      </c>
      <c r="AA77">
        <v>19</v>
      </c>
      <c r="AB77">
        <v>16</v>
      </c>
      <c r="AC77">
        <v>19</v>
      </c>
      <c r="AD77">
        <v>22</v>
      </c>
      <c r="AE77">
        <v>22</v>
      </c>
      <c r="AF77">
        <v>22</v>
      </c>
      <c r="AG77">
        <v>25</v>
      </c>
      <c r="AH77">
        <v>22</v>
      </c>
      <c r="AI77">
        <v>18</v>
      </c>
      <c r="AJ77">
        <v>24</v>
      </c>
      <c r="AK77">
        <v>23</v>
      </c>
      <c r="AL77">
        <v>26</v>
      </c>
      <c r="AM77">
        <v>24</v>
      </c>
      <c r="AN77">
        <v>34</v>
      </c>
      <c r="AO77">
        <v>32</v>
      </c>
      <c r="AP77">
        <v>24</v>
      </c>
      <c r="AQ77">
        <v>26</v>
      </c>
      <c r="AR77">
        <v>59</v>
      </c>
      <c r="AS77">
        <v>40</v>
      </c>
      <c r="AT77">
        <v>24</v>
      </c>
      <c r="AU77">
        <v>44</v>
      </c>
      <c r="AV77">
        <v>31</v>
      </c>
      <c r="AW77">
        <v>25</v>
      </c>
      <c r="AX77">
        <v>41</v>
      </c>
      <c r="AY77">
        <v>36</v>
      </c>
      <c r="AZ77">
        <v>25</v>
      </c>
      <c r="BA77">
        <v>27</v>
      </c>
      <c r="BB77">
        <v>24</v>
      </c>
      <c r="BC77">
        <v>33</v>
      </c>
      <c r="BD77">
        <v>38</v>
      </c>
      <c r="BE77">
        <v>39</v>
      </c>
      <c r="BF77">
        <v>33</v>
      </c>
      <c r="BG77">
        <v>30</v>
      </c>
      <c r="BH77">
        <v>23</v>
      </c>
      <c r="BI77">
        <v>20</v>
      </c>
      <c r="BJ77">
        <v>23</v>
      </c>
      <c r="BK77">
        <v>26</v>
      </c>
      <c r="BL77">
        <v>20</v>
      </c>
      <c r="BM77">
        <v>18</v>
      </c>
      <c r="BN77">
        <v>24</v>
      </c>
      <c r="BO77">
        <v>27</v>
      </c>
      <c r="BP77">
        <v>21</v>
      </c>
      <c r="BQ77">
        <v>27</v>
      </c>
      <c r="BR77">
        <v>19</v>
      </c>
      <c r="BS77">
        <v>22</v>
      </c>
      <c r="BT77">
        <v>21</v>
      </c>
      <c r="BU77">
        <v>28</v>
      </c>
      <c r="BV77">
        <v>23</v>
      </c>
      <c r="BW77">
        <v>12</v>
      </c>
      <c r="BX77">
        <v>21</v>
      </c>
      <c r="BY77">
        <v>18</v>
      </c>
      <c r="BZ77">
        <v>25</v>
      </c>
      <c r="CA77">
        <v>32</v>
      </c>
      <c r="CB77">
        <v>21</v>
      </c>
      <c r="CC77">
        <v>21</v>
      </c>
      <c r="CD77">
        <v>30</v>
      </c>
      <c r="CE77">
        <v>26</v>
      </c>
      <c r="CF77">
        <v>20</v>
      </c>
      <c r="CG77">
        <v>26</v>
      </c>
      <c r="CH77">
        <v>27</v>
      </c>
      <c r="CI77">
        <v>16</v>
      </c>
      <c r="CJ77">
        <v>18</v>
      </c>
      <c r="CK77">
        <v>13</v>
      </c>
      <c r="CL77">
        <v>17</v>
      </c>
      <c r="CM77">
        <v>23</v>
      </c>
      <c r="CN77">
        <v>14</v>
      </c>
      <c r="CO77">
        <v>11</v>
      </c>
      <c r="CP77">
        <v>21</v>
      </c>
      <c r="CQ77">
        <v>10</v>
      </c>
      <c r="CR77">
        <v>10</v>
      </c>
      <c r="CS77">
        <v>21</v>
      </c>
      <c r="CT77">
        <v>14</v>
      </c>
      <c r="CU77">
        <v>27</v>
      </c>
      <c r="CV77">
        <v>8</v>
      </c>
      <c r="CW77">
        <v>16</v>
      </c>
      <c r="CX77">
        <v>10</v>
      </c>
      <c r="CY77">
        <v>6</v>
      </c>
      <c r="CZ77">
        <v>5</v>
      </c>
      <c r="DA77">
        <v>5</v>
      </c>
      <c r="DB77">
        <v>9</v>
      </c>
      <c r="DC77">
        <v>13</v>
      </c>
      <c r="DD77">
        <v>6</v>
      </c>
      <c r="DE77">
        <v>5</v>
      </c>
      <c r="DF77">
        <v>3</v>
      </c>
      <c r="DG77">
        <v>3</v>
      </c>
      <c r="DH77">
        <v>2</v>
      </c>
      <c r="DI77">
        <v>2</v>
      </c>
      <c r="DJ77">
        <v>5</v>
      </c>
      <c r="DK77">
        <v>4</v>
      </c>
      <c r="DL77">
        <v>1</v>
      </c>
      <c r="DM77">
        <v>1</v>
      </c>
      <c r="DN77">
        <v>1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</row>
    <row r="78" spans="1:130">
      <c r="A78">
        <v>8614</v>
      </c>
      <c r="B78" t="s">
        <v>159</v>
      </c>
      <c r="C78" s="7">
        <f t="shared" si="0"/>
        <v>23</v>
      </c>
      <c r="D78" s="87">
        <f t="shared" si="1"/>
        <v>1.2319228709159078</v>
      </c>
      <c r="E78" s="7">
        <f t="shared" si="2"/>
        <v>123</v>
      </c>
      <c r="F78" s="87">
        <f t="shared" si="3"/>
        <v>6.588109266202463</v>
      </c>
      <c r="G78" s="7">
        <f t="shared" si="4"/>
        <v>210</v>
      </c>
      <c r="H78" s="87">
        <f t="shared" si="5"/>
        <v>11.247991430101766</v>
      </c>
      <c r="I78" s="7">
        <f t="shared" si="6"/>
        <v>227</v>
      </c>
      <c r="J78" s="87">
        <f t="shared" si="7"/>
        <v>12.158543117300482</v>
      </c>
      <c r="K78" s="7">
        <f t="shared" si="8"/>
        <v>986</v>
      </c>
      <c r="L78" s="87">
        <f t="shared" si="9"/>
        <v>52.811997857525441</v>
      </c>
      <c r="M78" s="7">
        <f t="shared" si="10"/>
        <v>224</v>
      </c>
      <c r="N78" s="87">
        <f t="shared" si="11"/>
        <v>11.997857525441885</v>
      </c>
      <c r="O78" s="7">
        <f t="shared" si="12"/>
        <v>74</v>
      </c>
      <c r="P78" s="87">
        <f t="shared" si="13"/>
        <v>3.9635779325120515</v>
      </c>
      <c r="Q78" s="7">
        <f t="shared" si="14"/>
        <v>1867</v>
      </c>
      <c r="T78">
        <v>1867</v>
      </c>
      <c r="U78">
        <v>23</v>
      </c>
      <c r="V78">
        <v>16</v>
      </c>
      <c r="W78">
        <v>35</v>
      </c>
      <c r="X78">
        <v>18</v>
      </c>
      <c r="Y78">
        <v>26</v>
      </c>
      <c r="Z78">
        <v>28</v>
      </c>
      <c r="AA78">
        <v>28</v>
      </c>
      <c r="AB78">
        <v>19</v>
      </c>
      <c r="AC78">
        <v>23</v>
      </c>
      <c r="AD78">
        <v>23</v>
      </c>
      <c r="AE78">
        <v>28</v>
      </c>
      <c r="AF78">
        <v>15</v>
      </c>
      <c r="AG78">
        <v>25</v>
      </c>
      <c r="AH78">
        <v>20</v>
      </c>
      <c r="AI78">
        <v>15</v>
      </c>
      <c r="AJ78">
        <v>14</v>
      </c>
      <c r="AK78">
        <v>15</v>
      </c>
      <c r="AL78">
        <v>20</v>
      </c>
      <c r="AM78">
        <v>26</v>
      </c>
      <c r="AN78">
        <v>23</v>
      </c>
      <c r="AO78">
        <v>20</v>
      </c>
      <c r="AP78">
        <v>22</v>
      </c>
      <c r="AQ78">
        <v>19</v>
      </c>
      <c r="AR78">
        <v>25</v>
      </c>
      <c r="AS78">
        <v>34</v>
      </c>
      <c r="AT78">
        <v>23</v>
      </c>
      <c r="AU78">
        <v>24</v>
      </c>
      <c r="AV78">
        <v>29</v>
      </c>
      <c r="AW78">
        <v>24</v>
      </c>
      <c r="AX78">
        <v>34</v>
      </c>
      <c r="AY78">
        <v>43</v>
      </c>
      <c r="AZ78">
        <v>37</v>
      </c>
      <c r="BA78">
        <v>32</v>
      </c>
      <c r="BB78">
        <v>18</v>
      </c>
      <c r="BC78">
        <v>25</v>
      </c>
      <c r="BD78">
        <v>23</v>
      </c>
      <c r="BE78">
        <v>20</v>
      </c>
      <c r="BF78">
        <v>23</v>
      </c>
      <c r="BG78">
        <v>26</v>
      </c>
      <c r="BH78">
        <v>25</v>
      </c>
      <c r="BI78">
        <v>17</v>
      </c>
      <c r="BJ78">
        <v>18</v>
      </c>
      <c r="BK78">
        <v>13</v>
      </c>
      <c r="BL78">
        <v>20</v>
      </c>
      <c r="BM78">
        <v>23</v>
      </c>
      <c r="BN78">
        <v>13</v>
      </c>
      <c r="BO78">
        <v>21</v>
      </c>
      <c r="BP78">
        <v>18</v>
      </c>
      <c r="BQ78">
        <v>29</v>
      </c>
      <c r="BR78">
        <v>18</v>
      </c>
      <c r="BS78">
        <v>23</v>
      </c>
      <c r="BT78">
        <v>17</v>
      </c>
      <c r="BU78">
        <v>23</v>
      </c>
      <c r="BV78">
        <v>20</v>
      </c>
      <c r="BW78">
        <v>21</v>
      </c>
      <c r="BX78">
        <v>19</v>
      </c>
      <c r="BY78">
        <v>23</v>
      </c>
      <c r="BZ78">
        <v>23</v>
      </c>
      <c r="CA78">
        <v>28</v>
      </c>
      <c r="CB78">
        <v>30</v>
      </c>
      <c r="CC78">
        <v>32</v>
      </c>
      <c r="CD78">
        <v>24</v>
      </c>
      <c r="CE78">
        <v>20</v>
      </c>
      <c r="CF78">
        <v>30</v>
      </c>
      <c r="CG78">
        <v>31</v>
      </c>
      <c r="CH78">
        <v>21</v>
      </c>
      <c r="CI78">
        <v>28</v>
      </c>
      <c r="CJ78">
        <v>18</v>
      </c>
      <c r="CK78">
        <v>27</v>
      </c>
      <c r="CL78">
        <v>18</v>
      </c>
      <c r="CM78">
        <v>23</v>
      </c>
      <c r="CN78">
        <v>22</v>
      </c>
      <c r="CO78">
        <v>12</v>
      </c>
      <c r="CP78">
        <v>21</v>
      </c>
      <c r="CQ78">
        <v>14</v>
      </c>
      <c r="CR78">
        <v>12</v>
      </c>
      <c r="CS78">
        <v>14</v>
      </c>
      <c r="CT78">
        <v>15</v>
      </c>
      <c r="CU78">
        <v>19</v>
      </c>
      <c r="CV78">
        <v>9</v>
      </c>
      <c r="CW78">
        <v>10</v>
      </c>
      <c r="CX78">
        <v>5</v>
      </c>
      <c r="CY78">
        <v>9</v>
      </c>
      <c r="CZ78">
        <v>9</v>
      </c>
      <c r="DA78">
        <v>6</v>
      </c>
      <c r="DB78">
        <v>8</v>
      </c>
      <c r="DC78">
        <v>7</v>
      </c>
      <c r="DD78">
        <v>2</v>
      </c>
      <c r="DE78">
        <v>1</v>
      </c>
      <c r="DF78">
        <v>4</v>
      </c>
      <c r="DG78">
        <v>3</v>
      </c>
      <c r="DH78">
        <v>5</v>
      </c>
      <c r="DI78">
        <v>2</v>
      </c>
      <c r="DJ78">
        <v>0</v>
      </c>
      <c r="DK78">
        <v>1</v>
      </c>
      <c r="DL78">
        <v>1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</row>
    <row r="79" spans="1:130">
      <c r="A79" s="31">
        <v>8710</v>
      </c>
      <c r="B79" s="4" t="s">
        <v>160</v>
      </c>
      <c r="C79" s="6">
        <f t="shared" si="0"/>
        <v>9</v>
      </c>
      <c r="D79" s="86">
        <f t="shared" si="1"/>
        <v>1.0404624277456647</v>
      </c>
      <c r="E79" s="6">
        <f t="shared" si="2"/>
        <v>49</v>
      </c>
      <c r="F79" s="86">
        <f t="shared" si="3"/>
        <v>5.6647398843930636</v>
      </c>
      <c r="G79" s="6">
        <f t="shared" si="4"/>
        <v>71</v>
      </c>
      <c r="H79" s="86">
        <f t="shared" si="5"/>
        <v>8.2080924855491322</v>
      </c>
      <c r="I79" s="6">
        <f t="shared" si="6"/>
        <v>139</v>
      </c>
      <c r="J79" s="86">
        <f t="shared" si="7"/>
        <v>16.069364161849713</v>
      </c>
      <c r="K79" s="6">
        <f t="shared" si="8"/>
        <v>488</v>
      </c>
      <c r="L79" s="86">
        <f t="shared" si="9"/>
        <v>56.416184971098268</v>
      </c>
      <c r="M79" s="6">
        <f t="shared" si="10"/>
        <v>69</v>
      </c>
      <c r="N79" s="86">
        <f t="shared" si="11"/>
        <v>7.9768786127167628</v>
      </c>
      <c r="O79" s="6">
        <f t="shared" si="12"/>
        <v>40</v>
      </c>
      <c r="P79" s="86">
        <f t="shared" si="13"/>
        <v>4.6242774566473983</v>
      </c>
      <c r="Q79" s="6">
        <f t="shared" si="14"/>
        <v>865</v>
      </c>
      <c r="T79">
        <v>865</v>
      </c>
      <c r="U79">
        <v>9</v>
      </c>
      <c r="V79">
        <v>12</v>
      </c>
      <c r="W79">
        <v>10</v>
      </c>
      <c r="X79">
        <v>9</v>
      </c>
      <c r="Y79">
        <v>11</v>
      </c>
      <c r="Z79">
        <v>7</v>
      </c>
      <c r="AA79">
        <v>6</v>
      </c>
      <c r="AB79">
        <v>8</v>
      </c>
      <c r="AC79">
        <v>8</v>
      </c>
      <c r="AD79">
        <v>11</v>
      </c>
      <c r="AE79">
        <v>4</v>
      </c>
      <c r="AF79">
        <v>5</v>
      </c>
      <c r="AG79">
        <v>7</v>
      </c>
      <c r="AH79">
        <v>5</v>
      </c>
      <c r="AI79">
        <v>10</v>
      </c>
      <c r="AJ79">
        <v>7</v>
      </c>
      <c r="AK79">
        <v>11</v>
      </c>
      <c r="AL79">
        <v>8</v>
      </c>
      <c r="AM79">
        <v>13</v>
      </c>
      <c r="AN79">
        <v>12</v>
      </c>
      <c r="AO79">
        <v>12</v>
      </c>
      <c r="AP79">
        <v>11</v>
      </c>
      <c r="AQ79">
        <v>15</v>
      </c>
      <c r="AR79">
        <v>21</v>
      </c>
      <c r="AS79">
        <v>17</v>
      </c>
      <c r="AT79">
        <v>19</v>
      </c>
      <c r="AU79">
        <v>12</v>
      </c>
      <c r="AV79">
        <v>20</v>
      </c>
      <c r="AW79">
        <v>19</v>
      </c>
      <c r="AX79">
        <v>20</v>
      </c>
      <c r="AY79">
        <v>17</v>
      </c>
      <c r="AZ79">
        <v>10</v>
      </c>
      <c r="BA79">
        <v>10</v>
      </c>
      <c r="BB79">
        <v>6</v>
      </c>
      <c r="BC79">
        <v>10</v>
      </c>
      <c r="BD79">
        <v>11</v>
      </c>
      <c r="BE79">
        <v>15</v>
      </c>
      <c r="BF79">
        <v>14</v>
      </c>
      <c r="BG79">
        <v>16</v>
      </c>
      <c r="BH79">
        <v>5</v>
      </c>
      <c r="BI79">
        <v>8</v>
      </c>
      <c r="BJ79">
        <v>12</v>
      </c>
      <c r="BK79">
        <v>5</v>
      </c>
      <c r="BL79">
        <v>16</v>
      </c>
      <c r="BM79">
        <v>10</v>
      </c>
      <c r="BN79">
        <v>11</v>
      </c>
      <c r="BO79">
        <v>8</v>
      </c>
      <c r="BP79">
        <v>10</v>
      </c>
      <c r="BQ79">
        <v>11</v>
      </c>
      <c r="BR79">
        <v>12</v>
      </c>
      <c r="BS79">
        <v>14</v>
      </c>
      <c r="BT79">
        <v>6</v>
      </c>
      <c r="BU79">
        <v>8</v>
      </c>
      <c r="BV79">
        <v>9</v>
      </c>
      <c r="BW79">
        <v>11</v>
      </c>
      <c r="BX79">
        <v>9</v>
      </c>
      <c r="BY79">
        <v>5</v>
      </c>
      <c r="BZ79">
        <v>11</v>
      </c>
      <c r="CA79">
        <v>15</v>
      </c>
      <c r="CB79">
        <v>18</v>
      </c>
      <c r="CC79">
        <v>15</v>
      </c>
      <c r="CD79">
        <v>18</v>
      </c>
      <c r="CE79">
        <v>11</v>
      </c>
      <c r="CF79">
        <v>12</v>
      </c>
      <c r="CG79">
        <v>10</v>
      </c>
      <c r="CH79">
        <v>17</v>
      </c>
      <c r="CI79">
        <v>11</v>
      </c>
      <c r="CJ79">
        <v>10</v>
      </c>
      <c r="CK79">
        <v>13</v>
      </c>
      <c r="CL79">
        <v>4</v>
      </c>
      <c r="CM79">
        <v>6</v>
      </c>
      <c r="CN79">
        <v>3</v>
      </c>
      <c r="CO79">
        <v>5</v>
      </c>
      <c r="CP79">
        <v>1</v>
      </c>
      <c r="CQ79">
        <v>2</v>
      </c>
      <c r="CR79">
        <v>5</v>
      </c>
      <c r="CS79">
        <v>4</v>
      </c>
      <c r="CT79">
        <v>4</v>
      </c>
      <c r="CU79">
        <v>7</v>
      </c>
      <c r="CV79">
        <v>5</v>
      </c>
      <c r="CW79">
        <v>8</v>
      </c>
      <c r="CX79">
        <v>4</v>
      </c>
      <c r="CY79">
        <v>3</v>
      </c>
      <c r="CZ79">
        <v>1</v>
      </c>
      <c r="DA79">
        <v>2</v>
      </c>
      <c r="DB79">
        <v>3</v>
      </c>
      <c r="DC79">
        <v>3</v>
      </c>
      <c r="DD79">
        <v>5</v>
      </c>
      <c r="DE79">
        <v>4</v>
      </c>
      <c r="DF79">
        <v>4</v>
      </c>
      <c r="DG79">
        <v>1</v>
      </c>
      <c r="DH79">
        <v>1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</row>
    <row r="80" spans="1:130">
      <c r="A80">
        <v>8716</v>
      </c>
      <c r="B80" t="s">
        <v>161</v>
      </c>
      <c r="C80" s="7">
        <f t="shared" si="0"/>
        <v>34</v>
      </c>
      <c r="D80" s="87">
        <f t="shared" si="1"/>
        <v>1.0413476263399695</v>
      </c>
      <c r="E80" s="7">
        <f t="shared" si="2"/>
        <v>258</v>
      </c>
      <c r="F80" s="87">
        <f t="shared" si="3"/>
        <v>7.9019908116385915</v>
      </c>
      <c r="G80" s="7">
        <f t="shared" si="4"/>
        <v>410</v>
      </c>
      <c r="H80" s="87">
        <f t="shared" si="5"/>
        <v>12.557427258805513</v>
      </c>
      <c r="I80" s="7">
        <f t="shared" si="6"/>
        <v>344</v>
      </c>
      <c r="J80" s="87">
        <f t="shared" si="7"/>
        <v>10.535987748851456</v>
      </c>
      <c r="K80" s="7">
        <f t="shared" si="8"/>
        <v>1630</v>
      </c>
      <c r="L80" s="87">
        <f t="shared" si="9"/>
        <v>49.923430321592647</v>
      </c>
      <c r="M80" s="7">
        <f t="shared" si="10"/>
        <v>459</v>
      </c>
      <c r="N80" s="87">
        <f t="shared" si="11"/>
        <v>14.058192955589584</v>
      </c>
      <c r="O80" s="7">
        <f t="shared" si="12"/>
        <v>130</v>
      </c>
      <c r="P80" s="87">
        <f t="shared" si="13"/>
        <v>3.9816232771822357</v>
      </c>
      <c r="Q80" s="7">
        <f t="shared" si="14"/>
        <v>3265</v>
      </c>
      <c r="T80">
        <v>3265</v>
      </c>
      <c r="U80">
        <v>34</v>
      </c>
      <c r="V80">
        <v>60</v>
      </c>
      <c r="W80">
        <v>48</v>
      </c>
      <c r="X80">
        <v>48</v>
      </c>
      <c r="Y80">
        <v>59</v>
      </c>
      <c r="Z80">
        <v>43</v>
      </c>
      <c r="AA80">
        <v>36</v>
      </c>
      <c r="AB80">
        <v>41</v>
      </c>
      <c r="AC80">
        <v>40</v>
      </c>
      <c r="AD80">
        <v>40</v>
      </c>
      <c r="AE80">
        <v>44</v>
      </c>
      <c r="AF80">
        <v>42</v>
      </c>
      <c r="AG80">
        <v>48</v>
      </c>
      <c r="AH80">
        <v>45</v>
      </c>
      <c r="AI80">
        <v>38</v>
      </c>
      <c r="AJ80">
        <v>36</v>
      </c>
      <c r="AK80">
        <v>38</v>
      </c>
      <c r="AL80">
        <v>27</v>
      </c>
      <c r="AM80">
        <v>35</v>
      </c>
      <c r="AN80">
        <v>31</v>
      </c>
      <c r="AO80">
        <v>29</v>
      </c>
      <c r="AP80">
        <v>25</v>
      </c>
      <c r="AQ80">
        <v>42</v>
      </c>
      <c r="AR80">
        <v>37</v>
      </c>
      <c r="AS80">
        <v>38</v>
      </c>
      <c r="AT80">
        <v>42</v>
      </c>
      <c r="AU80">
        <v>42</v>
      </c>
      <c r="AV80">
        <v>44</v>
      </c>
      <c r="AW80">
        <v>50</v>
      </c>
      <c r="AX80">
        <v>53</v>
      </c>
      <c r="AY80">
        <v>47</v>
      </c>
      <c r="AZ80">
        <v>46</v>
      </c>
      <c r="BA80">
        <v>46</v>
      </c>
      <c r="BB80">
        <v>54</v>
      </c>
      <c r="BC80">
        <v>77</v>
      </c>
      <c r="BD80">
        <v>51</v>
      </c>
      <c r="BE80">
        <v>39</v>
      </c>
      <c r="BF80">
        <v>44</v>
      </c>
      <c r="BG80">
        <v>44</v>
      </c>
      <c r="BH80">
        <v>37</v>
      </c>
      <c r="BI80">
        <v>42</v>
      </c>
      <c r="BJ80">
        <v>32</v>
      </c>
      <c r="BK80">
        <v>31</v>
      </c>
      <c r="BL80">
        <v>46</v>
      </c>
      <c r="BM80">
        <v>36</v>
      </c>
      <c r="BN80">
        <v>35</v>
      </c>
      <c r="BO80">
        <v>32</v>
      </c>
      <c r="BP80">
        <v>33</v>
      </c>
      <c r="BQ80">
        <v>30</v>
      </c>
      <c r="BR80">
        <v>26</v>
      </c>
      <c r="BS80">
        <v>38</v>
      </c>
      <c r="BT80">
        <v>31</v>
      </c>
      <c r="BU80">
        <v>32</v>
      </c>
      <c r="BV80">
        <v>24</v>
      </c>
      <c r="BW80">
        <v>32</v>
      </c>
      <c r="BX80">
        <v>33</v>
      </c>
      <c r="BY80">
        <v>29</v>
      </c>
      <c r="BZ80">
        <v>39</v>
      </c>
      <c r="CA80">
        <v>33</v>
      </c>
      <c r="CB80">
        <v>49</v>
      </c>
      <c r="CC80">
        <v>31</v>
      </c>
      <c r="CD80">
        <v>32</v>
      </c>
      <c r="CE80">
        <v>38</v>
      </c>
      <c r="CF80">
        <v>50</v>
      </c>
      <c r="CG80">
        <v>34</v>
      </c>
      <c r="CH80">
        <v>46</v>
      </c>
      <c r="CI80">
        <v>42</v>
      </c>
      <c r="CJ80">
        <v>55</v>
      </c>
      <c r="CK80">
        <v>37</v>
      </c>
      <c r="CL80">
        <v>40</v>
      </c>
      <c r="CM80">
        <v>48</v>
      </c>
      <c r="CN80">
        <v>44</v>
      </c>
      <c r="CO80">
        <v>35</v>
      </c>
      <c r="CP80">
        <v>44</v>
      </c>
      <c r="CQ80">
        <v>25</v>
      </c>
      <c r="CR80">
        <v>28</v>
      </c>
      <c r="CS80">
        <v>41</v>
      </c>
      <c r="CT80">
        <v>18</v>
      </c>
      <c r="CU80">
        <v>27</v>
      </c>
      <c r="CV80">
        <v>17</v>
      </c>
      <c r="CW80">
        <v>18</v>
      </c>
      <c r="CX80">
        <v>15</v>
      </c>
      <c r="CY80">
        <v>13</v>
      </c>
      <c r="CZ80">
        <v>16</v>
      </c>
      <c r="DA80">
        <v>10</v>
      </c>
      <c r="DB80">
        <v>5</v>
      </c>
      <c r="DC80">
        <v>12</v>
      </c>
      <c r="DD80">
        <v>7</v>
      </c>
      <c r="DE80">
        <v>8</v>
      </c>
      <c r="DF80">
        <v>8</v>
      </c>
      <c r="DG80">
        <v>3</v>
      </c>
      <c r="DH80">
        <v>2</v>
      </c>
      <c r="DI80">
        <v>2</v>
      </c>
      <c r="DJ80">
        <v>4</v>
      </c>
      <c r="DK80">
        <v>3</v>
      </c>
      <c r="DL80">
        <v>1</v>
      </c>
      <c r="DM80">
        <v>2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</row>
    <row r="81" spans="1:130">
      <c r="A81" s="4">
        <v>8717</v>
      </c>
      <c r="B81" s="4" t="s">
        <v>162</v>
      </c>
      <c r="C81" s="6">
        <f t="shared" si="0"/>
        <v>21</v>
      </c>
      <c r="D81" s="86">
        <f t="shared" si="1"/>
        <v>0.79817559863169896</v>
      </c>
      <c r="E81" s="6">
        <f t="shared" si="2"/>
        <v>167</v>
      </c>
      <c r="F81" s="86">
        <f t="shared" si="3"/>
        <v>6.3473964272139876</v>
      </c>
      <c r="G81" s="6">
        <f t="shared" si="4"/>
        <v>317</v>
      </c>
      <c r="H81" s="86">
        <f t="shared" si="5"/>
        <v>12.048650703154694</v>
      </c>
      <c r="I81" s="6">
        <f t="shared" si="6"/>
        <v>328</v>
      </c>
      <c r="J81" s="86">
        <f t="shared" si="7"/>
        <v>12.466742683390345</v>
      </c>
      <c r="K81" s="6">
        <f t="shared" si="8"/>
        <v>1509</v>
      </c>
      <c r="L81" s="86">
        <f t="shared" si="9"/>
        <v>57.35461801596351</v>
      </c>
      <c r="M81" s="6">
        <f t="shared" si="10"/>
        <v>220</v>
      </c>
      <c r="N81" s="86">
        <f t="shared" si="11"/>
        <v>8.3618396047130368</v>
      </c>
      <c r="O81" s="6">
        <f t="shared" si="12"/>
        <v>69</v>
      </c>
      <c r="P81" s="86">
        <f t="shared" si="13"/>
        <v>2.6225769669327255</v>
      </c>
      <c r="Q81" s="6">
        <f t="shared" si="14"/>
        <v>2631</v>
      </c>
      <c r="T81">
        <v>2631</v>
      </c>
      <c r="U81">
        <v>21</v>
      </c>
      <c r="V81">
        <v>42</v>
      </c>
      <c r="W81">
        <v>33</v>
      </c>
      <c r="X81">
        <v>29</v>
      </c>
      <c r="Y81">
        <v>34</v>
      </c>
      <c r="Z81">
        <v>29</v>
      </c>
      <c r="AA81">
        <v>30</v>
      </c>
      <c r="AB81">
        <v>23</v>
      </c>
      <c r="AC81">
        <v>29</v>
      </c>
      <c r="AD81">
        <v>33</v>
      </c>
      <c r="AE81">
        <v>38</v>
      </c>
      <c r="AF81">
        <v>37</v>
      </c>
      <c r="AG81">
        <v>27</v>
      </c>
      <c r="AH81">
        <v>37</v>
      </c>
      <c r="AI81">
        <v>27</v>
      </c>
      <c r="AJ81">
        <v>36</v>
      </c>
      <c r="AK81">
        <v>30</v>
      </c>
      <c r="AL81">
        <v>30</v>
      </c>
      <c r="AM81">
        <v>31</v>
      </c>
      <c r="AN81">
        <v>30</v>
      </c>
      <c r="AO81">
        <v>35</v>
      </c>
      <c r="AP81">
        <v>45</v>
      </c>
      <c r="AQ81">
        <v>32</v>
      </c>
      <c r="AR81">
        <v>34</v>
      </c>
      <c r="AS81">
        <v>28</v>
      </c>
      <c r="AT81">
        <v>33</v>
      </c>
      <c r="AU81">
        <v>43</v>
      </c>
      <c r="AV81">
        <v>42</v>
      </c>
      <c r="AW81">
        <v>43</v>
      </c>
      <c r="AX81">
        <v>46</v>
      </c>
      <c r="AY81">
        <v>33</v>
      </c>
      <c r="AZ81">
        <v>40</v>
      </c>
      <c r="BA81">
        <v>41</v>
      </c>
      <c r="BB81">
        <v>45</v>
      </c>
      <c r="BC81">
        <v>47</v>
      </c>
      <c r="BD81">
        <v>47</v>
      </c>
      <c r="BE81">
        <v>33</v>
      </c>
      <c r="BF81">
        <v>24</v>
      </c>
      <c r="BG81">
        <v>44</v>
      </c>
      <c r="BH81">
        <v>41</v>
      </c>
      <c r="BI81">
        <v>42</v>
      </c>
      <c r="BJ81">
        <v>37</v>
      </c>
      <c r="BK81">
        <v>50</v>
      </c>
      <c r="BL81">
        <v>31</v>
      </c>
      <c r="BM81">
        <v>26</v>
      </c>
      <c r="BN81">
        <v>36</v>
      </c>
      <c r="BO81">
        <v>39</v>
      </c>
      <c r="BP81">
        <v>44</v>
      </c>
      <c r="BQ81">
        <v>45</v>
      </c>
      <c r="BR81">
        <v>35</v>
      </c>
      <c r="BS81">
        <v>35</v>
      </c>
      <c r="BT81">
        <v>38</v>
      </c>
      <c r="BU81">
        <v>23</v>
      </c>
      <c r="BV81">
        <v>32</v>
      </c>
      <c r="BW81">
        <v>42</v>
      </c>
      <c r="BX81">
        <v>40</v>
      </c>
      <c r="BY81">
        <v>23</v>
      </c>
      <c r="BZ81">
        <v>33</v>
      </c>
      <c r="CA81">
        <v>38</v>
      </c>
      <c r="CB81">
        <v>33</v>
      </c>
      <c r="CC81">
        <v>37</v>
      </c>
      <c r="CD81">
        <v>37</v>
      </c>
      <c r="CE81">
        <v>27</v>
      </c>
      <c r="CF81">
        <v>30</v>
      </c>
      <c r="CG81">
        <v>35</v>
      </c>
      <c r="CH81">
        <v>28</v>
      </c>
      <c r="CI81">
        <v>24</v>
      </c>
      <c r="CJ81">
        <v>22</v>
      </c>
      <c r="CK81">
        <v>25</v>
      </c>
      <c r="CL81">
        <v>18</v>
      </c>
      <c r="CM81">
        <v>24</v>
      </c>
      <c r="CN81">
        <v>20</v>
      </c>
      <c r="CO81">
        <v>13</v>
      </c>
      <c r="CP81">
        <v>15</v>
      </c>
      <c r="CQ81">
        <v>12</v>
      </c>
      <c r="CR81">
        <v>10</v>
      </c>
      <c r="CS81">
        <v>20</v>
      </c>
      <c r="CT81">
        <v>16</v>
      </c>
      <c r="CU81">
        <v>13</v>
      </c>
      <c r="CV81">
        <v>12</v>
      </c>
      <c r="CW81">
        <v>5</v>
      </c>
      <c r="CX81">
        <v>17</v>
      </c>
      <c r="CY81">
        <v>8</v>
      </c>
      <c r="CZ81">
        <v>9</v>
      </c>
      <c r="DA81">
        <v>11</v>
      </c>
      <c r="DB81">
        <v>0</v>
      </c>
      <c r="DC81">
        <v>6</v>
      </c>
      <c r="DD81">
        <v>2</v>
      </c>
      <c r="DE81">
        <v>2</v>
      </c>
      <c r="DF81">
        <v>2</v>
      </c>
      <c r="DG81">
        <v>1</v>
      </c>
      <c r="DH81">
        <v>2</v>
      </c>
      <c r="DI81">
        <v>1</v>
      </c>
      <c r="DJ81">
        <v>1</v>
      </c>
      <c r="DK81">
        <v>1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</row>
    <row r="82" spans="1:130">
      <c r="A82">
        <v>8719</v>
      </c>
      <c r="B82" t="s">
        <v>163</v>
      </c>
      <c r="C82" s="7">
        <f t="shared" si="0"/>
        <v>5</v>
      </c>
      <c r="D82" s="87">
        <f t="shared" si="1"/>
        <v>0.927643784786642</v>
      </c>
      <c r="E82" s="7">
        <f t="shared" si="2"/>
        <v>21</v>
      </c>
      <c r="F82" s="87">
        <f t="shared" si="3"/>
        <v>3.8961038961038961</v>
      </c>
      <c r="G82" s="7">
        <f t="shared" si="4"/>
        <v>51</v>
      </c>
      <c r="H82" s="87">
        <f t="shared" si="5"/>
        <v>9.461966604823747</v>
      </c>
      <c r="I82" s="7">
        <f t="shared" si="6"/>
        <v>46</v>
      </c>
      <c r="J82" s="87">
        <f t="shared" si="7"/>
        <v>8.5343228200371062</v>
      </c>
      <c r="K82" s="7">
        <f t="shared" si="8"/>
        <v>310</v>
      </c>
      <c r="L82" s="87">
        <f t="shared" si="9"/>
        <v>57.513914656771803</v>
      </c>
      <c r="M82" s="7">
        <f t="shared" si="10"/>
        <v>93</v>
      </c>
      <c r="N82" s="87">
        <f t="shared" si="11"/>
        <v>17.254174397031541</v>
      </c>
      <c r="O82" s="7">
        <f t="shared" si="12"/>
        <v>13</v>
      </c>
      <c r="P82" s="87">
        <f t="shared" si="13"/>
        <v>2.4118738404452689</v>
      </c>
      <c r="Q82" s="7">
        <f t="shared" si="14"/>
        <v>539</v>
      </c>
      <c r="T82">
        <v>539</v>
      </c>
      <c r="U82">
        <v>5</v>
      </c>
      <c r="V82">
        <v>5</v>
      </c>
      <c r="W82">
        <v>7</v>
      </c>
      <c r="X82">
        <v>3</v>
      </c>
      <c r="Y82">
        <v>4</v>
      </c>
      <c r="Z82">
        <v>2</v>
      </c>
      <c r="AA82">
        <v>4</v>
      </c>
      <c r="AB82">
        <v>5</v>
      </c>
      <c r="AC82">
        <v>3</v>
      </c>
      <c r="AD82">
        <v>8</v>
      </c>
      <c r="AE82">
        <v>10</v>
      </c>
      <c r="AF82">
        <v>6</v>
      </c>
      <c r="AG82">
        <v>1</v>
      </c>
      <c r="AH82">
        <v>6</v>
      </c>
      <c r="AI82">
        <v>7</v>
      </c>
      <c r="AJ82">
        <v>1</v>
      </c>
      <c r="AK82">
        <v>7</v>
      </c>
      <c r="AL82">
        <v>1</v>
      </c>
      <c r="AM82">
        <v>4</v>
      </c>
      <c r="AN82">
        <v>5</v>
      </c>
      <c r="AO82">
        <v>6</v>
      </c>
      <c r="AP82">
        <v>4</v>
      </c>
      <c r="AQ82">
        <v>8</v>
      </c>
      <c r="AR82">
        <v>7</v>
      </c>
      <c r="AS82">
        <v>4</v>
      </c>
      <c r="AT82">
        <v>0</v>
      </c>
      <c r="AU82">
        <v>10</v>
      </c>
      <c r="AV82">
        <v>6</v>
      </c>
      <c r="AW82">
        <v>9</v>
      </c>
      <c r="AX82">
        <v>11</v>
      </c>
      <c r="AY82">
        <v>7</v>
      </c>
      <c r="AZ82">
        <v>6</v>
      </c>
      <c r="BA82">
        <v>9</v>
      </c>
      <c r="BB82">
        <v>9</v>
      </c>
      <c r="BC82">
        <v>11</v>
      </c>
      <c r="BD82">
        <v>4</v>
      </c>
      <c r="BE82">
        <v>6</v>
      </c>
      <c r="BF82">
        <v>6</v>
      </c>
      <c r="BG82">
        <v>4</v>
      </c>
      <c r="BH82">
        <v>8</v>
      </c>
      <c r="BI82">
        <v>7</v>
      </c>
      <c r="BJ82">
        <v>4</v>
      </c>
      <c r="BK82">
        <v>9</v>
      </c>
      <c r="BL82">
        <v>8</v>
      </c>
      <c r="BM82">
        <v>10</v>
      </c>
      <c r="BN82">
        <v>5</v>
      </c>
      <c r="BO82">
        <v>3</v>
      </c>
      <c r="BP82">
        <v>6</v>
      </c>
      <c r="BQ82">
        <v>5</v>
      </c>
      <c r="BR82">
        <v>3</v>
      </c>
      <c r="BS82">
        <v>4</v>
      </c>
      <c r="BT82">
        <v>5</v>
      </c>
      <c r="BU82">
        <v>6</v>
      </c>
      <c r="BV82">
        <v>6</v>
      </c>
      <c r="BW82">
        <v>5</v>
      </c>
      <c r="BX82">
        <v>13</v>
      </c>
      <c r="BY82">
        <v>5</v>
      </c>
      <c r="BZ82">
        <v>9</v>
      </c>
      <c r="CA82">
        <v>7</v>
      </c>
      <c r="CB82">
        <v>11</v>
      </c>
      <c r="CC82">
        <v>10</v>
      </c>
      <c r="CD82">
        <v>9</v>
      </c>
      <c r="CE82">
        <v>5</v>
      </c>
      <c r="CF82">
        <v>10</v>
      </c>
      <c r="CG82">
        <v>12</v>
      </c>
      <c r="CH82">
        <v>15</v>
      </c>
      <c r="CI82">
        <v>12</v>
      </c>
      <c r="CJ82">
        <v>6</v>
      </c>
      <c r="CK82">
        <v>17</v>
      </c>
      <c r="CL82">
        <v>9</v>
      </c>
      <c r="CM82">
        <v>9</v>
      </c>
      <c r="CN82">
        <v>9</v>
      </c>
      <c r="CO82">
        <v>10</v>
      </c>
      <c r="CP82">
        <v>11</v>
      </c>
      <c r="CQ82">
        <v>3</v>
      </c>
      <c r="CR82">
        <v>3</v>
      </c>
      <c r="CS82">
        <v>2</v>
      </c>
      <c r="CT82">
        <v>7</v>
      </c>
      <c r="CU82">
        <v>3</v>
      </c>
      <c r="CV82">
        <v>4</v>
      </c>
      <c r="CW82">
        <v>2</v>
      </c>
      <c r="CX82">
        <v>5</v>
      </c>
      <c r="CY82">
        <v>2</v>
      </c>
      <c r="CZ82">
        <v>0</v>
      </c>
      <c r="DA82">
        <v>0</v>
      </c>
      <c r="DB82">
        <v>0</v>
      </c>
      <c r="DC82">
        <v>1</v>
      </c>
      <c r="DD82">
        <v>0</v>
      </c>
      <c r="DE82">
        <v>2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</row>
    <row r="83" spans="1:130">
      <c r="A83" s="31">
        <v>8720</v>
      </c>
      <c r="B83" s="4" t="s">
        <v>164</v>
      </c>
      <c r="C83" s="6">
        <f t="shared" si="0"/>
        <v>9</v>
      </c>
      <c r="D83" s="86">
        <f t="shared" si="1"/>
        <v>1.5228426395939088</v>
      </c>
      <c r="E83" s="6">
        <f t="shared" si="2"/>
        <v>44</v>
      </c>
      <c r="F83" s="86">
        <f t="shared" si="3"/>
        <v>7.4450084602368864</v>
      </c>
      <c r="G83" s="6">
        <f t="shared" si="4"/>
        <v>65</v>
      </c>
      <c r="H83" s="86">
        <f t="shared" si="5"/>
        <v>10.998307952622675</v>
      </c>
      <c r="I83" s="6">
        <f t="shared" si="6"/>
        <v>72</v>
      </c>
      <c r="J83" s="86">
        <f t="shared" si="7"/>
        <v>12.18274111675127</v>
      </c>
      <c r="K83" s="6">
        <f t="shared" si="8"/>
        <v>295</v>
      </c>
      <c r="L83" s="86">
        <f t="shared" si="9"/>
        <v>49.915397631133672</v>
      </c>
      <c r="M83" s="6">
        <f t="shared" si="10"/>
        <v>86</v>
      </c>
      <c r="N83" s="86">
        <f t="shared" si="11"/>
        <v>14.551607445008461</v>
      </c>
      <c r="O83" s="6">
        <f t="shared" si="12"/>
        <v>20</v>
      </c>
      <c r="P83" s="86">
        <f t="shared" si="13"/>
        <v>3.3840947546531304</v>
      </c>
      <c r="Q83" s="6">
        <f t="shared" si="14"/>
        <v>591</v>
      </c>
      <c r="T83">
        <v>591</v>
      </c>
      <c r="U83">
        <v>9</v>
      </c>
      <c r="V83">
        <v>10</v>
      </c>
      <c r="W83">
        <v>10</v>
      </c>
      <c r="X83">
        <v>5</v>
      </c>
      <c r="Y83">
        <v>8</v>
      </c>
      <c r="Z83">
        <v>11</v>
      </c>
      <c r="AA83">
        <v>6</v>
      </c>
      <c r="AB83">
        <v>8</v>
      </c>
      <c r="AC83">
        <v>5</v>
      </c>
      <c r="AD83">
        <v>5</v>
      </c>
      <c r="AE83">
        <v>3</v>
      </c>
      <c r="AF83">
        <v>4</v>
      </c>
      <c r="AG83">
        <v>9</v>
      </c>
      <c r="AH83">
        <v>6</v>
      </c>
      <c r="AI83">
        <v>12</v>
      </c>
      <c r="AJ83">
        <v>7</v>
      </c>
      <c r="AK83">
        <v>10</v>
      </c>
      <c r="AL83">
        <v>7</v>
      </c>
      <c r="AM83">
        <v>8</v>
      </c>
      <c r="AN83">
        <v>10</v>
      </c>
      <c r="AO83">
        <v>6</v>
      </c>
      <c r="AP83">
        <v>9</v>
      </c>
      <c r="AQ83">
        <v>4</v>
      </c>
      <c r="AR83">
        <v>5</v>
      </c>
      <c r="AS83">
        <v>6</v>
      </c>
      <c r="AT83">
        <v>7</v>
      </c>
      <c r="AU83">
        <v>10</v>
      </c>
      <c r="AV83">
        <v>8</v>
      </c>
      <c r="AW83">
        <v>6</v>
      </c>
      <c r="AX83">
        <v>9</v>
      </c>
      <c r="AY83">
        <v>7</v>
      </c>
      <c r="AZ83">
        <v>8</v>
      </c>
      <c r="BA83">
        <v>6</v>
      </c>
      <c r="BB83">
        <v>5</v>
      </c>
      <c r="BC83">
        <v>10</v>
      </c>
      <c r="BD83">
        <v>13</v>
      </c>
      <c r="BE83">
        <v>6</v>
      </c>
      <c r="BF83">
        <v>11</v>
      </c>
      <c r="BG83">
        <v>5</v>
      </c>
      <c r="BH83">
        <v>3</v>
      </c>
      <c r="BI83">
        <v>4</v>
      </c>
      <c r="BJ83">
        <v>6</v>
      </c>
      <c r="BK83">
        <v>5</v>
      </c>
      <c r="BL83">
        <v>1</v>
      </c>
      <c r="BM83">
        <v>5</v>
      </c>
      <c r="BN83">
        <v>6</v>
      </c>
      <c r="BO83">
        <v>5</v>
      </c>
      <c r="BP83">
        <v>14</v>
      </c>
      <c r="BQ83">
        <v>8</v>
      </c>
      <c r="BR83">
        <v>7</v>
      </c>
      <c r="BS83">
        <v>8</v>
      </c>
      <c r="BT83">
        <v>5</v>
      </c>
      <c r="BU83">
        <v>6</v>
      </c>
      <c r="BV83">
        <v>5</v>
      </c>
      <c r="BW83">
        <v>9</v>
      </c>
      <c r="BX83">
        <v>10</v>
      </c>
      <c r="BY83">
        <v>12</v>
      </c>
      <c r="BZ83">
        <v>11</v>
      </c>
      <c r="CA83">
        <v>7</v>
      </c>
      <c r="CB83">
        <v>3</v>
      </c>
      <c r="CC83">
        <v>11</v>
      </c>
      <c r="CD83">
        <v>11</v>
      </c>
      <c r="CE83">
        <v>6</v>
      </c>
      <c r="CF83">
        <v>8</v>
      </c>
      <c r="CG83">
        <v>5</v>
      </c>
      <c r="CH83">
        <v>5</v>
      </c>
      <c r="CI83">
        <v>5</v>
      </c>
      <c r="CJ83">
        <v>11</v>
      </c>
      <c r="CK83">
        <v>9</v>
      </c>
      <c r="CL83">
        <v>10</v>
      </c>
      <c r="CM83">
        <v>6</v>
      </c>
      <c r="CN83">
        <v>5</v>
      </c>
      <c r="CO83">
        <v>11</v>
      </c>
      <c r="CP83">
        <v>3</v>
      </c>
      <c r="CQ83">
        <v>9</v>
      </c>
      <c r="CR83">
        <v>7</v>
      </c>
      <c r="CS83">
        <v>4</v>
      </c>
      <c r="CT83">
        <v>3</v>
      </c>
      <c r="CU83">
        <v>3</v>
      </c>
      <c r="CV83">
        <v>5</v>
      </c>
      <c r="CW83">
        <v>2</v>
      </c>
      <c r="CX83">
        <v>4</v>
      </c>
      <c r="CY83">
        <v>4</v>
      </c>
      <c r="CZ83">
        <v>1</v>
      </c>
      <c r="DA83">
        <v>0</v>
      </c>
      <c r="DB83">
        <v>1</v>
      </c>
      <c r="DC83">
        <v>0</v>
      </c>
      <c r="DD83">
        <v>2</v>
      </c>
      <c r="DE83">
        <v>2</v>
      </c>
      <c r="DF83">
        <v>0</v>
      </c>
      <c r="DG83">
        <v>1</v>
      </c>
      <c r="DH83">
        <v>1</v>
      </c>
      <c r="DI83">
        <v>0</v>
      </c>
      <c r="DJ83">
        <v>1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</row>
    <row r="84" spans="1:130">
      <c r="A84">
        <v>8721</v>
      </c>
      <c r="B84" t="s">
        <v>165</v>
      </c>
      <c r="C84" s="7">
        <f t="shared" si="0"/>
        <v>15</v>
      </c>
      <c r="D84" s="87">
        <f t="shared" si="1"/>
        <v>1.1346444780635401</v>
      </c>
      <c r="E84" s="7">
        <f t="shared" si="2"/>
        <v>57</v>
      </c>
      <c r="F84" s="87">
        <f t="shared" si="3"/>
        <v>4.3116490166414518</v>
      </c>
      <c r="G84" s="7">
        <f t="shared" si="4"/>
        <v>159</v>
      </c>
      <c r="H84" s="87">
        <f t="shared" si="5"/>
        <v>12.027231467473525</v>
      </c>
      <c r="I84" s="7">
        <f t="shared" si="6"/>
        <v>201</v>
      </c>
      <c r="J84" s="87">
        <f t="shared" si="7"/>
        <v>15.204236006051437</v>
      </c>
      <c r="K84" s="7">
        <f t="shared" si="8"/>
        <v>727</v>
      </c>
      <c r="L84" s="87">
        <f t="shared" si="9"/>
        <v>54.992435703479579</v>
      </c>
      <c r="M84" s="7">
        <f t="shared" si="10"/>
        <v>137</v>
      </c>
      <c r="N84" s="87">
        <f t="shared" si="11"/>
        <v>10.363086232980333</v>
      </c>
      <c r="O84" s="7">
        <f t="shared" si="12"/>
        <v>26</v>
      </c>
      <c r="P84" s="87">
        <f t="shared" si="13"/>
        <v>1.9667170953101363</v>
      </c>
      <c r="Q84" s="7">
        <f t="shared" si="14"/>
        <v>1322</v>
      </c>
      <c r="T84">
        <v>1322</v>
      </c>
      <c r="U84">
        <v>15</v>
      </c>
      <c r="V84">
        <v>18</v>
      </c>
      <c r="W84">
        <v>8</v>
      </c>
      <c r="X84">
        <v>12</v>
      </c>
      <c r="Y84">
        <v>9</v>
      </c>
      <c r="Z84">
        <v>10</v>
      </c>
      <c r="AA84">
        <v>10</v>
      </c>
      <c r="AB84">
        <v>16</v>
      </c>
      <c r="AC84">
        <v>21</v>
      </c>
      <c r="AD84">
        <v>17</v>
      </c>
      <c r="AE84">
        <v>11</v>
      </c>
      <c r="AF84">
        <v>20</v>
      </c>
      <c r="AG84">
        <v>15</v>
      </c>
      <c r="AH84">
        <v>16</v>
      </c>
      <c r="AI84">
        <v>14</v>
      </c>
      <c r="AJ84">
        <v>19</v>
      </c>
      <c r="AK84">
        <v>15</v>
      </c>
      <c r="AL84">
        <v>12</v>
      </c>
      <c r="AM84">
        <v>11</v>
      </c>
      <c r="AN84">
        <v>19</v>
      </c>
      <c r="AO84">
        <v>21</v>
      </c>
      <c r="AP84">
        <v>12</v>
      </c>
      <c r="AQ84">
        <v>18</v>
      </c>
      <c r="AR84">
        <v>34</v>
      </c>
      <c r="AS84">
        <v>26</v>
      </c>
      <c r="AT84">
        <v>33</v>
      </c>
      <c r="AU84">
        <v>25</v>
      </c>
      <c r="AV84">
        <v>41</v>
      </c>
      <c r="AW84">
        <v>36</v>
      </c>
      <c r="AX84">
        <v>30</v>
      </c>
      <c r="AY84">
        <v>28</v>
      </c>
      <c r="AZ84">
        <v>32</v>
      </c>
      <c r="BA84">
        <v>33</v>
      </c>
      <c r="BB84">
        <v>27</v>
      </c>
      <c r="BC84">
        <v>21</v>
      </c>
      <c r="BD84">
        <v>17</v>
      </c>
      <c r="BE84">
        <v>22</v>
      </c>
      <c r="BF84">
        <v>15</v>
      </c>
      <c r="BG84">
        <v>20</v>
      </c>
      <c r="BH84">
        <v>18</v>
      </c>
      <c r="BI84">
        <v>16</v>
      </c>
      <c r="BJ84">
        <v>27</v>
      </c>
      <c r="BK84">
        <v>11</v>
      </c>
      <c r="BL84">
        <v>10</v>
      </c>
      <c r="BM84">
        <v>20</v>
      </c>
      <c r="BN84">
        <v>14</v>
      </c>
      <c r="BO84">
        <v>11</v>
      </c>
      <c r="BP84">
        <v>11</v>
      </c>
      <c r="BQ84">
        <v>12</v>
      </c>
      <c r="BR84">
        <v>14</v>
      </c>
      <c r="BS84">
        <v>14</v>
      </c>
      <c r="BT84">
        <v>6</v>
      </c>
      <c r="BU84">
        <v>9</v>
      </c>
      <c r="BV84">
        <v>13</v>
      </c>
      <c r="BW84">
        <v>12</v>
      </c>
      <c r="BX84">
        <v>10</v>
      </c>
      <c r="BY84">
        <v>12</v>
      </c>
      <c r="BZ84">
        <v>19</v>
      </c>
      <c r="CA84">
        <v>14</v>
      </c>
      <c r="CB84">
        <v>23</v>
      </c>
      <c r="CC84">
        <v>5</v>
      </c>
      <c r="CD84">
        <v>14</v>
      </c>
      <c r="CE84">
        <v>11</v>
      </c>
      <c r="CF84">
        <v>13</v>
      </c>
      <c r="CG84">
        <v>12</v>
      </c>
      <c r="CH84">
        <v>17</v>
      </c>
      <c r="CI84">
        <v>12</v>
      </c>
      <c r="CJ84">
        <v>19</v>
      </c>
      <c r="CK84">
        <v>15</v>
      </c>
      <c r="CL84">
        <v>16</v>
      </c>
      <c r="CM84">
        <v>14</v>
      </c>
      <c r="CN84">
        <v>9</v>
      </c>
      <c r="CO84">
        <v>8</v>
      </c>
      <c r="CP84">
        <v>16</v>
      </c>
      <c r="CQ84">
        <v>7</v>
      </c>
      <c r="CR84">
        <v>7</v>
      </c>
      <c r="CS84">
        <v>7</v>
      </c>
      <c r="CT84">
        <v>7</v>
      </c>
      <c r="CU84">
        <v>7</v>
      </c>
      <c r="CV84">
        <v>5</v>
      </c>
      <c r="CW84">
        <v>2</v>
      </c>
      <c r="CX84">
        <v>5</v>
      </c>
      <c r="CY84">
        <v>1</v>
      </c>
      <c r="CZ84">
        <v>1</v>
      </c>
      <c r="DA84">
        <v>6</v>
      </c>
      <c r="DB84">
        <v>2</v>
      </c>
      <c r="DC84">
        <v>3</v>
      </c>
      <c r="DD84">
        <v>2</v>
      </c>
      <c r="DE84">
        <v>0</v>
      </c>
      <c r="DF84">
        <v>1</v>
      </c>
      <c r="DG84">
        <v>0</v>
      </c>
      <c r="DH84">
        <v>1</v>
      </c>
      <c r="DI84">
        <v>1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</row>
    <row r="85" spans="1:130">
      <c r="A85" s="4">
        <v>8722</v>
      </c>
      <c r="B85" s="4" t="s">
        <v>166</v>
      </c>
      <c r="C85" s="6">
        <f t="shared" si="0"/>
        <v>4</v>
      </c>
      <c r="D85" s="86">
        <f t="shared" si="1"/>
        <v>0.57224606580829751</v>
      </c>
      <c r="E85" s="6">
        <f t="shared" si="2"/>
        <v>44</v>
      </c>
      <c r="F85" s="86">
        <f t="shared" si="3"/>
        <v>6.2947067238912728</v>
      </c>
      <c r="G85" s="6">
        <f t="shared" si="4"/>
        <v>98</v>
      </c>
      <c r="H85" s="86">
        <f t="shared" si="5"/>
        <v>14.020028612303289</v>
      </c>
      <c r="I85" s="6">
        <f t="shared" si="6"/>
        <v>101</v>
      </c>
      <c r="J85" s="86">
        <f t="shared" si="7"/>
        <v>14.449213161659513</v>
      </c>
      <c r="K85" s="6">
        <f t="shared" si="8"/>
        <v>358</v>
      </c>
      <c r="L85" s="86">
        <f t="shared" si="9"/>
        <v>51.216022889842627</v>
      </c>
      <c r="M85" s="6">
        <f t="shared" si="10"/>
        <v>70</v>
      </c>
      <c r="N85" s="86">
        <f t="shared" si="11"/>
        <v>10.014306151645208</v>
      </c>
      <c r="O85" s="6">
        <f t="shared" si="12"/>
        <v>24</v>
      </c>
      <c r="P85" s="86">
        <f t="shared" si="13"/>
        <v>3.4334763948497855</v>
      </c>
      <c r="Q85" s="6">
        <f t="shared" si="14"/>
        <v>699</v>
      </c>
      <c r="T85">
        <v>699</v>
      </c>
      <c r="U85">
        <v>4</v>
      </c>
      <c r="V85">
        <v>9</v>
      </c>
      <c r="W85">
        <v>13</v>
      </c>
      <c r="X85">
        <v>5</v>
      </c>
      <c r="Y85">
        <v>7</v>
      </c>
      <c r="Z85">
        <v>10</v>
      </c>
      <c r="AA85">
        <v>7</v>
      </c>
      <c r="AB85">
        <v>6</v>
      </c>
      <c r="AC85">
        <v>16</v>
      </c>
      <c r="AD85">
        <v>11</v>
      </c>
      <c r="AE85">
        <v>5</v>
      </c>
      <c r="AF85">
        <v>11</v>
      </c>
      <c r="AG85">
        <v>11</v>
      </c>
      <c r="AH85">
        <v>11</v>
      </c>
      <c r="AI85">
        <v>10</v>
      </c>
      <c r="AJ85">
        <v>10</v>
      </c>
      <c r="AK85">
        <v>11</v>
      </c>
      <c r="AL85">
        <v>16</v>
      </c>
      <c r="AM85">
        <v>8</v>
      </c>
      <c r="AN85">
        <v>10</v>
      </c>
      <c r="AO85">
        <v>13</v>
      </c>
      <c r="AP85">
        <v>11</v>
      </c>
      <c r="AQ85">
        <v>7</v>
      </c>
      <c r="AR85">
        <v>10</v>
      </c>
      <c r="AS85">
        <v>8</v>
      </c>
      <c r="AT85">
        <v>7</v>
      </c>
      <c r="AU85">
        <v>5</v>
      </c>
      <c r="AV85">
        <v>5</v>
      </c>
      <c r="AW85">
        <v>3</v>
      </c>
      <c r="AX85">
        <v>4</v>
      </c>
      <c r="AY85">
        <v>8</v>
      </c>
      <c r="AZ85">
        <v>3</v>
      </c>
      <c r="BA85">
        <v>4</v>
      </c>
      <c r="BB85">
        <v>7</v>
      </c>
      <c r="BC85">
        <v>10</v>
      </c>
      <c r="BD85">
        <v>7</v>
      </c>
      <c r="BE85">
        <v>8</v>
      </c>
      <c r="BF85">
        <v>12</v>
      </c>
      <c r="BG85">
        <v>12</v>
      </c>
      <c r="BH85">
        <v>9</v>
      </c>
      <c r="BI85">
        <v>10</v>
      </c>
      <c r="BJ85">
        <v>9</v>
      </c>
      <c r="BK85">
        <v>13</v>
      </c>
      <c r="BL85">
        <v>7</v>
      </c>
      <c r="BM85">
        <v>5</v>
      </c>
      <c r="BN85">
        <v>9</v>
      </c>
      <c r="BO85">
        <v>7</v>
      </c>
      <c r="BP85">
        <v>6</v>
      </c>
      <c r="BQ85">
        <v>7</v>
      </c>
      <c r="BR85">
        <v>3</v>
      </c>
      <c r="BS85">
        <v>12</v>
      </c>
      <c r="BT85">
        <v>9</v>
      </c>
      <c r="BU85">
        <v>13</v>
      </c>
      <c r="BV85">
        <v>6</v>
      </c>
      <c r="BW85">
        <v>13</v>
      </c>
      <c r="BX85">
        <v>4</v>
      </c>
      <c r="BY85">
        <v>11</v>
      </c>
      <c r="BZ85">
        <v>16</v>
      </c>
      <c r="CA85">
        <v>12</v>
      </c>
      <c r="CB85">
        <v>12</v>
      </c>
      <c r="CC85">
        <v>10</v>
      </c>
      <c r="CD85">
        <v>12</v>
      </c>
      <c r="CE85">
        <v>12</v>
      </c>
      <c r="CF85">
        <v>9</v>
      </c>
      <c r="CG85">
        <v>11</v>
      </c>
      <c r="CH85">
        <v>12</v>
      </c>
      <c r="CI85">
        <v>11</v>
      </c>
      <c r="CJ85">
        <v>5</v>
      </c>
      <c r="CK85">
        <v>11</v>
      </c>
      <c r="CL85">
        <v>8</v>
      </c>
      <c r="CM85">
        <v>8</v>
      </c>
      <c r="CN85">
        <v>3</v>
      </c>
      <c r="CO85">
        <v>5</v>
      </c>
      <c r="CP85">
        <v>4</v>
      </c>
      <c r="CQ85">
        <v>5</v>
      </c>
      <c r="CR85">
        <v>4</v>
      </c>
      <c r="CS85">
        <v>3</v>
      </c>
      <c r="CT85">
        <v>4</v>
      </c>
      <c r="CU85">
        <v>6</v>
      </c>
      <c r="CV85">
        <v>4</v>
      </c>
      <c r="CW85">
        <v>3</v>
      </c>
      <c r="CX85">
        <v>5</v>
      </c>
      <c r="CY85">
        <v>2</v>
      </c>
      <c r="CZ85">
        <v>1</v>
      </c>
      <c r="DA85">
        <v>2</v>
      </c>
      <c r="DB85">
        <v>2</v>
      </c>
      <c r="DC85">
        <v>0</v>
      </c>
      <c r="DD85">
        <v>1</v>
      </c>
      <c r="DE85">
        <v>0</v>
      </c>
      <c r="DF85">
        <v>1</v>
      </c>
      <c r="DG85">
        <v>0</v>
      </c>
      <c r="DH85">
        <v>0</v>
      </c>
      <c r="DI85">
        <v>5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</row>
    <row r="86" spans="1:130">
      <c r="C86" s="11">
        <f>SUM(C71:C85)</f>
        <v>367</v>
      </c>
      <c r="D86" s="88">
        <f t="shared" ref="D86" si="22">(C86/Q86)*100</f>
        <v>1.0770043432327738</v>
      </c>
      <c r="E86" s="11">
        <f t="shared" ref="E86:Q86" si="23">SUM(E71:E85)</f>
        <v>2086</v>
      </c>
      <c r="F86" s="88">
        <f t="shared" ref="F86" si="24">(E86/Q86)*100</f>
        <v>6.1216105176663929</v>
      </c>
      <c r="G86" s="11">
        <f t="shared" si="23"/>
        <v>4142</v>
      </c>
      <c r="H86" s="88">
        <f t="shared" ref="H86" si="25">(G86/Q86)*100</f>
        <v>12.155182533161168</v>
      </c>
      <c r="I86" s="11">
        <f t="shared" si="23"/>
        <v>4477</v>
      </c>
      <c r="J86" s="88">
        <f t="shared" ref="J86" si="26">(I86/Q86)*100</f>
        <v>13.138279140744219</v>
      </c>
      <c r="K86" s="11">
        <f t="shared" si="23"/>
        <v>17929</v>
      </c>
      <c r="L86" s="88">
        <f t="shared" ref="L86" si="27">(K86/Q86)*100</f>
        <v>52.614743514497007</v>
      </c>
      <c r="M86" s="11">
        <f t="shared" si="23"/>
        <v>3825</v>
      </c>
      <c r="N86" s="88">
        <f t="shared" ref="N86" si="28">(M86/Q86)*100</f>
        <v>11.22490902688109</v>
      </c>
      <c r="O86" s="11">
        <f t="shared" si="23"/>
        <v>1250</v>
      </c>
      <c r="P86" s="88">
        <f t="shared" ref="P86" si="29">(O86/Q86)*100</f>
        <v>3.6682709238173494</v>
      </c>
      <c r="Q86" s="11">
        <f t="shared" si="23"/>
        <v>34076</v>
      </c>
    </row>
    <row r="88" spans="1:130">
      <c r="B88" s="14" t="s">
        <v>8</v>
      </c>
      <c r="C88" s="11">
        <f>C15+C21+C32+C43+C50+C63+C69+C86</f>
        <v>4318</v>
      </c>
      <c r="D88" s="88">
        <f t="shared" ref="D88" si="30">(C88/Q88)*100</f>
        <v>1.1252821023334358</v>
      </c>
      <c r="E88" s="11">
        <f t="shared" ref="E88:Q88" si="31">E15+E21+E32+E43+E50+E63+E69+E86</f>
        <v>23040</v>
      </c>
      <c r="F88" s="88">
        <f t="shared" ref="F88" si="32">(E88/Q88)*100</f>
        <v>6.0042843070315799</v>
      </c>
      <c r="G88" s="11">
        <f t="shared" si="31"/>
        <v>47763</v>
      </c>
      <c r="H88" s="88">
        <f t="shared" ref="H88" si="33">(G88/Q88)*100</f>
        <v>12.447162819303358</v>
      </c>
      <c r="I88" s="11">
        <f t="shared" si="31"/>
        <v>50014</v>
      </c>
      <c r="J88" s="88">
        <f t="shared" ref="J88" si="34">(I88/Q88)*100</f>
        <v>13.033779311279403</v>
      </c>
      <c r="K88" s="11">
        <f t="shared" si="31"/>
        <v>206751</v>
      </c>
      <c r="L88" s="88">
        <f t="shared" ref="L88" si="35">(K88/Q88)*100</f>
        <v>53.879851769231166</v>
      </c>
      <c r="M88" s="11">
        <f t="shared" si="31"/>
        <v>38120</v>
      </c>
      <c r="N88" s="88">
        <f t="shared" ref="N88" si="36">(M88/Q88)*100</f>
        <v>9.9341717788213462</v>
      </c>
      <c r="O88" s="11">
        <f t="shared" si="31"/>
        <v>13720</v>
      </c>
      <c r="P88" s="88">
        <f t="shared" ref="P88" si="37">(O88/Q88)*100</f>
        <v>3.5754679119997079</v>
      </c>
      <c r="Q88" s="11">
        <f t="shared" si="31"/>
        <v>383726</v>
      </c>
    </row>
    <row r="90" spans="1:130">
      <c r="B90" s="233" t="s">
        <v>843</v>
      </c>
    </row>
  </sheetData>
  <hyperlinks>
    <hyperlink ref="B1" location="Efnisyfirlit!A1" display="Efnisyfirlit" xr:uid="{C2DCFF8D-0752-4B61-9F8D-1F6FE2B841E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17F7-A956-46F5-80DB-F809B141F4B4}">
  <dimension ref="A1:N398"/>
  <sheetViews>
    <sheetView workbookViewId="0">
      <selection activeCell="D1" sqref="D1"/>
    </sheetView>
  </sheetViews>
  <sheetFormatPr defaultRowHeight="15"/>
  <cols>
    <col min="1" max="1" width="1.5703125" customWidth="1"/>
    <col min="2" max="2" width="0" hidden="1" customWidth="1"/>
    <col min="3" max="3" width="2.42578125" customWidth="1"/>
    <col min="4" max="4" width="24.5703125" customWidth="1"/>
    <col min="5" max="5" width="7.5703125" style="234" customWidth="1"/>
    <col min="6" max="8" width="10.5703125" hidden="1" customWidth="1"/>
    <col min="9" max="9" width="12.42578125" customWidth="1"/>
    <col min="11" max="11" width="11.5703125" customWidth="1"/>
    <col min="12" max="12" width="10.85546875" customWidth="1"/>
    <col min="13" max="13" width="10.5703125" customWidth="1"/>
    <col min="14" max="14" width="10.140625" customWidth="1"/>
  </cols>
  <sheetData>
    <row r="1" spans="1:14">
      <c r="D1" s="71" t="s">
        <v>690</v>
      </c>
    </row>
    <row r="2" spans="1:14" ht="15.75">
      <c r="A2" s="150" t="s">
        <v>863</v>
      </c>
    </row>
    <row r="3" spans="1:14" ht="6.6" customHeight="1"/>
    <row r="4" spans="1:14">
      <c r="D4" s="151"/>
      <c r="E4" s="235"/>
      <c r="F4" s="153"/>
      <c r="G4" s="153"/>
      <c r="H4" s="153"/>
      <c r="I4" s="154" t="s">
        <v>459</v>
      </c>
      <c r="J4" s="152"/>
      <c r="K4" s="154" t="s">
        <v>460</v>
      </c>
      <c r="L4" s="154" t="s">
        <v>460</v>
      </c>
      <c r="M4" s="154" t="s">
        <v>460</v>
      </c>
      <c r="N4" s="152"/>
    </row>
    <row r="5" spans="1:14">
      <c r="D5" s="128"/>
      <c r="E5" s="236" t="s">
        <v>461</v>
      </c>
      <c r="F5" s="120"/>
      <c r="G5" s="120"/>
      <c r="H5" s="120"/>
      <c r="I5" s="155" t="s">
        <v>462</v>
      </c>
      <c r="J5" s="155" t="s">
        <v>463</v>
      </c>
      <c r="K5" s="155" t="s">
        <v>464</v>
      </c>
      <c r="L5" s="155" t="s">
        <v>464</v>
      </c>
      <c r="M5" s="155" t="s">
        <v>465</v>
      </c>
      <c r="N5" s="155" t="s">
        <v>460</v>
      </c>
    </row>
    <row r="6" spans="1:14">
      <c r="C6" s="93"/>
      <c r="D6" s="156" t="s">
        <v>466</v>
      </c>
      <c r="E6" s="237" t="s">
        <v>467</v>
      </c>
      <c r="F6" s="158" t="s">
        <v>19</v>
      </c>
      <c r="G6" s="158" t="s">
        <v>468</v>
      </c>
      <c r="H6" s="158" t="s">
        <v>469</v>
      </c>
      <c r="I6" s="157" t="s">
        <v>470</v>
      </c>
      <c r="J6" s="157" t="s">
        <v>106</v>
      </c>
      <c r="K6" s="157" t="s">
        <v>471</v>
      </c>
      <c r="L6" s="157" t="s">
        <v>472</v>
      </c>
      <c r="M6" s="157" t="s">
        <v>473</v>
      </c>
      <c r="N6" s="157" t="s">
        <v>62</v>
      </c>
    </row>
    <row r="7" spans="1:14">
      <c r="A7" s="64"/>
      <c r="B7" s="64"/>
      <c r="C7" s="64"/>
      <c r="D7" s="238"/>
      <c r="E7" s="239"/>
      <c r="F7" s="240"/>
      <c r="G7" s="241"/>
      <c r="H7" s="241"/>
      <c r="I7" s="241"/>
      <c r="J7" s="241"/>
      <c r="K7" s="242"/>
      <c r="L7" s="242"/>
      <c r="M7" s="242"/>
      <c r="N7" s="243"/>
    </row>
    <row r="8" spans="1:14">
      <c r="A8" s="95" t="s">
        <v>474</v>
      </c>
      <c r="B8" s="95"/>
      <c r="C8" s="95"/>
      <c r="D8" s="95"/>
      <c r="E8" s="244"/>
      <c r="F8" s="245"/>
      <c r="G8" s="66"/>
      <c r="H8" s="66"/>
      <c r="I8" s="66"/>
      <c r="J8" s="66"/>
      <c r="K8" s="67"/>
      <c r="L8" s="67"/>
      <c r="M8" s="67"/>
      <c r="N8" s="246"/>
    </row>
    <row r="9" spans="1:14">
      <c r="A9" s="65"/>
      <c r="B9" s="65" t="s">
        <v>323</v>
      </c>
      <c r="C9" s="95" t="s">
        <v>178</v>
      </c>
      <c r="D9" s="95"/>
      <c r="E9" s="244"/>
      <c r="F9" s="245"/>
      <c r="G9" s="66"/>
      <c r="H9" s="66"/>
      <c r="I9" s="66"/>
      <c r="J9" s="66"/>
      <c r="K9" s="67"/>
      <c r="L9" s="67"/>
      <c r="M9" s="67"/>
      <c r="N9" s="246"/>
    </row>
    <row r="10" spans="1:14">
      <c r="A10" s="65"/>
      <c r="B10" s="65"/>
      <c r="C10" s="65"/>
      <c r="D10" s="68" t="s">
        <v>475</v>
      </c>
      <c r="E10" s="247" t="s">
        <v>476</v>
      </c>
      <c r="F10" s="248">
        <v>-49929.281999999999</v>
      </c>
      <c r="G10" s="69">
        <v>730318.75100000005</v>
      </c>
      <c r="H10" s="69">
        <v>341167.902</v>
      </c>
      <c r="I10" s="69">
        <v>1071486.6529999999</v>
      </c>
      <c r="J10" s="69">
        <v>363</v>
      </c>
      <c r="K10" s="70">
        <v>39.15</v>
      </c>
      <c r="L10" s="70">
        <v>4.54</v>
      </c>
      <c r="M10" s="70">
        <v>20.3</v>
      </c>
      <c r="N10" s="249">
        <v>63.989999999999995</v>
      </c>
    </row>
    <row r="11" spans="1:14">
      <c r="A11" s="65"/>
      <c r="B11" s="65"/>
      <c r="C11" s="65"/>
      <c r="D11" s="65" t="s">
        <v>706</v>
      </c>
      <c r="E11" s="250" t="s">
        <v>476</v>
      </c>
      <c r="F11" s="245">
        <v>-68591.838000000003</v>
      </c>
      <c r="G11" s="66">
        <v>664110.09100000001</v>
      </c>
      <c r="H11" s="66">
        <v>291110.37300000002</v>
      </c>
      <c r="I11" s="66">
        <v>955220.46400000004</v>
      </c>
      <c r="J11" s="66">
        <v>416</v>
      </c>
      <c r="K11" s="67">
        <v>39.770000000000003</v>
      </c>
      <c r="L11" s="67">
        <v>3</v>
      </c>
      <c r="M11" s="67">
        <v>16.420000000000002</v>
      </c>
      <c r="N11" s="246">
        <v>59.190000000000005</v>
      </c>
    </row>
    <row r="12" spans="1:14">
      <c r="A12" s="65"/>
      <c r="B12" s="65"/>
      <c r="C12" s="65"/>
      <c r="D12" s="68" t="s">
        <v>477</v>
      </c>
      <c r="E12" s="247" t="s">
        <v>476</v>
      </c>
      <c r="F12" s="248">
        <v>-70346.081000000006</v>
      </c>
      <c r="G12" s="69">
        <v>1040115.885</v>
      </c>
      <c r="H12" s="69">
        <v>448310.49699999997</v>
      </c>
      <c r="I12" s="69">
        <v>1488426.382</v>
      </c>
      <c r="J12" s="69">
        <v>727</v>
      </c>
      <c r="K12" s="70">
        <v>60.09</v>
      </c>
      <c r="L12" s="70">
        <v>10.16</v>
      </c>
      <c r="M12" s="70">
        <v>29.14</v>
      </c>
      <c r="N12" s="249">
        <v>99.39</v>
      </c>
    </row>
    <row r="13" spans="1:14">
      <c r="A13" s="65"/>
      <c r="B13" s="65"/>
      <c r="C13" s="65"/>
      <c r="D13" s="65" t="s">
        <v>478</v>
      </c>
      <c r="E13" s="250" t="s">
        <v>479</v>
      </c>
      <c r="F13" s="245">
        <v>-12652.142</v>
      </c>
      <c r="G13" s="66">
        <v>204452.111</v>
      </c>
      <c r="H13" s="66">
        <v>116395.031</v>
      </c>
      <c r="I13" s="66">
        <v>320847.14199999999</v>
      </c>
      <c r="J13" s="66">
        <v>155</v>
      </c>
      <c r="K13" s="67">
        <v>17.760000000000002</v>
      </c>
      <c r="L13" s="67">
        <v>1.61</v>
      </c>
      <c r="M13" s="67">
        <v>12.23</v>
      </c>
      <c r="N13" s="246">
        <v>31.6</v>
      </c>
    </row>
    <row r="14" spans="1:14">
      <c r="A14" s="65"/>
      <c r="B14" s="65"/>
      <c r="C14" s="65"/>
      <c r="D14" s="68" t="s">
        <v>707</v>
      </c>
      <c r="E14" s="247" t="s">
        <v>479</v>
      </c>
      <c r="F14" s="248">
        <v>-23677.119999999999</v>
      </c>
      <c r="G14" s="69">
        <v>434815.69500000001</v>
      </c>
      <c r="H14" s="69">
        <v>239347.402</v>
      </c>
      <c r="I14" s="69">
        <v>674163.09700000007</v>
      </c>
      <c r="J14" s="69">
        <v>219</v>
      </c>
      <c r="K14" s="70">
        <v>24.34</v>
      </c>
      <c r="L14" s="70">
        <v>2.8</v>
      </c>
      <c r="M14" s="70">
        <v>8.92</v>
      </c>
      <c r="N14" s="249">
        <v>36.06</v>
      </c>
    </row>
    <row r="15" spans="1:14">
      <c r="A15" s="65"/>
      <c r="B15" s="65"/>
      <c r="C15" s="65"/>
      <c r="D15" s="65" t="s">
        <v>480</v>
      </c>
      <c r="E15" s="250" t="s">
        <v>479</v>
      </c>
      <c r="F15" s="245">
        <v>-39914.059000000001</v>
      </c>
      <c r="G15" s="66">
        <v>563578.73300000001</v>
      </c>
      <c r="H15" s="66">
        <v>309412.32699999999</v>
      </c>
      <c r="I15" s="66">
        <v>872991.06</v>
      </c>
      <c r="J15" s="66">
        <v>374</v>
      </c>
      <c r="K15" s="67">
        <v>30.37</v>
      </c>
      <c r="L15" s="67">
        <v>6.1</v>
      </c>
      <c r="M15" s="67">
        <v>18.88</v>
      </c>
      <c r="N15" s="246">
        <v>55.349999999999994</v>
      </c>
    </row>
    <row r="16" spans="1:14">
      <c r="A16" s="65"/>
      <c r="B16" s="65"/>
      <c r="C16" s="65"/>
      <c r="D16" s="68" t="s">
        <v>481</v>
      </c>
      <c r="E16" s="247" t="s">
        <v>476</v>
      </c>
      <c r="F16" s="248">
        <v>-37154.241999999998</v>
      </c>
      <c r="G16" s="69">
        <v>759614.46600000001</v>
      </c>
      <c r="H16" s="69">
        <v>363482.29100000003</v>
      </c>
      <c r="I16" s="69">
        <v>1123096.757</v>
      </c>
      <c r="J16" s="69">
        <v>448</v>
      </c>
      <c r="K16" s="70">
        <v>35.6</v>
      </c>
      <c r="L16" s="70">
        <v>11.27</v>
      </c>
      <c r="M16" s="70">
        <v>5.15</v>
      </c>
      <c r="N16" s="249">
        <v>52.02</v>
      </c>
    </row>
    <row r="17" spans="1:14">
      <c r="A17" s="65"/>
      <c r="B17" s="65"/>
      <c r="C17" s="65"/>
      <c r="D17" s="65" t="s">
        <v>482</v>
      </c>
      <c r="E17" s="250"/>
      <c r="F17" s="245">
        <v>-6863.9219999999996</v>
      </c>
      <c r="G17" s="66">
        <v>521492.31900000002</v>
      </c>
      <c r="H17" s="66">
        <v>134877.217</v>
      </c>
      <c r="I17" s="66">
        <v>656369.53600000008</v>
      </c>
      <c r="J17" s="66">
        <v>31</v>
      </c>
      <c r="K17" s="67">
        <v>22.07</v>
      </c>
      <c r="L17" s="67">
        <v>1.1399999999999999</v>
      </c>
      <c r="M17" s="67">
        <v>19</v>
      </c>
      <c r="N17" s="246">
        <v>42.21</v>
      </c>
    </row>
    <row r="18" spans="1:14">
      <c r="A18" s="65"/>
      <c r="B18" s="65"/>
      <c r="C18" s="65"/>
      <c r="D18" s="68" t="s">
        <v>483</v>
      </c>
      <c r="E18" s="247" t="s">
        <v>476</v>
      </c>
      <c r="F18" s="248">
        <v>-26150.473999999998</v>
      </c>
      <c r="G18" s="69">
        <v>494622.95600000001</v>
      </c>
      <c r="H18" s="69">
        <v>532688.902</v>
      </c>
      <c r="I18" s="69">
        <v>1027311.858</v>
      </c>
      <c r="J18" s="69">
        <v>468</v>
      </c>
      <c r="K18" s="70">
        <v>37.979999999999997</v>
      </c>
      <c r="L18" s="70">
        <v>6.86</v>
      </c>
      <c r="M18" s="70">
        <v>21.46</v>
      </c>
      <c r="N18" s="249">
        <v>66.3</v>
      </c>
    </row>
    <row r="19" spans="1:14">
      <c r="A19" s="65"/>
      <c r="B19" s="65"/>
      <c r="C19" s="65"/>
      <c r="D19" s="65" t="s">
        <v>708</v>
      </c>
      <c r="E19" s="250" t="s">
        <v>479</v>
      </c>
      <c r="F19" s="245">
        <v>-37485.114999999998</v>
      </c>
      <c r="G19" s="66">
        <v>426876.97</v>
      </c>
      <c r="H19" s="66">
        <v>256852.48199999999</v>
      </c>
      <c r="I19" s="66">
        <v>683729.45199999993</v>
      </c>
      <c r="J19" s="66">
        <v>229</v>
      </c>
      <c r="K19" s="67">
        <v>27.64</v>
      </c>
      <c r="L19" s="67">
        <v>2.02</v>
      </c>
      <c r="M19" s="67">
        <v>12.2</v>
      </c>
      <c r="N19" s="246">
        <v>41.86</v>
      </c>
    </row>
    <row r="20" spans="1:14">
      <c r="A20" s="65"/>
      <c r="B20" s="65"/>
      <c r="C20" s="65"/>
      <c r="D20" s="68" t="s">
        <v>484</v>
      </c>
      <c r="E20" s="247" t="s">
        <v>476</v>
      </c>
      <c r="F20" s="248">
        <v>-50491.822</v>
      </c>
      <c r="G20" s="69">
        <v>828807.31900000002</v>
      </c>
      <c r="H20" s="69">
        <v>338838.92800000001</v>
      </c>
      <c r="I20" s="69">
        <v>1167646.247</v>
      </c>
      <c r="J20" s="69">
        <v>365</v>
      </c>
      <c r="K20" s="70">
        <v>39.880000000000003</v>
      </c>
      <c r="L20" s="70">
        <v>4.46</v>
      </c>
      <c r="M20" s="70">
        <v>33.65</v>
      </c>
      <c r="N20" s="249">
        <v>77.990000000000009</v>
      </c>
    </row>
    <row r="21" spans="1:14">
      <c r="A21" s="65"/>
      <c r="B21" s="65"/>
      <c r="C21" s="65"/>
      <c r="D21" s="65" t="s">
        <v>485</v>
      </c>
      <c r="E21" s="250" t="s">
        <v>476</v>
      </c>
      <c r="F21" s="245">
        <v>-42881.983999999997</v>
      </c>
      <c r="G21" s="66">
        <v>862278.71400000004</v>
      </c>
      <c r="H21" s="66">
        <v>364019.05699999997</v>
      </c>
      <c r="I21" s="66">
        <v>1226297.7709999999</v>
      </c>
      <c r="J21" s="66">
        <v>466</v>
      </c>
      <c r="K21" s="67">
        <v>44.21</v>
      </c>
      <c r="L21" s="67">
        <v>7.31</v>
      </c>
      <c r="M21" s="67">
        <v>29.57</v>
      </c>
      <c r="N21" s="246">
        <v>81.09</v>
      </c>
    </row>
    <row r="22" spans="1:14">
      <c r="A22" s="65"/>
      <c r="B22" s="65"/>
      <c r="C22" s="65"/>
      <c r="D22" s="68" t="s">
        <v>486</v>
      </c>
      <c r="E22" s="247" t="s">
        <v>479</v>
      </c>
      <c r="F22" s="248">
        <v>-33290.248</v>
      </c>
      <c r="G22" s="69">
        <v>547842.91599999997</v>
      </c>
      <c r="H22" s="69">
        <v>287235.67300000001</v>
      </c>
      <c r="I22" s="69">
        <v>835078.58899999992</v>
      </c>
      <c r="J22" s="69">
        <v>356</v>
      </c>
      <c r="K22" s="70">
        <v>28.09</v>
      </c>
      <c r="L22" s="70">
        <v>5.89</v>
      </c>
      <c r="M22" s="70">
        <v>19.399999999999999</v>
      </c>
      <c r="N22" s="249">
        <v>53.379999999999995</v>
      </c>
    </row>
    <row r="23" spans="1:14">
      <c r="A23" s="65"/>
      <c r="B23" s="65"/>
      <c r="C23" s="65"/>
      <c r="D23" s="65" t="s">
        <v>487</v>
      </c>
      <c r="E23" s="250" t="s">
        <v>479</v>
      </c>
      <c r="F23" s="245">
        <v>-39045.756999999998</v>
      </c>
      <c r="G23" s="66">
        <v>556705.70499999996</v>
      </c>
      <c r="H23" s="66">
        <v>256082.103</v>
      </c>
      <c r="I23" s="66">
        <v>812787.80799999996</v>
      </c>
      <c r="J23" s="66">
        <v>336</v>
      </c>
      <c r="K23" s="67">
        <v>33.83</v>
      </c>
      <c r="L23" s="67">
        <v>1.1399999999999999</v>
      </c>
      <c r="M23" s="67">
        <v>13.53</v>
      </c>
      <c r="N23" s="246">
        <v>48.5</v>
      </c>
    </row>
    <row r="24" spans="1:14">
      <c r="A24" s="65"/>
      <c r="B24" s="65"/>
      <c r="C24" s="65"/>
      <c r="D24" s="68" t="s">
        <v>488</v>
      </c>
      <c r="E24" s="247" t="s">
        <v>489</v>
      </c>
      <c r="F24" s="248">
        <v>-50035.762999999999</v>
      </c>
      <c r="G24" s="69">
        <v>807032.73899999994</v>
      </c>
      <c r="H24" s="69">
        <v>345281.74800000002</v>
      </c>
      <c r="I24" s="69">
        <v>1152314.487</v>
      </c>
      <c r="J24" s="69">
        <v>613</v>
      </c>
      <c r="K24" s="70">
        <v>39.69</v>
      </c>
      <c r="L24" s="70">
        <v>9.34</v>
      </c>
      <c r="M24" s="70">
        <v>17.600000000000001</v>
      </c>
      <c r="N24" s="249">
        <v>66.63</v>
      </c>
    </row>
    <row r="25" spans="1:14">
      <c r="A25" s="65"/>
      <c r="B25" s="65"/>
      <c r="C25" s="65"/>
      <c r="D25" s="65" t="s">
        <v>490</v>
      </c>
      <c r="E25" s="250" t="s">
        <v>479</v>
      </c>
      <c r="F25" s="245">
        <v>-31730.623</v>
      </c>
      <c r="G25" s="66">
        <v>455189.45600000001</v>
      </c>
      <c r="H25" s="66">
        <v>234321.53</v>
      </c>
      <c r="I25" s="66">
        <v>689510.98600000003</v>
      </c>
      <c r="J25" s="66">
        <v>224</v>
      </c>
      <c r="K25" s="67">
        <v>27.25</v>
      </c>
      <c r="L25" s="67">
        <v>2.04</v>
      </c>
      <c r="M25" s="67">
        <v>13.5</v>
      </c>
      <c r="N25" s="246">
        <v>42.79</v>
      </c>
    </row>
    <row r="26" spans="1:14">
      <c r="A26" s="65"/>
      <c r="B26" s="65"/>
      <c r="C26" s="65"/>
      <c r="D26" s="68" t="s">
        <v>491</v>
      </c>
      <c r="E26" s="247" t="s">
        <v>476</v>
      </c>
      <c r="F26" s="248">
        <v>-52701.423000000003</v>
      </c>
      <c r="G26" s="69">
        <v>716031.94499999995</v>
      </c>
      <c r="H26" s="69">
        <v>275154.28499999997</v>
      </c>
      <c r="I26" s="69">
        <v>991186.23</v>
      </c>
      <c r="J26" s="69">
        <v>515</v>
      </c>
      <c r="K26" s="70">
        <v>35.74</v>
      </c>
      <c r="L26" s="70">
        <v>7.89</v>
      </c>
      <c r="M26" s="70">
        <v>24.87</v>
      </c>
      <c r="N26" s="249">
        <v>68.5</v>
      </c>
    </row>
    <row r="27" spans="1:14">
      <c r="A27" s="65"/>
      <c r="B27" s="65"/>
      <c r="C27" s="65"/>
      <c r="D27" s="65" t="s">
        <v>492</v>
      </c>
      <c r="E27" s="250" t="s">
        <v>476</v>
      </c>
      <c r="F27" s="245">
        <v>-75959.176000000007</v>
      </c>
      <c r="G27" s="66">
        <v>1031814.253</v>
      </c>
      <c r="H27" s="66">
        <v>449405.21600000001</v>
      </c>
      <c r="I27" s="66">
        <v>1481219.469</v>
      </c>
      <c r="J27" s="66">
        <v>623</v>
      </c>
      <c r="K27" s="67">
        <v>41.24</v>
      </c>
      <c r="L27" s="67">
        <v>16.07</v>
      </c>
      <c r="M27" s="67">
        <v>9.86</v>
      </c>
      <c r="N27" s="246">
        <v>67.17</v>
      </c>
    </row>
    <row r="28" spans="1:14">
      <c r="A28" s="65"/>
      <c r="B28" s="65"/>
      <c r="C28" s="65"/>
      <c r="D28" s="68" t="s">
        <v>493</v>
      </c>
      <c r="E28" s="247" t="s">
        <v>476</v>
      </c>
      <c r="F28" s="248">
        <v>-43354.298999999999</v>
      </c>
      <c r="G28" s="69">
        <v>739315.82499999995</v>
      </c>
      <c r="H28" s="69">
        <v>374172.23100000003</v>
      </c>
      <c r="I28" s="69">
        <v>1113488.0559999999</v>
      </c>
      <c r="J28" s="69">
        <v>512</v>
      </c>
      <c r="K28" s="70">
        <v>36.479999999999997</v>
      </c>
      <c r="L28" s="70">
        <v>15.54</v>
      </c>
      <c r="M28" s="70">
        <v>18.170000000000002</v>
      </c>
      <c r="N28" s="249">
        <v>70.19</v>
      </c>
    </row>
    <row r="29" spans="1:14">
      <c r="A29" s="65"/>
      <c r="B29" s="65"/>
      <c r="C29" s="65"/>
      <c r="D29" s="65" t="s">
        <v>494</v>
      </c>
      <c r="E29" s="250" t="s">
        <v>479</v>
      </c>
      <c r="F29" s="245">
        <v>-27977.217000000001</v>
      </c>
      <c r="G29" s="66">
        <v>289286.83500000002</v>
      </c>
      <c r="H29" s="66">
        <v>218881.53899999999</v>
      </c>
      <c r="I29" s="66">
        <v>508168.37400000001</v>
      </c>
      <c r="J29" s="66">
        <v>144</v>
      </c>
      <c r="K29" s="67">
        <v>16.98</v>
      </c>
      <c r="L29" s="67">
        <v>0.54</v>
      </c>
      <c r="M29" s="67">
        <v>8.98</v>
      </c>
      <c r="N29" s="246">
        <v>26.5</v>
      </c>
    </row>
    <row r="30" spans="1:14">
      <c r="A30" s="65"/>
      <c r="B30" s="65"/>
      <c r="C30" s="65"/>
      <c r="D30" s="68" t="s">
        <v>709</v>
      </c>
      <c r="E30" s="247" t="s">
        <v>479</v>
      </c>
      <c r="F30" s="248">
        <v>-63729.957999999999</v>
      </c>
      <c r="G30" s="69">
        <v>474324.39</v>
      </c>
      <c r="H30" s="69">
        <v>231282.80600000001</v>
      </c>
      <c r="I30" s="69">
        <v>705607.196</v>
      </c>
      <c r="J30" s="69">
        <v>199</v>
      </c>
      <c r="K30" s="70">
        <v>19.95</v>
      </c>
      <c r="L30" s="70">
        <v>9.43</v>
      </c>
      <c r="M30" s="70">
        <v>11.08</v>
      </c>
      <c r="N30" s="249">
        <v>40.46</v>
      </c>
    </row>
    <row r="31" spans="1:14">
      <c r="A31" s="65"/>
      <c r="B31" s="65"/>
      <c r="C31" s="65"/>
      <c r="D31" s="65" t="s">
        <v>495</v>
      </c>
      <c r="E31" s="250" t="s">
        <v>476</v>
      </c>
      <c r="F31" s="245">
        <v>-47824.235999999997</v>
      </c>
      <c r="G31" s="66">
        <v>644432.18299999996</v>
      </c>
      <c r="H31" s="66">
        <v>310094.875</v>
      </c>
      <c r="I31" s="66">
        <v>954527.05799999996</v>
      </c>
      <c r="J31" s="66">
        <v>331</v>
      </c>
      <c r="K31" s="67">
        <v>36.590000000000003</v>
      </c>
      <c r="L31" s="67">
        <v>2.15</v>
      </c>
      <c r="M31" s="67">
        <v>14.66</v>
      </c>
      <c r="N31" s="246">
        <v>53.400000000000006</v>
      </c>
    </row>
    <row r="32" spans="1:14">
      <c r="A32" s="65"/>
      <c r="B32" s="65"/>
      <c r="C32" s="65"/>
      <c r="D32" s="68" t="s">
        <v>496</v>
      </c>
      <c r="E32" s="247"/>
      <c r="F32" s="248">
        <v>-852786.02099999995</v>
      </c>
      <c r="G32" s="69">
        <v>1571720.8659999999</v>
      </c>
      <c r="H32" s="69">
        <v>653868.88699999999</v>
      </c>
      <c r="I32" s="69">
        <v>2225589.753</v>
      </c>
      <c r="J32" s="69">
        <v>132</v>
      </c>
      <c r="K32" s="70">
        <v>39.880000000000003</v>
      </c>
      <c r="L32" s="70">
        <v>1.9</v>
      </c>
      <c r="M32" s="70">
        <v>121.44</v>
      </c>
      <c r="N32" s="249">
        <v>163.22</v>
      </c>
    </row>
    <row r="33" spans="1:14">
      <c r="A33" s="65"/>
      <c r="B33" s="65"/>
      <c r="C33" s="65"/>
      <c r="D33" s="65" t="s">
        <v>497</v>
      </c>
      <c r="E33" s="250" t="s">
        <v>476</v>
      </c>
      <c r="F33" s="245">
        <v>-18912.502</v>
      </c>
      <c r="G33" s="66">
        <v>289318.55699999997</v>
      </c>
      <c r="H33" s="66">
        <v>183353.943</v>
      </c>
      <c r="I33" s="66">
        <v>472672.5</v>
      </c>
      <c r="J33" s="66">
        <v>119</v>
      </c>
      <c r="K33" s="67">
        <v>14.2</v>
      </c>
      <c r="L33" s="67">
        <v>2.71</v>
      </c>
      <c r="M33" s="67">
        <v>8.65</v>
      </c>
      <c r="N33" s="246">
        <v>25.560000000000002</v>
      </c>
    </row>
    <row r="34" spans="1:14">
      <c r="A34" s="65"/>
      <c r="B34" s="65"/>
      <c r="C34" s="65"/>
      <c r="D34" s="68" t="s">
        <v>498</v>
      </c>
      <c r="E34" s="247" t="s">
        <v>476</v>
      </c>
      <c r="F34" s="248">
        <v>-63446.385999999999</v>
      </c>
      <c r="G34" s="69">
        <v>1101845.8929999999</v>
      </c>
      <c r="H34" s="69">
        <v>464403.74599999998</v>
      </c>
      <c r="I34" s="69">
        <v>1566249.639</v>
      </c>
      <c r="J34" s="69">
        <v>729</v>
      </c>
      <c r="K34" s="70">
        <v>58.82</v>
      </c>
      <c r="L34" s="70">
        <v>5.68</v>
      </c>
      <c r="M34" s="70">
        <v>29.64</v>
      </c>
      <c r="N34" s="249">
        <v>94.14</v>
      </c>
    </row>
    <row r="35" spans="1:14">
      <c r="A35" s="65"/>
      <c r="B35" s="65"/>
      <c r="C35" s="65"/>
      <c r="D35" s="65" t="s">
        <v>499</v>
      </c>
      <c r="E35" s="250" t="s">
        <v>500</v>
      </c>
      <c r="F35" s="245">
        <v>-30769.998</v>
      </c>
      <c r="G35" s="66">
        <v>616973.28</v>
      </c>
      <c r="H35" s="66">
        <v>292377.57900000003</v>
      </c>
      <c r="I35" s="66">
        <v>909350.85900000005</v>
      </c>
      <c r="J35" s="66">
        <v>404</v>
      </c>
      <c r="K35" s="67">
        <v>35.79</v>
      </c>
      <c r="L35" s="67">
        <v>2.3199999999999998</v>
      </c>
      <c r="M35" s="67">
        <v>10.45</v>
      </c>
      <c r="N35" s="246">
        <v>48.56</v>
      </c>
    </row>
    <row r="36" spans="1:14">
      <c r="A36" s="65"/>
      <c r="B36" s="65"/>
      <c r="C36" s="65"/>
      <c r="D36" s="68" t="s">
        <v>501</v>
      </c>
      <c r="E36" s="247" t="s">
        <v>502</v>
      </c>
      <c r="F36" s="248">
        <v>-59953.012000000002</v>
      </c>
      <c r="G36" s="69">
        <v>829657.61800000002</v>
      </c>
      <c r="H36" s="69">
        <v>366513.24</v>
      </c>
      <c r="I36" s="69">
        <v>1196170.858</v>
      </c>
      <c r="J36" s="69">
        <v>559</v>
      </c>
      <c r="K36" s="70">
        <v>49.06</v>
      </c>
      <c r="L36" s="70">
        <v>2.5299999999999998</v>
      </c>
      <c r="M36" s="70">
        <v>27.96</v>
      </c>
      <c r="N36" s="249">
        <v>79.550000000000011</v>
      </c>
    </row>
    <row r="37" spans="1:14">
      <c r="A37" s="65"/>
      <c r="B37" s="65"/>
      <c r="C37" s="65"/>
      <c r="D37" s="65" t="s">
        <v>503</v>
      </c>
      <c r="E37" s="250" t="s">
        <v>479</v>
      </c>
      <c r="F37" s="245">
        <v>-54807.64</v>
      </c>
      <c r="G37" s="66">
        <v>801654.326</v>
      </c>
      <c r="H37" s="66">
        <v>306492.34499999997</v>
      </c>
      <c r="I37" s="66">
        <v>1108146.6710000001</v>
      </c>
      <c r="J37" s="66">
        <v>487</v>
      </c>
      <c r="K37" s="67">
        <v>34.72</v>
      </c>
      <c r="L37" s="67">
        <v>16.489999999999998</v>
      </c>
      <c r="M37" s="67">
        <v>20.350000000000001</v>
      </c>
      <c r="N37" s="246">
        <v>71.56</v>
      </c>
    </row>
    <row r="38" spans="1:14">
      <c r="A38" s="65"/>
      <c r="B38" s="65"/>
      <c r="C38" s="65"/>
      <c r="D38" s="68" t="s">
        <v>504</v>
      </c>
      <c r="E38" s="247" t="s">
        <v>476</v>
      </c>
      <c r="F38" s="248">
        <v>-65162.805999999997</v>
      </c>
      <c r="G38" s="69">
        <v>870069.68</v>
      </c>
      <c r="H38" s="69">
        <v>545573.13199999998</v>
      </c>
      <c r="I38" s="69">
        <v>1415642.8119999999</v>
      </c>
      <c r="J38" s="69">
        <v>596</v>
      </c>
      <c r="K38" s="70">
        <v>52.46</v>
      </c>
      <c r="L38" s="70">
        <v>4.79</v>
      </c>
      <c r="M38" s="70">
        <v>32.53</v>
      </c>
      <c r="N38" s="249">
        <v>89.78</v>
      </c>
    </row>
    <row r="39" spans="1:14">
      <c r="A39" s="65"/>
      <c r="B39" s="65"/>
      <c r="C39" s="65"/>
      <c r="D39" s="65" t="s">
        <v>505</v>
      </c>
      <c r="E39" s="250" t="s">
        <v>489</v>
      </c>
      <c r="F39" s="245">
        <v>-39280.112999999998</v>
      </c>
      <c r="G39" s="66">
        <v>681004.125</v>
      </c>
      <c r="H39" s="66">
        <v>293536.48499999999</v>
      </c>
      <c r="I39" s="66">
        <v>974540.61</v>
      </c>
      <c r="J39" s="66">
        <v>435</v>
      </c>
      <c r="K39" s="67">
        <v>38.450000000000003</v>
      </c>
      <c r="L39" s="67">
        <v>1.05</v>
      </c>
      <c r="M39" s="67">
        <v>14.45</v>
      </c>
      <c r="N39" s="246">
        <v>53.95</v>
      </c>
    </row>
    <row r="40" spans="1:14">
      <c r="A40" s="65"/>
      <c r="B40" s="65"/>
      <c r="C40" s="65"/>
      <c r="D40" s="68" t="s">
        <v>506</v>
      </c>
      <c r="E40" s="247" t="s">
        <v>476</v>
      </c>
      <c r="F40" s="248">
        <v>-47511.644999999997</v>
      </c>
      <c r="G40" s="69">
        <v>814702.40300000005</v>
      </c>
      <c r="H40" s="69">
        <v>370507.451</v>
      </c>
      <c r="I40" s="69">
        <v>1185209.8540000001</v>
      </c>
      <c r="J40" s="69">
        <v>503</v>
      </c>
      <c r="K40" s="70">
        <v>46.54</v>
      </c>
      <c r="L40" s="70">
        <v>3.16</v>
      </c>
      <c r="M40" s="70">
        <v>10.77</v>
      </c>
      <c r="N40" s="249">
        <v>60.47</v>
      </c>
    </row>
    <row r="41" spans="1:14">
      <c r="A41" s="65"/>
      <c r="B41" s="65"/>
      <c r="C41" s="65"/>
      <c r="D41" s="65" t="s">
        <v>507</v>
      </c>
      <c r="E41" s="250" t="s">
        <v>479</v>
      </c>
      <c r="F41" s="245">
        <v>-20837.046999999999</v>
      </c>
      <c r="G41" s="66">
        <v>365955.22899999999</v>
      </c>
      <c r="H41" s="66">
        <v>234476.05799999999</v>
      </c>
      <c r="I41" s="66">
        <v>600431.28700000001</v>
      </c>
      <c r="J41" s="66">
        <v>179</v>
      </c>
      <c r="K41" s="67">
        <v>19.72</v>
      </c>
      <c r="L41" s="67">
        <v>3.53</v>
      </c>
      <c r="M41" s="67">
        <v>11.35</v>
      </c>
      <c r="N41" s="246">
        <v>34.6</v>
      </c>
    </row>
    <row r="42" spans="1:14">
      <c r="A42" s="65"/>
      <c r="B42" s="65"/>
      <c r="C42" s="65"/>
      <c r="D42" s="68" t="s">
        <v>508</v>
      </c>
      <c r="E42" s="247" t="s">
        <v>476</v>
      </c>
      <c r="F42" s="248">
        <v>-162433.448</v>
      </c>
      <c r="G42" s="69">
        <v>1019448.757</v>
      </c>
      <c r="H42" s="69">
        <v>360626.26400000002</v>
      </c>
      <c r="I42" s="69">
        <v>1380075.0209999999</v>
      </c>
      <c r="J42" s="69">
        <v>675</v>
      </c>
      <c r="K42" s="70">
        <v>52.98</v>
      </c>
      <c r="L42" s="70">
        <v>10.01</v>
      </c>
      <c r="M42" s="70">
        <v>33.450000000000003</v>
      </c>
      <c r="N42" s="249">
        <v>96.44</v>
      </c>
    </row>
    <row r="43" spans="1:14">
      <c r="A43" s="65"/>
      <c r="B43" s="65"/>
      <c r="C43" s="65"/>
      <c r="D43" s="65" t="s">
        <v>509</v>
      </c>
      <c r="E43" s="250" t="s">
        <v>476</v>
      </c>
      <c r="F43" s="245">
        <v>-37445.294000000002</v>
      </c>
      <c r="G43" s="66">
        <v>705421.98800000001</v>
      </c>
      <c r="H43" s="66">
        <v>412235.17499999999</v>
      </c>
      <c r="I43" s="66">
        <v>1117657.1629999999</v>
      </c>
      <c r="J43" s="66">
        <v>429</v>
      </c>
      <c r="K43" s="67">
        <v>39.979999999999997</v>
      </c>
      <c r="L43" s="67">
        <v>1</v>
      </c>
      <c r="M43" s="67">
        <v>18.59</v>
      </c>
      <c r="N43" s="246">
        <v>59.569999999999993</v>
      </c>
    </row>
    <row r="44" spans="1:14">
      <c r="A44" s="65"/>
      <c r="B44" s="65"/>
      <c r="C44" s="65"/>
      <c r="D44" s="68" t="s">
        <v>510</v>
      </c>
      <c r="E44" s="247" t="s">
        <v>479</v>
      </c>
      <c r="F44" s="248">
        <v>-49539.358999999997</v>
      </c>
      <c r="G44" s="69">
        <v>519467.92700000003</v>
      </c>
      <c r="H44" s="69">
        <v>338455.658</v>
      </c>
      <c r="I44" s="69">
        <v>857923.58499999996</v>
      </c>
      <c r="J44" s="69">
        <v>266</v>
      </c>
      <c r="K44" s="70">
        <v>29.42</v>
      </c>
      <c r="L44" s="70">
        <v>0</v>
      </c>
      <c r="M44" s="70">
        <v>16.88</v>
      </c>
      <c r="N44" s="249">
        <v>46.3</v>
      </c>
    </row>
    <row r="45" spans="1:14">
      <c r="A45" s="65"/>
      <c r="B45" s="65"/>
      <c r="C45" s="65"/>
      <c r="D45" s="65" t="s">
        <v>844</v>
      </c>
      <c r="E45" s="250" t="s">
        <v>489</v>
      </c>
      <c r="F45" s="245">
        <v>-27370.782999999999</v>
      </c>
      <c r="G45" s="66">
        <v>370490.17700000003</v>
      </c>
      <c r="H45" s="66">
        <v>235781.55</v>
      </c>
      <c r="I45" s="66">
        <v>606271.72699999996</v>
      </c>
      <c r="J45" s="66">
        <v>237</v>
      </c>
      <c r="K45" s="67">
        <v>22.24</v>
      </c>
      <c r="L45" s="67">
        <v>5.7</v>
      </c>
      <c r="M45" s="67">
        <v>7.03</v>
      </c>
      <c r="N45" s="246">
        <v>34.97</v>
      </c>
    </row>
    <row r="46" spans="1:14">
      <c r="A46" s="65"/>
      <c r="B46" s="65"/>
      <c r="C46" s="65"/>
      <c r="D46" s="68" t="s">
        <v>511</v>
      </c>
      <c r="E46" s="247" t="s">
        <v>476</v>
      </c>
      <c r="F46" s="248">
        <v>-54712.11</v>
      </c>
      <c r="G46" s="69">
        <v>720826.36199999996</v>
      </c>
      <c r="H46" s="69">
        <v>354663.37599999999</v>
      </c>
      <c r="I46" s="69">
        <v>1075489.7379999999</v>
      </c>
      <c r="J46" s="69">
        <v>358</v>
      </c>
      <c r="K46" s="70">
        <v>39.68</v>
      </c>
      <c r="L46" s="70">
        <v>2.91</v>
      </c>
      <c r="M46" s="70">
        <v>16.54</v>
      </c>
      <c r="N46" s="249">
        <v>59.13</v>
      </c>
    </row>
    <row r="47" spans="1:14">
      <c r="A47" s="65"/>
      <c r="B47" s="65"/>
      <c r="C47" s="65"/>
      <c r="D47" s="65" t="s">
        <v>512</v>
      </c>
      <c r="E47" s="250" t="s">
        <v>476</v>
      </c>
      <c r="F47" s="245">
        <v>-50896.31</v>
      </c>
      <c r="G47" s="66">
        <v>816963.38800000004</v>
      </c>
      <c r="H47" s="66">
        <v>408765.87300000002</v>
      </c>
      <c r="I47" s="66">
        <v>1225729.2609999999</v>
      </c>
      <c r="J47" s="66">
        <v>519</v>
      </c>
      <c r="K47" s="67">
        <v>42.82</v>
      </c>
      <c r="L47" s="67">
        <v>10.34</v>
      </c>
      <c r="M47" s="67">
        <v>19.670000000000002</v>
      </c>
      <c r="N47" s="246">
        <v>72.83</v>
      </c>
    </row>
    <row r="48" spans="1:14">
      <c r="A48" s="65"/>
      <c r="B48" s="65"/>
      <c r="C48" s="251" t="s">
        <v>710</v>
      </c>
      <c r="D48" s="251"/>
      <c r="E48" s="252"/>
      <c r="F48" s="253">
        <v>-2567651.2549999999</v>
      </c>
      <c r="G48" s="254">
        <v>25888580.833000004</v>
      </c>
      <c r="H48" s="254">
        <v>12540045.176999999</v>
      </c>
      <c r="I48" s="254">
        <v>38428626.010000005</v>
      </c>
      <c r="J48" s="254">
        <v>14741</v>
      </c>
      <c r="K48" s="255">
        <v>1351.4600000000003</v>
      </c>
      <c r="L48" s="255">
        <v>205.42000000000002</v>
      </c>
      <c r="M48" s="255">
        <v>778.32000000000016</v>
      </c>
      <c r="N48" s="256">
        <v>2335.2000000000007</v>
      </c>
    </row>
    <row r="49" spans="1:14">
      <c r="A49" s="65"/>
      <c r="B49" s="65"/>
      <c r="C49" s="238"/>
      <c r="D49" s="238"/>
      <c r="E49" s="239"/>
      <c r="F49" s="240"/>
      <c r="G49" s="241"/>
      <c r="H49" s="241"/>
      <c r="I49" s="241"/>
      <c r="J49" s="241"/>
      <c r="K49" s="242"/>
      <c r="L49" s="242"/>
      <c r="M49" s="242"/>
      <c r="N49" s="243"/>
    </row>
    <row r="50" spans="1:14">
      <c r="A50" s="65"/>
      <c r="B50" s="65" t="s">
        <v>513</v>
      </c>
      <c r="C50" s="95" t="s">
        <v>179</v>
      </c>
      <c r="D50" s="95"/>
      <c r="E50" s="244"/>
      <c r="F50" s="245"/>
      <c r="G50" s="66"/>
      <c r="H50" s="66"/>
      <c r="I50" s="66"/>
      <c r="J50" s="66"/>
      <c r="K50" s="67"/>
      <c r="L50" s="67"/>
      <c r="M50" s="67"/>
      <c r="N50" s="246"/>
    </row>
    <row r="51" spans="1:14">
      <c r="A51" s="65"/>
      <c r="B51" s="65"/>
      <c r="C51" s="65"/>
      <c r="D51" s="68" t="s">
        <v>845</v>
      </c>
      <c r="E51" s="247"/>
      <c r="F51" s="248"/>
      <c r="G51" s="69"/>
      <c r="H51" s="69"/>
      <c r="I51" s="69"/>
      <c r="J51" s="69">
        <v>32</v>
      </c>
      <c r="K51" s="70">
        <v>3.5</v>
      </c>
      <c r="L51" s="70">
        <v>7.1</v>
      </c>
      <c r="M51" s="70">
        <v>62.7</v>
      </c>
      <c r="N51" s="249">
        <v>73.3</v>
      </c>
    </row>
    <row r="52" spans="1:14">
      <c r="A52" s="65"/>
      <c r="B52" s="65"/>
      <c r="C52" s="65"/>
      <c r="D52" s="65" t="s">
        <v>514</v>
      </c>
      <c r="E52" s="250" t="s">
        <v>476</v>
      </c>
      <c r="F52" s="245">
        <v>-110103.678</v>
      </c>
      <c r="G52" s="66">
        <v>1217102.327</v>
      </c>
      <c r="H52" s="66">
        <v>401226.83199999999</v>
      </c>
      <c r="I52" s="66">
        <v>1618329.159</v>
      </c>
      <c r="J52" s="66">
        <v>593</v>
      </c>
      <c r="K52" s="67">
        <v>60.56</v>
      </c>
      <c r="L52" s="67">
        <v>12.48</v>
      </c>
      <c r="M52" s="67">
        <v>34.08</v>
      </c>
      <c r="N52" s="246">
        <v>107.12</v>
      </c>
    </row>
    <row r="53" spans="1:14">
      <c r="A53" s="65"/>
      <c r="B53" s="65"/>
      <c r="C53" s="65"/>
      <c r="D53" s="68" t="s">
        <v>515</v>
      </c>
      <c r="E53" s="247" t="s">
        <v>479</v>
      </c>
      <c r="F53" s="248">
        <v>-111529.461</v>
      </c>
      <c r="G53" s="69">
        <v>1249033.1170000001</v>
      </c>
      <c r="H53" s="69">
        <v>750460.61499999999</v>
      </c>
      <c r="I53" s="69">
        <v>1999493.7320000001</v>
      </c>
      <c r="J53" s="69">
        <v>564</v>
      </c>
      <c r="K53" s="70">
        <v>49.78</v>
      </c>
      <c r="L53" s="70">
        <v>9.24</v>
      </c>
      <c r="M53" s="70">
        <v>23.51</v>
      </c>
      <c r="N53" s="249">
        <v>82.53</v>
      </c>
    </row>
    <row r="54" spans="1:14">
      <c r="A54" s="65"/>
      <c r="B54" s="65"/>
      <c r="C54" s="65"/>
      <c r="D54" s="65" t="s">
        <v>516</v>
      </c>
      <c r="E54" s="250" t="s">
        <v>476</v>
      </c>
      <c r="F54" s="245">
        <v>-98139.168999999994</v>
      </c>
      <c r="G54" s="66">
        <v>1026181.59</v>
      </c>
      <c r="H54" s="66">
        <v>365910.20600000001</v>
      </c>
      <c r="I54" s="66">
        <v>1392091.7960000001</v>
      </c>
      <c r="J54" s="66">
        <v>687</v>
      </c>
      <c r="K54" s="67">
        <v>58.93</v>
      </c>
      <c r="L54" s="67">
        <v>7.25</v>
      </c>
      <c r="M54" s="67">
        <v>18.760000000000002</v>
      </c>
      <c r="N54" s="246">
        <v>84.940000000000012</v>
      </c>
    </row>
    <row r="55" spans="1:14">
      <c r="A55" s="65"/>
      <c r="B55" s="65"/>
      <c r="C55" s="65"/>
      <c r="D55" s="68" t="s">
        <v>517</v>
      </c>
      <c r="E55" s="247" t="s">
        <v>476</v>
      </c>
      <c r="F55" s="248">
        <v>-53017.358</v>
      </c>
      <c r="G55" s="69">
        <v>728341.424</v>
      </c>
      <c r="H55" s="69">
        <v>199031.81299999999</v>
      </c>
      <c r="I55" s="69">
        <v>927373.23699999996</v>
      </c>
      <c r="J55" s="69">
        <v>364</v>
      </c>
      <c r="K55" s="70">
        <v>40.24</v>
      </c>
      <c r="L55" s="70">
        <v>5.17</v>
      </c>
      <c r="M55" s="70">
        <v>23.07</v>
      </c>
      <c r="N55" s="249">
        <v>68.48</v>
      </c>
    </row>
    <row r="56" spans="1:14">
      <c r="A56" s="65"/>
      <c r="B56" s="65"/>
      <c r="C56" s="65"/>
      <c r="D56" s="65" t="s">
        <v>518</v>
      </c>
      <c r="E56" s="250" t="s">
        <v>476</v>
      </c>
      <c r="F56" s="245">
        <v>-78629.245999999999</v>
      </c>
      <c r="G56" s="66">
        <v>744706.04700000002</v>
      </c>
      <c r="H56" s="66">
        <v>295262.88699999999</v>
      </c>
      <c r="I56" s="66">
        <v>1039968.934</v>
      </c>
      <c r="J56" s="66">
        <v>452</v>
      </c>
      <c r="K56" s="67">
        <v>40.53</v>
      </c>
      <c r="L56" s="67">
        <v>7.09</v>
      </c>
      <c r="M56" s="67">
        <v>26.08</v>
      </c>
      <c r="N56" s="246">
        <v>73.7</v>
      </c>
    </row>
    <row r="57" spans="1:14">
      <c r="A57" s="65"/>
      <c r="B57" s="65"/>
      <c r="C57" s="65"/>
      <c r="D57" s="68" t="s">
        <v>519</v>
      </c>
      <c r="E57" s="247" t="s">
        <v>476</v>
      </c>
      <c r="F57" s="248">
        <v>-84146.668000000005</v>
      </c>
      <c r="G57" s="69">
        <v>1007820.964</v>
      </c>
      <c r="H57" s="69">
        <v>346400.07400000002</v>
      </c>
      <c r="I57" s="69">
        <v>1354221.0380000002</v>
      </c>
      <c r="J57" s="69">
        <v>529</v>
      </c>
      <c r="K57" s="70">
        <v>55.05</v>
      </c>
      <c r="L57" s="70">
        <v>4.49</v>
      </c>
      <c r="M57" s="70">
        <v>40.58</v>
      </c>
      <c r="N57" s="249">
        <v>100.12</v>
      </c>
    </row>
    <row r="58" spans="1:14">
      <c r="A58" s="65"/>
      <c r="B58" s="65"/>
      <c r="C58" s="65"/>
      <c r="D58" s="65" t="s">
        <v>520</v>
      </c>
      <c r="E58" s="250" t="s">
        <v>476</v>
      </c>
      <c r="F58" s="245">
        <v>-22948.937999999998</v>
      </c>
      <c r="G58" s="66">
        <v>773996.79099999997</v>
      </c>
      <c r="H58" s="66">
        <v>265734.402</v>
      </c>
      <c r="I58" s="66">
        <v>1039731.193</v>
      </c>
      <c r="J58" s="66">
        <v>457</v>
      </c>
      <c r="K58" s="67">
        <v>45.13</v>
      </c>
      <c r="L58" s="67">
        <v>1.8</v>
      </c>
      <c r="M58" s="67">
        <v>24.22</v>
      </c>
      <c r="N58" s="246">
        <v>71.150000000000006</v>
      </c>
    </row>
    <row r="59" spans="1:14">
      <c r="A59" s="65"/>
      <c r="B59" s="65"/>
      <c r="C59" s="65"/>
      <c r="D59" s="68" t="s">
        <v>521</v>
      </c>
      <c r="E59" s="247" t="s">
        <v>476</v>
      </c>
      <c r="F59" s="248">
        <v>-68604.766000000003</v>
      </c>
      <c r="G59" s="69">
        <v>751406.23100000003</v>
      </c>
      <c r="H59" s="69">
        <v>262464.06900000002</v>
      </c>
      <c r="I59" s="69">
        <v>1013870.3</v>
      </c>
      <c r="J59" s="69">
        <v>455</v>
      </c>
      <c r="K59" s="70">
        <v>37.06</v>
      </c>
      <c r="L59" s="70">
        <v>9.18</v>
      </c>
      <c r="M59" s="70">
        <v>21.03</v>
      </c>
      <c r="N59" s="249">
        <v>67.27000000000001</v>
      </c>
    </row>
    <row r="60" spans="1:14">
      <c r="A60" s="65"/>
      <c r="B60" s="65"/>
      <c r="C60" s="65"/>
      <c r="D60" s="65" t="s">
        <v>522</v>
      </c>
      <c r="E60" s="250" t="s">
        <v>476</v>
      </c>
      <c r="F60" s="245">
        <v>-76885.097999999998</v>
      </c>
      <c r="G60" s="66">
        <v>857030.95799999998</v>
      </c>
      <c r="H60" s="66">
        <v>458964.701</v>
      </c>
      <c r="I60" s="66">
        <v>1315995.659</v>
      </c>
      <c r="J60" s="66">
        <v>572</v>
      </c>
      <c r="K60" s="67">
        <v>46.71</v>
      </c>
      <c r="L60" s="67">
        <v>6.3</v>
      </c>
      <c r="M60" s="67">
        <v>24.74</v>
      </c>
      <c r="N60" s="246">
        <v>77.75</v>
      </c>
    </row>
    <row r="61" spans="1:14">
      <c r="A61" s="65"/>
      <c r="B61" s="65"/>
      <c r="C61" s="251" t="s">
        <v>711</v>
      </c>
      <c r="D61" s="251"/>
      <c r="E61" s="252"/>
      <c r="F61" s="253">
        <v>-704004.38199999998</v>
      </c>
      <c r="G61" s="254">
        <v>8355619.4489999991</v>
      </c>
      <c r="H61" s="254">
        <v>3345455.5989999999</v>
      </c>
      <c r="I61" s="254">
        <v>11701075.047999999</v>
      </c>
      <c r="J61" s="254">
        <v>4705</v>
      </c>
      <c r="K61" s="255">
        <v>437.49</v>
      </c>
      <c r="L61" s="255">
        <v>70.099999999999994</v>
      </c>
      <c r="M61" s="255">
        <v>298.77</v>
      </c>
      <c r="N61" s="256">
        <v>806.36</v>
      </c>
    </row>
    <row r="62" spans="1:14">
      <c r="A62" s="65"/>
      <c r="B62" s="65"/>
      <c r="C62" s="238"/>
      <c r="D62" s="238"/>
      <c r="E62" s="239"/>
      <c r="F62" s="240"/>
      <c r="G62" s="241"/>
      <c r="H62" s="241"/>
      <c r="I62" s="241"/>
      <c r="J62" s="241"/>
      <c r="K62" s="242"/>
      <c r="L62" s="242"/>
      <c r="M62" s="242"/>
      <c r="N62" s="243"/>
    </row>
    <row r="63" spans="1:14">
      <c r="A63" s="65"/>
      <c r="B63" s="65" t="s">
        <v>523</v>
      </c>
      <c r="C63" s="95" t="s">
        <v>269</v>
      </c>
      <c r="D63" s="95"/>
      <c r="E63" s="244"/>
      <c r="F63" s="245"/>
      <c r="G63" s="66"/>
      <c r="H63" s="66"/>
      <c r="I63" s="66"/>
      <c r="J63" s="66"/>
      <c r="K63" s="67"/>
      <c r="L63" s="67"/>
      <c r="M63" s="67"/>
      <c r="N63" s="246"/>
    </row>
    <row r="64" spans="1:14">
      <c r="A64" s="65"/>
      <c r="B64" s="65"/>
      <c r="C64" s="65"/>
      <c r="D64" s="68" t="s">
        <v>524</v>
      </c>
      <c r="E64" s="247" t="s">
        <v>476</v>
      </c>
      <c r="F64" s="248">
        <v>-4703.08</v>
      </c>
      <c r="G64" s="69">
        <v>1013019.3639999999</v>
      </c>
      <c r="H64" s="69">
        <v>316864.26500000001</v>
      </c>
      <c r="I64" s="69">
        <v>1329883.629</v>
      </c>
      <c r="J64" s="69">
        <v>579</v>
      </c>
      <c r="K64" s="70">
        <v>47.5</v>
      </c>
      <c r="L64" s="70">
        <v>17.440000000000001</v>
      </c>
      <c r="M64" s="70">
        <v>28</v>
      </c>
      <c r="N64" s="249">
        <v>92.94</v>
      </c>
    </row>
    <row r="65" spans="1:14">
      <c r="A65" s="65"/>
      <c r="B65" s="65"/>
      <c r="C65" s="251" t="s">
        <v>712</v>
      </c>
      <c r="D65" s="251"/>
      <c r="E65" s="252"/>
      <c r="F65" s="253">
        <v>-4703.08</v>
      </c>
      <c r="G65" s="254">
        <v>1013019.3639999999</v>
      </c>
      <c r="H65" s="254">
        <v>316864.26500000001</v>
      </c>
      <c r="I65" s="254">
        <v>1329883.629</v>
      </c>
      <c r="J65" s="254">
        <v>579</v>
      </c>
      <c r="K65" s="255">
        <v>47.5</v>
      </c>
      <c r="L65" s="255">
        <v>17.440000000000001</v>
      </c>
      <c r="M65" s="255">
        <v>28</v>
      </c>
      <c r="N65" s="256">
        <v>92.94</v>
      </c>
    </row>
    <row r="66" spans="1:14">
      <c r="A66" s="65"/>
      <c r="B66" s="65"/>
      <c r="C66" s="238"/>
      <c r="D66" s="238"/>
      <c r="E66" s="239"/>
      <c r="F66" s="240"/>
      <c r="G66" s="241"/>
      <c r="H66" s="241"/>
      <c r="I66" s="241"/>
      <c r="J66" s="241"/>
      <c r="K66" s="242"/>
      <c r="L66" s="242"/>
      <c r="M66" s="242"/>
      <c r="N66" s="243"/>
    </row>
    <row r="67" spans="1:14">
      <c r="A67" s="65"/>
      <c r="B67" s="65" t="s">
        <v>525</v>
      </c>
      <c r="C67" s="95" t="s">
        <v>182</v>
      </c>
      <c r="D67" s="95"/>
      <c r="E67" s="244"/>
      <c r="F67" s="245"/>
      <c r="G67" s="66"/>
      <c r="H67" s="66"/>
      <c r="I67" s="66"/>
      <c r="J67" s="66"/>
      <c r="K67" s="67"/>
      <c r="L67" s="67"/>
      <c r="M67" s="67"/>
      <c r="N67" s="246"/>
    </row>
    <row r="68" spans="1:14">
      <c r="A68" s="65"/>
      <c r="B68" s="65"/>
      <c r="C68" s="65"/>
      <c r="D68" s="68" t="s">
        <v>526</v>
      </c>
      <c r="E68" s="247" t="s">
        <v>476</v>
      </c>
      <c r="F68" s="248">
        <v>-7127.0320000000002</v>
      </c>
      <c r="G68" s="69">
        <v>623261.45299999998</v>
      </c>
      <c r="H68" s="69">
        <v>354889.234</v>
      </c>
      <c r="I68" s="69">
        <v>978150.68699999992</v>
      </c>
      <c r="J68" s="69">
        <v>348</v>
      </c>
      <c r="K68" s="70">
        <v>35.340000000000003</v>
      </c>
      <c r="L68" s="70">
        <v>2.91</v>
      </c>
      <c r="M68" s="70">
        <v>22.66</v>
      </c>
      <c r="N68" s="249">
        <v>60.91</v>
      </c>
    </row>
    <row r="69" spans="1:14">
      <c r="A69" s="65"/>
      <c r="B69" s="65"/>
      <c r="C69" s="65"/>
      <c r="D69" s="65" t="s">
        <v>527</v>
      </c>
      <c r="E69" s="250" t="s">
        <v>479</v>
      </c>
      <c r="F69" s="245">
        <v>-12703.115</v>
      </c>
      <c r="G69" s="66">
        <v>676929.28899999999</v>
      </c>
      <c r="H69" s="66">
        <v>285886.33100000001</v>
      </c>
      <c r="I69" s="66">
        <v>962815.62</v>
      </c>
      <c r="J69" s="66">
        <v>326</v>
      </c>
      <c r="K69" s="67">
        <v>33.549999999999997</v>
      </c>
      <c r="L69" s="67">
        <v>4.82</v>
      </c>
      <c r="M69" s="67">
        <v>21.81</v>
      </c>
      <c r="N69" s="246">
        <v>60.179999999999993</v>
      </c>
    </row>
    <row r="70" spans="1:14">
      <c r="A70" s="65"/>
      <c r="B70" s="65"/>
      <c r="C70" s="65"/>
      <c r="D70" s="68" t="s">
        <v>528</v>
      </c>
      <c r="E70" s="247" t="s">
        <v>489</v>
      </c>
      <c r="F70" s="248">
        <v>-7680</v>
      </c>
      <c r="G70" s="69">
        <v>838198.76300000004</v>
      </c>
      <c r="H70" s="69">
        <v>313047.58199999999</v>
      </c>
      <c r="I70" s="69">
        <v>1151246.345</v>
      </c>
      <c r="J70" s="69">
        <v>637</v>
      </c>
      <c r="K70" s="70">
        <v>53.7</v>
      </c>
      <c r="L70" s="70">
        <v>1</v>
      </c>
      <c r="M70" s="70">
        <v>17.04</v>
      </c>
      <c r="N70" s="249">
        <v>71.740000000000009</v>
      </c>
    </row>
    <row r="71" spans="1:14">
      <c r="A71" s="65"/>
      <c r="B71" s="65"/>
      <c r="C71" s="65"/>
      <c r="D71" s="65" t="s">
        <v>529</v>
      </c>
      <c r="E71" s="250" t="s">
        <v>479</v>
      </c>
      <c r="F71" s="245">
        <v>-7098.4809999999998</v>
      </c>
      <c r="G71" s="66">
        <v>783025.82200000004</v>
      </c>
      <c r="H71" s="66">
        <v>321905.70699999999</v>
      </c>
      <c r="I71" s="66">
        <v>1104931.5290000001</v>
      </c>
      <c r="J71" s="66">
        <v>516</v>
      </c>
      <c r="K71" s="67">
        <v>47.22</v>
      </c>
      <c r="L71" s="67">
        <v>2.94</v>
      </c>
      <c r="M71" s="67">
        <v>28.18</v>
      </c>
      <c r="N71" s="246">
        <v>78.34</v>
      </c>
    </row>
    <row r="72" spans="1:14">
      <c r="A72" s="65"/>
      <c r="B72" s="65"/>
      <c r="C72" s="65"/>
      <c r="D72" s="68" t="s">
        <v>530</v>
      </c>
      <c r="E72" s="247" t="s">
        <v>476</v>
      </c>
      <c r="F72" s="248">
        <v>-8711.2860000000001</v>
      </c>
      <c r="G72" s="69">
        <v>587561.45600000001</v>
      </c>
      <c r="H72" s="69">
        <v>231152.39600000001</v>
      </c>
      <c r="I72" s="69">
        <v>818713.85199999996</v>
      </c>
      <c r="J72" s="69">
        <v>245</v>
      </c>
      <c r="K72" s="70">
        <v>15.44</v>
      </c>
      <c r="L72" s="70">
        <v>1.06</v>
      </c>
      <c r="M72" s="70">
        <v>26.69</v>
      </c>
      <c r="N72" s="249">
        <v>43.19</v>
      </c>
    </row>
    <row r="73" spans="1:14">
      <c r="A73" s="65"/>
      <c r="B73" s="65"/>
      <c r="C73" s="65"/>
      <c r="D73" s="65" t="s">
        <v>531</v>
      </c>
      <c r="E73" s="250" t="s">
        <v>767</v>
      </c>
      <c r="F73" s="245">
        <v>-1137.5</v>
      </c>
      <c r="G73" s="66">
        <v>512155.29399999999</v>
      </c>
      <c r="H73" s="66">
        <v>175398.25099999999</v>
      </c>
      <c r="I73" s="66">
        <v>687553.54499999993</v>
      </c>
      <c r="J73" s="66">
        <v>285</v>
      </c>
      <c r="K73" s="67">
        <v>24.9</v>
      </c>
      <c r="L73" s="67">
        <v>8.48</v>
      </c>
      <c r="M73" s="67">
        <v>17.920000000000002</v>
      </c>
      <c r="N73" s="246">
        <v>51.3</v>
      </c>
    </row>
    <row r="74" spans="1:14">
      <c r="A74" s="65"/>
      <c r="B74" s="65"/>
      <c r="C74" s="251" t="s">
        <v>713</v>
      </c>
      <c r="D74" s="251"/>
      <c r="E74" s="252"/>
      <c r="F74" s="253">
        <v>-44457.413999999997</v>
      </c>
      <c r="G74" s="254">
        <v>4021132.0769999996</v>
      </c>
      <c r="H74" s="254">
        <v>1682279.5009999997</v>
      </c>
      <c r="I74" s="254">
        <v>5703411.5779999997</v>
      </c>
      <c r="J74" s="254">
        <v>2357</v>
      </c>
      <c r="K74" s="255">
        <v>210.15</v>
      </c>
      <c r="L74" s="255">
        <v>21.21</v>
      </c>
      <c r="M74" s="255">
        <v>134.30000000000001</v>
      </c>
      <c r="N74" s="256">
        <v>365.66</v>
      </c>
    </row>
    <row r="75" spans="1:14">
      <c r="A75" s="65"/>
      <c r="B75" s="65"/>
      <c r="C75" s="238"/>
      <c r="D75" s="238"/>
      <c r="E75" s="239"/>
      <c r="F75" s="240"/>
      <c r="G75" s="241"/>
      <c r="H75" s="241"/>
      <c r="I75" s="241"/>
      <c r="J75" s="241"/>
      <c r="K75" s="242"/>
      <c r="L75" s="242"/>
      <c r="M75" s="242"/>
      <c r="N75" s="243"/>
    </row>
    <row r="76" spans="1:14">
      <c r="A76" s="65"/>
      <c r="B76" s="65" t="s">
        <v>532</v>
      </c>
      <c r="C76" s="95" t="s">
        <v>180</v>
      </c>
      <c r="D76" s="95"/>
      <c r="E76" s="244"/>
      <c r="F76" s="245"/>
      <c r="G76" s="66"/>
      <c r="H76" s="66"/>
      <c r="I76" s="66"/>
      <c r="J76" s="66"/>
      <c r="K76" s="67"/>
      <c r="L76" s="67"/>
      <c r="M76" s="67"/>
      <c r="N76" s="246"/>
    </row>
    <row r="77" spans="1:14">
      <c r="A77" s="65"/>
      <c r="B77" s="65"/>
      <c r="C77" s="65"/>
      <c r="D77" s="68" t="s">
        <v>533</v>
      </c>
      <c r="E77" s="247" t="s">
        <v>476</v>
      </c>
      <c r="F77" s="248">
        <v>-68041.459000000003</v>
      </c>
      <c r="G77" s="69">
        <v>763856.95900000003</v>
      </c>
      <c r="H77" s="69">
        <v>412258.1</v>
      </c>
      <c r="I77" s="69">
        <v>1176115.0589999999</v>
      </c>
      <c r="J77" s="69">
        <v>426</v>
      </c>
      <c r="K77" s="70">
        <v>44.83</v>
      </c>
      <c r="L77" s="70">
        <v>3.72</v>
      </c>
      <c r="M77" s="70">
        <v>29.73</v>
      </c>
      <c r="N77" s="249">
        <v>78.28</v>
      </c>
    </row>
    <row r="78" spans="1:14">
      <c r="A78" s="65"/>
      <c r="B78" s="65"/>
      <c r="C78" s="65"/>
      <c r="D78" s="65" t="s">
        <v>714</v>
      </c>
      <c r="E78" s="250" t="s">
        <v>479</v>
      </c>
      <c r="F78" s="245">
        <v>-1809.846</v>
      </c>
      <c r="G78" s="66">
        <v>460845.21100000001</v>
      </c>
      <c r="H78" s="66">
        <v>151055.32999999999</v>
      </c>
      <c r="I78" s="66">
        <v>611900.54099999997</v>
      </c>
      <c r="J78" s="66">
        <v>220</v>
      </c>
      <c r="K78" s="67">
        <v>20.440000000000001</v>
      </c>
      <c r="L78" s="67">
        <v>9.41</v>
      </c>
      <c r="M78" s="67">
        <v>19.38</v>
      </c>
      <c r="N78" s="246">
        <v>49.230000000000004</v>
      </c>
    </row>
    <row r="79" spans="1:14">
      <c r="A79" s="65"/>
      <c r="B79" s="65"/>
      <c r="C79" s="65"/>
      <c r="D79" s="68" t="s">
        <v>534</v>
      </c>
      <c r="E79" s="247" t="s">
        <v>476</v>
      </c>
      <c r="F79" s="248">
        <v>-31680.447</v>
      </c>
      <c r="G79" s="69">
        <v>1076161.7819999999</v>
      </c>
      <c r="H79" s="69">
        <v>379115.78600000002</v>
      </c>
      <c r="I79" s="69">
        <v>1455277.568</v>
      </c>
      <c r="J79" s="69">
        <v>545</v>
      </c>
      <c r="K79" s="70">
        <v>55.99</v>
      </c>
      <c r="L79" s="70">
        <v>17.41</v>
      </c>
      <c r="M79" s="70">
        <v>42.35</v>
      </c>
      <c r="N79" s="249">
        <v>115.75</v>
      </c>
    </row>
    <row r="80" spans="1:14">
      <c r="A80" s="65"/>
      <c r="B80" s="65"/>
      <c r="C80" s="65"/>
      <c r="D80" s="65" t="s">
        <v>535</v>
      </c>
      <c r="E80" s="250" t="s">
        <v>476</v>
      </c>
      <c r="F80" s="245">
        <v>-63889.516000000003</v>
      </c>
      <c r="G80" s="66">
        <v>750688.90599999996</v>
      </c>
      <c r="H80" s="66">
        <v>281733.83799999999</v>
      </c>
      <c r="I80" s="66">
        <v>1032422.7439999999</v>
      </c>
      <c r="J80" s="66">
        <v>375</v>
      </c>
      <c r="K80" s="67">
        <v>46.77</v>
      </c>
      <c r="L80" s="67">
        <v>5.74</v>
      </c>
      <c r="M80" s="67">
        <v>21.77</v>
      </c>
      <c r="N80" s="246">
        <v>74.28</v>
      </c>
    </row>
    <row r="81" spans="1:14">
      <c r="A81" s="65"/>
      <c r="B81" s="65"/>
      <c r="C81" s="65"/>
      <c r="D81" s="68" t="s">
        <v>536</v>
      </c>
      <c r="E81" s="247" t="s">
        <v>476</v>
      </c>
      <c r="F81" s="248">
        <v>-67895.633000000002</v>
      </c>
      <c r="G81" s="69">
        <v>774400.08</v>
      </c>
      <c r="H81" s="69">
        <v>529820.81499999994</v>
      </c>
      <c r="I81" s="69">
        <v>1304220.895</v>
      </c>
      <c r="J81" s="69">
        <v>420</v>
      </c>
      <c r="K81" s="70">
        <v>49.25</v>
      </c>
      <c r="L81" s="70">
        <v>6.51</v>
      </c>
      <c r="M81" s="70">
        <v>20.010000000000002</v>
      </c>
      <c r="N81" s="249">
        <v>75.77</v>
      </c>
    </row>
    <row r="82" spans="1:14">
      <c r="A82" s="65"/>
      <c r="B82" s="65"/>
      <c r="C82" s="65"/>
      <c r="D82" s="65" t="s">
        <v>537</v>
      </c>
      <c r="E82" s="250" t="s">
        <v>476</v>
      </c>
      <c r="F82" s="245">
        <v>-37388.241000000002</v>
      </c>
      <c r="G82" s="66">
        <v>748856.995</v>
      </c>
      <c r="H82" s="66">
        <v>316412.11800000002</v>
      </c>
      <c r="I82" s="66">
        <v>1065269.1129999999</v>
      </c>
      <c r="J82" s="66">
        <v>423</v>
      </c>
      <c r="K82" s="67">
        <v>42.64</v>
      </c>
      <c r="L82" s="67">
        <v>8.36</v>
      </c>
      <c r="M82" s="67">
        <v>27.12</v>
      </c>
      <c r="N82" s="246">
        <v>78.12</v>
      </c>
    </row>
    <row r="83" spans="1:14">
      <c r="A83" s="65"/>
      <c r="B83" s="65"/>
      <c r="C83" s="65"/>
      <c r="D83" s="68" t="s">
        <v>538</v>
      </c>
      <c r="E83" s="247" t="s">
        <v>476</v>
      </c>
      <c r="F83" s="248">
        <v>-481.62</v>
      </c>
      <c r="G83" s="69">
        <v>734046.64500000002</v>
      </c>
      <c r="H83" s="69">
        <v>303355.94</v>
      </c>
      <c r="I83" s="69">
        <v>1037402.585</v>
      </c>
      <c r="J83" s="69">
        <v>431</v>
      </c>
      <c r="K83" s="70">
        <v>42.33</v>
      </c>
      <c r="L83" s="70">
        <v>12.1</v>
      </c>
      <c r="M83" s="70">
        <v>26.18</v>
      </c>
      <c r="N83" s="249">
        <v>80.61</v>
      </c>
    </row>
    <row r="84" spans="1:14">
      <c r="A84" s="65"/>
      <c r="B84" s="65"/>
      <c r="C84" s="65"/>
      <c r="D84" s="65" t="s">
        <v>539</v>
      </c>
      <c r="E84" s="250" t="s">
        <v>476</v>
      </c>
      <c r="F84" s="245">
        <v>-41963.216</v>
      </c>
      <c r="G84" s="66">
        <v>836142.51199999999</v>
      </c>
      <c r="H84" s="66">
        <v>351163.47100000002</v>
      </c>
      <c r="I84" s="66">
        <v>1187305.983</v>
      </c>
      <c r="J84" s="66">
        <v>506</v>
      </c>
      <c r="K84" s="67">
        <v>55.97</v>
      </c>
      <c r="L84" s="67">
        <v>8.0299999999999994</v>
      </c>
      <c r="M84" s="67">
        <v>21.55</v>
      </c>
      <c r="N84" s="246">
        <v>85.55</v>
      </c>
    </row>
    <row r="85" spans="1:14">
      <c r="A85" s="65"/>
      <c r="B85" s="65"/>
      <c r="C85" s="65"/>
      <c r="D85" s="68" t="s">
        <v>540</v>
      </c>
      <c r="E85" s="247" t="s">
        <v>476</v>
      </c>
      <c r="F85" s="248">
        <v>-3317.4250000000002</v>
      </c>
      <c r="G85" s="69">
        <v>899104.81700000004</v>
      </c>
      <c r="H85" s="69">
        <v>311892.52500000002</v>
      </c>
      <c r="I85" s="69">
        <v>1210997.3420000002</v>
      </c>
      <c r="J85" s="69">
        <v>618</v>
      </c>
      <c r="K85" s="70">
        <v>63.64</v>
      </c>
      <c r="L85" s="70">
        <v>7.76</v>
      </c>
      <c r="M85" s="70">
        <v>26.48</v>
      </c>
      <c r="N85" s="249">
        <v>97.88000000000001</v>
      </c>
    </row>
    <row r="86" spans="1:14">
      <c r="A86" s="65"/>
      <c r="B86" s="65"/>
      <c r="C86" s="251" t="s">
        <v>715</v>
      </c>
      <c r="D86" s="251"/>
      <c r="E86" s="252"/>
      <c r="F86" s="253">
        <v>-316467.40299999999</v>
      </c>
      <c r="G86" s="254">
        <v>7044103.9069999997</v>
      </c>
      <c r="H86" s="254">
        <v>3036807.923</v>
      </c>
      <c r="I86" s="254">
        <v>10080911.83</v>
      </c>
      <c r="J86" s="254">
        <v>3964</v>
      </c>
      <c r="K86" s="255">
        <v>421.86</v>
      </c>
      <c r="L86" s="255">
        <v>79.040000000000006</v>
      </c>
      <c r="M86" s="255">
        <v>234.57000000000002</v>
      </c>
      <c r="N86" s="256">
        <v>735.47</v>
      </c>
    </row>
    <row r="87" spans="1:14">
      <c r="A87" s="65"/>
      <c r="B87" s="65"/>
      <c r="C87" s="238"/>
      <c r="D87" s="238"/>
      <c r="E87" s="239"/>
      <c r="F87" s="240"/>
      <c r="G87" s="241"/>
      <c r="H87" s="241"/>
      <c r="I87" s="241"/>
      <c r="J87" s="241"/>
      <c r="K87" s="242"/>
      <c r="L87" s="242"/>
      <c r="M87" s="242"/>
      <c r="N87" s="243"/>
    </row>
    <row r="88" spans="1:14">
      <c r="A88" s="65"/>
      <c r="B88" s="65" t="s">
        <v>541</v>
      </c>
      <c r="C88" s="95" t="s">
        <v>183</v>
      </c>
      <c r="D88" s="95"/>
      <c r="E88" s="244"/>
      <c r="F88" s="245"/>
      <c r="G88" s="66"/>
      <c r="H88" s="66"/>
      <c r="I88" s="66"/>
      <c r="J88" s="66"/>
      <c r="K88" s="67"/>
      <c r="L88" s="67"/>
      <c r="M88" s="67"/>
      <c r="N88" s="246"/>
    </row>
    <row r="89" spans="1:14">
      <c r="A89" s="65"/>
      <c r="B89" s="65"/>
      <c r="C89" s="65"/>
      <c r="D89" s="68" t="s">
        <v>542</v>
      </c>
      <c r="E89" s="247" t="s">
        <v>476</v>
      </c>
      <c r="F89" s="248">
        <v>-54842</v>
      </c>
      <c r="G89" s="69">
        <v>687816</v>
      </c>
      <c r="H89" s="69">
        <v>424295</v>
      </c>
      <c r="I89" s="69">
        <v>1112111</v>
      </c>
      <c r="J89" s="69">
        <v>400</v>
      </c>
      <c r="K89" s="70">
        <v>40.76</v>
      </c>
      <c r="L89" s="70">
        <v>4.47</v>
      </c>
      <c r="M89" s="70">
        <v>23.29</v>
      </c>
      <c r="N89" s="249">
        <v>68.52</v>
      </c>
    </row>
    <row r="90" spans="1:14">
      <c r="A90" s="65"/>
      <c r="B90" s="65"/>
      <c r="C90" s="65"/>
      <c r="D90" s="65" t="s">
        <v>543</v>
      </c>
      <c r="E90" s="250" t="s">
        <v>544</v>
      </c>
      <c r="F90" s="245">
        <v>-26563</v>
      </c>
      <c r="G90" s="66">
        <v>226885</v>
      </c>
      <c r="H90" s="66">
        <v>111511</v>
      </c>
      <c r="I90" s="66">
        <v>338396</v>
      </c>
      <c r="J90" s="66">
        <v>100</v>
      </c>
      <c r="K90" s="67">
        <v>10.5</v>
      </c>
      <c r="L90" s="67">
        <v>1</v>
      </c>
      <c r="M90" s="67">
        <v>11.52</v>
      </c>
      <c r="N90" s="246">
        <v>23.02</v>
      </c>
    </row>
    <row r="91" spans="1:14">
      <c r="A91" s="65"/>
      <c r="B91" s="65"/>
      <c r="C91" s="65"/>
      <c r="D91" s="68" t="s">
        <v>716</v>
      </c>
      <c r="E91" s="247" t="s">
        <v>500</v>
      </c>
      <c r="F91" s="248">
        <v>-25428.698</v>
      </c>
      <c r="G91" s="69">
        <v>578144.92700000003</v>
      </c>
      <c r="H91" s="69">
        <v>276021.984</v>
      </c>
      <c r="I91" s="69">
        <v>854166.91100000008</v>
      </c>
      <c r="J91" s="69">
        <v>365</v>
      </c>
      <c r="K91" s="70">
        <v>30.9</v>
      </c>
      <c r="L91" s="70">
        <v>3.58</v>
      </c>
      <c r="M91" s="70">
        <v>6.82</v>
      </c>
      <c r="N91" s="249">
        <v>41.3</v>
      </c>
    </row>
    <row r="92" spans="1:14">
      <c r="A92" s="65"/>
      <c r="B92" s="65"/>
      <c r="C92" s="65"/>
      <c r="D92" s="65" t="s">
        <v>545</v>
      </c>
      <c r="E92" s="250" t="s">
        <v>476</v>
      </c>
      <c r="F92" s="245">
        <v>-57335.315999999999</v>
      </c>
      <c r="G92" s="66">
        <v>925038.67299999995</v>
      </c>
      <c r="H92" s="66">
        <v>466128.58199999999</v>
      </c>
      <c r="I92" s="66">
        <v>1391167.2549999999</v>
      </c>
      <c r="J92" s="66">
        <v>599</v>
      </c>
      <c r="K92" s="67">
        <v>56.32</v>
      </c>
      <c r="L92" s="67">
        <v>6.17</v>
      </c>
      <c r="M92" s="67">
        <v>24.63</v>
      </c>
      <c r="N92" s="246">
        <v>87.12</v>
      </c>
    </row>
    <row r="93" spans="1:14">
      <c r="A93" s="65"/>
      <c r="B93" s="65"/>
      <c r="C93" s="65"/>
      <c r="D93" s="68" t="s">
        <v>546</v>
      </c>
      <c r="E93" s="247" t="s">
        <v>502</v>
      </c>
      <c r="F93" s="248">
        <v>-36461.921000000002</v>
      </c>
      <c r="G93" s="69">
        <v>641819.80500000005</v>
      </c>
      <c r="H93" s="69">
        <v>281847.32799999998</v>
      </c>
      <c r="I93" s="69">
        <v>923667.13300000003</v>
      </c>
      <c r="J93" s="69">
        <v>374</v>
      </c>
      <c r="K93" s="70">
        <v>37.39</v>
      </c>
      <c r="L93" s="70">
        <v>5.39</v>
      </c>
      <c r="M93" s="70">
        <v>24.98</v>
      </c>
      <c r="N93" s="249">
        <v>67.760000000000005</v>
      </c>
    </row>
    <row r="94" spans="1:14">
      <c r="A94" s="65"/>
      <c r="B94" s="65"/>
      <c r="C94" s="251" t="s">
        <v>717</v>
      </c>
      <c r="D94" s="251"/>
      <c r="E94" s="252"/>
      <c r="F94" s="253">
        <v>-200630.935</v>
      </c>
      <c r="G94" s="253">
        <v>3059704.4050000003</v>
      </c>
      <c r="H94" s="253">
        <v>1559803.8939999999</v>
      </c>
      <c r="I94" s="253">
        <v>4619508.2990000006</v>
      </c>
      <c r="J94" s="254">
        <v>1838</v>
      </c>
      <c r="K94" s="255">
        <v>175.87</v>
      </c>
      <c r="L94" s="255">
        <v>20.61</v>
      </c>
      <c r="M94" s="255">
        <v>91.240000000000009</v>
      </c>
      <c r="N94" s="256">
        <v>287.72000000000003</v>
      </c>
    </row>
    <row r="95" spans="1:14">
      <c r="A95" s="65"/>
      <c r="B95" s="65"/>
      <c r="C95" s="238"/>
      <c r="D95" s="238"/>
      <c r="E95" s="239"/>
      <c r="F95" s="240"/>
      <c r="G95" s="241"/>
      <c r="H95" s="241"/>
      <c r="I95" s="241"/>
      <c r="J95" s="241"/>
      <c r="K95" s="242"/>
      <c r="L95" s="242"/>
      <c r="M95" s="242"/>
      <c r="N95" s="243"/>
    </row>
    <row r="96" spans="1:14">
      <c r="A96" s="251" t="s">
        <v>718</v>
      </c>
      <c r="B96" s="251"/>
      <c r="C96" s="251"/>
      <c r="D96" s="251"/>
      <c r="E96" s="252"/>
      <c r="F96" s="253">
        <v>-3837914.4689999996</v>
      </c>
      <c r="G96" s="254">
        <v>49382160.034999996</v>
      </c>
      <c r="H96" s="254">
        <v>22481256.358999997</v>
      </c>
      <c r="I96" s="254">
        <v>71863416.393999994</v>
      </c>
      <c r="J96" s="254">
        <v>28184</v>
      </c>
      <c r="K96" s="255">
        <v>2644.33</v>
      </c>
      <c r="L96" s="255">
        <v>413.82000000000016</v>
      </c>
      <c r="M96" s="255">
        <v>1565.2000000000005</v>
      </c>
      <c r="N96" s="256">
        <v>4623.3500000000004</v>
      </c>
    </row>
    <row r="97" spans="1:14">
      <c r="A97" s="238"/>
      <c r="B97" s="238"/>
      <c r="C97" s="238"/>
      <c r="D97" s="238"/>
      <c r="E97" s="239"/>
      <c r="F97" s="240"/>
      <c r="G97" s="241"/>
      <c r="H97" s="241"/>
      <c r="I97" s="241"/>
      <c r="J97" s="241"/>
      <c r="K97" s="242"/>
      <c r="L97" s="242"/>
      <c r="M97" s="242"/>
      <c r="N97" s="243"/>
    </row>
    <row r="98" spans="1:14">
      <c r="A98" s="95" t="s">
        <v>547</v>
      </c>
      <c r="B98" s="95"/>
      <c r="C98" s="95"/>
      <c r="D98" s="95"/>
      <c r="E98" s="244"/>
      <c r="F98" s="245"/>
      <c r="G98" s="66"/>
      <c r="H98" s="66"/>
      <c r="I98" s="66"/>
      <c r="J98" s="66"/>
      <c r="K98" s="67"/>
      <c r="L98" s="67"/>
      <c r="M98" s="67"/>
      <c r="N98" s="246"/>
    </row>
    <row r="99" spans="1:14">
      <c r="A99" s="65"/>
      <c r="B99" s="65" t="s">
        <v>548</v>
      </c>
      <c r="C99" s="95" t="s">
        <v>181</v>
      </c>
      <c r="D99" s="95"/>
      <c r="E99" s="244"/>
      <c r="F99" s="245"/>
      <c r="G99" s="66"/>
      <c r="H99" s="66"/>
      <c r="I99" s="66"/>
      <c r="J99" s="66"/>
      <c r="K99" s="67"/>
      <c r="L99" s="67"/>
      <c r="M99" s="67"/>
      <c r="N99" s="246"/>
    </row>
    <row r="100" spans="1:14">
      <c r="A100" s="65"/>
      <c r="B100" s="65"/>
      <c r="C100" s="65"/>
      <c r="D100" s="68" t="s">
        <v>549</v>
      </c>
      <c r="E100" s="247" t="s">
        <v>476</v>
      </c>
      <c r="F100" s="248">
        <v>-16300.821</v>
      </c>
      <c r="G100" s="69">
        <v>649060.15899999999</v>
      </c>
      <c r="H100" s="69">
        <v>252694.215</v>
      </c>
      <c r="I100" s="69">
        <v>901754.37399999995</v>
      </c>
      <c r="J100" s="69">
        <v>325</v>
      </c>
      <c r="K100" s="70">
        <v>24.96</v>
      </c>
      <c r="L100" s="70">
        <v>18.55</v>
      </c>
      <c r="M100" s="70">
        <v>26.71</v>
      </c>
      <c r="N100" s="249">
        <v>70.22</v>
      </c>
    </row>
    <row r="101" spans="1:14">
      <c r="A101" s="65"/>
      <c r="B101" s="65"/>
      <c r="C101" s="65"/>
      <c r="D101" s="65" t="s">
        <v>846</v>
      </c>
      <c r="E101" s="250" t="s">
        <v>476</v>
      </c>
      <c r="F101" s="245">
        <v>-31055.567999999999</v>
      </c>
      <c r="G101" s="66">
        <v>885339.67799999996</v>
      </c>
      <c r="H101" s="66">
        <v>166909.56899999999</v>
      </c>
      <c r="I101" s="66">
        <v>1052249.247</v>
      </c>
      <c r="J101" s="66">
        <v>459</v>
      </c>
      <c r="K101" s="67">
        <v>37.65</v>
      </c>
      <c r="L101" s="67">
        <v>29.72</v>
      </c>
      <c r="M101" s="67">
        <v>19.89</v>
      </c>
      <c r="N101" s="246">
        <v>87.26</v>
      </c>
    </row>
    <row r="102" spans="1:14">
      <c r="A102" s="65"/>
      <c r="B102" s="65"/>
      <c r="C102" s="65"/>
      <c r="D102" s="68" t="s">
        <v>847</v>
      </c>
      <c r="E102" s="247" t="s">
        <v>476</v>
      </c>
      <c r="F102" s="248">
        <v>-32884.339999999997</v>
      </c>
      <c r="G102" s="69">
        <v>708316.08799999999</v>
      </c>
      <c r="H102" s="69">
        <v>200406.53899999999</v>
      </c>
      <c r="I102" s="69">
        <v>908722.62699999998</v>
      </c>
      <c r="J102" s="69">
        <v>419</v>
      </c>
      <c r="K102" s="70">
        <v>33.840000000000003</v>
      </c>
      <c r="L102" s="70">
        <v>14.69</v>
      </c>
      <c r="M102" s="70">
        <v>21.55</v>
      </c>
      <c r="N102" s="249">
        <v>70.08</v>
      </c>
    </row>
    <row r="103" spans="1:14">
      <c r="A103" s="65"/>
      <c r="B103" s="65"/>
      <c r="C103" s="65"/>
      <c r="D103" s="65" t="s">
        <v>550</v>
      </c>
      <c r="E103" s="250" t="s">
        <v>476</v>
      </c>
      <c r="F103" s="245">
        <v>-24319.973000000002</v>
      </c>
      <c r="G103" s="66">
        <v>835332.95200000005</v>
      </c>
      <c r="H103" s="66">
        <v>267174.58100000001</v>
      </c>
      <c r="I103" s="66">
        <v>1102507.5330000001</v>
      </c>
      <c r="J103" s="66">
        <v>398</v>
      </c>
      <c r="K103" s="67">
        <v>34.35</v>
      </c>
      <c r="L103" s="67">
        <v>10.6</v>
      </c>
      <c r="M103" s="67">
        <v>33.96</v>
      </c>
      <c r="N103" s="246">
        <v>78.91</v>
      </c>
    </row>
    <row r="104" spans="1:14">
      <c r="A104" s="65"/>
      <c r="B104" s="65"/>
      <c r="C104" s="65"/>
      <c r="D104" s="68" t="s">
        <v>551</v>
      </c>
      <c r="E104" s="247" t="s">
        <v>476</v>
      </c>
      <c r="F104" s="248">
        <v>-14672.692999999999</v>
      </c>
      <c r="G104" s="69">
        <v>692880.84299999999</v>
      </c>
      <c r="H104" s="69">
        <v>147941.57399999999</v>
      </c>
      <c r="I104" s="69">
        <v>840822.41700000002</v>
      </c>
      <c r="J104" s="69">
        <v>349</v>
      </c>
      <c r="K104" s="70">
        <v>26.78</v>
      </c>
      <c r="L104" s="70">
        <v>13.38</v>
      </c>
      <c r="M104" s="70">
        <v>26</v>
      </c>
      <c r="N104" s="249">
        <v>66.16</v>
      </c>
    </row>
    <row r="105" spans="1:14">
      <c r="A105" s="65"/>
      <c r="B105" s="65"/>
      <c r="C105" s="65"/>
      <c r="D105" s="68" t="s">
        <v>552</v>
      </c>
      <c r="E105" s="247" t="s">
        <v>476</v>
      </c>
      <c r="F105" s="248">
        <v>-21931.445</v>
      </c>
      <c r="G105" s="69">
        <v>938477.7</v>
      </c>
      <c r="H105" s="69">
        <v>186779.546</v>
      </c>
      <c r="I105" s="69">
        <v>1125257.246</v>
      </c>
      <c r="J105" s="69">
        <v>417</v>
      </c>
      <c r="K105" s="70">
        <v>32.18</v>
      </c>
      <c r="L105" s="70">
        <v>17.09</v>
      </c>
      <c r="M105" s="70">
        <v>43.11</v>
      </c>
      <c r="N105" s="249">
        <v>92.38</v>
      </c>
    </row>
    <row r="106" spans="1:14">
      <c r="A106" s="65"/>
      <c r="B106" s="65"/>
      <c r="C106" s="65"/>
      <c r="D106" s="65" t="s">
        <v>553</v>
      </c>
      <c r="E106" s="250" t="s">
        <v>476</v>
      </c>
      <c r="F106" s="245">
        <v>-62270.084000000003</v>
      </c>
      <c r="G106" s="66">
        <v>785994.87</v>
      </c>
      <c r="H106" s="66">
        <v>231834.96</v>
      </c>
      <c r="I106" s="66">
        <v>1017829.83</v>
      </c>
      <c r="J106" s="66">
        <v>371</v>
      </c>
      <c r="K106" s="67">
        <v>24.4</v>
      </c>
      <c r="L106" s="67">
        <v>15.98</v>
      </c>
      <c r="M106" s="67">
        <v>17.82</v>
      </c>
      <c r="N106" s="246">
        <v>58.199999999999996</v>
      </c>
    </row>
    <row r="107" spans="1:14">
      <c r="A107" s="65"/>
      <c r="B107" s="65"/>
      <c r="C107" s="251" t="s">
        <v>719</v>
      </c>
      <c r="D107" s="251"/>
      <c r="E107" s="252"/>
      <c r="F107" s="253">
        <v>-203434.924</v>
      </c>
      <c r="G107" s="254">
        <v>5495402.29</v>
      </c>
      <c r="H107" s="254">
        <v>1453740.9839999999</v>
      </c>
      <c r="I107" s="254">
        <v>6949143.2740000002</v>
      </c>
      <c r="J107" s="254">
        <v>2738</v>
      </c>
      <c r="K107" s="255">
        <v>214.16000000000003</v>
      </c>
      <c r="L107" s="255">
        <v>120.00999999999999</v>
      </c>
      <c r="M107" s="255">
        <v>189.04000000000002</v>
      </c>
      <c r="N107" s="256">
        <v>523.21</v>
      </c>
    </row>
    <row r="108" spans="1:14">
      <c r="A108" s="65"/>
      <c r="B108" s="65"/>
      <c r="C108" s="238"/>
      <c r="D108" s="238"/>
      <c r="E108" s="239"/>
      <c r="F108" s="240"/>
      <c r="G108" s="241"/>
      <c r="H108" s="241"/>
      <c r="I108" s="241"/>
      <c r="J108" s="241"/>
      <c r="K108" s="242"/>
      <c r="L108" s="242"/>
      <c r="M108" s="242"/>
      <c r="N108" s="243"/>
    </row>
    <row r="109" spans="1:14">
      <c r="A109" s="65"/>
      <c r="B109" s="65" t="s">
        <v>554</v>
      </c>
      <c r="C109" s="95" t="s">
        <v>192</v>
      </c>
      <c r="D109" s="95"/>
      <c r="E109" s="244"/>
      <c r="F109" s="245"/>
      <c r="G109" s="66"/>
      <c r="H109" s="66"/>
      <c r="I109" s="66"/>
      <c r="J109" s="66"/>
      <c r="K109" s="67"/>
      <c r="L109" s="67"/>
      <c r="M109" s="67"/>
      <c r="N109" s="246"/>
    </row>
    <row r="110" spans="1:14">
      <c r="A110" s="65"/>
      <c r="B110" s="65"/>
      <c r="C110" s="65"/>
      <c r="D110" s="68" t="s">
        <v>555</v>
      </c>
      <c r="E110" s="247" t="s">
        <v>476</v>
      </c>
      <c r="F110" s="248">
        <v>-9804.4770000000008</v>
      </c>
      <c r="G110" s="69">
        <v>985594.446</v>
      </c>
      <c r="H110" s="69">
        <v>468904.78899999999</v>
      </c>
      <c r="I110" s="69">
        <v>1454499.2349999999</v>
      </c>
      <c r="J110" s="69">
        <v>548</v>
      </c>
      <c r="K110" s="70">
        <v>43.77</v>
      </c>
      <c r="L110" s="70">
        <v>14.01</v>
      </c>
      <c r="M110" s="70">
        <v>7.3</v>
      </c>
      <c r="N110" s="249">
        <v>65.08</v>
      </c>
    </row>
    <row r="111" spans="1:14">
      <c r="A111" s="65"/>
      <c r="B111" s="65"/>
      <c r="C111" s="251" t="s">
        <v>720</v>
      </c>
      <c r="D111" s="251"/>
      <c r="E111" s="252"/>
      <c r="F111" s="253">
        <v>-9804.4770000000008</v>
      </c>
      <c r="G111" s="254">
        <v>985594.446</v>
      </c>
      <c r="H111" s="254">
        <v>468904.78899999999</v>
      </c>
      <c r="I111" s="254">
        <v>1454499.2349999999</v>
      </c>
      <c r="J111" s="254">
        <v>548</v>
      </c>
      <c r="K111" s="255">
        <v>43.77</v>
      </c>
      <c r="L111" s="255">
        <v>14.01</v>
      </c>
      <c r="M111" s="255">
        <v>7.3</v>
      </c>
      <c r="N111" s="256">
        <v>65.08</v>
      </c>
    </row>
    <row r="112" spans="1:14">
      <c r="A112" s="65"/>
      <c r="B112" s="65"/>
      <c r="C112" s="238"/>
      <c r="D112" s="238"/>
      <c r="E112" s="239"/>
      <c r="F112" s="240"/>
      <c r="G112" s="241"/>
      <c r="H112" s="241"/>
      <c r="I112" s="241"/>
      <c r="J112" s="241"/>
      <c r="K112" s="242"/>
      <c r="L112" s="242"/>
      <c r="M112" s="242"/>
      <c r="N112" s="243"/>
    </row>
    <row r="113" spans="1:14">
      <c r="A113" s="65"/>
      <c r="B113" s="65" t="s">
        <v>556</v>
      </c>
      <c r="C113" s="95" t="s">
        <v>202</v>
      </c>
      <c r="D113" s="95"/>
      <c r="E113" s="244"/>
      <c r="F113" s="245"/>
      <c r="G113" s="66"/>
      <c r="H113" s="66"/>
      <c r="I113" s="66"/>
      <c r="J113" s="66"/>
      <c r="K113" s="67"/>
      <c r="L113" s="67"/>
      <c r="M113" s="67"/>
      <c r="N113" s="246"/>
    </row>
    <row r="114" spans="1:14">
      <c r="A114" s="65"/>
      <c r="B114" s="65"/>
      <c r="C114" s="65"/>
      <c r="D114" s="68" t="s">
        <v>557</v>
      </c>
      <c r="E114" s="247" t="s">
        <v>476</v>
      </c>
      <c r="F114" s="248">
        <v>-2212.9899999999998</v>
      </c>
      <c r="G114" s="69">
        <v>653587.59</v>
      </c>
      <c r="H114" s="69">
        <v>180423.527</v>
      </c>
      <c r="I114" s="69">
        <v>834011.11699999997</v>
      </c>
      <c r="J114" s="69">
        <v>176</v>
      </c>
      <c r="K114" s="70">
        <v>19.649999999999999</v>
      </c>
      <c r="L114" s="70">
        <v>4.2699999999999996</v>
      </c>
      <c r="M114" s="70">
        <v>15.26</v>
      </c>
      <c r="N114" s="249">
        <v>39.18</v>
      </c>
    </row>
    <row r="115" spans="1:14">
      <c r="A115" s="65"/>
      <c r="B115" s="65"/>
      <c r="C115" s="251" t="s">
        <v>721</v>
      </c>
      <c r="D115" s="251"/>
      <c r="E115" s="252"/>
      <c r="F115" s="253">
        <v>-2212.9899999999998</v>
      </c>
      <c r="G115" s="254">
        <v>653587.59</v>
      </c>
      <c r="H115" s="254">
        <v>180423.527</v>
      </c>
      <c r="I115" s="254">
        <v>834011.11699999997</v>
      </c>
      <c r="J115" s="254">
        <v>176</v>
      </c>
      <c r="K115" s="255">
        <v>19.649999999999999</v>
      </c>
      <c r="L115" s="255">
        <v>4.2699999999999996</v>
      </c>
      <c r="M115" s="255">
        <v>15.26</v>
      </c>
      <c r="N115" s="256">
        <v>39.18</v>
      </c>
    </row>
    <row r="116" spans="1:14">
      <c r="A116" s="65"/>
      <c r="B116" s="65"/>
      <c r="C116" s="238"/>
      <c r="D116" s="238"/>
      <c r="E116" s="239"/>
      <c r="F116" s="240"/>
      <c r="G116" s="241"/>
      <c r="H116" s="241"/>
      <c r="I116" s="241"/>
      <c r="J116" s="241"/>
      <c r="K116" s="242"/>
      <c r="L116" s="242"/>
      <c r="M116" s="242"/>
      <c r="N116" s="243"/>
    </row>
    <row r="117" spans="1:14">
      <c r="A117" s="65"/>
      <c r="B117" s="65" t="s">
        <v>558</v>
      </c>
      <c r="C117" s="95" t="s">
        <v>191</v>
      </c>
      <c r="D117" s="95"/>
      <c r="E117" s="244"/>
      <c r="F117" s="245"/>
      <c r="G117" s="66"/>
      <c r="H117" s="66"/>
      <c r="I117" s="66"/>
      <c r="J117" s="66"/>
      <c r="K117" s="67"/>
      <c r="L117" s="67"/>
      <c r="M117" s="67"/>
      <c r="N117" s="246"/>
    </row>
    <row r="118" spans="1:14">
      <c r="A118" s="65"/>
      <c r="B118" s="65"/>
      <c r="C118" s="65"/>
      <c r="D118" s="68" t="s">
        <v>559</v>
      </c>
      <c r="E118" s="247" t="s">
        <v>476</v>
      </c>
      <c r="F118" s="248">
        <v>-3928.92</v>
      </c>
      <c r="G118" s="69">
        <v>557318.44099999999</v>
      </c>
      <c r="H118" s="69">
        <v>179375.43100000001</v>
      </c>
      <c r="I118" s="69">
        <v>736693.87199999997</v>
      </c>
      <c r="J118" s="69">
        <v>236</v>
      </c>
      <c r="K118" s="70">
        <v>27.91</v>
      </c>
      <c r="L118" s="70">
        <v>8.68</v>
      </c>
      <c r="M118" s="70">
        <v>20.61</v>
      </c>
      <c r="N118" s="249">
        <v>57.2</v>
      </c>
    </row>
    <row r="119" spans="1:14">
      <c r="A119" s="65"/>
      <c r="B119" s="65"/>
      <c r="C119" s="65"/>
      <c r="D119" s="65" t="s">
        <v>848</v>
      </c>
      <c r="E119" s="250" t="s">
        <v>476</v>
      </c>
      <c r="F119" s="245">
        <v>-7268.6540000000005</v>
      </c>
      <c r="G119" s="66">
        <v>402948.31800000003</v>
      </c>
      <c r="H119" s="66">
        <v>156354.28700000001</v>
      </c>
      <c r="I119" s="66">
        <v>559302.60499999998</v>
      </c>
      <c r="J119" s="66">
        <v>304</v>
      </c>
      <c r="K119" s="67">
        <v>22.92</v>
      </c>
      <c r="L119" s="67">
        <v>17.329999999999998</v>
      </c>
      <c r="M119" s="67">
        <v>25.25</v>
      </c>
      <c r="N119" s="246">
        <v>65.5</v>
      </c>
    </row>
    <row r="120" spans="1:14">
      <c r="A120" s="65"/>
      <c r="B120" s="65"/>
      <c r="C120" s="251" t="s">
        <v>722</v>
      </c>
      <c r="D120" s="251"/>
      <c r="E120" s="252"/>
      <c r="F120" s="253">
        <v>-11197.574000000001</v>
      </c>
      <c r="G120" s="254">
        <v>960266.75900000008</v>
      </c>
      <c r="H120" s="254">
        <v>335729.71799999999</v>
      </c>
      <c r="I120" s="254">
        <v>1295996.477</v>
      </c>
      <c r="J120" s="254">
        <v>540</v>
      </c>
      <c r="K120" s="255">
        <v>50.83</v>
      </c>
      <c r="L120" s="255">
        <v>26.009999999999998</v>
      </c>
      <c r="M120" s="255">
        <v>45.86</v>
      </c>
      <c r="N120" s="256">
        <v>122.7</v>
      </c>
    </row>
    <row r="121" spans="1:14">
      <c r="A121" s="65"/>
      <c r="B121" s="65"/>
      <c r="C121" s="238"/>
      <c r="D121" s="238"/>
      <c r="E121" s="239"/>
      <c r="F121" s="240"/>
      <c r="G121" s="241"/>
      <c r="H121" s="241"/>
      <c r="I121" s="241"/>
      <c r="J121" s="241"/>
      <c r="K121" s="242"/>
      <c r="L121" s="242"/>
      <c r="M121" s="242"/>
      <c r="N121" s="243"/>
    </row>
    <row r="122" spans="1:14">
      <c r="A122" s="251" t="s">
        <v>723</v>
      </c>
      <c r="B122" s="251"/>
      <c r="C122" s="251"/>
      <c r="D122" s="251"/>
      <c r="E122" s="252"/>
      <c r="F122" s="253">
        <v>-226649.96500000003</v>
      </c>
      <c r="G122" s="254">
        <v>8094851.084999999</v>
      </c>
      <c r="H122" s="254">
        <v>2438799.0179999997</v>
      </c>
      <c r="I122" s="254">
        <v>10533650.102999998</v>
      </c>
      <c r="J122" s="254">
        <v>4002</v>
      </c>
      <c r="K122" s="255">
        <v>328.41</v>
      </c>
      <c r="L122" s="255">
        <v>164.3</v>
      </c>
      <c r="M122" s="255">
        <v>257.46000000000004</v>
      </c>
      <c r="N122" s="256">
        <v>750.17000000000007</v>
      </c>
    </row>
    <row r="123" spans="1:14">
      <c r="A123" s="238"/>
      <c r="B123" s="238"/>
      <c r="C123" s="238"/>
      <c r="D123" s="238"/>
      <c r="E123" s="239"/>
      <c r="F123" s="240"/>
      <c r="G123" s="241"/>
      <c r="H123" s="241"/>
      <c r="I123" s="241"/>
      <c r="J123" s="241"/>
      <c r="K123" s="242"/>
      <c r="L123" s="242"/>
      <c r="M123" s="242"/>
      <c r="N123" s="243"/>
    </row>
    <row r="124" spans="1:14">
      <c r="A124" s="95" t="s">
        <v>560</v>
      </c>
      <c r="B124" s="95"/>
      <c r="C124" s="95"/>
      <c r="D124" s="95"/>
      <c r="E124" s="244"/>
      <c r="F124" s="245"/>
      <c r="G124" s="66"/>
      <c r="H124" s="66"/>
      <c r="I124" s="66"/>
      <c r="J124" s="66"/>
      <c r="K124" s="67"/>
      <c r="L124" s="67"/>
      <c r="M124" s="67"/>
      <c r="N124" s="246"/>
    </row>
    <row r="125" spans="1:14">
      <c r="A125" s="65"/>
      <c r="B125" s="65" t="s">
        <v>561</v>
      </c>
      <c r="C125" s="95" t="s">
        <v>185</v>
      </c>
      <c r="D125" s="95"/>
      <c r="E125" s="244"/>
      <c r="F125" s="245"/>
      <c r="G125" s="66"/>
      <c r="H125" s="66"/>
      <c r="I125" s="66"/>
      <c r="J125" s="66"/>
      <c r="K125" s="67"/>
      <c r="L125" s="67"/>
      <c r="M125" s="67"/>
      <c r="N125" s="246"/>
    </row>
    <row r="126" spans="1:14">
      <c r="A126" s="65"/>
      <c r="B126" s="65"/>
      <c r="C126" s="65"/>
      <c r="D126" s="68" t="s">
        <v>562</v>
      </c>
      <c r="E126" s="247" t="s">
        <v>476</v>
      </c>
      <c r="F126" s="248">
        <v>-78536.782999999996</v>
      </c>
      <c r="G126" s="69">
        <v>944609.31299999997</v>
      </c>
      <c r="H126" s="69">
        <v>193157.73800000001</v>
      </c>
      <c r="I126" s="69">
        <v>1137767.051</v>
      </c>
      <c r="J126" s="69">
        <v>450</v>
      </c>
      <c r="K126" s="70">
        <v>35.03</v>
      </c>
      <c r="L126" s="70">
        <v>8.8800000000000008</v>
      </c>
      <c r="M126" s="70">
        <v>42.36</v>
      </c>
      <c r="N126" s="249">
        <v>86.27000000000001</v>
      </c>
    </row>
    <row r="127" spans="1:14">
      <c r="A127" s="65"/>
      <c r="B127" s="65"/>
      <c r="C127" s="65"/>
      <c r="D127" s="65" t="s">
        <v>563</v>
      </c>
      <c r="E127" s="250" t="s">
        <v>476</v>
      </c>
      <c r="F127" s="245">
        <v>-97343.747000000003</v>
      </c>
      <c r="G127" s="66">
        <v>1046023.553</v>
      </c>
      <c r="H127" s="66">
        <v>335340.22499999998</v>
      </c>
      <c r="I127" s="66">
        <v>1381363.7779999999</v>
      </c>
      <c r="J127" s="66">
        <v>690</v>
      </c>
      <c r="K127" s="67">
        <v>53.03</v>
      </c>
      <c r="L127" s="67">
        <v>6.49</v>
      </c>
      <c r="M127" s="67">
        <v>37.93</v>
      </c>
      <c r="N127" s="246">
        <v>97.45</v>
      </c>
    </row>
    <row r="128" spans="1:14">
      <c r="A128" s="65"/>
      <c r="B128" s="65"/>
      <c r="C128" s="251" t="s">
        <v>724</v>
      </c>
      <c r="D128" s="251"/>
      <c r="E128" s="252"/>
      <c r="F128" s="253">
        <v>-175880.53</v>
      </c>
      <c r="G128" s="254">
        <v>1990632.8659999999</v>
      </c>
      <c r="H128" s="254">
        <v>528497.96299999999</v>
      </c>
      <c r="I128" s="254">
        <v>2519130.8289999999</v>
      </c>
      <c r="J128" s="254">
        <v>1140</v>
      </c>
      <c r="K128" s="255">
        <v>88.06</v>
      </c>
      <c r="L128" s="255">
        <v>15.370000000000001</v>
      </c>
      <c r="M128" s="255">
        <v>80.289999999999992</v>
      </c>
      <c r="N128" s="256">
        <v>183.72</v>
      </c>
    </row>
    <row r="129" spans="1:14">
      <c r="A129" s="65"/>
      <c r="B129" s="65"/>
      <c r="C129" s="238"/>
      <c r="D129" s="238"/>
      <c r="E129" s="239"/>
      <c r="F129" s="240"/>
      <c r="G129" s="241"/>
      <c r="H129" s="241"/>
      <c r="I129" s="241"/>
      <c r="J129" s="241"/>
      <c r="K129" s="242"/>
      <c r="L129" s="242"/>
      <c r="M129" s="242"/>
      <c r="N129" s="243"/>
    </row>
    <row r="130" spans="1:14">
      <c r="A130" s="65"/>
      <c r="B130" s="65" t="s">
        <v>564</v>
      </c>
      <c r="C130" s="95" t="s">
        <v>214</v>
      </c>
      <c r="D130" s="95"/>
      <c r="E130" s="244"/>
      <c r="F130" s="245"/>
      <c r="G130" s="66"/>
      <c r="H130" s="66"/>
      <c r="I130" s="66"/>
      <c r="J130" s="66"/>
      <c r="K130" s="67"/>
      <c r="L130" s="67"/>
      <c r="M130" s="67"/>
      <c r="N130" s="246"/>
    </row>
    <row r="131" spans="1:14">
      <c r="A131" s="65"/>
      <c r="B131" s="65"/>
      <c r="C131" s="65"/>
      <c r="D131" s="68" t="s">
        <v>849</v>
      </c>
      <c r="E131" s="247" t="s">
        <v>476</v>
      </c>
      <c r="F131" s="248">
        <v>-15935.092000000001</v>
      </c>
      <c r="G131" s="69">
        <v>243944.30600000001</v>
      </c>
      <c r="H131" s="69">
        <v>166268.70300000001</v>
      </c>
      <c r="I131" s="69">
        <v>410213.00900000002</v>
      </c>
      <c r="J131" s="69">
        <v>91</v>
      </c>
      <c r="K131" s="70">
        <v>10.81</v>
      </c>
      <c r="L131" s="70">
        <v>1.7</v>
      </c>
      <c r="M131" s="70">
        <v>9.75</v>
      </c>
      <c r="N131" s="249">
        <v>22.259999999999998</v>
      </c>
    </row>
    <row r="132" spans="1:14">
      <c r="A132" s="65"/>
      <c r="B132" s="65"/>
      <c r="C132" s="251" t="s">
        <v>725</v>
      </c>
      <c r="D132" s="251"/>
      <c r="E132" s="252"/>
      <c r="F132" s="253">
        <v>-15935.092000000001</v>
      </c>
      <c r="G132" s="254">
        <v>243944.30600000001</v>
      </c>
      <c r="H132" s="254">
        <v>166268.70300000001</v>
      </c>
      <c r="I132" s="254">
        <v>410213.00900000002</v>
      </c>
      <c r="J132" s="254">
        <v>91</v>
      </c>
      <c r="K132" s="255">
        <v>10.81</v>
      </c>
      <c r="L132" s="255">
        <v>1.7</v>
      </c>
      <c r="M132" s="255">
        <v>9.75</v>
      </c>
      <c r="N132" s="256">
        <v>22.259999999999998</v>
      </c>
    </row>
    <row r="133" spans="1:14">
      <c r="A133" s="65"/>
      <c r="B133" s="65"/>
      <c r="C133" s="238"/>
      <c r="D133" s="238"/>
      <c r="E133" s="239"/>
      <c r="F133" s="240"/>
      <c r="G133" s="241"/>
      <c r="H133" s="241"/>
      <c r="I133" s="241"/>
      <c r="J133" s="241"/>
      <c r="K133" s="242"/>
      <c r="L133" s="242"/>
      <c r="M133" s="242"/>
      <c r="N133" s="243"/>
    </row>
    <row r="134" spans="1:14">
      <c r="A134" s="65"/>
      <c r="B134" s="65" t="s">
        <v>565</v>
      </c>
      <c r="C134" s="95" t="s">
        <v>190</v>
      </c>
      <c r="D134" s="95"/>
      <c r="E134" s="244"/>
      <c r="F134" s="245"/>
      <c r="G134" s="66"/>
      <c r="H134" s="66"/>
      <c r="I134" s="66"/>
      <c r="J134" s="66"/>
      <c r="K134" s="67"/>
      <c r="L134" s="67"/>
      <c r="M134" s="67"/>
      <c r="N134" s="246"/>
    </row>
    <row r="135" spans="1:14">
      <c r="A135" s="65"/>
      <c r="B135" s="65"/>
      <c r="C135" s="65"/>
      <c r="D135" s="68" t="s">
        <v>566</v>
      </c>
      <c r="E135" s="247" t="s">
        <v>476</v>
      </c>
      <c r="F135" s="248">
        <v>-13880.564</v>
      </c>
      <c r="G135" s="69">
        <v>431757.59299999999</v>
      </c>
      <c r="H135" s="69">
        <v>217358.217</v>
      </c>
      <c r="I135" s="69">
        <v>649115.81000000006</v>
      </c>
      <c r="J135" s="69">
        <v>181</v>
      </c>
      <c r="K135" s="70">
        <v>22.92</v>
      </c>
      <c r="L135" s="70">
        <v>5.15</v>
      </c>
      <c r="M135" s="70">
        <v>17.95</v>
      </c>
      <c r="N135" s="249">
        <v>46.019999999999996</v>
      </c>
    </row>
    <row r="136" spans="1:14">
      <c r="A136" s="65"/>
      <c r="B136" s="65"/>
      <c r="C136" s="65"/>
      <c r="D136" s="65" t="s">
        <v>567</v>
      </c>
      <c r="E136" s="250" t="s">
        <v>476</v>
      </c>
      <c r="F136" s="245">
        <v>-11387.721</v>
      </c>
      <c r="G136" s="66">
        <v>611390.26800000004</v>
      </c>
      <c r="H136" s="66">
        <v>314834.90700000001</v>
      </c>
      <c r="I136" s="66">
        <v>926225.17500000005</v>
      </c>
      <c r="J136" s="66">
        <v>323</v>
      </c>
      <c r="K136" s="67">
        <v>37.1</v>
      </c>
      <c r="L136" s="67">
        <v>2.6</v>
      </c>
      <c r="M136" s="67">
        <v>18.809999999999999</v>
      </c>
      <c r="N136" s="246">
        <v>58.510000000000005</v>
      </c>
    </row>
    <row r="137" spans="1:14">
      <c r="A137" s="65"/>
      <c r="B137" s="65"/>
      <c r="C137" s="251" t="s">
        <v>726</v>
      </c>
      <c r="D137" s="251"/>
      <c r="E137" s="252"/>
      <c r="F137" s="253">
        <v>-25268.285</v>
      </c>
      <c r="G137" s="254">
        <v>1043147.861</v>
      </c>
      <c r="H137" s="254">
        <v>532193.12400000007</v>
      </c>
      <c r="I137" s="254">
        <v>1575340.9850000001</v>
      </c>
      <c r="J137" s="254">
        <v>504</v>
      </c>
      <c r="K137" s="255">
        <v>60.02</v>
      </c>
      <c r="L137" s="255">
        <v>7.75</v>
      </c>
      <c r="M137" s="255">
        <v>36.76</v>
      </c>
      <c r="N137" s="256">
        <v>104.53</v>
      </c>
    </row>
    <row r="138" spans="1:14">
      <c r="A138" s="65"/>
      <c r="B138" s="65"/>
      <c r="C138" s="238"/>
      <c r="D138" s="238"/>
      <c r="E138" s="239"/>
      <c r="F138" s="240"/>
      <c r="G138" s="241"/>
      <c r="H138" s="241"/>
      <c r="I138" s="241"/>
      <c r="J138" s="241"/>
      <c r="K138" s="242"/>
      <c r="L138" s="242"/>
      <c r="M138" s="242"/>
      <c r="N138" s="243"/>
    </row>
    <row r="139" spans="1:14">
      <c r="A139" s="65"/>
      <c r="B139" s="65" t="s">
        <v>568</v>
      </c>
      <c r="C139" s="95" t="s">
        <v>208</v>
      </c>
      <c r="D139" s="95"/>
      <c r="E139" s="244"/>
      <c r="F139" s="245"/>
      <c r="G139" s="66"/>
      <c r="H139" s="66"/>
      <c r="I139" s="66"/>
      <c r="J139" s="66"/>
      <c r="K139" s="67"/>
      <c r="L139" s="67"/>
      <c r="M139" s="67"/>
      <c r="N139" s="246"/>
    </row>
    <row r="140" spans="1:14">
      <c r="A140" s="65"/>
      <c r="B140" s="65"/>
      <c r="C140" s="65"/>
      <c r="D140" s="68" t="s">
        <v>569</v>
      </c>
      <c r="E140" s="247" t="s">
        <v>476</v>
      </c>
      <c r="F140" s="248">
        <v>-16363.606</v>
      </c>
      <c r="G140" s="69">
        <v>228728.201</v>
      </c>
      <c r="H140" s="69">
        <v>97430.182000000001</v>
      </c>
      <c r="I140" s="69">
        <v>326158.38300000003</v>
      </c>
      <c r="J140" s="69">
        <v>109</v>
      </c>
      <c r="K140" s="70">
        <v>13.29</v>
      </c>
      <c r="L140" s="70">
        <v>3.2</v>
      </c>
      <c r="M140" s="70">
        <v>4.5999999999999996</v>
      </c>
      <c r="N140" s="249">
        <v>21.089999999999996</v>
      </c>
    </row>
    <row r="141" spans="1:14">
      <c r="A141" s="65"/>
      <c r="B141" s="65"/>
      <c r="C141" s="251" t="s">
        <v>727</v>
      </c>
      <c r="D141" s="251"/>
      <c r="E141" s="252"/>
      <c r="F141" s="253">
        <v>-16363.606</v>
      </c>
      <c r="G141" s="254">
        <v>228728.201</v>
      </c>
      <c r="H141" s="254">
        <v>97430.182000000001</v>
      </c>
      <c r="I141" s="254">
        <v>326158.38300000003</v>
      </c>
      <c r="J141" s="254">
        <v>109</v>
      </c>
      <c r="K141" s="255">
        <v>13.29</v>
      </c>
      <c r="L141" s="255">
        <v>3.2</v>
      </c>
      <c r="M141" s="255">
        <v>4.5999999999999996</v>
      </c>
      <c r="N141" s="256">
        <v>21.089999999999996</v>
      </c>
    </row>
    <row r="142" spans="1:14">
      <c r="A142" s="65"/>
      <c r="B142" s="65"/>
      <c r="C142" s="238"/>
      <c r="D142" s="238"/>
      <c r="E142" s="239"/>
      <c r="F142" s="240"/>
      <c r="G142" s="241"/>
      <c r="H142" s="241"/>
      <c r="I142" s="241"/>
      <c r="J142" s="241"/>
      <c r="K142" s="242"/>
      <c r="L142" s="242"/>
      <c r="M142" s="242"/>
      <c r="N142" s="243"/>
    </row>
    <row r="143" spans="1:14">
      <c r="A143" s="65"/>
      <c r="B143" s="65" t="s">
        <v>571</v>
      </c>
      <c r="C143" s="95" t="s">
        <v>201</v>
      </c>
      <c r="D143" s="95"/>
      <c r="E143" s="244"/>
      <c r="F143" s="245"/>
      <c r="G143" s="66"/>
      <c r="H143" s="66"/>
      <c r="I143" s="66"/>
      <c r="J143" s="66"/>
      <c r="K143" s="67"/>
      <c r="L143" s="67"/>
      <c r="M143" s="67"/>
      <c r="N143" s="246"/>
    </row>
    <row r="144" spans="1:14">
      <c r="A144" s="65"/>
      <c r="B144" s="65"/>
      <c r="C144" s="65"/>
      <c r="D144" s="68" t="s">
        <v>572</v>
      </c>
      <c r="E144" s="247" t="s">
        <v>476</v>
      </c>
      <c r="F144" s="248">
        <v>-23031.436000000002</v>
      </c>
      <c r="G144" s="69">
        <v>571036.88699999999</v>
      </c>
      <c r="H144" s="69">
        <v>171055.98800000001</v>
      </c>
      <c r="I144" s="69">
        <v>742092.875</v>
      </c>
      <c r="J144" s="69">
        <v>211</v>
      </c>
      <c r="K144" s="70">
        <v>27.36</v>
      </c>
      <c r="L144" s="70">
        <v>5.29</v>
      </c>
      <c r="M144" s="70">
        <v>23.56</v>
      </c>
      <c r="N144" s="249">
        <v>56.209999999999994</v>
      </c>
    </row>
    <row r="145" spans="1:14">
      <c r="A145" s="65"/>
      <c r="B145" s="65"/>
      <c r="C145" s="251" t="s">
        <v>728</v>
      </c>
      <c r="D145" s="251"/>
      <c r="E145" s="252"/>
      <c r="F145" s="253">
        <v>-23031.436000000002</v>
      </c>
      <c r="G145" s="254">
        <v>571036.88699999999</v>
      </c>
      <c r="H145" s="254">
        <v>171055.98800000001</v>
      </c>
      <c r="I145" s="254">
        <v>742092.875</v>
      </c>
      <c r="J145" s="254">
        <v>211</v>
      </c>
      <c r="K145" s="255">
        <v>27.36</v>
      </c>
      <c r="L145" s="255">
        <v>5.29</v>
      </c>
      <c r="M145" s="255">
        <v>23.56</v>
      </c>
      <c r="N145" s="256">
        <v>56.209999999999994</v>
      </c>
    </row>
    <row r="146" spans="1:14">
      <c r="A146" s="65"/>
      <c r="B146" s="65"/>
      <c r="C146" s="238"/>
      <c r="D146" s="238"/>
      <c r="E146" s="239"/>
      <c r="F146" s="240"/>
      <c r="G146" s="241"/>
      <c r="H146" s="241"/>
      <c r="I146" s="241"/>
      <c r="J146" s="241"/>
      <c r="K146" s="242"/>
      <c r="L146" s="242"/>
      <c r="M146" s="242"/>
      <c r="N146" s="243"/>
    </row>
    <row r="147" spans="1:14">
      <c r="A147" s="65"/>
      <c r="B147" s="65" t="s">
        <v>573</v>
      </c>
      <c r="C147" s="95" t="s">
        <v>216</v>
      </c>
      <c r="D147" s="95"/>
      <c r="E147" s="244"/>
      <c r="F147" s="245"/>
      <c r="G147" s="66"/>
      <c r="H147" s="66"/>
      <c r="I147" s="66"/>
      <c r="J147" s="66"/>
      <c r="K147" s="67"/>
      <c r="L147" s="67"/>
      <c r="M147" s="67"/>
      <c r="N147" s="246"/>
    </row>
    <row r="148" spans="1:14">
      <c r="A148" s="65"/>
      <c r="B148" s="65"/>
      <c r="C148" s="65"/>
      <c r="D148" s="68" t="s">
        <v>574</v>
      </c>
      <c r="E148" s="247" t="s">
        <v>476</v>
      </c>
      <c r="F148" s="248">
        <v>-10551.606</v>
      </c>
      <c r="G148" s="69">
        <v>196124.51</v>
      </c>
      <c r="H148" s="69">
        <v>127877.685</v>
      </c>
      <c r="I148" s="69">
        <v>324002.19500000001</v>
      </c>
      <c r="J148" s="69">
        <v>77</v>
      </c>
      <c r="K148" s="70">
        <v>6.53</v>
      </c>
      <c r="L148" s="70">
        <v>5.73</v>
      </c>
      <c r="M148" s="70">
        <v>5.1100000000000003</v>
      </c>
      <c r="N148" s="249">
        <v>17.37</v>
      </c>
    </row>
    <row r="149" spans="1:14">
      <c r="A149" s="65"/>
      <c r="B149" s="65"/>
      <c r="C149" s="251" t="s">
        <v>729</v>
      </c>
      <c r="D149" s="251"/>
      <c r="E149" s="252"/>
      <c r="F149" s="253">
        <v>-10551.606</v>
      </c>
      <c r="G149" s="254">
        <v>196124.51</v>
      </c>
      <c r="H149" s="254">
        <v>127877.685</v>
      </c>
      <c r="I149" s="254">
        <v>324002.19500000001</v>
      </c>
      <c r="J149" s="254">
        <v>77</v>
      </c>
      <c r="K149" s="255">
        <v>6.53</v>
      </c>
      <c r="L149" s="255">
        <v>5.73</v>
      </c>
      <c r="M149" s="255">
        <v>5.1100000000000003</v>
      </c>
      <c r="N149" s="256">
        <v>17.37</v>
      </c>
    </row>
    <row r="150" spans="1:14">
      <c r="A150" s="65"/>
      <c r="B150" s="65"/>
      <c r="C150" s="238"/>
      <c r="D150" s="238"/>
      <c r="E150" s="239"/>
      <c r="F150" s="240"/>
      <c r="G150" s="241"/>
      <c r="H150" s="241"/>
      <c r="I150" s="241"/>
      <c r="J150" s="241"/>
      <c r="K150" s="242"/>
      <c r="L150" s="242"/>
      <c r="M150" s="242"/>
      <c r="N150" s="243"/>
    </row>
    <row r="151" spans="1:14">
      <c r="A151" s="65"/>
      <c r="B151" s="65" t="s">
        <v>773</v>
      </c>
      <c r="C151" s="95" t="s">
        <v>783</v>
      </c>
      <c r="D151" s="95"/>
      <c r="E151" s="244"/>
      <c r="F151" s="245"/>
      <c r="G151" s="66"/>
      <c r="H151" s="66"/>
      <c r="I151" s="66"/>
      <c r="J151" s="66"/>
      <c r="K151" s="67"/>
      <c r="L151" s="67"/>
      <c r="M151" s="67"/>
      <c r="N151" s="246"/>
    </row>
    <row r="152" spans="1:14">
      <c r="A152" s="65"/>
      <c r="B152" s="65"/>
      <c r="C152" s="65"/>
      <c r="D152" s="68" t="s">
        <v>570</v>
      </c>
      <c r="E152" s="247" t="s">
        <v>476</v>
      </c>
      <c r="F152" s="248">
        <v>-29845.745999999999</v>
      </c>
      <c r="G152" s="69">
        <v>407336.22399999999</v>
      </c>
      <c r="H152" s="69">
        <v>107151.333</v>
      </c>
      <c r="I152" s="69">
        <v>514487.55699999997</v>
      </c>
      <c r="J152" s="69">
        <v>179</v>
      </c>
      <c r="K152" s="70">
        <v>25.21</v>
      </c>
      <c r="L152" s="70">
        <v>2.96</v>
      </c>
      <c r="M152" s="70">
        <v>15.83</v>
      </c>
      <c r="N152" s="249">
        <v>44</v>
      </c>
    </row>
    <row r="153" spans="1:14">
      <c r="A153" s="65"/>
      <c r="B153" s="65"/>
      <c r="C153" s="251" t="s">
        <v>790</v>
      </c>
      <c r="D153" s="251"/>
      <c r="E153" s="252"/>
      <c r="F153" s="253">
        <v>-29845.745999999999</v>
      </c>
      <c r="G153" s="254">
        <v>407336.22399999999</v>
      </c>
      <c r="H153" s="254">
        <v>107151.333</v>
      </c>
      <c r="I153" s="254">
        <v>514487.55699999997</v>
      </c>
      <c r="J153" s="254">
        <v>179</v>
      </c>
      <c r="K153" s="255">
        <v>25.21</v>
      </c>
      <c r="L153" s="255">
        <v>2.96</v>
      </c>
      <c r="M153" s="255">
        <v>15.83</v>
      </c>
      <c r="N153" s="256">
        <v>44</v>
      </c>
    </row>
    <row r="154" spans="1:14">
      <c r="A154" s="65"/>
      <c r="B154" s="65"/>
      <c r="C154" s="238"/>
      <c r="D154" s="238"/>
      <c r="E154" s="239"/>
      <c r="F154" s="240"/>
      <c r="G154" s="241"/>
      <c r="H154" s="241"/>
      <c r="I154" s="241"/>
      <c r="J154" s="241"/>
      <c r="K154" s="242"/>
      <c r="L154" s="242"/>
      <c r="M154" s="242"/>
      <c r="N154" s="243"/>
    </row>
    <row r="155" spans="1:14">
      <c r="A155" s="251" t="s">
        <v>730</v>
      </c>
      <c r="B155" s="251"/>
      <c r="C155" s="251"/>
      <c r="D155" s="251"/>
      <c r="E155" s="252"/>
      <c r="F155" s="253">
        <v>-296876.30100000004</v>
      </c>
      <c r="G155" s="254">
        <v>4680950.8550000004</v>
      </c>
      <c r="H155" s="254">
        <v>1730474.9780000001</v>
      </c>
      <c r="I155" s="254">
        <v>6411425.8330000006</v>
      </c>
      <c r="J155" s="254">
        <v>2311</v>
      </c>
      <c r="K155" s="255">
        <v>231.28000000000003</v>
      </c>
      <c r="L155" s="255">
        <v>42.000000000000007</v>
      </c>
      <c r="M155" s="255">
        <v>175.90000000000003</v>
      </c>
      <c r="N155" s="256">
        <v>449.18000000000006</v>
      </c>
    </row>
    <row r="156" spans="1:14">
      <c r="A156" s="238"/>
      <c r="B156" s="238"/>
      <c r="C156" s="238"/>
      <c r="D156" s="238"/>
      <c r="E156" s="239"/>
      <c r="F156" s="240"/>
      <c r="G156" s="241"/>
      <c r="H156" s="241"/>
      <c r="I156" s="241"/>
      <c r="J156" s="241"/>
      <c r="K156" s="242"/>
      <c r="L156" s="242"/>
      <c r="M156" s="242"/>
      <c r="N156" s="243"/>
    </row>
    <row r="157" spans="1:14">
      <c r="A157" s="95" t="s">
        <v>575</v>
      </c>
      <c r="B157" s="95"/>
      <c r="C157" s="95"/>
      <c r="D157" s="95"/>
      <c r="E157" s="244"/>
      <c r="F157" s="245"/>
      <c r="G157" s="66"/>
      <c r="H157" s="66"/>
      <c r="I157" s="66"/>
      <c r="J157" s="66"/>
      <c r="K157" s="67"/>
      <c r="L157" s="67"/>
      <c r="M157" s="67"/>
      <c r="N157" s="246"/>
    </row>
    <row r="158" spans="1:14">
      <c r="A158" s="65"/>
      <c r="B158" s="65" t="s">
        <v>576</v>
      </c>
      <c r="C158" s="95" t="s">
        <v>207</v>
      </c>
      <c r="D158" s="95"/>
      <c r="E158" s="244"/>
      <c r="F158" s="245"/>
      <c r="G158" s="66"/>
      <c r="H158" s="66"/>
      <c r="I158" s="66"/>
      <c r="J158" s="66"/>
      <c r="K158" s="67"/>
      <c r="L158" s="67"/>
      <c r="M158" s="67"/>
      <c r="N158" s="246"/>
    </row>
    <row r="159" spans="1:14">
      <c r="A159" s="65"/>
      <c r="B159" s="65"/>
      <c r="C159" s="65"/>
      <c r="D159" s="68" t="s">
        <v>577</v>
      </c>
      <c r="E159" s="247" t="s">
        <v>476</v>
      </c>
      <c r="F159" s="248">
        <v>-13274.174999999999</v>
      </c>
      <c r="G159" s="69">
        <v>332367.48800000001</v>
      </c>
      <c r="H159" s="69">
        <v>82895.426999999996</v>
      </c>
      <c r="I159" s="69">
        <v>415262.91500000004</v>
      </c>
      <c r="J159" s="69">
        <v>126</v>
      </c>
      <c r="K159" s="70">
        <v>16.25</v>
      </c>
      <c r="L159" s="70">
        <v>5.5</v>
      </c>
      <c r="M159" s="70">
        <v>12.95</v>
      </c>
      <c r="N159" s="249">
        <v>34.700000000000003</v>
      </c>
    </row>
    <row r="160" spans="1:14">
      <c r="A160" s="65"/>
      <c r="B160" s="65"/>
      <c r="C160" s="251" t="s">
        <v>731</v>
      </c>
      <c r="D160" s="251"/>
      <c r="E160" s="252"/>
      <c r="F160" s="253">
        <v>-13274.174999999999</v>
      </c>
      <c r="G160" s="254">
        <v>332367.48800000001</v>
      </c>
      <c r="H160" s="254">
        <v>82895.426999999996</v>
      </c>
      <c r="I160" s="254">
        <v>415262.91500000004</v>
      </c>
      <c r="J160" s="254">
        <v>126</v>
      </c>
      <c r="K160" s="255">
        <v>16.25</v>
      </c>
      <c r="L160" s="255">
        <v>5.5</v>
      </c>
      <c r="M160" s="255">
        <v>12.95</v>
      </c>
      <c r="N160" s="256">
        <v>34.700000000000003</v>
      </c>
    </row>
    <row r="161" spans="1:14">
      <c r="A161" s="65"/>
      <c r="B161" s="65"/>
      <c r="C161" s="238"/>
      <c r="D161" s="238"/>
      <c r="E161" s="239"/>
      <c r="F161" s="240"/>
      <c r="G161" s="241"/>
      <c r="H161" s="241"/>
      <c r="I161" s="241"/>
      <c r="J161" s="241"/>
      <c r="K161" s="242"/>
      <c r="L161" s="242"/>
      <c r="M161" s="242"/>
      <c r="N161" s="243"/>
    </row>
    <row r="162" spans="1:14">
      <c r="A162" s="65"/>
      <c r="B162" s="65" t="s">
        <v>578</v>
      </c>
      <c r="C162" s="95" t="s">
        <v>189</v>
      </c>
      <c r="D162" s="95"/>
      <c r="E162" s="244"/>
      <c r="F162" s="245"/>
      <c r="G162" s="66"/>
      <c r="H162" s="66"/>
      <c r="I162" s="66"/>
      <c r="J162" s="66"/>
      <c r="K162" s="67"/>
      <c r="L162" s="67"/>
      <c r="M162" s="67"/>
      <c r="N162" s="246"/>
    </row>
    <row r="163" spans="1:14">
      <c r="A163" s="65"/>
      <c r="B163" s="65"/>
      <c r="C163" s="65"/>
      <c r="D163" s="68" t="s">
        <v>579</v>
      </c>
      <c r="E163" s="247" t="s">
        <v>476</v>
      </c>
      <c r="F163" s="248">
        <v>-1043.6790000000001</v>
      </c>
      <c r="G163" s="69">
        <v>50833.987000000001</v>
      </c>
      <c r="H163" s="69">
        <v>28428.388999999999</v>
      </c>
      <c r="I163" s="69">
        <v>79262.376000000004</v>
      </c>
      <c r="J163" s="69">
        <v>11</v>
      </c>
      <c r="K163" s="70">
        <v>3</v>
      </c>
      <c r="L163" s="70">
        <v>0.35</v>
      </c>
      <c r="M163" s="70">
        <v>0</v>
      </c>
      <c r="N163" s="249">
        <v>3.35</v>
      </c>
    </row>
    <row r="164" spans="1:14">
      <c r="A164" s="65"/>
      <c r="B164" s="65"/>
      <c r="C164" s="65"/>
      <c r="D164" s="65" t="s">
        <v>580</v>
      </c>
      <c r="E164" s="250" t="s">
        <v>476</v>
      </c>
      <c r="F164" s="245">
        <v>-67838.217000000004</v>
      </c>
      <c r="G164" s="66">
        <v>657845.00399999996</v>
      </c>
      <c r="H164" s="66">
        <v>287919.60700000002</v>
      </c>
      <c r="I164" s="66">
        <v>945764.61100000003</v>
      </c>
      <c r="J164" s="66">
        <v>385</v>
      </c>
      <c r="K164" s="67">
        <v>28.76</v>
      </c>
      <c r="L164" s="67">
        <v>9.3000000000000007</v>
      </c>
      <c r="M164" s="67">
        <v>20.38</v>
      </c>
      <c r="N164" s="246">
        <v>58.44</v>
      </c>
    </row>
    <row r="165" spans="1:14">
      <c r="A165" s="65"/>
      <c r="B165" s="65"/>
      <c r="C165" s="65"/>
      <c r="D165" s="68" t="s">
        <v>581</v>
      </c>
      <c r="E165" s="247" t="s">
        <v>476</v>
      </c>
      <c r="F165" s="248">
        <v>-223.38</v>
      </c>
      <c r="G165" s="69">
        <v>89833.301000000007</v>
      </c>
      <c r="H165" s="69">
        <v>31755.776999999998</v>
      </c>
      <c r="I165" s="69">
        <v>121589.07800000001</v>
      </c>
      <c r="J165" s="69">
        <v>42</v>
      </c>
      <c r="K165" s="70">
        <v>5.16</v>
      </c>
      <c r="L165" s="70">
        <v>0.48</v>
      </c>
      <c r="M165" s="70">
        <v>2.0099999999999998</v>
      </c>
      <c r="N165" s="249">
        <v>7.65</v>
      </c>
    </row>
    <row r="166" spans="1:14">
      <c r="A166" s="65"/>
      <c r="B166" s="65"/>
      <c r="C166" s="65"/>
      <c r="D166" s="65" t="s">
        <v>582</v>
      </c>
      <c r="E166" s="250" t="s">
        <v>476</v>
      </c>
      <c r="F166" s="245">
        <v>-407.09899999999999</v>
      </c>
      <c r="G166" s="66">
        <v>101675.31600000001</v>
      </c>
      <c r="H166" s="66">
        <v>37452.663</v>
      </c>
      <c r="I166" s="66">
        <v>139127.97899999999</v>
      </c>
      <c r="J166" s="66">
        <v>44</v>
      </c>
      <c r="K166" s="67">
        <v>3.72</v>
      </c>
      <c r="L166" s="67">
        <v>2.42</v>
      </c>
      <c r="M166" s="67">
        <v>3.04</v>
      </c>
      <c r="N166" s="246">
        <v>9.18</v>
      </c>
    </row>
    <row r="167" spans="1:14">
      <c r="A167" s="65"/>
      <c r="B167" s="65"/>
      <c r="C167" s="251" t="s">
        <v>732</v>
      </c>
      <c r="D167" s="251"/>
      <c r="E167" s="252"/>
      <c r="F167" s="253">
        <v>-69512.375000000015</v>
      </c>
      <c r="G167" s="254">
        <v>900187.60799999989</v>
      </c>
      <c r="H167" s="254">
        <v>385556.43600000005</v>
      </c>
      <c r="I167" s="254">
        <v>1285744.044</v>
      </c>
      <c r="J167" s="254">
        <v>482</v>
      </c>
      <c r="K167" s="255">
        <v>40.64</v>
      </c>
      <c r="L167" s="255">
        <v>12.55</v>
      </c>
      <c r="M167" s="255">
        <v>25.43</v>
      </c>
      <c r="N167" s="256">
        <v>78.62</v>
      </c>
    </row>
    <row r="168" spans="1:14">
      <c r="A168" s="65"/>
      <c r="B168" s="65"/>
      <c r="C168" s="238"/>
      <c r="D168" s="238"/>
      <c r="E168" s="239"/>
      <c r="F168" s="240"/>
      <c r="G168" s="241"/>
      <c r="H168" s="241"/>
      <c r="I168" s="241"/>
      <c r="J168" s="241"/>
      <c r="K168" s="242"/>
      <c r="L168" s="242"/>
      <c r="M168" s="242"/>
      <c r="N168" s="243"/>
    </row>
    <row r="169" spans="1:14">
      <c r="A169" s="65"/>
      <c r="B169" s="65" t="s">
        <v>583</v>
      </c>
      <c r="C169" s="95" t="s">
        <v>226</v>
      </c>
      <c r="D169" s="95"/>
      <c r="E169" s="244"/>
      <c r="F169" s="245"/>
      <c r="G169" s="66"/>
      <c r="H169" s="66"/>
      <c r="I169" s="66"/>
      <c r="J169" s="66"/>
      <c r="K169" s="67"/>
      <c r="L169" s="67"/>
      <c r="M169" s="67"/>
      <c r="N169" s="246"/>
    </row>
    <row r="170" spans="1:14">
      <c r="A170" s="65"/>
      <c r="B170" s="65"/>
      <c r="C170" s="65"/>
      <c r="D170" s="68" t="s">
        <v>584</v>
      </c>
      <c r="E170" s="247" t="s">
        <v>476</v>
      </c>
      <c r="F170" s="248">
        <v>-61948.417000000001</v>
      </c>
      <c r="G170" s="69">
        <v>116901.67</v>
      </c>
      <c r="H170" s="69">
        <v>102584.961</v>
      </c>
      <c r="I170" s="69">
        <v>219486.63099999999</v>
      </c>
      <c r="J170" s="69">
        <v>34</v>
      </c>
      <c r="K170" s="70">
        <v>3.51</v>
      </c>
      <c r="L170" s="70">
        <v>3.41</v>
      </c>
      <c r="M170" s="70">
        <v>1</v>
      </c>
      <c r="N170" s="249">
        <v>7.92</v>
      </c>
    </row>
    <row r="171" spans="1:14">
      <c r="A171" s="65"/>
      <c r="B171" s="65"/>
      <c r="C171" s="251" t="s">
        <v>733</v>
      </c>
      <c r="D171" s="251"/>
      <c r="E171" s="252"/>
      <c r="F171" s="253">
        <v>-61948.417000000001</v>
      </c>
      <c r="G171" s="254">
        <v>116901.67</v>
      </c>
      <c r="H171" s="254">
        <v>102584.961</v>
      </c>
      <c r="I171" s="254">
        <v>219486.63099999999</v>
      </c>
      <c r="J171" s="254">
        <v>34</v>
      </c>
      <c r="K171" s="255">
        <v>3.51</v>
      </c>
      <c r="L171" s="255">
        <v>3.41</v>
      </c>
      <c r="M171" s="255">
        <v>1</v>
      </c>
      <c r="N171" s="256">
        <v>7.92</v>
      </c>
    </row>
    <row r="172" spans="1:14">
      <c r="A172" s="65"/>
      <c r="B172" s="65"/>
      <c r="C172" s="238"/>
      <c r="D172" s="238"/>
      <c r="E172" s="239"/>
      <c r="F172" s="240"/>
      <c r="G172" s="241"/>
      <c r="H172" s="241"/>
      <c r="I172" s="241"/>
      <c r="J172" s="241"/>
      <c r="K172" s="242"/>
      <c r="L172" s="242"/>
      <c r="M172" s="242"/>
      <c r="N172" s="243"/>
    </row>
    <row r="173" spans="1:14">
      <c r="A173" s="65"/>
      <c r="B173" s="65" t="s">
        <v>585</v>
      </c>
      <c r="C173" s="95" t="s">
        <v>224</v>
      </c>
      <c r="D173" s="95"/>
      <c r="E173" s="244"/>
      <c r="F173" s="245"/>
      <c r="G173" s="66"/>
      <c r="H173" s="66"/>
      <c r="I173" s="66"/>
      <c r="J173" s="66"/>
      <c r="K173" s="67"/>
      <c r="L173" s="67"/>
      <c r="M173" s="67"/>
      <c r="N173" s="246"/>
    </row>
    <row r="174" spans="1:14">
      <c r="A174" s="65"/>
      <c r="B174" s="65"/>
      <c r="C174" s="65"/>
      <c r="D174" s="68" t="s">
        <v>850</v>
      </c>
      <c r="E174" s="247" t="s">
        <v>476</v>
      </c>
      <c r="F174" s="248">
        <v>6338.3850000000002</v>
      </c>
      <c r="G174" s="69">
        <v>98491.092000000004</v>
      </c>
      <c r="H174" s="69">
        <v>49399.663</v>
      </c>
      <c r="I174" s="69">
        <v>147890.755</v>
      </c>
      <c r="J174" s="69">
        <v>27</v>
      </c>
      <c r="K174" s="70">
        <v>4.6500000000000004</v>
      </c>
      <c r="L174" s="70">
        <v>2.25</v>
      </c>
      <c r="M174" s="70">
        <v>2.5499999999999998</v>
      </c>
      <c r="N174" s="249">
        <v>9.4499999999999993</v>
      </c>
    </row>
    <row r="175" spans="1:14">
      <c r="A175" s="65"/>
      <c r="B175" s="65"/>
      <c r="C175" s="251" t="s">
        <v>734</v>
      </c>
      <c r="D175" s="251"/>
      <c r="E175" s="252"/>
      <c r="F175" s="253">
        <v>6338.3850000000002</v>
      </c>
      <c r="G175" s="254">
        <v>98491.092000000004</v>
      </c>
      <c r="H175" s="254">
        <v>49399.663</v>
      </c>
      <c r="I175" s="254">
        <v>147890.755</v>
      </c>
      <c r="J175" s="254">
        <v>27</v>
      </c>
      <c r="K175" s="255">
        <v>4.6500000000000004</v>
      </c>
      <c r="L175" s="255">
        <v>2.25</v>
      </c>
      <c r="M175" s="255">
        <v>2.5499999999999998</v>
      </c>
      <c r="N175" s="256">
        <v>9.4499999999999993</v>
      </c>
    </row>
    <row r="176" spans="1:14">
      <c r="A176" s="65"/>
      <c r="B176" s="65"/>
      <c r="C176" s="238"/>
      <c r="D176" s="238"/>
      <c r="E176" s="239"/>
      <c r="F176" s="240"/>
      <c r="G176" s="241"/>
      <c r="H176" s="241"/>
      <c r="I176" s="241"/>
      <c r="J176" s="241"/>
      <c r="K176" s="242"/>
      <c r="L176" s="242"/>
      <c r="M176" s="242"/>
      <c r="N176" s="243"/>
    </row>
    <row r="177" spans="1:14">
      <c r="A177" s="65"/>
      <c r="B177" s="65" t="s">
        <v>586</v>
      </c>
      <c r="C177" s="95" t="s">
        <v>206</v>
      </c>
      <c r="D177" s="95"/>
      <c r="E177" s="244"/>
      <c r="F177" s="245"/>
      <c r="G177" s="66"/>
      <c r="H177" s="66"/>
      <c r="I177" s="66"/>
      <c r="J177" s="66"/>
      <c r="K177" s="67"/>
      <c r="L177" s="67"/>
      <c r="M177" s="67"/>
      <c r="N177" s="246"/>
    </row>
    <row r="178" spans="1:14">
      <c r="A178" s="65"/>
      <c r="B178" s="65"/>
      <c r="C178" s="65"/>
      <c r="D178" s="68" t="s">
        <v>587</v>
      </c>
      <c r="E178" s="247" t="s">
        <v>476</v>
      </c>
      <c r="F178" s="248">
        <v>-3601.0940000000001</v>
      </c>
      <c r="G178" s="69">
        <v>100580.60400000001</v>
      </c>
      <c r="H178" s="69">
        <v>20374.714</v>
      </c>
      <c r="I178" s="69">
        <v>120955.318</v>
      </c>
      <c r="J178" s="69">
        <v>20</v>
      </c>
      <c r="K178" s="70">
        <v>4</v>
      </c>
      <c r="L178" s="70">
        <v>2</v>
      </c>
      <c r="M178" s="70">
        <v>1.6</v>
      </c>
      <c r="N178" s="249">
        <v>7.6</v>
      </c>
    </row>
    <row r="179" spans="1:14">
      <c r="A179" s="65"/>
      <c r="B179" s="65"/>
      <c r="C179" s="65"/>
      <c r="D179" s="65" t="s">
        <v>588</v>
      </c>
      <c r="E179" s="250" t="s">
        <v>476</v>
      </c>
      <c r="F179" s="245">
        <v>-11242.712</v>
      </c>
      <c r="G179" s="66">
        <v>210312.90700000001</v>
      </c>
      <c r="H179" s="66">
        <v>89377.134999999995</v>
      </c>
      <c r="I179" s="66">
        <v>299690.04200000002</v>
      </c>
      <c r="J179" s="66">
        <v>94</v>
      </c>
      <c r="K179" s="67">
        <v>8.15</v>
      </c>
      <c r="L179" s="67">
        <v>7.05</v>
      </c>
      <c r="M179" s="67">
        <v>6.2</v>
      </c>
      <c r="N179" s="246">
        <v>21.4</v>
      </c>
    </row>
    <row r="180" spans="1:14">
      <c r="A180" s="65"/>
      <c r="B180" s="65"/>
      <c r="C180" s="251" t="s">
        <v>735</v>
      </c>
      <c r="D180" s="251"/>
      <c r="E180" s="252"/>
      <c r="F180" s="253">
        <v>-14843.806</v>
      </c>
      <c r="G180" s="254">
        <v>310893.511</v>
      </c>
      <c r="H180" s="254">
        <v>109751.84899999999</v>
      </c>
      <c r="I180" s="254">
        <v>420645.36</v>
      </c>
      <c r="J180" s="254">
        <v>114</v>
      </c>
      <c r="K180" s="255">
        <v>12.15</v>
      </c>
      <c r="L180" s="255">
        <v>9.0500000000000007</v>
      </c>
      <c r="M180" s="255">
        <v>7.8000000000000007</v>
      </c>
      <c r="N180" s="256">
        <v>29.000000000000004</v>
      </c>
    </row>
    <row r="181" spans="1:14">
      <c r="A181" s="65"/>
      <c r="B181" s="65"/>
      <c r="C181" s="238"/>
      <c r="D181" s="238"/>
      <c r="E181" s="239"/>
      <c r="F181" s="240"/>
      <c r="G181" s="241"/>
      <c r="H181" s="241"/>
      <c r="I181" s="241"/>
      <c r="J181" s="241"/>
      <c r="K181" s="242"/>
      <c r="L181" s="242"/>
      <c r="M181" s="242"/>
      <c r="N181" s="243"/>
    </row>
    <row r="182" spans="1:14">
      <c r="A182" s="65"/>
      <c r="B182" s="65" t="s">
        <v>589</v>
      </c>
      <c r="C182" s="95" t="s">
        <v>227</v>
      </c>
      <c r="D182" s="95"/>
      <c r="E182" s="244"/>
      <c r="F182" s="245"/>
      <c r="G182" s="66"/>
      <c r="H182" s="66"/>
      <c r="I182" s="66"/>
      <c r="J182" s="66"/>
      <c r="K182" s="67"/>
      <c r="L182" s="67"/>
      <c r="M182" s="67"/>
      <c r="N182" s="246"/>
    </row>
    <row r="183" spans="1:14">
      <c r="A183" s="65"/>
      <c r="B183" s="65"/>
      <c r="C183" s="65"/>
      <c r="D183" s="68" t="s">
        <v>590</v>
      </c>
      <c r="E183" s="247" t="s">
        <v>476</v>
      </c>
      <c r="F183" s="248">
        <v>-1311.739</v>
      </c>
      <c r="G183" s="69">
        <v>56153.99</v>
      </c>
      <c r="H183" s="69">
        <v>20990.632000000001</v>
      </c>
      <c r="I183" s="69">
        <v>77144.622000000003</v>
      </c>
      <c r="J183" s="69">
        <v>11</v>
      </c>
      <c r="K183" s="70">
        <v>0.75</v>
      </c>
      <c r="L183" s="70">
        <v>1.38</v>
      </c>
      <c r="M183" s="70">
        <v>3.77</v>
      </c>
      <c r="N183" s="249">
        <v>5.9</v>
      </c>
    </row>
    <row r="184" spans="1:14">
      <c r="A184" s="65"/>
      <c r="B184" s="65"/>
      <c r="C184" s="251" t="s">
        <v>736</v>
      </c>
      <c r="D184" s="251"/>
      <c r="E184" s="252"/>
      <c r="F184" s="253">
        <v>-1311.739</v>
      </c>
      <c r="G184" s="254">
        <v>56153.99</v>
      </c>
      <c r="H184" s="254">
        <v>20990.632000000001</v>
      </c>
      <c r="I184" s="254">
        <v>77144.622000000003</v>
      </c>
      <c r="J184" s="254">
        <v>11</v>
      </c>
      <c r="K184" s="255">
        <v>0.75</v>
      </c>
      <c r="L184" s="255">
        <v>1.38</v>
      </c>
      <c r="M184" s="255">
        <v>3.77</v>
      </c>
      <c r="N184" s="256">
        <v>5.9</v>
      </c>
    </row>
    <row r="185" spans="1:14">
      <c r="A185" s="65"/>
      <c r="B185" s="65"/>
      <c r="C185" s="238"/>
      <c r="D185" s="238"/>
      <c r="E185" s="239"/>
      <c r="F185" s="240"/>
      <c r="G185" s="241"/>
      <c r="H185" s="241"/>
      <c r="I185" s="241"/>
      <c r="J185" s="241"/>
      <c r="K185" s="242"/>
      <c r="L185" s="242"/>
      <c r="M185" s="242"/>
      <c r="N185" s="243"/>
    </row>
    <row r="186" spans="1:14">
      <c r="A186" s="65"/>
      <c r="B186" s="65" t="s">
        <v>591</v>
      </c>
      <c r="C186" s="95" t="s">
        <v>229</v>
      </c>
      <c r="D186" s="95"/>
      <c r="E186" s="244"/>
      <c r="F186" s="245"/>
      <c r="G186" s="66"/>
      <c r="H186" s="66"/>
      <c r="I186" s="66"/>
      <c r="J186" s="66"/>
      <c r="K186" s="67"/>
      <c r="L186" s="67"/>
      <c r="M186" s="67"/>
      <c r="N186" s="246"/>
    </row>
    <row r="187" spans="1:14">
      <c r="A187" s="65"/>
      <c r="B187" s="65"/>
      <c r="C187" s="65"/>
      <c r="D187" s="68" t="s">
        <v>592</v>
      </c>
      <c r="E187" s="247" t="s">
        <v>476</v>
      </c>
      <c r="F187" s="248">
        <v>-532.298</v>
      </c>
      <c r="G187" s="69">
        <v>47524.857000000004</v>
      </c>
      <c r="H187" s="69">
        <v>25781.657999999999</v>
      </c>
      <c r="I187" s="69">
        <v>73306.514999999999</v>
      </c>
      <c r="J187" s="69">
        <v>13</v>
      </c>
      <c r="K187" s="70">
        <v>2.77</v>
      </c>
      <c r="L187" s="70">
        <v>0</v>
      </c>
      <c r="M187" s="70">
        <v>0.67</v>
      </c>
      <c r="N187" s="249">
        <v>3.44</v>
      </c>
    </row>
    <row r="188" spans="1:14">
      <c r="A188" s="65"/>
      <c r="B188" s="65"/>
      <c r="C188" s="251" t="s">
        <v>737</v>
      </c>
      <c r="D188" s="251"/>
      <c r="E188" s="252"/>
      <c r="F188" s="253">
        <v>-532.298</v>
      </c>
      <c r="G188" s="254">
        <v>47524.857000000004</v>
      </c>
      <c r="H188" s="254">
        <v>25781.657999999999</v>
      </c>
      <c r="I188" s="254">
        <v>73306.514999999999</v>
      </c>
      <c r="J188" s="254">
        <v>13</v>
      </c>
      <c r="K188" s="255">
        <v>2.77</v>
      </c>
      <c r="L188" s="255">
        <v>0</v>
      </c>
      <c r="M188" s="255">
        <v>0.67</v>
      </c>
      <c r="N188" s="256">
        <v>3.44</v>
      </c>
    </row>
    <row r="189" spans="1:14">
      <c r="A189" s="65"/>
      <c r="B189" s="65"/>
      <c r="C189" s="238"/>
      <c r="D189" s="238"/>
      <c r="E189" s="239"/>
      <c r="F189" s="240"/>
      <c r="G189" s="241"/>
      <c r="H189" s="241"/>
      <c r="I189" s="241"/>
      <c r="J189" s="241"/>
      <c r="K189" s="242"/>
      <c r="L189" s="242"/>
      <c r="M189" s="242"/>
      <c r="N189" s="243"/>
    </row>
    <row r="190" spans="1:14">
      <c r="A190" s="65"/>
      <c r="B190" s="65" t="s">
        <v>593</v>
      </c>
      <c r="C190" s="95" t="s">
        <v>221</v>
      </c>
      <c r="D190" s="95"/>
      <c r="E190" s="244"/>
      <c r="F190" s="245"/>
      <c r="G190" s="66"/>
      <c r="H190" s="66"/>
      <c r="I190" s="66"/>
      <c r="J190" s="66"/>
      <c r="K190" s="67"/>
      <c r="L190" s="67"/>
      <c r="M190" s="67"/>
      <c r="N190" s="246"/>
    </row>
    <row r="191" spans="1:14">
      <c r="A191" s="65"/>
      <c r="B191" s="65"/>
      <c r="C191" s="65"/>
      <c r="D191" s="68" t="s">
        <v>594</v>
      </c>
      <c r="E191" s="247" t="s">
        <v>476</v>
      </c>
      <c r="F191" s="248">
        <v>-6355.2860000000001</v>
      </c>
      <c r="G191" s="69">
        <v>124422.147</v>
      </c>
      <c r="H191" s="69">
        <v>35314.925999999999</v>
      </c>
      <c r="I191" s="69">
        <v>159737.073</v>
      </c>
      <c r="J191" s="69">
        <v>41</v>
      </c>
      <c r="K191" s="70">
        <v>6.4</v>
      </c>
      <c r="L191" s="70">
        <v>0</v>
      </c>
      <c r="M191" s="70">
        <v>4.41</v>
      </c>
      <c r="N191" s="249">
        <v>10.81</v>
      </c>
    </row>
    <row r="192" spans="1:14">
      <c r="A192" s="65"/>
      <c r="B192" s="65"/>
      <c r="C192" s="251" t="s">
        <v>738</v>
      </c>
      <c r="D192" s="251"/>
      <c r="E192" s="252"/>
      <c r="F192" s="253">
        <v>-6355.2860000000001</v>
      </c>
      <c r="G192" s="254">
        <v>124422.147</v>
      </c>
      <c r="H192" s="254">
        <v>35314.925999999999</v>
      </c>
      <c r="I192" s="254">
        <v>159737.073</v>
      </c>
      <c r="J192" s="254">
        <v>41</v>
      </c>
      <c r="K192" s="255">
        <v>6.4</v>
      </c>
      <c r="L192" s="255">
        <v>0</v>
      </c>
      <c r="M192" s="255">
        <v>4.41</v>
      </c>
      <c r="N192" s="256">
        <v>10.81</v>
      </c>
    </row>
    <row r="193" spans="1:14">
      <c r="A193" s="65"/>
      <c r="B193" s="65"/>
      <c r="C193" s="238"/>
      <c r="D193" s="238"/>
      <c r="E193" s="239"/>
      <c r="F193" s="240"/>
      <c r="G193" s="241"/>
      <c r="H193" s="241"/>
      <c r="I193" s="241"/>
      <c r="J193" s="241"/>
      <c r="K193" s="242"/>
      <c r="L193" s="242"/>
      <c r="M193" s="242"/>
      <c r="N193" s="243"/>
    </row>
    <row r="194" spans="1:14">
      <c r="A194" s="251" t="s">
        <v>739</v>
      </c>
      <c r="B194" s="251"/>
      <c r="C194" s="251"/>
      <c r="D194" s="251"/>
      <c r="E194" s="252"/>
      <c r="F194" s="253">
        <v>-161439.71100000001</v>
      </c>
      <c r="G194" s="254">
        <v>1986942.3629999999</v>
      </c>
      <c r="H194" s="254">
        <v>812275.55200000003</v>
      </c>
      <c r="I194" s="254">
        <v>2799217.915</v>
      </c>
      <c r="J194" s="254">
        <v>848</v>
      </c>
      <c r="K194" s="255">
        <v>87.12</v>
      </c>
      <c r="L194" s="255">
        <v>34.14</v>
      </c>
      <c r="M194" s="255">
        <v>58.58</v>
      </c>
      <c r="N194" s="256">
        <v>179.84</v>
      </c>
    </row>
    <row r="195" spans="1:14">
      <c r="A195" s="238"/>
      <c r="B195" s="238"/>
      <c r="C195" s="238"/>
      <c r="D195" s="238"/>
      <c r="E195" s="239"/>
      <c r="F195" s="240"/>
      <c r="G195" s="241"/>
      <c r="H195" s="241"/>
      <c r="I195" s="241"/>
      <c r="J195" s="241"/>
      <c r="K195" s="242"/>
      <c r="L195" s="242"/>
      <c r="M195" s="242"/>
      <c r="N195" s="243"/>
    </row>
    <row r="196" spans="1:14">
      <c r="A196" s="95" t="s">
        <v>595</v>
      </c>
      <c r="B196" s="95"/>
      <c r="C196" s="95"/>
      <c r="D196" s="95"/>
      <c r="E196" s="244"/>
      <c r="F196" s="245"/>
      <c r="G196" s="66"/>
      <c r="H196" s="66"/>
      <c r="I196" s="66"/>
      <c r="J196" s="66"/>
      <c r="K196" s="67"/>
      <c r="L196" s="67"/>
      <c r="M196" s="67"/>
      <c r="N196" s="246"/>
    </row>
    <row r="197" spans="1:14">
      <c r="A197" s="65"/>
      <c r="B197" s="65" t="s">
        <v>598</v>
      </c>
      <c r="C197" s="95" t="s">
        <v>203</v>
      </c>
      <c r="D197" s="95"/>
      <c r="E197" s="244"/>
      <c r="F197" s="245"/>
      <c r="G197" s="66"/>
      <c r="H197" s="66"/>
      <c r="I197" s="66"/>
      <c r="J197" s="66"/>
      <c r="K197" s="67"/>
      <c r="L197" s="67"/>
      <c r="M197" s="67"/>
      <c r="N197" s="246"/>
    </row>
    <row r="198" spans="1:14">
      <c r="A198" s="65"/>
      <c r="B198" s="65"/>
      <c r="C198" s="65"/>
      <c r="D198" s="68" t="s">
        <v>599</v>
      </c>
      <c r="E198" s="247" t="s">
        <v>476</v>
      </c>
      <c r="F198" s="248">
        <v>-37541.78</v>
      </c>
      <c r="G198" s="69">
        <v>341284.82199999999</v>
      </c>
      <c r="H198" s="69">
        <v>227231.962</v>
      </c>
      <c r="I198" s="69">
        <v>568516.78399999999</v>
      </c>
      <c r="J198" s="69">
        <v>138</v>
      </c>
      <c r="K198" s="70">
        <v>16.07</v>
      </c>
      <c r="L198" s="70">
        <v>4.38</v>
      </c>
      <c r="M198" s="70">
        <v>12.23</v>
      </c>
      <c r="N198" s="249">
        <v>32.68</v>
      </c>
    </row>
    <row r="199" spans="1:14">
      <c r="A199" s="65"/>
      <c r="B199" s="65"/>
      <c r="C199" s="251" t="s">
        <v>740</v>
      </c>
      <c r="D199" s="251"/>
      <c r="E199" s="252"/>
      <c r="F199" s="253">
        <v>-37541.78</v>
      </c>
      <c r="G199" s="254">
        <v>341284.82199999999</v>
      </c>
      <c r="H199" s="254">
        <v>227231.962</v>
      </c>
      <c r="I199" s="254">
        <v>568516.78399999999</v>
      </c>
      <c r="J199" s="254">
        <v>138</v>
      </c>
      <c r="K199" s="255">
        <v>16.07</v>
      </c>
      <c r="L199" s="255">
        <v>4.38</v>
      </c>
      <c r="M199" s="255">
        <v>12.23</v>
      </c>
      <c r="N199" s="256">
        <v>32.68</v>
      </c>
    </row>
    <row r="200" spans="1:14">
      <c r="A200" s="65"/>
      <c r="B200" s="65"/>
      <c r="C200" s="238"/>
      <c r="D200" s="238"/>
      <c r="E200" s="239"/>
      <c r="F200" s="240"/>
      <c r="G200" s="241"/>
      <c r="H200" s="241"/>
      <c r="I200" s="241"/>
      <c r="J200" s="241"/>
      <c r="K200" s="242"/>
      <c r="L200" s="242"/>
      <c r="M200" s="242"/>
      <c r="N200" s="243"/>
    </row>
    <row r="201" spans="1:14">
      <c r="A201" s="65"/>
      <c r="B201" s="65" t="s">
        <v>600</v>
      </c>
      <c r="C201" s="95" t="s">
        <v>219</v>
      </c>
      <c r="D201" s="95"/>
      <c r="E201" s="244"/>
      <c r="F201" s="245"/>
      <c r="G201" s="66"/>
      <c r="H201" s="66"/>
      <c r="I201" s="66"/>
      <c r="J201" s="66"/>
      <c r="K201" s="67"/>
      <c r="L201" s="67"/>
      <c r="M201" s="67"/>
      <c r="N201" s="246"/>
    </row>
    <row r="202" spans="1:14">
      <c r="A202" s="65"/>
      <c r="B202" s="65"/>
      <c r="C202" s="65"/>
      <c r="D202" s="68" t="s">
        <v>601</v>
      </c>
      <c r="E202" s="247" t="s">
        <v>476</v>
      </c>
      <c r="F202" s="248">
        <v>-34293.063999999998</v>
      </c>
      <c r="G202" s="69">
        <v>200943.97</v>
      </c>
      <c r="H202" s="69">
        <v>32630.298999999999</v>
      </c>
      <c r="I202" s="69">
        <v>233574.269</v>
      </c>
      <c r="J202" s="69">
        <v>64</v>
      </c>
      <c r="K202" s="70">
        <v>8</v>
      </c>
      <c r="L202" s="70">
        <v>2.8</v>
      </c>
      <c r="M202" s="70">
        <v>6.05</v>
      </c>
      <c r="N202" s="249">
        <v>16.850000000000001</v>
      </c>
    </row>
    <row r="203" spans="1:14">
      <c r="A203" s="65"/>
      <c r="B203" s="65"/>
      <c r="C203" s="251" t="s">
        <v>741</v>
      </c>
      <c r="D203" s="251"/>
      <c r="E203" s="252"/>
      <c r="F203" s="253">
        <v>-34293.063999999998</v>
      </c>
      <c r="G203" s="254">
        <v>200943.97</v>
      </c>
      <c r="H203" s="254">
        <v>32630.298999999999</v>
      </c>
      <c r="I203" s="254">
        <v>233574.269</v>
      </c>
      <c r="J203" s="254">
        <v>64</v>
      </c>
      <c r="K203" s="255">
        <v>8</v>
      </c>
      <c r="L203" s="255">
        <v>2.8</v>
      </c>
      <c r="M203" s="255">
        <v>6.05</v>
      </c>
      <c r="N203" s="256">
        <v>16.850000000000001</v>
      </c>
    </row>
    <row r="204" spans="1:14">
      <c r="A204" s="65"/>
      <c r="B204" s="65"/>
      <c r="C204" s="238"/>
      <c r="D204" s="238"/>
      <c r="E204" s="239"/>
      <c r="F204" s="240"/>
      <c r="G204" s="241"/>
      <c r="H204" s="241"/>
      <c r="I204" s="241"/>
      <c r="J204" s="241"/>
      <c r="K204" s="242"/>
      <c r="L204" s="242"/>
      <c r="M204" s="242"/>
      <c r="N204" s="243"/>
    </row>
    <row r="205" spans="1:14">
      <c r="A205" s="65"/>
      <c r="B205" s="65" t="s">
        <v>775</v>
      </c>
      <c r="C205" s="95" t="s">
        <v>781</v>
      </c>
      <c r="D205" s="95"/>
      <c r="E205" s="244"/>
      <c r="F205" s="245"/>
      <c r="G205" s="66"/>
      <c r="H205" s="66"/>
      <c r="I205" s="66"/>
      <c r="J205" s="66"/>
      <c r="K205" s="67"/>
      <c r="L205" s="67"/>
      <c r="M205" s="67"/>
      <c r="N205" s="246"/>
    </row>
    <row r="206" spans="1:14">
      <c r="A206" s="65"/>
      <c r="B206" s="65"/>
      <c r="C206" s="65"/>
      <c r="D206" s="68" t="s">
        <v>851</v>
      </c>
      <c r="E206" s="247" t="s">
        <v>476</v>
      </c>
      <c r="F206" s="248">
        <v>-48350.739000000001</v>
      </c>
      <c r="G206" s="69">
        <v>746639.09600000002</v>
      </c>
      <c r="H206" s="69">
        <v>312664.45799999998</v>
      </c>
      <c r="I206" s="69">
        <v>1059303.554</v>
      </c>
      <c r="J206" s="69">
        <v>383</v>
      </c>
      <c r="K206" s="70">
        <v>39.380000000000003</v>
      </c>
      <c r="L206" s="70">
        <v>6.87</v>
      </c>
      <c r="M206" s="70">
        <v>22.11</v>
      </c>
      <c r="N206" s="249">
        <v>68.36</v>
      </c>
    </row>
    <row r="207" spans="1:14">
      <c r="A207" s="65"/>
      <c r="B207" s="65"/>
      <c r="C207" s="65"/>
      <c r="D207" s="65" t="s">
        <v>596</v>
      </c>
      <c r="E207" s="250" t="s">
        <v>476</v>
      </c>
      <c r="F207" s="245">
        <v>-29057.314999999999</v>
      </c>
      <c r="G207" s="66">
        <v>208454.19399999999</v>
      </c>
      <c r="H207" s="66">
        <v>115776.393</v>
      </c>
      <c r="I207" s="66">
        <v>324230.587</v>
      </c>
      <c r="J207" s="66">
        <v>66</v>
      </c>
      <c r="K207" s="67">
        <v>8.93</v>
      </c>
      <c r="L207" s="67">
        <v>2.5</v>
      </c>
      <c r="M207" s="67">
        <v>8.25</v>
      </c>
      <c r="N207" s="246">
        <v>19.68</v>
      </c>
    </row>
    <row r="208" spans="1:14">
      <c r="A208" s="65"/>
      <c r="B208" s="65"/>
      <c r="C208" s="65"/>
      <c r="D208" s="68" t="s">
        <v>597</v>
      </c>
      <c r="E208" s="247" t="s">
        <v>476</v>
      </c>
      <c r="F208" s="248">
        <v>-40871.389000000003</v>
      </c>
      <c r="G208" s="69">
        <v>283792.59499999997</v>
      </c>
      <c r="H208" s="69">
        <v>179386.95600000001</v>
      </c>
      <c r="I208" s="69">
        <v>463179.55099999998</v>
      </c>
      <c r="J208" s="69">
        <v>105</v>
      </c>
      <c r="K208" s="70">
        <v>11.14</v>
      </c>
      <c r="L208" s="70">
        <v>0.9</v>
      </c>
      <c r="M208" s="70">
        <v>14.53</v>
      </c>
      <c r="N208" s="249">
        <v>26.57</v>
      </c>
    </row>
    <row r="209" spans="1:14">
      <c r="A209" s="65"/>
      <c r="B209" s="65"/>
      <c r="C209" s="251" t="s">
        <v>791</v>
      </c>
      <c r="D209" s="251"/>
      <c r="E209" s="252"/>
      <c r="F209" s="253">
        <v>-118279.443</v>
      </c>
      <c r="G209" s="254">
        <v>1238885.885</v>
      </c>
      <c r="H209" s="254">
        <v>607827.80700000003</v>
      </c>
      <c r="I209" s="254">
        <v>1846713.692</v>
      </c>
      <c r="J209" s="254">
        <v>554</v>
      </c>
      <c r="K209" s="255">
        <v>59.45</v>
      </c>
      <c r="L209" s="255">
        <v>10.270000000000001</v>
      </c>
      <c r="M209" s="255">
        <v>44.89</v>
      </c>
      <c r="N209" s="256">
        <v>114.61</v>
      </c>
    </row>
    <row r="210" spans="1:14">
      <c r="A210" s="65"/>
      <c r="B210" s="65"/>
      <c r="C210" s="238"/>
      <c r="D210" s="238"/>
      <c r="E210" s="239"/>
      <c r="F210" s="240"/>
      <c r="G210" s="241"/>
      <c r="H210" s="241"/>
      <c r="I210" s="241"/>
      <c r="J210" s="241"/>
      <c r="K210" s="242"/>
      <c r="L210" s="242"/>
      <c r="M210" s="242"/>
      <c r="N210" s="243"/>
    </row>
    <row r="211" spans="1:14">
      <c r="A211" s="65"/>
      <c r="B211" s="65" t="s">
        <v>774</v>
      </c>
      <c r="C211" s="95" t="s">
        <v>784</v>
      </c>
      <c r="D211" s="95"/>
      <c r="E211" s="244"/>
      <c r="F211" s="245"/>
      <c r="G211" s="66"/>
      <c r="H211" s="66"/>
      <c r="I211" s="66"/>
      <c r="J211" s="66"/>
      <c r="K211" s="67"/>
      <c r="L211" s="67"/>
      <c r="M211" s="67"/>
      <c r="N211" s="246"/>
    </row>
    <row r="212" spans="1:14">
      <c r="A212" s="65"/>
      <c r="B212" s="65"/>
      <c r="C212" s="65"/>
      <c r="D212" s="68" t="s">
        <v>852</v>
      </c>
      <c r="E212" s="247" t="s">
        <v>476</v>
      </c>
      <c r="F212" s="248">
        <v>-8698.2720000000008</v>
      </c>
      <c r="G212" s="69">
        <v>362266.48200000002</v>
      </c>
      <c r="H212" s="69">
        <v>198129.47399999999</v>
      </c>
      <c r="I212" s="69">
        <v>560395.95600000001</v>
      </c>
      <c r="J212" s="69">
        <v>182</v>
      </c>
      <c r="K212" s="70">
        <v>18.86</v>
      </c>
      <c r="L212" s="70">
        <v>3.3</v>
      </c>
      <c r="M212" s="70">
        <v>10.210000000000001</v>
      </c>
      <c r="N212" s="249">
        <v>32.370000000000005</v>
      </c>
    </row>
    <row r="213" spans="1:14">
      <c r="A213" s="65"/>
      <c r="B213" s="65"/>
      <c r="C213" s="251" t="s">
        <v>792</v>
      </c>
      <c r="D213" s="251"/>
      <c r="E213" s="252"/>
      <c r="F213" s="253">
        <v>-8698.2720000000008</v>
      </c>
      <c r="G213" s="254">
        <v>362266.48200000002</v>
      </c>
      <c r="H213" s="254">
        <v>198129.47399999999</v>
      </c>
      <c r="I213" s="254">
        <v>560395.95600000001</v>
      </c>
      <c r="J213" s="254">
        <v>182</v>
      </c>
      <c r="K213" s="255">
        <v>18.86</v>
      </c>
      <c r="L213" s="255">
        <v>3.3</v>
      </c>
      <c r="M213" s="255">
        <v>10.210000000000001</v>
      </c>
      <c r="N213" s="256">
        <v>32.370000000000005</v>
      </c>
    </row>
    <row r="214" spans="1:14">
      <c r="A214" s="65"/>
      <c r="B214" s="65"/>
      <c r="C214" s="238"/>
      <c r="D214" s="238"/>
      <c r="E214" s="239"/>
      <c r="F214" s="240"/>
      <c r="G214" s="241"/>
      <c r="H214" s="241"/>
      <c r="I214" s="241"/>
      <c r="J214" s="241"/>
      <c r="K214" s="242"/>
      <c r="L214" s="242"/>
      <c r="M214" s="242"/>
      <c r="N214" s="243"/>
    </row>
    <row r="215" spans="1:14">
      <c r="A215" s="251" t="s">
        <v>742</v>
      </c>
      <c r="B215" s="251"/>
      <c r="C215" s="251"/>
      <c r="D215" s="251"/>
      <c r="E215" s="252"/>
      <c r="F215" s="253">
        <v>-198812.55899999998</v>
      </c>
      <c r="G215" s="254">
        <v>2143381.159</v>
      </c>
      <c r="H215" s="254">
        <v>1065819.5420000001</v>
      </c>
      <c r="I215" s="254">
        <v>3209200.7010000004</v>
      </c>
      <c r="J215" s="254">
        <v>938</v>
      </c>
      <c r="K215" s="255">
        <v>102.38</v>
      </c>
      <c r="L215" s="255">
        <v>20.75</v>
      </c>
      <c r="M215" s="255">
        <v>73.38</v>
      </c>
      <c r="N215" s="256">
        <v>196.51</v>
      </c>
    </row>
    <row r="216" spans="1:14">
      <c r="A216" s="238"/>
      <c r="B216" s="238"/>
      <c r="C216" s="238"/>
      <c r="D216" s="238"/>
      <c r="E216" s="239"/>
      <c r="F216" s="240"/>
      <c r="G216" s="241"/>
      <c r="H216" s="241"/>
      <c r="I216" s="241"/>
      <c r="J216" s="241"/>
      <c r="K216" s="242"/>
      <c r="L216" s="242"/>
      <c r="M216" s="242"/>
      <c r="N216" s="243"/>
    </row>
    <row r="217" spans="1:14">
      <c r="A217" s="95" t="s">
        <v>602</v>
      </c>
      <c r="B217" s="95"/>
      <c r="C217" s="95"/>
      <c r="D217" s="95"/>
      <c r="E217" s="244"/>
      <c r="F217" s="245"/>
      <c r="G217" s="66"/>
      <c r="H217" s="66"/>
      <c r="I217" s="66"/>
      <c r="J217" s="66"/>
      <c r="K217" s="67"/>
      <c r="L217" s="67"/>
      <c r="M217" s="67"/>
      <c r="N217" s="246"/>
    </row>
    <row r="218" spans="1:14">
      <c r="A218" s="65"/>
      <c r="B218" s="65" t="s">
        <v>603</v>
      </c>
      <c r="C218" s="95" t="s">
        <v>698</v>
      </c>
      <c r="D218" s="95"/>
      <c r="E218" s="244"/>
      <c r="F218" s="245"/>
      <c r="G218" s="66"/>
      <c r="H218" s="66"/>
      <c r="I218" s="66"/>
      <c r="J218" s="66"/>
      <c r="K218" s="67"/>
      <c r="L218" s="67"/>
      <c r="M218" s="67"/>
      <c r="N218" s="246"/>
    </row>
    <row r="219" spans="1:14">
      <c r="A219" s="65"/>
      <c r="B219" s="65"/>
      <c r="C219" s="65"/>
      <c r="D219" s="68" t="s">
        <v>604</v>
      </c>
      <c r="E219" s="247" t="s">
        <v>476</v>
      </c>
      <c r="F219" s="248">
        <v>-100454.988</v>
      </c>
      <c r="G219" s="69">
        <v>704642.25699999998</v>
      </c>
      <c r="H219" s="69">
        <v>323370.27500000002</v>
      </c>
      <c r="I219" s="69">
        <v>1028012.532</v>
      </c>
      <c r="J219" s="69">
        <v>446</v>
      </c>
      <c r="K219" s="70">
        <v>35.67</v>
      </c>
      <c r="L219" s="70">
        <v>4.71</v>
      </c>
      <c r="M219" s="70">
        <v>24.06</v>
      </c>
      <c r="N219" s="249">
        <v>64.44</v>
      </c>
    </row>
    <row r="220" spans="1:14">
      <c r="A220" s="65"/>
      <c r="B220" s="65"/>
      <c r="C220" s="65"/>
      <c r="D220" s="65" t="s">
        <v>605</v>
      </c>
      <c r="E220" s="250" t="s">
        <v>476</v>
      </c>
      <c r="F220" s="245">
        <v>-97586.798999999999</v>
      </c>
      <c r="G220" s="66">
        <v>702278.59499999997</v>
      </c>
      <c r="H220" s="66">
        <v>289585.44699999999</v>
      </c>
      <c r="I220" s="66">
        <v>991864.0419999999</v>
      </c>
      <c r="J220" s="66">
        <v>400</v>
      </c>
      <c r="K220" s="67">
        <v>35.520000000000003</v>
      </c>
      <c r="L220" s="67">
        <v>6</v>
      </c>
      <c r="M220" s="67">
        <v>27.16</v>
      </c>
      <c r="N220" s="246">
        <v>68.680000000000007</v>
      </c>
    </row>
    <row r="221" spans="1:14">
      <c r="A221" s="65"/>
      <c r="B221" s="65"/>
      <c r="C221" s="65"/>
      <c r="D221" s="68" t="s">
        <v>606</v>
      </c>
      <c r="E221" s="247" t="s">
        <v>476</v>
      </c>
      <c r="F221" s="248">
        <v>-68713.445999999996</v>
      </c>
      <c r="G221" s="69">
        <v>528364.24600000004</v>
      </c>
      <c r="H221" s="69">
        <v>267832.995</v>
      </c>
      <c r="I221" s="69">
        <v>796197.24100000004</v>
      </c>
      <c r="J221" s="69">
        <v>316</v>
      </c>
      <c r="K221" s="70">
        <v>32.270000000000003</v>
      </c>
      <c r="L221" s="70">
        <v>0.2</v>
      </c>
      <c r="M221" s="70">
        <v>25.62</v>
      </c>
      <c r="N221" s="249">
        <v>58.09</v>
      </c>
    </row>
    <row r="222" spans="1:14">
      <c r="A222" s="65"/>
      <c r="B222" s="65"/>
      <c r="C222" s="65"/>
      <c r="D222" s="65" t="s">
        <v>607</v>
      </c>
      <c r="E222" s="250"/>
      <c r="F222" s="245">
        <v>-1478.8989999999999</v>
      </c>
      <c r="G222" s="66">
        <v>131288.174</v>
      </c>
      <c r="H222" s="66">
        <v>33945.822</v>
      </c>
      <c r="I222" s="66">
        <v>165233.99599999998</v>
      </c>
      <c r="J222" s="66">
        <v>18</v>
      </c>
      <c r="K222" s="67">
        <v>7</v>
      </c>
      <c r="L222" s="67">
        <v>0</v>
      </c>
      <c r="M222" s="67">
        <v>5.04</v>
      </c>
      <c r="N222" s="246">
        <v>12.04</v>
      </c>
    </row>
    <row r="223" spans="1:14">
      <c r="A223" s="65"/>
      <c r="B223" s="65"/>
      <c r="C223" s="65"/>
      <c r="D223" s="68" t="s">
        <v>853</v>
      </c>
      <c r="E223" s="247" t="s">
        <v>476</v>
      </c>
      <c r="F223" s="248">
        <v>-1624.385</v>
      </c>
      <c r="G223" s="69">
        <v>47776.203000000001</v>
      </c>
      <c r="H223" s="69">
        <v>21035.695</v>
      </c>
      <c r="I223" s="69">
        <v>68811.898000000001</v>
      </c>
      <c r="J223" s="69">
        <v>15</v>
      </c>
      <c r="K223" s="70">
        <v>1.97</v>
      </c>
      <c r="L223" s="70">
        <v>0.8</v>
      </c>
      <c r="M223" s="70">
        <v>0</v>
      </c>
      <c r="N223" s="249">
        <v>2.77</v>
      </c>
    </row>
    <row r="224" spans="1:14">
      <c r="A224" s="65"/>
      <c r="B224" s="65"/>
      <c r="C224" s="65"/>
      <c r="D224" s="65" t="s">
        <v>608</v>
      </c>
      <c r="E224" s="250" t="s">
        <v>476</v>
      </c>
      <c r="F224" s="245">
        <v>-92875.232000000004</v>
      </c>
      <c r="G224" s="66">
        <v>638473.38300000003</v>
      </c>
      <c r="H224" s="66">
        <v>358715.84499999997</v>
      </c>
      <c r="I224" s="66">
        <v>997189.228</v>
      </c>
      <c r="J224" s="66">
        <v>469</v>
      </c>
      <c r="K224" s="67">
        <v>37.270000000000003</v>
      </c>
      <c r="L224" s="67">
        <v>3.65</v>
      </c>
      <c r="M224" s="67">
        <v>24.23</v>
      </c>
      <c r="N224" s="246">
        <v>65.150000000000006</v>
      </c>
    </row>
    <row r="225" spans="1:14">
      <c r="A225" s="65"/>
      <c r="B225" s="65"/>
      <c r="C225" s="65"/>
      <c r="D225" s="68" t="s">
        <v>854</v>
      </c>
      <c r="E225" s="247" t="s">
        <v>476</v>
      </c>
      <c r="F225" s="248">
        <v>-93445.645000000004</v>
      </c>
      <c r="G225" s="69">
        <v>622286.16500000004</v>
      </c>
      <c r="H225" s="69">
        <v>339161.723</v>
      </c>
      <c r="I225" s="69">
        <v>961447.88800000004</v>
      </c>
      <c r="J225" s="69">
        <v>349</v>
      </c>
      <c r="K225" s="70">
        <v>37.08</v>
      </c>
      <c r="L225" s="70">
        <v>5.45</v>
      </c>
      <c r="M225" s="70">
        <v>22.24</v>
      </c>
      <c r="N225" s="249">
        <v>64.77</v>
      </c>
    </row>
    <row r="226" spans="1:14">
      <c r="A226" s="65"/>
      <c r="B226" s="65"/>
      <c r="C226" s="65"/>
      <c r="D226" s="65" t="s">
        <v>609</v>
      </c>
      <c r="E226" s="250" t="s">
        <v>476</v>
      </c>
      <c r="F226" s="245">
        <v>-45455.423000000003</v>
      </c>
      <c r="G226" s="66">
        <v>389211.53100000002</v>
      </c>
      <c r="H226" s="66">
        <v>151506.166</v>
      </c>
      <c r="I226" s="66">
        <v>540717.69700000004</v>
      </c>
      <c r="J226" s="66">
        <v>172</v>
      </c>
      <c r="K226" s="67">
        <v>22.43</v>
      </c>
      <c r="L226" s="67">
        <v>2.31</v>
      </c>
      <c r="M226" s="67">
        <v>17.350000000000001</v>
      </c>
      <c r="N226" s="246">
        <v>42.09</v>
      </c>
    </row>
    <row r="227" spans="1:14">
      <c r="A227" s="65"/>
      <c r="B227" s="65"/>
      <c r="C227" s="65"/>
      <c r="D227" s="68" t="s">
        <v>610</v>
      </c>
      <c r="E227" s="247" t="s">
        <v>476</v>
      </c>
      <c r="F227" s="248">
        <v>-76905.899999999994</v>
      </c>
      <c r="G227" s="69">
        <v>714025.1</v>
      </c>
      <c r="H227" s="69">
        <v>257764.511</v>
      </c>
      <c r="I227" s="69">
        <v>971789.61100000003</v>
      </c>
      <c r="J227" s="69">
        <v>378</v>
      </c>
      <c r="K227" s="70">
        <v>41.14</v>
      </c>
      <c r="L227" s="70">
        <v>0</v>
      </c>
      <c r="M227" s="70">
        <v>32.72</v>
      </c>
      <c r="N227" s="249">
        <v>73.86</v>
      </c>
    </row>
    <row r="228" spans="1:14">
      <c r="A228" s="65"/>
      <c r="B228" s="65"/>
      <c r="C228" s="251" t="s">
        <v>743</v>
      </c>
      <c r="D228" s="251"/>
      <c r="E228" s="252"/>
      <c r="F228" s="253">
        <v>-578540.71700000006</v>
      </c>
      <c r="G228" s="254">
        <v>4478345.6540000001</v>
      </c>
      <c r="H228" s="254">
        <v>2042918.4789999998</v>
      </c>
      <c r="I228" s="254">
        <v>6521264.1329999994</v>
      </c>
      <c r="J228" s="254">
        <v>2563</v>
      </c>
      <c r="K228" s="255">
        <v>250.35000000000002</v>
      </c>
      <c r="L228" s="255">
        <v>23.12</v>
      </c>
      <c r="M228" s="255">
        <v>178.42000000000002</v>
      </c>
      <c r="N228" s="256">
        <v>451.89000000000004</v>
      </c>
    </row>
    <row r="229" spans="1:14">
      <c r="A229" s="65"/>
      <c r="B229" s="65"/>
      <c r="C229" s="238"/>
      <c r="D229" s="238"/>
      <c r="E229" s="239"/>
      <c r="F229" s="240"/>
      <c r="G229" s="241"/>
      <c r="H229" s="241"/>
      <c r="I229" s="241"/>
      <c r="J229" s="241"/>
      <c r="K229" s="242"/>
      <c r="L229" s="242"/>
      <c r="M229" s="242"/>
      <c r="N229" s="243"/>
    </row>
    <row r="230" spans="1:14">
      <c r="A230" s="65"/>
      <c r="B230" s="65" t="s">
        <v>611</v>
      </c>
      <c r="C230" s="95" t="s">
        <v>193</v>
      </c>
      <c r="D230" s="95"/>
      <c r="E230" s="244"/>
      <c r="F230" s="245"/>
      <c r="G230" s="66"/>
      <c r="H230" s="66"/>
      <c r="I230" s="66"/>
      <c r="J230" s="66"/>
      <c r="K230" s="67"/>
      <c r="L230" s="67"/>
      <c r="M230" s="67"/>
      <c r="N230" s="246"/>
    </row>
    <row r="231" spans="1:14">
      <c r="A231" s="65"/>
      <c r="B231" s="65"/>
      <c r="C231" s="65"/>
      <c r="D231" s="68" t="s">
        <v>612</v>
      </c>
      <c r="E231" s="247" t="s">
        <v>476</v>
      </c>
      <c r="F231" s="248">
        <v>-5787.3429999999998</v>
      </c>
      <c r="G231" s="69">
        <v>579589.88</v>
      </c>
      <c r="H231" s="69">
        <v>124512.49</v>
      </c>
      <c r="I231" s="69">
        <v>704102.37</v>
      </c>
      <c r="J231" s="69">
        <v>285</v>
      </c>
      <c r="K231" s="70">
        <v>22.08</v>
      </c>
      <c r="L231" s="70">
        <v>13.5</v>
      </c>
      <c r="M231" s="70">
        <v>18.54</v>
      </c>
      <c r="N231" s="249">
        <v>54.12</v>
      </c>
    </row>
    <row r="232" spans="1:14">
      <c r="A232" s="65"/>
      <c r="B232" s="65"/>
      <c r="C232" s="65"/>
      <c r="D232" s="65" t="s">
        <v>613</v>
      </c>
      <c r="E232" s="250" t="s">
        <v>476</v>
      </c>
      <c r="F232" s="245">
        <v>-1018.03</v>
      </c>
      <c r="G232" s="66">
        <v>28623.116000000002</v>
      </c>
      <c r="H232" s="66">
        <v>29168.794999999998</v>
      </c>
      <c r="I232" s="66">
        <v>57791.911</v>
      </c>
      <c r="J232" s="66">
        <v>5</v>
      </c>
      <c r="K232" s="67">
        <v>1.3</v>
      </c>
      <c r="L232" s="67">
        <v>0</v>
      </c>
      <c r="M232" s="67">
        <v>2</v>
      </c>
      <c r="N232" s="246">
        <v>3.3</v>
      </c>
    </row>
    <row r="233" spans="1:14">
      <c r="A233" s="65"/>
      <c r="B233" s="65"/>
      <c r="C233" s="65"/>
      <c r="D233" s="68" t="s">
        <v>614</v>
      </c>
      <c r="E233" s="247" t="s">
        <v>476</v>
      </c>
      <c r="F233" s="248">
        <v>-5589.1279999999997</v>
      </c>
      <c r="G233" s="69">
        <v>94095.437000000005</v>
      </c>
      <c r="H233" s="69">
        <v>51303.703999999998</v>
      </c>
      <c r="I233" s="69">
        <v>145399.141</v>
      </c>
      <c r="J233" s="69">
        <v>34</v>
      </c>
      <c r="K233" s="70">
        <v>3.5</v>
      </c>
      <c r="L233" s="70">
        <v>2</v>
      </c>
      <c r="M233" s="70">
        <v>4.0999999999999996</v>
      </c>
      <c r="N233" s="249">
        <v>9.6</v>
      </c>
    </row>
    <row r="234" spans="1:14">
      <c r="A234" s="65"/>
      <c r="B234" s="65"/>
      <c r="C234" s="251" t="s">
        <v>744</v>
      </c>
      <c r="D234" s="251"/>
      <c r="E234" s="252"/>
      <c r="F234" s="253">
        <v>-12394.501</v>
      </c>
      <c r="G234" s="254">
        <v>702308.43300000008</v>
      </c>
      <c r="H234" s="254">
        <v>204984.989</v>
      </c>
      <c r="I234" s="254">
        <v>907293.42200000002</v>
      </c>
      <c r="J234" s="254">
        <v>324</v>
      </c>
      <c r="K234" s="255">
        <v>26.88</v>
      </c>
      <c r="L234" s="255">
        <v>15.5</v>
      </c>
      <c r="M234" s="255">
        <v>24.64</v>
      </c>
      <c r="N234" s="256">
        <v>67.02</v>
      </c>
    </row>
    <row r="235" spans="1:14">
      <c r="A235" s="65"/>
      <c r="B235" s="65"/>
      <c r="C235" s="238"/>
      <c r="D235" s="238"/>
      <c r="E235" s="239"/>
      <c r="F235" s="240"/>
      <c r="G235" s="241"/>
      <c r="H235" s="241"/>
      <c r="I235" s="241"/>
      <c r="J235" s="241"/>
      <c r="K235" s="242"/>
      <c r="L235" s="242"/>
      <c r="M235" s="242"/>
      <c r="N235" s="243"/>
    </row>
    <row r="236" spans="1:14">
      <c r="A236" s="65"/>
      <c r="B236" s="65" t="s">
        <v>615</v>
      </c>
      <c r="C236" s="95" t="s">
        <v>197</v>
      </c>
      <c r="D236" s="95"/>
      <c r="E236" s="244"/>
      <c r="F236" s="245"/>
      <c r="G236" s="66"/>
      <c r="H236" s="66"/>
      <c r="I236" s="66"/>
      <c r="J236" s="66"/>
      <c r="K236" s="67"/>
      <c r="L236" s="67"/>
      <c r="M236" s="67"/>
      <c r="N236" s="246"/>
    </row>
    <row r="237" spans="1:14">
      <c r="A237" s="65"/>
      <c r="B237" s="65"/>
      <c r="C237" s="65"/>
      <c r="D237" s="68" t="s">
        <v>616</v>
      </c>
      <c r="E237" s="247" t="s">
        <v>476</v>
      </c>
      <c r="F237" s="248">
        <v>-29905.516</v>
      </c>
      <c r="G237" s="69">
        <v>520017.35100000002</v>
      </c>
      <c r="H237" s="69">
        <v>233136.15700000001</v>
      </c>
      <c r="I237" s="69">
        <v>753153.50800000003</v>
      </c>
      <c r="J237" s="69">
        <v>223</v>
      </c>
      <c r="K237" s="70">
        <v>23.66</v>
      </c>
      <c r="L237" s="70">
        <v>5.97</v>
      </c>
      <c r="M237" s="70">
        <v>21.13</v>
      </c>
      <c r="N237" s="249">
        <v>50.76</v>
      </c>
    </row>
    <row r="238" spans="1:14">
      <c r="A238" s="65"/>
      <c r="B238" s="65"/>
      <c r="C238" s="251" t="s">
        <v>745</v>
      </c>
      <c r="D238" s="251"/>
      <c r="E238" s="252"/>
      <c r="F238" s="253">
        <v>-29905.516</v>
      </c>
      <c r="G238" s="254">
        <v>520017.35100000002</v>
      </c>
      <c r="H238" s="254">
        <v>233136.15700000001</v>
      </c>
      <c r="I238" s="254">
        <v>753153.50800000003</v>
      </c>
      <c r="J238" s="254">
        <v>223</v>
      </c>
      <c r="K238" s="255">
        <v>23.66</v>
      </c>
      <c r="L238" s="255">
        <v>5.97</v>
      </c>
      <c r="M238" s="255">
        <v>21.13</v>
      </c>
      <c r="N238" s="256">
        <v>50.76</v>
      </c>
    </row>
    <row r="239" spans="1:14">
      <c r="A239" s="65"/>
      <c r="B239" s="65"/>
      <c r="C239" s="238"/>
      <c r="D239" s="238"/>
      <c r="E239" s="239"/>
      <c r="F239" s="240"/>
      <c r="G239" s="241"/>
      <c r="H239" s="241"/>
      <c r="I239" s="241"/>
      <c r="J239" s="241"/>
      <c r="K239" s="242"/>
      <c r="L239" s="242"/>
      <c r="M239" s="242"/>
      <c r="N239" s="243"/>
    </row>
    <row r="240" spans="1:14">
      <c r="A240" s="65"/>
      <c r="B240" s="65" t="s">
        <v>617</v>
      </c>
      <c r="C240" s="95" t="s">
        <v>199</v>
      </c>
      <c r="D240" s="95"/>
      <c r="E240" s="244"/>
      <c r="F240" s="245"/>
      <c r="G240" s="66"/>
      <c r="H240" s="66"/>
      <c r="I240" s="66"/>
      <c r="J240" s="66"/>
      <c r="K240" s="67"/>
      <c r="L240" s="67"/>
      <c r="M240" s="67"/>
      <c r="N240" s="246"/>
    </row>
    <row r="241" spans="1:14">
      <c r="A241" s="65"/>
      <c r="B241" s="65"/>
      <c r="C241" s="65"/>
      <c r="D241" s="68" t="s">
        <v>618</v>
      </c>
      <c r="E241" s="247" t="s">
        <v>479</v>
      </c>
      <c r="F241" s="248">
        <v>-6905.7309999999998</v>
      </c>
      <c r="G241" s="69">
        <v>64499.563000000002</v>
      </c>
      <c r="H241" s="69">
        <v>34836.360999999997</v>
      </c>
      <c r="I241" s="69">
        <v>99335.923999999999</v>
      </c>
      <c r="J241" s="69">
        <v>19</v>
      </c>
      <c r="K241" s="70">
        <v>5.63</v>
      </c>
      <c r="L241" s="70">
        <v>1</v>
      </c>
      <c r="M241" s="70">
        <v>2.41</v>
      </c>
      <c r="N241" s="249">
        <v>9.0399999999999991</v>
      </c>
    </row>
    <row r="242" spans="1:14">
      <c r="A242" s="65"/>
      <c r="B242" s="65"/>
      <c r="C242" s="65"/>
      <c r="D242" s="65" t="s">
        <v>855</v>
      </c>
      <c r="E242" s="250" t="s">
        <v>476</v>
      </c>
      <c r="F242" s="245">
        <v>-50174.430999999997</v>
      </c>
      <c r="G242" s="66">
        <v>467222.49300000002</v>
      </c>
      <c r="H242" s="66">
        <v>208124.484</v>
      </c>
      <c r="I242" s="66">
        <v>675346.97699999996</v>
      </c>
      <c r="J242" s="66">
        <v>230</v>
      </c>
      <c r="K242" s="67">
        <v>18.97</v>
      </c>
      <c r="L242" s="67">
        <v>4.7</v>
      </c>
      <c r="M242" s="67">
        <v>12.11</v>
      </c>
      <c r="N242" s="246">
        <v>35.78</v>
      </c>
    </row>
    <row r="243" spans="1:14">
      <c r="A243" s="65"/>
      <c r="B243" s="65"/>
      <c r="C243" s="251" t="s">
        <v>746</v>
      </c>
      <c r="D243" s="251"/>
      <c r="E243" s="252"/>
      <c r="F243" s="253">
        <v>-57080.161999999997</v>
      </c>
      <c r="G243" s="254">
        <v>531722.05599999998</v>
      </c>
      <c r="H243" s="254">
        <v>242960.845</v>
      </c>
      <c r="I243" s="254">
        <v>774682.90099999995</v>
      </c>
      <c r="J243" s="254">
        <v>249</v>
      </c>
      <c r="K243" s="255">
        <v>24.599999999999998</v>
      </c>
      <c r="L243" s="255">
        <v>5.7</v>
      </c>
      <c r="M243" s="255">
        <v>14.52</v>
      </c>
      <c r="N243" s="256">
        <v>44.819999999999993</v>
      </c>
    </row>
    <row r="244" spans="1:14">
      <c r="A244" s="65"/>
      <c r="B244" s="65"/>
      <c r="C244" s="238"/>
      <c r="D244" s="238"/>
      <c r="E244" s="239"/>
      <c r="F244" s="240"/>
      <c r="G244" s="241"/>
      <c r="H244" s="241"/>
      <c r="I244" s="241"/>
      <c r="J244" s="241"/>
      <c r="K244" s="242"/>
      <c r="L244" s="242"/>
      <c r="M244" s="242"/>
      <c r="N244" s="243"/>
    </row>
    <row r="245" spans="1:14">
      <c r="A245" s="65"/>
      <c r="B245" s="65" t="s">
        <v>619</v>
      </c>
      <c r="C245" s="95" t="s">
        <v>205</v>
      </c>
      <c r="D245" s="95"/>
      <c r="E245" s="244"/>
      <c r="F245" s="245"/>
      <c r="G245" s="66"/>
      <c r="H245" s="66"/>
      <c r="I245" s="66"/>
      <c r="J245" s="66"/>
      <c r="K245" s="67"/>
      <c r="L245" s="67"/>
      <c r="M245" s="67"/>
      <c r="N245" s="246"/>
    </row>
    <row r="246" spans="1:14">
      <c r="A246" s="65"/>
      <c r="B246" s="65"/>
      <c r="C246" s="65"/>
      <c r="D246" s="68" t="s">
        <v>620</v>
      </c>
      <c r="E246" s="247" t="s">
        <v>476</v>
      </c>
      <c r="F246" s="248">
        <v>-23574.208999999999</v>
      </c>
      <c r="G246" s="69">
        <v>358036.92300000001</v>
      </c>
      <c r="H246" s="69">
        <v>184149.27299999999</v>
      </c>
      <c r="I246" s="69">
        <v>542186.196</v>
      </c>
      <c r="J246" s="69">
        <v>181</v>
      </c>
      <c r="K246" s="70">
        <v>21.45</v>
      </c>
      <c r="L246" s="70">
        <v>1.54</v>
      </c>
      <c r="M246" s="70">
        <v>11.29</v>
      </c>
      <c r="N246" s="249">
        <v>34.28</v>
      </c>
    </row>
    <row r="247" spans="1:14">
      <c r="A247" s="65"/>
      <c r="B247" s="65"/>
      <c r="C247" s="251" t="s">
        <v>747</v>
      </c>
      <c r="D247" s="251"/>
      <c r="E247" s="252"/>
      <c r="F247" s="253">
        <v>-23574.208999999999</v>
      </c>
      <c r="G247" s="254">
        <v>358036.92300000001</v>
      </c>
      <c r="H247" s="254">
        <v>184149.27299999999</v>
      </c>
      <c r="I247" s="254">
        <v>542186.196</v>
      </c>
      <c r="J247" s="254">
        <v>181</v>
      </c>
      <c r="K247" s="255">
        <v>21.45</v>
      </c>
      <c r="L247" s="255">
        <v>1.54</v>
      </c>
      <c r="M247" s="255">
        <v>11.29</v>
      </c>
      <c r="N247" s="256">
        <v>34.28</v>
      </c>
    </row>
    <row r="248" spans="1:14">
      <c r="A248" s="65"/>
      <c r="B248" s="65"/>
      <c r="C248" s="238"/>
      <c r="D248" s="238"/>
      <c r="E248" s="239"/>
      <c r="F248" s="240"/>
      <c r="G248" s="241"/>
      <c r="H248" s="241"/>
      <c r="I248" s="241"/>
      <c r="J248" s="241"/>
      <c r="K248" s="242"/>
      <c r="L248" s="242"/>
      <c r="M248" s="242"/>
      <c r="N248" s="243"/>
    </row>
    <row r="249" spans="1:14">
      <c r="A249" s="65"/>
      <c r="B249" s="65" t="s">
        <v>621</v>
      </c>
      <c r="C249" s="95" t="s">
        <v>212</v>
      </c>
      <c r="D249" s="95"/>
      <c r="E249" s="244"/>
      <c r="F249" s="245"/>
      <c r="G249" s="66"/>
      <c r="H249" s="66"/>
      <c r="I249" s="66"/>
      <c r="J249" s="66"/>
      <c r="K249" s="67"/>
      <c r="L249" s="67"/>
      <c r="M249" s="67"/>
      <c r="N249" s="246"/>
    </row>
    <row r="250" spans="1:14">
      <c r="A250" s="65"/>
      <c r="B250" s="65"/>
      <c r="C250" s="65"/>
      <c r="D250" s="68" t="s">
        <v>622</v>
      </c>
      <c r="E250" s="247" t="s">
        <v>476</v>
      </c>
      <c r="F250" s="248">
        <v>-25456.646000000001</v>
      </c>
      <c r="G250" s="69">
        <v>217554.33100000001</v>
      </c>
      <c r="H250" s="69">
        <v>126864.204</v>
      </c>
      <c r="I250" s="69">
        <v>344418.53500000003</v>
      </c>
      <c r="J250" s="69">
        <v>99</v>
      </c>
      <c r="K250" s="70">
        <v>12.04</v>
      </c>
      <c r="L250" s="70">
        <v>1.35</v>
      </c>
      <c r="M250" s="70">
        <v>5.6</v>
      </c>
      <c r="N250" s="249">
        <v>18.989999999999998</v>
      </c>
    </row>
    <row r="251" spans="1:14">
      <c r="A251" s="65"/>
      <c r="B251" s="65"/>
      <c r="C251" s="251" t="s">
        <v>748</v>
      </c>
      <c r="D251" s="251"/>
      <c r="E251" s="252"/>
      <c r="F251" s="253">
        <v>-25456.646000000001</v>
      </c>
      <c r="G251" s="254">
        <v>217554.33100000001</v>
      </c>
      <c r="H251" s="254">
        <v>126864.204</v>
      </c>
      <c r="I251" s="254">
        <v>344418.53500000003</v>
      </c>
      <c r="J251" s="254">
        <v>99</v>
      </c>
      <c r="K251" s="255">
        <v>12.04</v>
      </c>
      <c r="L251" s="255">
        <v>1.35</v>
      </c>
      <c r="M251" s="255">
        <v>5.6</v>
      </c>
      <c r="N251" s="256">
        <v>18.989999999999998</v>
      </c>
    </row>
    <row r="252" spans="1:14">
      <c r="A252" s="65"/>
      <c r="B252" s="65"/>
      <c r="C252" s="238"/>
      <c r="D252" s="238"/>
      <c r="E252" s="239"/>
      <c r="F252" s="240"/>
      <c r="G252" s="241"/>
      <c r="H252" s="241"/>
      <c r="I252" s="241"/>
      <c r="J252" s="241"/>
      <c r="K252" s="242"/>
      <c r="L252" s="242"/>
      <c r="M252" s="242"/>
      <c r="N252" s="243"/>
    </row>
    <row r="253" spans="1:14">
      <c r="A253" s="65"/>
      <c r="B253" s="65" t="s">
        <v>623</v>
      </c>
      <c r="C253" s="95" t="s">
        <v>220</v>
      </c>
      <c r="D253" s="95"/>
      <c r="E253" s="244"/>
      <c r="F253" s="245"/>
      <c r="G253" s="66"/>
      <c r="H253" s="66"/>
      <c r="I253" s="66"/>
      <c r="J253" s="66"/>
      <c r="K253" s="67"/>
      <c r="L253" s="67"/>
      <c r="M253" s="67"/>
      <c r="N253" s="246"/>
    </row>
    <row r="254" spans="1:14">
      <c r="A254" s="65"/>
      <c r="B254" s="65"/>
      <c r="C254" s="65"/>
      <c r="D254" s="68" t="s">
        <v>624</v>
      </c>
      <c r="E254" s="247" t="s">
        <v>476</v>
      </c>
      <c r="F254" s="248">
        <v>-2926.8760000000002</v>
      </c>
      <c r="G254" s="69">
        <v>149345.429</v>
      </c>
      <c r="H254" s="69">
        <v>79825.297999999995</v>
      </c>
      <c r="I254" s="69">
        <v>229170.72700000001</v>
      </c>
      <c r="J254" s="69">
        <v>62</v>
      </c>
      <c r="K254" s="70">
        <v>10.82</v>
      </c>
      <c r="L254" s="70">
        <v>0</v>
      </c>
      <c r="M254" s="70">
        <v>5.6</v>
      </c>
      <c r="N254" s="249">
        <v>16.420000000000002</v>
      </c>
    </row>
    <row r="255" spans="1:14">
      <c r="A255" s="65"/>
      <c r="B255" s="65"/>
      <c r="C255" s="251" t="s">
        <v>749</v>
      </c>
      <c r="D255" s="251"/>
      <c r="E255" s="252"/>
      <c r="F255" s="253">
        <v>-2926.8760000000002</v>
      </c>
      <c r="G255" s="254">
        <v>149345.429</v>
      </c>
      <c r="H255" s="254">
        <v>79825.297999999995</v>
      </c>
      <c r="I255" s="254">
        <v>229170.72700000001</v>
      </c>
      <c r="J255" s="254">
        <v>62</v>
      </c>
      <c r="K255" s="255">
        <v>10.82</v>
      </c>
      <c r="L255" s="255">
        <v>0</v>
      </c>
      <c r="M255" s="255">
        <v>5.6</v>
      </c>
      <c r="N255" s="256">
        <v>16.420000000000002</v>
      </c>
    </row>
    <row r="256" spans="1:14">
      <c r="A256" s="65"/>
      <c r="B256" s="65"/>
      <c r="C256" s="238"/>
      <c r="D256" s="238"/>
      <c r="E256" s="239"/>
      <c r="F256" s="240"/>
      <c r="G256" s="241"/>
      <c r="H256" s="241"/>
      <c r="I256" s="241"/>
      <c r="J256" s="241"/>
      <c r="K256" s="242"/>
      <c r="L256" s="242"/>
      <c r="M256" s="242"/>
      <c r="N256" s="243"/>
    </row>
    <row r="257" spans="1:14">
      <c r="A257" s="65"/>
      <c r="B257" s="65" t="s">
        <v>625</v>
      </c>
      <c r="C257" s="95" t="s">
        <v>222</v>
      </c>
      <c r="D257" s="95"/>
      <c r="E257" s="244"/>
      <c r="F257" s="245"/>
      <c r="G257" s="66"/>
      <c r="H257" s="66"/>
      <c r="I257" s="66"/>
      <c r="J257" s="66"/>
      <c r="K257" s="67"/>
      <c r="L257" s="67"/>
      <c r="M257" s="67"/>
      <c r="N257" s="246"/>
    </row>
    <row r="258" spans="1:14">
      <c r="A258" s="65"/>
      <c r="B258" s="65"/>
      <c r="C258" s="65"/>
      <c r="D258" s="68" t="s">
        <v>626</v>
      </c>
      <c r="E258" s="247" t="s">
        <v>476</v>
      </c>
      <c r="F258" s="248">
        <v>-6120.4719999999998</v>
      </c>
      <c r="G258" s="69">
        <v>137993.19500000001</v>
      </c>
      <c r="H258" s="69">
        <v>50957.771999999997</v>
      </c>
      <c r="I258" s="69">
        <v>188950.967</v>
      </c>
      <c r="J258" s="69">
        <v>54</v>
      </c>
      <c r="K258" s="70">
        <v>7.32</v>
      </c>
      <c r="L258" s="70">
        <v>1.86</v>
      </c>
      <c r="M258" s="70">
        <v>3.34</v>
      </c>
      <c r="N258" s="249">
        <v>12.52</v>
      </c>
    </row>
    <row r="259" spans="1:14">
      <c r="A259" s="65"/>
      <c r="B259" s="65"/>
      <c r="C259" s="251" t="s">
        <v>750</v>
      </c>
      <c r="D259" s="251"/>
      <c r="E259" s="252"/>
      <c r="F259" s="253">
        <v>-6120.4719999999998</v>
      </c>
      <c r="G259" s="254">
        <v>137993.19500000001</v>
      </c>
      <c r="H259" s="254">
        <v>50957.771999999997</v>
      </c>
      <c r="I259" s="254">
        <v>188950.967</v>
      </c>
      <c r="J259" s="254">
        <v>54</v>
      </c>
      <c r="K259" s="255">
        <v>7.32</v>
      </c>
      <c r="L259" s="255">
        <v>1.86</v>
      </c>
      <c r="M259" s="255">
        <v>3.34</v>
      </c>
      <c r="N259" s="256">
        <v>12.52</v>
      </c>
    </row>
    <row r="260" spans="1:14">
      <c r="A260" s="65"/>
      <c r="B260" s="65"/>
      <c r="C260" s="238"/>
      <c r="D260" s="238"/>
      <c r="E260" s="239"/>
      <c r="F260" s="240"/>
      <c r="G260" s="241"/>
      <c r="H260" s="241"/>
      <c r="I260" s="241"/>
      <c r="J260" s="241"/>
      <c r="K260" s="242"/>
      <c r="L260" s="242"/>
      <c r="M260" s="242"/>
      <c r="N260" s="243"/>
    </row>
    <row r="261" spans="1:14">
      <c r="A261" s="65"/>
      <c r="B261" s="65" t="s">
        <v>776</v>
      </c>
      <c r="C261" s="95" t="s">
        <v>782</v>
      </c>
      <c r="D261" s="95"/>
      <c r="E261" s="244"/>
      <c r="F261" s="245"/>
      <c r="G261" s="66"/>
      <c r="H261" s="66"/>
      <c r="I261" s="66"/>
      <c r="J261" s="66"/>
      <c r="K261" s="67"/>
      <c r="L261" s="67"/>
      <c r="M261" s="67"/>
      <c r="N261" s="246"/>
    </row>
    <row r="262" spans="1:14">
      <c r="A262" s="65"/>
      <c r="B262" s="65"/>
      <c r="C262" s="65"/>
      <c r="D262" s="68" t="s">
        <v>627</v>
      </c>
      <c r="E262" s="247" t="s">
        <v>476</v>
      </c>
      <c r="F262" s="248">
        <v>-1551.414</v>
      </c>
      <c r="G262" s="69">
        <v>148026.11499999999</v>
      </c>
      <c r="H262" s="69">
        <v>59186.118999999999</v>
      </c>
      <c r="I262" s="69">
        <v>207212.234</v>
      </c>
      <c r="J262" s="69">
        <v>37</v>
      </c>
      <c r="K262" s="70">
        <v>11</v>
      </c>
      <c r="L262" s="70">
        <v>0.15</v>
      </c>
      <c r="M262" s="70">
        <v>5.28</v>
      </c>
      <c r="N262" s="249">
        <v>16.43</v>
      </c>
    </row>
    <row r="263" spans="1:14">
      <c r="A263" s="65"/>
      <c r="B263" s="65"/>
      <c r="C263" s="65"/>
      <c r="D263" s="65" t="s">
        <v>793</v>
      </c>
      <c r="E263" s="250" t="s">
        <v>476</v>
      </c>
      <c r="F263" s="245">
        <v>-7329.7960000000003</v>
      </c>
      <c r="G263" s="66">
        <v>178523.10399999999</v>
      </c>
      <c r="H263" s="66">
        <v>102384.75199999999</v>
      </c>
      <c r="I263" s="66">
        <v>280907.85599999997</v>
      </c>
      <c r="J263" s="66">
        <v>29</v>
      </c>
      <c r="K263" s="67">
        <v>11.78</v>
      </c>
      <c r="L263" s="67">
        <v>1.4</v>
      </c>
      <c r="M263" s="67">
        <v>7.1</v>
      </c>
      <c r="N263" s="246">
        <v>20.28</v>
      </c>
    </row>
    <row r="264" spans="1:14">
      <c r="A264" s="65"/>
      <c r="B264" s="65"/>
      <c r="C264" s="65"/>
      <c r="D264" s="68" t="s">
        <v>856</v>
      </c>
      <c r="E264" s="247" t="s">
        <v>476</v>
      </c>
      <c r="F264" s="248">
        <v>-10807.808999999999</v>
      </c>
      <c r="G264" s="69">
        <v>264782.13799999998</v>
      </c>
      <c r="H264" s="69">
        <v>118650.147</v>
      </c>
      <c r="I264" s="69">
        <v>383432.28499999997</v>
      </c>
      <c r="J264" s="69">
        <v>79</v>
      </c>
      <c r="K264" s="70">
        <v>13.36</v>
      </c>
      <c r="L264" s="70">
        <v>1</v>
      </c>
      <c r="M264" s="70">
        <v>9.4499999999999993</v>
      </c>
      <c r="N264" s="249">
        <v>23.81</v>
      </c>
    </row>
    <row r="265" spans="1:14">
      <c r="A265" s="65"/>
      <c r="B265" s="65"/>
      <c r="C265" s="251" t="s">
        <v>794</v>
      </c>
      <c r="D265" s="251"/>
      <c r="E265" s="252"/>
      <c r="F265" s="253">
        <v>-19689.019</v>
      </c>
      <c r="G265" s="254">
        <v>591331.35699999996</v>
      </c>
      <c r="H265" s="254">
        <v>280221.01799999998</v>
      </c>
      <c r="I265" s="254">
        <v>871552.375</v>
      </c>
      <c r="J265" s="254">
        <v>145</v>
      </c>
      <c r="K265" s="255">
        <v>36.14</v>
      </c>
      <c r="L265" s="255">
        <v>2.5499999999999998</v>
      </c>
      <c r="M265" s="255">
        <v>21.83</v>
      </c>
      <c r="N265" s="256">
        <v>60.519999999999996</v>
      </c>
    </row>
    <row r="266" spans="1:14">
      <c r="A266" s="65"/>
      <c r="B266" s="65"/>
      <c r="C266" s="238"/>
      <c r="D266" s="238"/>
      <c r="E266" s="239"/>
      <c r="F266" s="240"/>
      <c r="G266" s="241"/>
      <c r="H266" s="241"/>
      <c r="I266" s="241"/>
      <c r="J266" s="241"/>
      <c r="K266" s="242"/>
      <c r="L266" s="242"/>
      <c r="M266" s="242"/>
      <c r="N266" s="243"/>
    </row>
    <row r="267" spans="1:14">
      <c r="A267" s="65"/>
      <c r="B267" s="65" t="s">
        <v>777</v>
      </c>
      <c r="C267" s="95" t="s">
        <v>785</v>
      </c>
      <c r="D267" s="95"/>
      <c r="E267" s="244"/>
      <c r="F267" s="245"/>
      <c r="G267" s="66"/>
      <c r="H267" s="66"/>
      <c r="I267" s="66"/>
      <c r="J267" s="66"/>
      <c r="K267" s="67"/>
      <c r="L267" s="67"/>
      <c r="M267" s="67"/>
      <c r="N267" s="246"/>
    </row>
    <row r="268" spans="1:14">
      <c r="A268" s="65"/>
      <c r="B268" s="65"/>
      <c r="C268" s="65"/>
      <c r="D268" s="68" t="s">
        <v>628</v>
      </c>
      <c r="E268" s="247" t="s">
        <v>476</v>
      </c>
      <c r="F268" s="248">
        <v>-1909.768</v>
      </c>
      <c r="G268" s="69">
        <v>154335.06599999999</v>
      </c>
      <c r="H268" s="69">
        <v>61976.099000000002</v>
      </c>
      <c r="I268" s="69">
        <v>216311.16499999998</v>
      </c>
      <c r="J268" s="69">
        <v>55</v>
      </c>
      <c r="K268" s="70">
        <v>7.91</v>
      </c>
      <c r="L268" s="70">
        <v>3.73</v>
      </c>
      <c r="M268" s="70">
        <v>2</v>
      </c>
      <c r="N268" s="249">
        <v>13.64</v>
      </c>
    </row>
    <row r="269" spans="1:14">
      <c r="A269" s="65"/>
      <c r="B269" s="65"/>
      <c r="C269" s="251" t="s">
        <v>795</v>
      </c>
      <c r="D269" s="251"/>
      <c r="E269" s="252"/>
      <c r="F269" s="253">
        <v>-1909.768</v>
      </c>
      <c r="G269" s="254">
        <v>154335.06599999999</v>
      </c>
      <c r="H269" s="254">
        <v>61976.099000000002</v>
      </c>
      <c r="I269" s="254">
        <v>216311.16499999998</v>
      </c>
      <c r="J269" s="254">
        <v>55</v>
      </c>
      <c r="K269" s="255">
        <v>7.91</v>
      </c>
      <c r="L269" s="255">
        <v>3.73</v>
      </c>
      <c r="M269" s="255">
        <v>2</v>
      </c>
      <c r="N269" s="256">
        <v>13.64</v>
      </c>
    </row>
    <row r="270" spans="1:14">
      <c r="A270" s="65"/>
      <c r="B270" s="65"/>
      <c r="C270" s="238"/>
      <c r="D270" s="238"/>
      <c r="E270" s="239"/>
      <c r="F270" s="240"/>
      <c r="G270" s="241"/>
      <c r="H270" s="241"/>
      <c r="I270" s="241"/>
      <c r="J270" s="241"/>
      <c r="K270" s="242"/>
      <c r="L270" s="242"/>
      <c r="M270" s="242"/>
      <c r="N270" s="243"/>
    </row>
    <row r="271" spans="1:14">
      <c r="A271" s="251" t="s">
        <v>751</v>
      </c>
      <c r="B271" s="251"/>
      <c r="C271" s="251"/>
      <c r="D271" s="251"/>
      <c r="E271" s="252"/>
      <c r="F271" s="253">
        <v>-757597.88600000006</v>
      </c>
      <c r="G271" s="254">
        <v>7840989.7950000018</v>
      </c>
      <c r="H271" s="254">
        <v>3507994.1339999996</v>
      </c>
      <c r="I271" s="254">
        <v>11348983.929000001</v>
      </c>
      <c r="J271" s="254">
        <v>3955</v>
      </c>
      <c r="K271" s="255">
        <v>421.17</v>
      </c>
      <c r="L271" s="255">
        <v>61.32</v>
      </c>
      <c r="M271" s="255">
        <v>288.36999999999995</v>
      </c>
      <c r="N271" s="256">
        <v>770.8599999999999</v>
      </c>
    </row>
    <row r="272" spans="1:14">
      <c r="A272" s="238"/>
      <c r="B272" s="238"/>
      <c r="C272" s="238"/>
      <c r="D272" s="238"/>
      <c r="E272" s="239"/>
      <c r="F272" s="240"/>
      <c r="G272" s="241"/>
      <c r="H272" s="241"/>
      <c r="I272" s="241"/>
      <c r="J272" s="241"/>
      <c r="K272" s="242"/>
      <c r="L272" s="242"/>
      <c r="M272" s="242"/>
      <c r="N272" s="243"/>
    </row>
    <row r="273" spans="1:14">
      <c r="A273" s="95" t="s">
        <v>629</v>
      </c>
      <c r="B273" s="95"/>
      <c r="C273" s="95"/>
      <c r="D273" s="95"/>
      <c r="E273" s="244"/>
      <c r="F273" s="245"/>
      <c r="G273" s="66"/>
      <c r="H273" s="66"/>
      <c r="I273" s="66"/>
      <c r="J273" s="66"/>
      <c r="K273" s="67"/>
      <c r="L273" s="67"/>
      <c r="M273" s="67"/>
      <c r="N273" s="246"/>
    </row>
    <row r="274" spans="1:14">
      <c r="A274" s="65"/>
      <c r="B274" s="65" t="s">
        <v>630</v>
      </c>
      <c r="C274" s="95" t="s">
        <v>186</v>
      </c>
      <c r="D274" s="95"/>
      <c r="E274" s="244"/>
      <c r="F274" s="245"/>
      <c r="G274" s="66"/>
      <c r="H274" s="66"/>
      <c r="I274" s="66"/>
      <c r="J274" s="66"/>
      <c r="K274" s="67"/>
      <c r="L274" s="67"/>
      <c r="M274" s="67"/>
      <c r="N274" s="246"/>
    </row>
    <row r="275" spans="1:14">
      <c r="A275" s="65"/>
      <c r="B275" s="65"/>
      <c r="C275" s="65"/>
      <c r="D275" s="68" t="s">
        <v>631</v>
      </c>
      <c r="E275" s="247" t="s">
        <v>476</v>
      </c>
      <c r="F275" s="248">
        <v>-6770.2359999999999</v>
      </c>
      <c r="G275" s="69">
        <v>118752.921</v>
      </c>
      <c r="H275" s="69">
        <v>83216.434999999998</v>
      </c>
      <c r="I275" s="69">
        <v>201969.356</v>
      </c>
      <c r="J275" s="69">
        <v>34</v>
      </c>
      <c r="K275" s="70">
        <v>2.93</v>
      </c>
      <c r="L275" s="70">
        <v>2.76</v>
      </c>
      <c r="M275" s="70">
        <v>5.38</v>
      </c>
      <c r="N275" s="249">
        <v>11.07</v>
      </c>
    </row>
    <row r="276" spans="1:14">
      <c r="A276" s="65"/>
      <c r="B276" s="65"/>
      <c r="C276" s="65"/>
      <c r="D276" s="65" t="s">
        <v>632</v>
      </c>
      <c r="E276" s="250" t="s">
        <v>476</v>
      </c>
      <c r="F276" s="245">
        <v>-14388.198</v>
      </c>
      <c r="G276" s="66">
        <v>216072.003</v>
      </c>
      <c r="H276" s="66">
        <v>172400.726</v>
      </c>
      <c r="I276" s="66">
        <v>388472.72899999999</v>
      </c>
      <c r="J276" s="66">
        <v>101</v>
      </c>
      <c r="K276" s="67">
        <v>8.99</v>
      </c>
      <c r="L276" s="67">
        <v>5.12</v>
      </c>
      <c r="M276" s="67">
        <v>7.59</v>
      </c>
      <c r="N276" s="246">
        <v>21.7</v>
      </c>
    </row>
    <row r="277" spans="1:14">
      <c r="A277" s="65"/>
      <c r="B277" s="65"/>
      <c r="C277" s="65"/>
      <c r="D277" s="68" t="s">
        <v>633</v>
      </c>
      <c r="E277" s="247" t="s">
        <v>476</v>
      </c>
      <c r="F277" s="248">
        <v>-11162.624</v>
      </c>
      <c r="G277" s="69">
        <v>384057.16700000002</v>
      </c>
      <c r="H277" s="69">
        <v>189285.53899999999</v>
      </c>
      <c r="I277" s="69">
        <v>573342.70600000001</v>
      </c>
      <c r="J277" s="69">
        <v>202</v>
      </c>
      <c r="K277" s="70">
        <v>17.43</v>
      </c>
      <c r="L277" s="70">
        <v>7.15</v>
      </c>
      <c r="M277" s="70">
        <v>14.65</v>
      </c>
      <c r="N277" s="249">
        <v>39.229999999999997</v>
      </c>
    </row>
    <row r="278" spans="1:14">
      <c r="A278" s="65"/>
      <c r="B278" s="65"/>
      <c r="C278" s="65"/>
      <c r="D278" s="65" t="s">
        <v>634</v>
      </c>
      <c r="E278" s="250" t="s">
        <v>476</v>
      </c>
      <c r="F278" s="245">
        <v>-5559.8829999999998</v>
      </c>
      <c r="G278" s="66">
        <v>305722.53200000001</v>
      </c>
      <c r="H278" s="66">
        <v>160355.83600000001</v>
      </c>
      <c r="I278" s="66">
        <v>466078.36800000002</v>
      </c>
      <c r="J278" s="66">
        <v>149</v>
      </c>
      <c r="K278" s="67">
        <v>14.21</v>
      </c>
      <c r="L278" s="67">
        <v>6.33</v>
      </c>
      <c r="M278" s="67">
        <v>11.05</v>
      </c>
      <c r="N278" s="246">
        <v>31.59</v>
      </c>
    </row>
    <row r="279" spans="1:14">
      <c r="A279" s="65"/>
      <c r="B279" s="65"/>
      <c r="C279" s="65"/>
      <c r="D279" s="68" t="s">
        <v>635</v>
      </c>
      <c r="E279" s="247" t="s">
        <v>476</v>
      </c>
      <c r="F279" s="248">
        <v>-13525.978999999999</v>
      </c>
      <c r="G279" s="69">
        <v>378713.50799999997</v>
      </c>
      <c r="H279" s="69">
        <v>192301.67300000001</v>
      </c>
      <c r="I279" s="69">
        <v>571015.18099999998</v>
      </c>
      <c r="J279" s="69">
        <v>218</v>
      </c>
      <c r="K279" s="70">
        <v>16.86</v>
      </c>
      <c r="L279" s="70">
        <v>5.07</v>
      </c>
      <c r="M279" s="70">
        <v>12.36</v>
      </c>
      <c r="N279" s="249">
        <v>34.29</v>
      </c>
    </row>
    <row r="280" spans="1:14">
      <c r="A280" s="65"/>
      <c r="B280" s="65"/>
      <c r="C280" s="251" t="s">
        <v>752</v>
      </c>
      <c r="D280" s="251"/>
      <c r="E280" s="252"/>
      <c r="F280" s="253">
        <v>-51406.92</v>
      </c>
      <c r="G280" s="254">
        <v>1403318.1310000001</v>
      </c>
      <c r="H280" s="254">
        <v>797560.20900000003</v>
      </c>
      <c r="I280" s="254">
        <v>2200878.34</v>
      </c>
      <c r="J280" s="254">
        <v>704</v>
      </c>
      <c r="K280" s="255">
        <v>60.42</v>
      </c>
      <c r="L280" s="255">
        <v>26.43</v>
      </c>
      <c r="M280" s="255">
        <v>51.03</v>
      </c>
      <c r="N280" s="256">
        <v>137.88</v>
      </c>
    </row>
    <row r="281" spans="1:14">
      <c r="A281" s="65"/>
      <c r="B281" s="65"/>
      <c r="C281" s="238"/>
      <c r="D281" s="238"/>
      <c r="E281" s="239"/>
      <c r="F281" s="240"/>
      <c r="G281" s="241"/>
      <c r="H281" s="241"/>
      <c r="I281" s="241"/>
      <c r="J281" s="241"/>
      <c r="K281" s="242"/>
      <c r="L281" s="242"/>
      <c r="M281" s="242"/>
      <c r="N281" s="243"/>
    </row>
    <row r="282" spans="1:14">
      <c r="A282" s="65"/>
      <c r="B282" s="65" t="s">
        <v>636</v>
      </c>
      <c r="C282" s="95" t="s">
        <v>187</v>
      </c>
      <c r="D282" s="95"/>
      <c r="E282" s="244"/>
      <c r="F282" s="245"/>
      <c r="G282" s="66"/>
      <c r="H282" s="66"/>
      <c r="I282" s="66"/>
      <c r="J282" s="66"/>
      <c r="K282" s="67"/>
      <c r="L282" s="67"/>
      <c r="M282" s="67"/>
      <c r="N282" s="246"/>
    </row>
    <row r="283" spans="1:14">
      <c r="A283" s="65"/>
      <c r="B283" s="65"/>
      <c r="C283" s="65"/>
      <c r="D283" s="68" t="s">
        <v>637</v>
      </c>
      <c r="E283" s="247" t="s">
        <v>476</v>
      </c>
      <c r="F283" s="248">
        <v>-4116.1869999999999</v>
      </c>
      <c r="G283" s="69">
        <v>132359.04399999999</v>
      </c>
      <c r="H283" s="69">
        <v>50502.993000000002</v>
      </c>
      <c r="I283" s="69">
        <v>182862.03700000001</v>
      </c>
      <c r="J283" s="69">
        <v>37</v>
      </c>
      <c r="K283" s="70">
        <v>6.15</v>
      </c>
      <c r="L283" s="70">
        <v>0.46</v>
      </c>
      <c r="M283" s="70">
        <v>6.12</v>
      </c>
      <c r="N283" s="249">
        <v>12.73</v>
      </c>
    </row>
    <row r="284" spans="1:14">
      <c r="A284" s="65"/>
      <c r="B284" s="65"/>
      <c r="C284" s="65"/>
      <c r="D284" s="65" t="s">
        <v>857</v>
      </c>
      <c r="E284" s="250" t="s">
        <v>476</v>
      </c>
      <c r="F284" s="245">
        <v>-13744.111999999999</v>
      </c>
      <c r="G284" s="66">
        <v>224647.38200000001</v>
      </c>
      <c r="H284" s="66">
        <v>63796.249000000003</v>
      </c>
      <c r="I284" s="66">
        <v>288443.63099999999</v>
      </c>
      <c r="J284" s="66">
        <v>87</v>
      </c>
      <c r="K284" s="67">
        <v>7.16</v>
      </c>
      <c r="L284" s="67">
        <v>7.84</v>
      </c>
      <c r="M284" s="67">
        <v>6.02</v>
      </c>
      <c r="N284" s="246">
        <v>21.02</v>
      </c>
    </row>
    <row r="285" spans="1:14">
      <c r="A285" s="65"/>
      <c r="B285" s="65"/>
      <c r="C285" s="65"/>
      <c r="D285" s="68" t="s">
        <v>638</v>
      </c>
      <c r="E285" s="247" t="s">
        <v>476</v>
      </c>
      <c r="F285" s="248">
        <v>-36598.974000000002</v>
      </c>
      <c r="G285" s="69">
        <v>855380.68500000006</v>
      </c>
      <c r="H285" s="69">
        <v>331017.57</v>
      </c>
      <c r="I285" s="69">
        <v>1186398.2550000001</v>
      </c>
      <c r="J285" s="69">
        <v>416</v>
      </c>
      <c r="K285" s="70">
        <v>43.74</v>
      </c>
      <c r="L285" s="70">
        <v>10.32</v>
      </c>
      <c r="M285" s="70">
        <v>30.21</v>
      </c>
      <c r="N285" s="249">
        <v>84.27000000000001</v>
      </c>
    </row>
    <row r="286" spans="1:14">
      <c r="A286" s="65"/>
      <c r="B286" s="65"/>
      <c r="C286" s="65"/>
      <c r="D286" s="65" t="s">
        <v>858</v>
      </c>
      <c r="E286" s="250" t="s">
        <v>476</v>
      </c>
      <c r="F286" s="245">
        <v>-3739.4259999999999</v>
      </c>
      <c r="G286" s="66">
        <v>218482.16200000001</v>
      </c>
      <c r="H286" s="66">
        <v>90763.095000000001</v>
      </c>
      <c r="I286" s="66">
        <v>309245.25699999998</v>
      </c>
      <c r="J286" s="66">
        <v>94</v>
      </c>
      <c r="K286" s="67">
        <v>13</v>
      </c>
      <c r="L286" s="67">
        <v>3.01</v>
      </c>
      <c r="M286" s="67">
        <v>6.92</v>
      </c>
      <c r="N286" s="246">
        <v>22.93</v>
      </c>
    </row>
    <row r="287" spans="1:14">
      <c r="A287" s="65"/>
      <c r="B287" s="65"/>
      <c r="C287" s="65"/>
      <c r="D287" s="68" t="s">
        <v>639</v>
      </c>
      <c r="E287" s="247" t="s">
        <v>476</v>
      </c>
      <c r="F287" s="248">
        <v>-4006.1689999999999</v>
      </c>
      <c r="G287" s="69">
        <v>168419.04800000001</v>
      </c>
      <c r="H287" s="69">
        <v>33353.417000000001</v>
      </c>
      <c r="I287" s="69">
        <v>201772.46500000003</v>
      </c>
      <c r="J287" s="69">
        <v>53</v>
      </c>
      <c r="K287" s="70">
        <v>5.95</v>
      </c>
      <c r="L287" s="70">
        <v>2.74</v>
      </c>
      <c r="M287" s="70">
        <v>1.75</v>
      </c>
      <c r="N287" s="249">
        <v>10.440000000000001</v>
      </c>
    </row>
    <row r="288" spans="1:14">
      <c r="A288" s="65"/>
      <c r="B288" s="65"/>
      <c r="C288" s="251" t="s">
        <v>753</v>
      </c>
      <c r="D288" s="251"/>
      <c r="E288" s="252"/>
      <c r="F288" s="253">
        <v>-62204.868000000002</v>
      </c>
      <c r="G288" s="254">
        <v>1599288.321</v>
      </c>
      <c r="H288" s="254">
        <v>569433.32400000002</v>
      </c>
      <c r="I288" s="254">
        <v>2168721.645</v>
      </c>
      <c r="J288" s="254">
        <v>687</v>
      </c>
      <c r="K288" s="255">
        <v>76.000000000000014</v>
      </c>
      <c r="L288" s="255">
        <v>24.370000000000005</v>
      </c>
      <c r="M288" s="255">
        <v>51.02</v>
      </c>
      <c r="N288" s="256">
        <v>151.39000000000001</v>
      </c>
    </row>
    <row r="289" spans="1:14">
      <c r="A289" s="65"/>
      <c r="B289" s="65"/>
      <c r="C289" s="238"/>
      <c r="D289" s="238"/>
      <c r="E289" s="239"/>
      <c r="F289" s="240"/>
      <c r="G289" s="241"/>
      <c r="H289" s="241"/>
      <c r="I289" s="241"/>
      <c r="J289" s="241"/>
      <c r="K289" s="242"/>
      <c r="L289" s="242"/>
      <c r="M289" s="242"/>
      <c r="N289" s="243"/>
    </row>
    <row r="290" spans="1:14">
      <c r="A290" s="65"/>
      <c r="B290" s="65" t="s">
        <v>640</v>
      </c>
      <c r="C290" s="95" t="s">
        <v>213</v>
      </c>
      <c r="D290" s="95"/>
      <c r="E290" s="244"/>
      <c r="F290" s="245"/>
      <c r="G290" s="66"/>
      <c r="H290" s="66"/>
      <c r="I290" s="66"/>
      <c r="J290" s="66"/>
      <c r="K290" s="67"/>
      <c r="L290" s="67"/>
      <c r="M290" s="67"/>
      <c r="N290" s="246"/>
    </row>
    <row r="291" spans="1:14">
      <c r="A291" s="65"/>
      <c r="B291" s="65"/>
      <c r="C291" s="65"/>
      <c r="D291" s="68" t="s">
        <v>641</v>
      </c>
      <c r="E291" s="247" t="s">
        <v>476</v>
      </c>
      <c r="F291" s="248">
        <v>-11670.994000000001</v>
      </c>
      <c r="G291" s="69">
        <v>192508.53400000001</v>
      </c>
      <c r="H291" s="69">
        <v>103707.772</v>
      </c>
      <c r="I291" s="69">
        <v>296216.30599999998</v>
      </c>
      <c r="J291" s="69">
        <v>73</v>
      </c>
      <c r="K291" s="70">
        <v>7.36</v>
      </c>
      <c r="L291" s="70">
        <v>2.38</v>
      </c>
      <c r="M291" s="70">
        <v>9</v>
      </c>
      <c r="N291" s="249">
        <v>18.740000000000002</v>
      </c>
    </row>
    <row r="292" spans="1:14">
      <c r="A292" s="65"/>
      <c r="B292" s="65"/>
      <c r="C292" s="251" t="s">
        <v>754</v>
      </c>
      <c r="D292" s="251"/>
      <c r="E292" s="252"/>
      <c r="F292" s="253">
        <v>-11670.994000000001</v>
      </c>
      <c r="G292" s="254">
        <v>192508.53400000001</v>
      </c>
      <c r="H292" s="254">
        <v>103707.772</v>
      </c>
      <c r="I292" s="254">
        <v>296216.30599999998</v>
      </c>
      <c r="J292" s="254">
        <v>73</v>
      </c>
      <c r="K292" s="255">
        <v>7.36</v>
      </c>
      <c r="L292" s="255">
        <v>2.38</v>
      </c>
      <c r="M292" s="255">
        <v>9</v>
      </c>
      <c r="N292" s="256">
        <v>18.740000000000002</v>
      </c>
    </row>
    <row r="293" spans="1:14">
      <c r="A293" s="65"/>
      <c r="B293" s="65"/>
      <c r="C293" s="238"/>
      <c r="D293" s="238"/>
      <c r="E293" s="239"/>
      <c r="F293" s="240"/>
      <c r="G293" s="241"/>
      <c r="H293" s="241"/>
      <c r="I293" s="241"/>
      <c r="J293" s="241"/>
      <c r="K293" s="242"/>
      <c r="L293" s="242"/>
      <c r="M293" s="242"/>
      <c r="N293" s="243"/>
    </row>
    <row r="294" spans="1:14">
      <c r="A294" s="251" t="s">
        <v>755</v>
      </c>
      <c r="B294" s="251"/>
      <c r="C294" s="251"/>
      <c r="D294" s="251"/>
      <c r="E294" s="252"/>
      <c r="F294" s="253">
        <v>-125282.78200000001</v>
      </c>
      <c r="G294" s="254">
        <v>3195114.986</v>
      </c>
      <c r="H294" s="254">
        <v>1470701.3049999997</v>
      </c>
      <c r="I294" s="254">
        <v>4665816.2909999993</v>
      </c>
      <c r="J294" s="254">
        <v>1464</v>
      </c>
      <c r="K294" s="255">
        <v>143.78</v>
      </c>
      <c r="L294" s="255">
        <v>53.180000000000007</v>
      </c>
      <c r="M294" s="255">
        <v>111.05</v>
      </c>
      <c r="N294" s="256">
        <v>308.01</v>
      </c>
    </row>
    <row r="295" spans="1:14">
      <c r="A295" s="238"/>
      <c r="B295" s="238"/>
      <c r="C295" s="238"/>
      <c r="D295" s="238"/>
      <c r="E295" s="239"/>
      <c r="F295" s="240"/>
      <c r="G295" s="241"/>
      <c r="H295" s="241"/>
      <c r="I295" s="241"/>
      <c r="J295" s="241"/>
      <c r="K295" s="242"/>
      <c r="L295" s="242"/>
      <c r="M295" s="242"/>
      <c r="N295" s="243"/>
    </row>
    <row r="296" spans="1:14">
      <c r="A296" s="95" t="s">
        <v>642</v>
      </c>
      <c r="B296" s="95"/>
      <c r="C296" s="95"/>
      <c r="D296" s="95"/>
      <c r="E296" s="244"/>
      <c r="F296" s="245"/>
      <c r="G296" s="66"/>
      <c r="H296" s="66"/>
      <c r="I296" s="66"/>
      <c r="J296" s="66"/>
      <c r="K296" s="67"/>
      <c r="L296" s="67"/>
      <c r="M296" s="67"/>
      <c r="N296" s="246"/>
    </row>
    <row r="297" spans="1:14">
      <c r="A297" s="65"/>
      <c r="B297" s="65" t="s">
        <v>643</v>
      </c>
      <c r="C297" s="95" t="s">
        <v>188</v>
      </c>
      <c r="D297" s="95"/>
      <c r="E297" s="244"/>
      <c r="F297" s="245"/>
      <c r="G297" s="66"/>
      <c r="H297" s="66"/>
      <c r="I297" s="66"/>
      <c r="J297" s="66"/>
      <c r="K297" s="67"/>
      <c r="L297" s="67"/>
      <c r="M297" s="67"/>
      <c r="N297" s="246"/>
    </row>
    <row r="298" spans="1:14">
      <c r="A298" s="65"/>
      <c r="B298" s="65"/>
      <c r="C298" s="65"/>
      <c r="D298" s="68" t="s">
        <v>644</v>
      </c>
      <c r="E298" s="247" t="s">
        <v>476</v>
      </c>
      <c r="F298" s="248">
        <v>-57987.745000000003</v>
      </c>
      <c r="G298" s="69">
        <v>1005382.9080000001</v>
      </c>
      <c r="H298" s="69">
        <v>356511.12</v>
      </c>
      <c r="I298" s="69">
        <v>1361894.0279999999</v>
      </c>
      <c r="J298" s="69">
        <v>538</v>
      </c>
      <c r="K298" s="70">
        <v>50.16</v>
      </c>
      <c r="L298" s="70">
        <v>7.39</v>
      </c>
      <c r="M298" s="70">
        <v>31.24</v>
      </c>
      <c r="N298" s="249">
        <v>88.789999999999992</v>
      </c>
    </row>
    <row r="299" spans="1:14">
      <c r="A299" s="65"/>
      <c r="B299" s="65"/>
      <c r="C299" s="251" t="s">
        <v>756</v>
      </c>
      <c r="D299" s="251"/>
      <c r="E299" s="252"/>
      <c r="F299" s="253">
        <v>-57987.745000000003</v>
      </c>
      <c r="G299" s="254">
        <v>1005382.9080000001</v>
      </c>
      <c r="H299" s="254">
        <v>356511.12</v>
      </c>
      <c r="I299" s="254">
        <v>1361894.0279999999</v>
      </c>
      <c r="J299" s="254">
        <v>538</v>
      </c>
      <c r="K299" s="255">
        <v>50.16</v>
      </c>
      <c r="L299" s="255">
        <v>7.39</v>
      </c>
      <c r="M299" s="255">
        <v>31.24</v>
      </c>
      <c r="N299" s="256">
        <v>88.789999999999992</v>
      </c>
    </row>
    <row r="300" spans="1:14">
      <c r="A300" s="65"/>
      <c r="B300" s="65"/>
      <c r="C300" s="238"/>
      <c r="D300" s="238"/>
      <c r="E300" s="239"/>
      <c r="F300" s="240"/>
      <c r="G300" s="241"/>
      <c r="H300" s="241"/>
      <c r="I300" s="241"/>
      <c r="J300" s="241"/>
      <c r="K300" s="242"/>
      <c r="L300" s="242"/>
      <c r="M300" s="242"/>
      <c r="N300" s="243"/>
    </row>
    <row r="301" spans="1:14">
      <c r="A301" s="65"/>
      <c r="B301" s="65" t="s">
        <v>645</v>
      </c>
      <c r="C301" s="95" t="s">
        <v>184</v>
      </c>
      <c r="D301" s="95"/>
      <c r="E301" s="244"/>
      <c r="F301" s="245"/>
      <c r="G301" s="66"/>
      <c r="H301" s="66"/>
      <c r="I301" s="66"/>
      <c r="J301" s="66"/>
      <c r="K301" s="67"/>
      <c r="L301" s="67"/>
      <c r="M301" s="67"/>
      <c r="N301" s="246"/>
    </row>
    <row r="302" spans="1:14">
      <c r="A302" s="65"/>
      <c r="B302" s="65"/>
      <c r="C302" s="65"/>
      <c r="D302" s="68" t="s">
        <v>646</v>
      </c>
      <c r="E302" s="247" t="s">
        <v>476</v>
      </c>
      <c r="F302" s="248">
        <v>-51958.896999999997</v>
      </c>
      <c r="G302" s="69">
        <v>453141.31900000002</v>
      </c>
      <c r="H302" s="69">
        <v>282448.18400000001</v>
      </c>
      <c r="I302" s="69">
        <v>735589.50300000003</v>
      </c>
      <c r="J302" s="69">
        <v>132</v>
      </c>
      <c r="K302" s="70">
        <v>16.5</v>
      </c>
      <c r="L302" s="70">
        <v>10.37</v>
      </c>
      <c r="M302" s="70">
        <v>11.21</v>
      </c>
      <c r="N302" s="249">
        <v>38.08</v>
      </c>
    </row>
    <row r="303" spans="1:14">
      <c r="A303" s="65"/>
      <c r="B303" s="65"/>
      <c r="C303" s="65"/>
      <c r="D303" s="65" t="s">
        <v>796</v>
      </c>
      <c r="E303" s="250" t="s">
        <v>502</v>
      </c>
      <c r="F303" s="245">
        <v>-64642.385999999999</v>
      </c>
      <c r="G303" s="66">
        <v>483464.641</v>
      </c>
      <c r="H303" s="66">
        <v>302311.766</v>
      </c>
      <c r="I303" s="66">
        <v>785776.40700000001</v>
      </c>
      <c r="J303" s="66">
        <v>227</v>
      </c>
      <c r="K303" s="67">
        <v>25.71</v>
      </c>
      <c r="L303" s="67">
        <v>0.5</v>
      </c>
      <c r="M303" s="67">
        <v>15.85</v>
      </c>
      <c r="N303" s="246">
        <v>42.06</v>
      </c>
    </row>
    <row r="304" spans="1:14">
      <c r="A304" s="65"/>
      <c r="B304" s="65"/>
      <c r="C304" s="65"/>
      <c r="D304" s="68" t="s">
        <v>647</v>
      </c>
      <c r="E304" s="247" t="s">
        <v>476</v>
      </c>
      <c r="F304" s="248">
        <v>-198426.05900000001</v>
      </c>
      <c r="G304" s="69">
        <v>1347454.0349999999</v>
      </c>
      <c r="H304" s="69">
        <v>540345.51300000004</v>
      </c>
      <c r="I304" s="69">
        <v>1887799.548</v>
      </c>
      <c r="J304" s="69">
        <v>659</v>
      </c>
      <c r="K304" s="70">
        <v>67.78</v>
      </c>
      <c r="L304" s="70">
        <v>14.61</v>
      </c>
      <c r="M304" s="70">
        <v>43.73</v>
      </c>
      <c r="N304" s="249">
        <v>126.12</v>
      </c>
    </row>
    <row r="305" spans="1:14">
      <c r="A305" s="65"/>
      <c r="B305" s="65"/>
      <c r="C305" s="65"/>
      <c r="D305" s="65" t="s">
        <v>648</v>
      </c>
      <c r="E305" s="250" t="s">
        <v>476</v>
      </c>
      <c r="F305" s="245">
        <v>-74974.827999999994</v>
      </c>
      <c r="G305" s="66">
        <v>1076957.797</v>
      </c>
      <c r="H305" s="66">
        <v>448199.57500000001</v>
      </c>
      <c r="I305" s="66">
        <v>1525157.372</v>
      </c>
      <c r="J305" s="66">
        <v>569</v>
      </c>
      <c r="K305" s="67">
        <v>51.47</v>
      </c>
      <c r="L305" s="67">
        <v>8.24</v>
      </c>
      <c r="M305" s="67">
        <v>32.67</v>
      </c>
      <c r="N305" s="246">
        <v>92.38</v>
      </c>
    </row>
    <row r="306" spans="1:14">
      <c r="A306" s="65"/>
      <c r="B306" s="65"/>
      <c r="C306" s="251" t="s">
        <v>757</v>
      </c>
      <c r="D306" s="251"/>
      <c r="E306" s="252"/>
      <c r="F306" s="253">
        <v>-390002.17</v>
      </c>
      <c r="G306" s="254">
        <v>3361017.7920000004</v>
      </c>
      <c r="H306" s="254">
        <v>1573305.0379999999</v>
      </c>
      <c r="I306" s="254">
        <v>4934322.83</v>
      </c>
      <c r="J306" s="254">
        <v>1587</v>
      </c>
      <c r="K306" s="255">
        <v>161.46</v>
      </c>
      <c r="L306" s="255">
        <v>33.72</v>
      </c>
      <c r="M306" s="255">
        <v>103.46</v>
      </c>
      <c r="N306" s="256">
        <v>298.64</v>
      </c>
    </row>
    <row r="307" spans="1:14">
      <c r="A307" s="65"/>
      <c r="B307" s="65"/>
      <c r="C307" s="238"/>
      <c r="D307" s="238"/>
      <c r="E307" s="239"/>
      <c r="F307" s="240"/>
      <c r="G307" s="241"/>
      <c r="H307" s="241"/>
      <c r="I307" s="241"/>
      <c r="J307" s="241"/>
      <c r="K307" s="242"/>
      <c r="L307" s="242"/>
      <c r="M307" s="242"/>
      <c r="N307" s="243"/>
    </row>
    <row r="308" spans="1:14">
      <c r="A308" s="65"/>
      <c r="B308" s="65" t="s">
        <v>649</v>
      </c>
      <c r="C308" s="95" t="s">
        <v>195</v>
      </c>
      <c r="D308" s="95"/>
      <c r="E308" s="244"/>
      <c r="F308" s="245"/>
      <c r="G308" s="66"/>
      <c r="H308" s="66"/>
      <c r="I308" s="66"/>
      <c r="J308" s="66"/>
      <c r="K308" s="67"/>
      <c r="L308" s="67"/>
      <c r="M308" s="67"/>
      <c r="N308" s="246"/>
    </row>
    <row r="309" spans="1:14">
      <c r="A309" s="65"/>
      <c r="B309" s="65"/>
      <c r="C309" s="65"/>
      <c r="D309" s="68" t="s">
        <v>650</v>
      </c>
      <c r="E309" s="247" t="s">
        <v>476</v>
      </c>
      <c r="F309" s="248">
        <v>-1086.538</v>
      </c>
      <c r="G309" s="69">
        <v>527231.79700000002</v>
      </c>
      <c r="H309" s="69">
        <v>152843.02799999999</v>
      </c>
      <c r="I309" s="69">
        <v>680074.82499999995</v>
      </c>
      <c r="J309" s="69">
        <v>246</v>
      </c>
      <c r="K309" s="70">
        <v>26.64</v>
      </c>
      <c r="L309" s="70">
        <v>10.35</v>
      </c>
      <c r="M309" s="70">
        <v>20.239999999999998</v>
      </c>
      <c r="N309" s="249">
        <v>57.230000000000004</v>
      </c>
    </row>
    <row r="310" spans="1:14">
      <c r="A310" s="65"/>
      <c r="B310" s="65"/>
      <c r="C310" s="65"/>
      <c r="D310" s="65" t="s">
        <v>651</v>
      </c>
      <c r="E310" s="250" t="s">
        <v>476</v>
      </c>
      <c r="F310" s="245">
        <v>-184.6</v>
      </c>
      <c r="G310" s="66">
        <v>24864.641</v>
      </c>
      <c r="H310" s="66">
        <v>21754.787</v>
      </c>
      <c r="I310" s="66">
        <v>46619.428</v>
      </c>
      <c r="J310" s="66">
        <v>4</v>
      </c>
      <c r="K310" s="67">
        <v>0.6</v>
      </c>
      <c r="L310" s="67">
        <v>0.3</v>
      </c>
      <c r="M310" s="67">
        <v>0.45</v>
      </c>
      <c r="N310" s="246">
        <v>1.3499999999999999</v>
      </c>
    </row>
    <row r="311" spans="1:14">
      <c r="A311" s="65"/>
      <c r="B311" s="65"/>
      <c r="C311" s="251" t="s">
        <v>758</v>
      </c>
      <c r="D311" s="251"/>
      <c r="E311" s="252"/>
      <c r="F311" s="253">
        <v>-1271.1379999999999</v>
      </c>
      <c r="G311" s="254">
        <v>552096.43799999997</v>
      </c>
      <c r="H311" s="254">
        <v>174597.815</v>
      </c>
      <c r="I311" s="254">
        <v>726694.25300000003</v>
      </c>
      <c r="J311" s="254">
        <v>250</v>
      </c>
      <c r="K311" s="255">
        <v>27.240000000000002</v>
      </c>
      <c r="L311" s="255">
        <v>10.65</v>
      </c>
      <c r="M311" s="255">
        <v>20.689999999999998</v>
      </c>
      <c r="N311" s="256">
        <v>58.58</v>
      </c>
    </row>
    <row r="312" spans="1:14">
      <c r="A312" s="65"/>
      <c r="B312" s="65"/>
      <c r="C312" s="238"/>
      <c r="D312" s="238"/>
      <c r="E312" s="239"/>
      <c r="F312" s="240"/>
      <c r="G312" s="241"/>
      <c r="H312" s="241"/>
      <c r="I312" s="241"/>
      <c r="J312" s="241"/>
      <c r="K312" s="242"/>
      <c r="L312" s="242"/>
      <c r="M312" s="242"/>
      <c r="N312" s="243"/>
    </row>
    <row r="313" spans="1:14">
      <c r="A313" s="65"/>
      <c r="B313" s="65" t="s">
        <v>652</v>
      </c>
      <c r="C313" s="95" t="s">
        <v>210</v>
      </c>
      <c r="D313" s="95"/>
      <c r="E313" s="244"/>
      <c r="F313" s="245"/>
      <c r="G313" s="66"/>
      <c r="H313" s="66"/>
      <c r="I313" s="66"/>
      <c r="J313" s="66"/>
      <c r="K313" s="67"/>
      <c r="L313" s="67"/>
      <c r="M313" s="67"/>
      <c r="N313" s="246"/>
    </row>
    <row r="314" spans="1:14">
      <c r="A314" s="65"/>
      <c r="B314" s="65"/>
      <c r="C314" s="65"/>
      <c r="D314" s="68" t="s">
        <v>859</v>
      </c>
      <c r="E314" s="247" t="s">
        <v>476</v>
      </c>
      <c r="F314" s="248">
        <v>-19730.677</v>
      </c>
      <c r="G314" s="69">
        <v>181835.288</v>
      </c>
      <c r="H314" s="69">
        <v>57183.097999999998</v>
      </c>
      <c r="I314" s="69">
        <v>239018.386</v>
      </c>
      <c r="J314" s="69">
        <v>56</v>
      </c>
      <c r="K314" s="70">
        <v>8.4700000000000006</v>
      </c>
      <c r="L314" s="70">
        <v>1.27</v>
      </c>
      <c r="M314" s="70">
        <v>6.52</v>
      </c>
      <c r="N314" s="249">
        <v>16.259999999999998</v>
      </c>
    </row>
    <row r="315" spans="1:14">
      <c r="A315" s="65"/>
      <c r="B315" s="65"/>
      <c r="C315" s="251" t="s">
        <v>759</v>
      </c>
      <c r="D315" s="251"/>
      <c r="E315" s="252"/>
      <c r="F315" s="253">
        <v>-19730.677</v>
      </c>
      <c r="G315" s="254">
        <v>181835.288</v>
      </c>
      <c r="H315" s="254">
        <v>57183.097999999998</v>
      </c>
      <c r="I315" s="254">
        <v>239018.386</v>
      </c>
      <c r="J315" s="254">
        <v>56</v>
      </c>
      <c r="K315" s="255">
        <v>8.4700000000000006</v>
      </c>
      <c r="L315" s="255">
        <v>1.27</v>
      </c>
      <c r="M315" s="255">
        <v>6.52</v>
      </c>
      <c r="N315" s="256">
        <v>16.259999999999998</v>
      </c>
    </row>
    <row r="316" spans="1:14">
      <c r="A316" s="65"/>
      <c r="B316" s="65"/>
      <c r="C316" s="238"/>
      <c r="D316" s="238"/>
      <c r="E316" s="239"/>
      <c r="F316" s="240"/>
      <c r="G316" s="241"/>
      <c r="H316" s="241"/>
      <c r="I316" s="241"/>
      <c r="J316" s="241"/>
      <c r="K316" s="242"/>
      <c r="L316" s="242"/>
      <c r="M316" s="242"/>
      <c r="N316" s="243"/>
    </row>
    <row r="317" spans="1:14">
      <c r="A317" s="65"/>
      <c r="B317" s="65" t="s">
        <v>653</v>
      </c>
      <c r="C317" s="95" t="s">
        <v>215</v>
      </c>
      <c r="D317" s="95"/>
      <c r="E317" s="244"/>
      <c r="F317" s="245"/>
      <c r="G317" s="66"/>
      <c r="H317" s="66"/>
      <c r="I317" s="66"/>
      <c r="J317" s="66"/>
      <c r="K317" s="67"/>
      <c r="L317" s="67"/>
      <c r="M317" s="67"/>
      <c r="N317" s="246"/>
    </row>
    <row r="318" spans="1:14">
      <c r="A318" s="65"/>
      <c r="B318" s="65"/>
      <c r="C318" s="65"/>
      <c r="D318" s="68" t="s">
        <v>860</v>
      </c>
      <c r="E318" s="247" t="s">
        <v>476</v>
      </c>
      <c r="F318" s="248">
        <v>-42045.436000000002</v>
      </c>
      <c r="G318" s="69">
        <v>126675.713</v>
      </c>
      <c r="H318" s="69">
        <v>146866.79699999999</v>
      </c>
      <c r="I318" s="69">
        <v>273542.51</v>
      </c>
      <c r="J318" s="69">
        <v>45</v>
      </c>
      <c r="K318" s="70">
        <v>4.12</v>
      </c>
      <c r="L318" s="70">
        <v>1.21</v>
      </c>
      <c r="M318" s="70">
        <v>1.75</v>
      </c>
      <c r="N318" s="249">
        <v>7.08</v>
      </c>
    </row>
    <row r="319" spans="1:14">
      <c r="A319" s="65"/>
      <c r="B319" s="65"/>
      <c r="C319" s="251" t="s">
        <v>760</v>
      </c>
      <c r="D319" s="251"/>
      <c r="E319" s="252"/>
      <c r="F319" s="253">
        <v>-42045.436000000002</v>
      </c>
      <c r="G319" s="254">
        <v>126675.713</v>
      </c>
      <c r="H319" s="254">
        <v>146866.79699999999</v>
      </c>
      <c r="I319" s="254">
        <v>273542.51</v>
      </c>
      <c r="J319" s="254">
        <v>45</v>
      </c>
      <c r="K319" s="255">
        <v>4.12</v>
      </c>
      <c r="L319" s="255">
        <v>1.21</v>
      </c>
      <c r="M319" s="255">
        <v>1.75</v>
      </c>
      <c r="N319" s="256">
        <v>7.08</v>
      </c>
    </row>
    <row r="320" spans="1:14">
      <c r="A320" s="65"/>
      <c r="B320" s="65"/>
      <c r="C320" s="238"/>
      <c r="D320" s="238"/>
      <c r="E320" s="239"/>
      <c r="F320" s="240"/>
      <c r="G320" s="241"/>
      <c r="H320" s="241"/>
      <c r="I320" s="241"/>
      <c r="J320" s="241"/>
      <c r="K320" s="242"/>
      <c r="L320" s="242"/>
      <c r="M320" s="242"/>
      <c r="N320" s="243"/>
    </row>
    <row r="321" spans="1:14">
      <c r="A321" s="65"/>
      <c r="B321" s="65" t="s">
        <v>654</v>
      </c>
      <c r="C321" s="95" t="s">
        <v>198</v>
      </c>
      <c r="D321" s="95"/>
      <c r="E321" s="244"/>
      <c r="F321" s="245"/>
      <c r="G321" s="66"/>
      <c r="H321" s="66"/>
      <c r="I321" s="66"/>
      <c r="J321" s="66"/>
      <c r="K321" s="67"/>
      <c r="L321" s="67"/>
      <c r="M321" s="67"/>
      <c r="N321" s="246"/>
    </row>
    <row r="322" spans="1:14">
      <c r="A322" s="65"/>
      <c r="B322" s="65"/>
      <c r="C322" s="65"/>
      <c r="D322" s="68" t="s">
        <v>655</v>
      </c>
      <c r="E322" s="247" t="s">
        <v>476</v>
      </c>
      <c r="F322" s="248">
        <v>-34289.466</v>
      </c>
      <c r="G322" s="69">
        <v>513274.00699999998</v>
      </c>
      <c r="H322" s="69">
        <v>243398.19099999999</v>
      </c>
      <c r="I322" s="69">
        <v>756672.19799999997</v>
      </c>
      <c r="J322" s="69">
        <v>215</v>
      </c>
      <c r="K322" s="70">
        <v>30.45</v>
      </c>
      <c r="L322" s="70">
        <v>2.23</v>
      </c>
      <c r="M322" s="70">
        <v>17.809999999999999</v>
      </c>
      <c r="N322" s="249">
        <v>50.489999999999995</v>
      </c>
    </row>
    <row r="323" spans="1:14">
      <c r="A323" s="65"/>
      <c r="B323" s="65"/>
      <c r="C323" s="251" t="s">
        <v>761</v>
      </c>
      <c r="D323" s="251"/>
      <c r="E323" s="252"/>
      <c r="F323" s="253">
        <v>-34289.466</v>
      </c>
      <c r="G323" s="254">
        <v>513274.00699999998</v>
      </c>
      <c r="H323" s="254">
        <v>243398.19099999999</v>
      </c>
      <c r="I323" s="254">
        <v>756672.19799999997</v>
      </c>
      <c r="J323" s="254">
        <v>215</v>
      </c>
      <c r="K323" s="255">
        <v>30.45</v>
      </c>
      <c r="L323" s="255">
        <v>2.23</v>
      </c>
      <c r="M323" s="255">
        <v>17.809999999999999</v>
      </c>
      <c r="N323" s="256">
        <v>50.489999999999995</v>
      </c>
    </row>
    <row r="324" spans="1:14">
      <c r="A324" s="65"/>
      <c r="B324" s="65"/>
      <c r="C324" s="238"/>
      <c r="D324" s="238"/>
      <c r="E324" s="239"/>
      <c r="F324" s="240"/>
      <c r="G324" s="241"/>
      <c r="H324" s="241"/>
      <c r="I324" s="241"/>
      <c r="J324" s="241"/>
      <c r="K324" s="242"/>
      <c r="L324" s="242"/>
      <c r="M324" s="242"/>
      <c r="N324" s="243"/>
    </row>
    <row r="325" spans="1:14">
      <c r="A325" s="65"/>
      <c r="B325" s="65" t="s">
        <v>656</v>
      </c>
      <c r="C325" s="95" t="s">
        <v>200</v>
      </c>
      <c r="D325" s="95"/>
      <c r="E325" s="244"/>
      <c r="F325" s="245"/>
      <c r="G325" s="66"/>
      <c r="H325" s="66"/>
      <c r="I325" s="66"/>
      <c r="J325" s="66"/>
      <c r="K325" s="67"/>
      <c r="L325" s="67"/>
      <c r="M325" s="67"/>
      <c r="N325" s="246"/>
    </row>
    <row r="326" spans="1:14">
      <c r="A326" s="65"/>
      <c r="B326" s="65"/>
      <c r="C326" s="65"/>
      <c r="D326" s="68" t="s">
        <v>657</v>
      </c>
      <c r="E326" s="247" t="s">
        <v>476</v>
      </c>
      <c r="F326" s="248">
        <v>-30180.728999999999</v>
      </c>
      <c r="G326" s="69">
        <v>331651.37400000001</v>
      </c>
      <c r="H326" s="69">
        <v>151171.88200000001</v>
      </c>
      <c r="I326" s="69">
        <v>482823.25600000005</v>
      </c>
      <c r="J326" s="69">
        <v>148</v>
      </c>
      <c r="K326" s="70">
        <v>21.67</v>
      </c>
      <c r="L326" s="70">
        <v>0</v>
      </c>
      <c r="M326" s="70">
        <v>15.97</v>
      </c>
      <c r="N326" s="249">
        <v>37.64</v>
      </c>
    </row>
    <row r="327" spans="1:14">
      <c r="A327" s="65"/>
      <c r="B327" s="65"/>
      <c r="C327" s="65"/>
      <c r="D327" s="65" t="s">
        <v>861</v>
      </c>
      <c r="E327" s="250" t="s">
        <v>476</v>
      </c>
      <c r="F327" s="245">
        <v>-23791.995999999999</v>
      </c>
      <c r="G327" s="66">
        <v>212427.41500000001</v>
      </c>
      <c r="H327" s="66">
        <v>147408.45499999999</v>
      </c>
      <c r="I327" s="66">
        <v>359835.87</v>
      </c>
      <c r="J327" s="66">
        <v>98</v>
      </c>
      <c r="K327" s="67">
        <v>10.56</v>
      </c>
      <c r="L327" s="67">
        <v>2</v>
      </c>
      <c r="M327" s="67">
        <v>6.22</v>
      </c>
      <c r="N327" s="246">
        <v>18.78</v>
      </c>
    </row>
    <row r="328" spans="1:14">
      <c r="A328" s="65"/>
      <c r="B328" s="65"/>
      <c r="C328" s="251" t="s">
        <v>762</v>
      </c>
      <c r="D328" s="251"/>
      <c r="E328" s="252"/>
      <c r="F328" s="253">
        <v>-53972.724999999999</v>
      </c>
      <c r="G328" s="254">
        <v>544078.78899999999</v>
      </c>
      <c r="H328" s="254">
        <v>298580.337</v>
      </c>
      <c r="I328" s="254">
        <v>842659.12599999993</v>
      </c>
      <c r="J328" s="254">
        <v>246</v>
      </c>
      <c r="K328" s="255">
        <v>32.230000000000004</v>
      </c>
      <c r="L328" s="255">
        <v>2</v>
      </c>
      <c r="M328" s="255">
        <v>22.19</v>
      </c>
      <c r="N328" s="256">
        <v>56.42</v>
      </c>
    </row>
    <row r="329" spans="1:14">
      <c r="A329" s="65"/>
      <c r="B329" s="65"/>
      <c r="C329" s="238"/>
      <c r="D329" s="238"/>
      <c r="E329" s="239"/>
      <c r="F329" s="240"/>
      <c r="G329" s="241"/>
      <c r="H329" s="241"/>
      <c r="I329" s="241"/>
      <c r="J329" s="241"/>
      <c r="K329" s="242"/>
      <c r="L329" s="242"/>
      <c r="M329" s="242"/>
      <c r="N329" s="243"/>
    </row>
    <row r="330" spans="1:14">
      <c r="A330" s="65"/>
      <c r="B330" s="65" t="s">
        <v>658</v>
      </c>
      <c r="C330" s="95" t="s">
        <v>209</v>
      </c>
      <c r="D330" s="95"/>
      <c r="E330" s="244"/>
      <c r="F330" s="245"/>
      <c r="G330" s="66"/>
      <c r="H330" s="66"/>
      <c r="I330" s="66"/>
      <c r="J330" s="66"/>
      <c r="K330" s="67"/>
      <c r="L330" s="67"/>
      <c r="M330" s="67"/>
      <c r="N330" s="246"/>
    </row>
    <row r="331" spans="1:14">
      <c r="A331" s="65"/>
      <c r="B331" s="65"/>
      <c r="C331" s="65"/>
      <c r="D331" s="68" t="s">
        <v>659</v>
      </c>
      <c r="E331" s="247" t="s">
        <v>476</v>
      </c>
      <c r="F331" s="248">
        <v>-91178.221000000005</v>
      </c>
      <c r="G331" s="69">
        <v>234295.397</v>
      </c>
      <c r="H331" s="69">
        <v>105805.102</v>
      </c>
      <c r="I331" s="69">
        <v>340100.49900000001</v>
      </c>
      <c r="J331" s="69">
        <v>95</v>
      </c>
      <c r="K331" s="70">
        <v>11.48</v>
      </c>
      <c r="L331" s="70">
        <v>2.02</v>
      </c>
      <c r="M331" s="70">
        <v>5.83</v>
      </c>
      <c r="N331" s="249">
        <v>19.329999999999998</v>
      </c>
    </row>
    <row r="332" spans="1:14">
      <c r="A332" s="65"/>
      <c r="B332" s="65"/>
      <c r="C332" s="251" t="s">
        <v>763</v>
      </c>
      <c r="D332" s="251"/>
      <c r="E332" s="252"/>
      <c r="F332" s="253">
        <v>-91178.221000000005</v>
      </c>
      <c r="G332" s="254">
        <v>234295.397</v>
      </c>
      <c r="H332" s="254">
        <v>105805.102</v>
      </c>
      <c r="I332" s="254">
        <v>340100.49900000001</v>
      </c>
      <c r="J332" s="254">
        <v>95</v>
      </c>
      <c r="K332" s="255">
        <v>11.48</v>
      </c>
      <c r="L332" s="255">
        <v>2.02</v>
      </c>
      <c r="M332" s="255">
        <v>5.83</v>
      </c>
      <c r="N332" s="256">
        <v>19.329999999999998</v>
      </c>
    </row>
    <row r="333" spans="1:14">
      <c r="A333" s="65"/>
      <c r="B333" s="65"/>
      <c r="C333" s="238"/>
      <c r="D333" s="238"/>
      <c r="E333" s="239"/>
      <c r="F333" s="240"/>
      <c r="G333" s="241"/>
      <c r="H333" s="241"/>
      <c r="I333" s="241"/>
      <c r="J333" s="241"/>
      <c r="K333" s="242"/>
      <c r="L333" s="242"/>
      <c r="M333" s="242"/>
      <c r="N333" s="243"/>
    </row>
    <row r="334" spans="1:14">
      <c r="A334" s="65"/>
      <c r="B334" s="65" t="s">
        <v>660</v>
      </c>
      <c r="C334" s="95" t="s">
        <v>194</v>
      </c>
      <c r="D334" s="95"/>
      <c r="E334" s="244"/>
      <c r="F334" s="245"/>
      <c r="G334" s="66"/>
      <c r="H334" s="66"/>
      <c r="I334" s="66"/>
      <c r="J334" s="66"/>
      <c r="K334" s="67"/>
      <c r="L334" s="67"/>
      <c r="M334" s="67"/>
      <c r="N334" s="246"/>
    </row>
    <row r="335" spans="1:14">
      <c r="A335" s="65"/>
      <c r="B335" s="65"/>
      <c r="C335" s="65"/>
      <c r="D335" s="68" t="s">
        <v>661</v>
      </c>
      <c r="E335" s="247" t="s">
        <v>476</v>
      </c>
      <c r="F335" s="248">
        <v>-148685.33900000001</v>
      </c>
      <c r="G335" s="69">
        <v>684438.72100000002</v>
      </c>
      <c r="H335" s="69">
        <v>259310.274</v>
      </c>
      <c r="I335" s="69">
        <v>943748.995</v>
      </c>
      <c r="J335" s="69">
        <v>448</v>
      </c>
      <c r="K335" s="70">
        <v>40.79</v>
      </c>
      <c r="L335" s="70">
        <v>9.1999999999999993</v>
      </c>
      <c r="M335" s="70">
        <v>14.35</v>
      </c>
      <c r="N335" s="249">
        <v>64.339999999999989</v>
      </c>
    </row>
    <row r="336" spans="1:14">
      <c r="A336" s="65"/>
      <c r="B336" s="65"/>
      <c r="C336" s="251" t="s">
        <v>764</v>
      </c>
      <c r="D336" s="251"/>
      <c r="E336" s="252"/>
      <c r="F336" s="253">
        <v>-148685.33900000001</v>
      </c>
      <c r="G336" s="254">
        <v>684438.72100000002</v>
      </c>
      <c r="H336" s="254">
        <v>259310.274</v>
      </c>
      <c r="I336" s="254">
        <v>943748.995</v>
      </c>
      <c r="J336" s="254">
        <v>448</v>
      </c>
      <c r="K336" s="255">
        <v>40.79</v>
      </c>
      <c r="L336" s="255">
        <v>9.1999999999999993</v>
      </c>
      <c r="M336" s="255">
        <v>14.35</v>
      </c>
      <c r="N336" s="256">
        <v>64.339999999999989</v>
      </c>
    </row>
    <row r="337" spans="1:14">
      <c r="A337" s="65"/>
      <c r="B337" s="65"/>
      <c r="C337" s="238"/>
      <c r="D337" s="238"/>
      <c r="E337" s="239"/>
      <c r="F337" s="240"/>
      <c r="G337" s="241"/>
      <c r="H337" s="241"/>
      <c r="I337" s="241"/>
      <c r="J337" s="241"/>
      <c r="K337" s="242"/>
      <c r="L337" s="242"/>
      <c r="M337" s="242"/>
      <c r="N337" s="243"/>
    </row>
    <row r="338" spans="1:14">
      <c r="A338" s="65"/>
      <c r="B338" s="65" t="s">
        <v>662</v>
      </c>
      <c r="C338" s="95" t="s">
        <v>196</v>
      </c>
      <c r="D338" s="95"/>
      <c r="E338" s="244"/>
      <c r="F338" s="245"/>
      <c r="G338" s="66"/>
      <c r="H338" s="66"/>
      <c r="I338" s="66"/>
      <c r="J338" s="66"/>
      <c r="K338" s="67"/>
      <c r="L338" s="67"/>
      <c r="M338" s="67"/>
      <c r="N338" s="246"/>
    </row>
    <row r="339" spans="1:14">
      <c r="A339" s="65"/>
      <c r="B339" s="65"/>
      <c r="C339" s="65"/>
      <c r="D339" s="68" t="s">
        <v>663</v>
      </c>
      <c r="E339" s="247" t="s">
        <v>476</v>
      </c>
      <c r="F339" s="248">
        <v>-49238.421000000002</v>
      </c>
      <c r="G339" s="69">
        <v>572412.58299999998</v>
      </c>
      <c r="H339" s="69">
        <v>199265.51199999999</v>
      </c>
      <c r="I339" s="69">
        <v>771678.09499999997</v>
      </c>
      <c r="J339" s="69">
        <v>255</v>
      </c>
      <c r="K339" s="70">
        <v>34.39</v>
      </c>
      <c r="L339" s="70">
        <v>3</v>
      </c>
      <c r="M339" s="70">
        <v>17.32</v>
      </c>
      <c r="N339" s="249">
        <v>54.71</v>
      </c>
    </row>
    <row r="340" spans="1:14">
      <c r="A340" s="65"/>
      <c r="B340" s="65"/>
      <c r="C340" s="251" t="s">
        <v>765</v>
      </c>
      <c r="D340" s="251"/>
      <c r="E340" s="252"/>
      <c r="F340" s="253">
        <v>-49238.421000000002</v>
      </c>
      <c r="G340" s="254">
        <v>572412.58299999998</v>
      </c>
      <c r="H340" s="254">
        <v>199265.51199999999</v>
      </c>
      <c r="I340" s="254">
        <v>771678.09499999997</v>
      </c>
      <c r="J340" s="254">
        <v>255</v>
      </c>
      <c r="K340" s="255">
        <v>34.39</v>
      </c>
      <c r="L340" s="255">
        <v>3</v>
      </c>
      <c r="M340" s="255">
        <v>17.32</v>
      </c>
      <c r="N340" s="256">
        <v>54.71</v>
      </c>
    </row>
    <row r="341" spans="1:14">
      <c r="A341" s="65"/>
      <c r="B341" s="65"/>
      <c r="C341" s="238"/>
      <c r="D341" s="238"/>
      <c r="E341" s="239"/>
      <c r="F341" s="240"/>
      <c r="G341" s="241"/>
      <c r="H341" s="241"/>
      <c r="I341" s="241"/>
      <c r="J341" s="241"/>
      <c r="K341" s="242"/>
      <c r="L341" s="242"/>
      <c r="M341" s="242"/>
      <c r="N341" s="243"/>
    </row>
    <row r="342" spans="1:14">
      <c r="A342" s="65"/>
      <c r="B342" s="65" t="s">
        <v>664</v>
      </c>
      <c r="C342" s="95" t="s">
        <v>218</v>
      </c>
      <c r="D342" s="95"/>
      <c r="E342" s="244"/>
      <c r="F342" s="245"/>
      <c r="G342" s="66"/>
      <c r="H342" s="66"/>
      <c r="I342" s="66"/>
      <c r="J342" s="66"/>
      <c r="K342" s="67"/>
      <c r="L342" s="67"/>
      <c r="M342" s="67"/>
      <c r="N342" s="246"/>
    </row>
    <row r="343" spans="1:14">
      <c r="A343" s="65"/>
      <c r="B343" s="65"/>
      <c r="C343" s="65"/>
      <c r="D343" s="68" t="s">
        <v>665</v>
      </c>
      <c r="E343" s="247" t="s">
        <v>476</v>
      </c>
      <c r="F343" s="248">
        <v>-4614.509</v>
      </c>
      <c r="G343" s="69">
        <v>186158.106</v>
      </c>
      <c r="H343" s="69">
        <v>150793.05600000001</v>
      </c>
      <c r="I343" s="69">
        <v>336951.16200000001</v>
      </c>
      <c r="J343" s="69">
        <v>49</v>
      </c>
      <c r="K343" s="70">
        <v>8</v>
      </c>
      <c r="L343" s="70">
        <v>3</v>
      </c>
      <c r="M343" s="70">
        <v>9.16</v>
      </c>
      <c r="N343" s="249">
        <v>20.16</v>
      </c>
    </row>
    <row r="344" spans="1:14">
      <c r="A344" s="65"/>
      <c r="B344" s="65"/>
      <c r="C344" s="251" t="s">
        <v>766</v>
      </c>
      <c r="D344" s="251"/>
      <c r="E344" s="252"/>
      <c r="F344" s="253">
        <v>-4614.509</v>
      </c>
      <c r="G344" s="254">
        <v>186158.106</v>
      </c>
      <c r="H344" s="254">
        <v>150793.05600000001</v>
      </c>
      <c r="I344" s="254">
        <v>336951.16200000001</v>
      </c>
      <c r="J344" s="254">
        <v>49</v>
      </c>
      <c r="K344" s="255">
        <v>8</v>
      </c>
      <c r="L344" s="255">
        <v>3</v>
      </c>
      <c r="M344" s="255">
        <v>9.16</v>
      </c>
      <c r="N344" s="256">
        <v>20.16</v>
      </c>
    </row>
    <row r="345" spans="1:14">
      <c r="A345" s="65"/>
      <c r="B345" s="65"/>
      <c r="C345" s="238"/>
      <c r="D345" s="238"/>
      <c r="E345" s="239"/>
      <c r="F345" s="240"/>
      <c r="G345" s="241"/>
      <c r="H345" s="241"/>
      <c r="I345" s="241"/>
      <c r="J345" s="241"/>
      <c r="K345" s="242"/>
      <c r="L345" s="242"/>
      <c r="M345" s="242"/>
      <c r="N345" s="243"/>
    </row>
    <row r="346" spans="1:14">
      <c r="A346" s="65"/>
      <c r="B346" s="65" t="s">
        <v>666</v>
      </c>
      <c r="C346" s="95" t="s">
        <v>217</v>
      </c>
      <c r="D346" s="95"/>
      <c r="E346" s="244"/>
      <c r="F346" s="245"/>
      <c r="G346" s="66"/>
      <c r="H346" s="66"/>
      <c r="I346" s="66"/>
      <c r="J346" s="66"/>
      <c r="K346" s="67"/>
      <c r="L346" s="67"/>
      <c r="M346" s="67"/>
      <c r="N346" s="246"/>
    </row>
    <row r="347" spans="1:14">
      <c r="A347" s="65"/>
      <c r="B347" s="65"/>
      <c r="C347" s="65"/>
      <c r="D347" s="68" t="s">
        <v>667</v>
      </c>
      <c r="E347" s="247" t="s">
        <v>479</v>
      </c>
      <c r="F347" s="248">
        <v>-6499.415</v>
      </c>
      <c r="G347" s="69">
        <v>127184.427</v>
      </c>
      <c r="H347" s="69">
        <v>161118.14300000001</v>
      </c>
      <c r="I347" s="69">
        <v>288302.57</v>
      </c>
      <c r="J347" s="69">
        <v>39</v>
      </c>
      <c r="K347" s="70">
        <v>5.1100000000000003</v>
      </c>
      <c r="L347" s="70">
        <v>2.4700000000000002</v>
      </c>
      <c r="M347" s="70">
        <v>4.82</v>
      </c>
      <c r="N347" s="249">
        <v>12.4</v>
      </c>
    </row>
    <row r="348" spans="1:14">
      <c r="A348" s="65"/>
      <c r="B348" s="65"/>
      <c r="C348" s="251" t="s">
        <v>768</v>
      </c>
      <c r="D348" s="251"/>
      <c r="E348" s="252"/>
      <c r="F348" s="253">
        <v>-6499.415</v>
      </c>
      <c r="G348" s="254">
        <v>127184.427</v>
      </c>
      <c r="H348" s="254">
        <v>161118.14300000001</v>
      </c>
      <c r="I348" s="254">
        <v>288302.57</v>
      </c>
      <c r="J348" s="254">
        <v>39</v>
      </c>
      <c r="K348" s="255">
        <v>5.1100000000000003</v>
      </c>
      <c r="L348" s="255">
        <v>2.4700000000000002</v>
      </c>
      <c r="M348" s="255">
        <v>4.82</v>
      </c>
      <c r="N348" s="256">
        <v>12.4</v>
      </c>
    </row>
    <row r="349" spans="1:14">
      <c r="A349" s="65"/>
      <c r="B349" s="65"/>
      <c r="C349" s="238"/>
      <c r="D349" s="238"/>
      <c r="E349" s="239"/>
      <c r="F349" s="240"/>
      <c r="G349" s="241"/>
      <c r="H349" s="241"/>
      <c r="I349" s="241"/>
      <c r="J349" s="241"/>
      <c r="K349" s="242"/>
      <c r="L349" s="242"/>
      <c r="M349" s="242"/>
      <c r="N349" s="243"/>
    </row>
    <row r="350" spans="1:14">
      <c r="A350" s="65"/>
      <c r="B350" s="65" t="s">
        <v>668</v>
      </c>
      <c r="C350" s="95" t="s">
        <v>204</v>
      </c>
      <c r="D350" s="95"/>
      <c r="E350" s="244"/>
      <c r="F350" s="245"/>
      <c r="G350" s="66"/>
      <c r="H350" s="66"/>
      <c r="I350" s="66"/>
      <c r="J350" s="66"/>
      <c r="K350" s="67"/>
      <c r="L350" s="67"/>
      <c r="M350" s="67"/>
      <c r="N350" s="246"/>
    </row>
    <row r="351" spans="1:14">
      <c r="A351" s="65"/>
      <c r="B351" s="65"/>
      <c r="C351" s="65"/>
      <c r="D351" s="68" t="s">
        <v>862</v>
      </c>
      <c r="E351" s="247" t="s">
        <v>476</v>
      </c>
      <c r="F351" s="248">
        <v>-9198.5169999999998</v>
      </c>
      <c r="G351" s="69">
        <v>164775.136</v>
      </c>
      <c r="H351" s="69">
        <v>115063.54</v>
      </c>
      <c r="I351" s="69">
        <v>279838.67599999998</v>
      </c>
      <c r="J351" s="69">
        <v>54</v>
      </c>
      <c r="K351" s="70">
        <v>10.15</v>
      </c>
      <c r="L351" s="70">
        <v>4.96</v>
      </c>
      <c r="M351" s="70">
        <v>0</v>
      </c>
      <c r="N351" s="249">
        <v>15.11</v>
      </c>
    </row>
    <row r="352" spans="1:14">
      <c r="A352" s="65"/>
      <c r="B352" s="65"/>
      <c r="C352" s="65"/>
      <c r="D352" s="65" t="s">
        <v>797</v>
      </c>
      <c r="E352" s="250" t="s">
        <v>476</v>
      </c>
      <c r="F352" s="245">
        <v>-14546.800999999999</v>
      </c>
      <c r="G352" s="66">
        <v>239064.02100000001</v>
      </c>
      <c r="H352" s="66">
        <v>182410.66</v>
      </c>
      <c r="I352" s="66">
        <v>421474.68099999998</v>
      </c>
      <c r="J352" s="66">
        <v>102</v>
      </c>
      <c r="K352" s="67">
        <v>14.78</v>
      </c>
      <c r="L352" s="67">
        <v>2.5</v>
      </c>
      <c r="M352" s="67">
        <v>5.3</v>
      </c>
      <c r="N352" s="246">
        <v>22.580000000000002</v>
      </c>
    </row>
    <row r="353" spans="1:14">
      <c r="A353" s="65"/>
      <c r="B353" s="65"/>
      <c r="C353" s="251" t="s">
        <v>769</v>
      </c>
      <c r="D353" s="251"/>
      <c r="E353" s="252"/>
      <c r="F353" s="253">
        <v>-23745.317999999999</v>
      </c>
      <c r="G353" s="254">
        <v>403839.15700000001</v>
      </c>
      <c r="H353" s="254">
        <v>297474.2</v>
      </c>
      <c r="I353" s="254">
        <v>701313.35700000008</v>
      </c>
      <c r="J353" s="254">
        <v>156</v>
      </c>
      <c r="K353" s="255">
        <v>24.93</v>
      </c>
      <c r="L353" s="255">
        <v>7.46</v>
      </c>
      <c r="M353" s="255">
        <v>5.3</v>
      </c>
      <c r="N353" s="256">
        <v>37.69</v>
      </c>
    </row>
    <row r="354" spans="1:14">
      <c r="A354" s="65"/>
      <c r="B354" s="65"/>
      <c r="C354" s="238"/>
      <c r="D354" s="238"/>
      <c r="E354" s="239"/>
      <c r="F354" s="240"/>
      <c r="G354" s="241"/>
      <c r="H354" s="241"/>
      <c r="I354" s="241"/>
      <c r="J354" s="241"/>
      <c r="K354" s="242"/>
      <c r="L354" s="242"/>
      <c r="M354" s="242"/>
      <c r="N354" s="243"/>
    </row>
    <row r="355" spans="1:14">
      <c r="A355" s="65"/>
      <c r="B355" s="65" t="s">
        <v>669</v>
      </c>
      <c r="C355" s="95" t="s">
        <v>211</v>
      </c>
      <c r="D355" s="95"/>
      <c r="E355" s="244"/>
      <c r="F355" s="245"/>
      <c r="G355" s="66"/>
      <c r="H355" s="66"/>
      <c r="I355" s="66"/>
      <c r="J355" s="66"/>
      <c r="K355" s="67"/>
      <c r="L355" s="67"/>
      <c r="M355" s="67"/>
      <c r="N355" s="246"/>
    </row>
    <row r="356" spans="1:14">
      <c r="A356" s="65"/>
      <c r="B356" s="65"/>
      <c r="C356" s="65"/>
      <c r="D356" s="68" t="s">
        <v>670</v>
      </c>
      <c r="E356" s="247" t="s">
        <v>476</v>
      </c>
      <c r="F356" s="248">
        <v>-44613.792000000001</v>
      </c>
      <c r="G356" s="69">
        <v>272393.41800000001</v>
      </c>
      <c r="H356" s="69">
        <v>139879.554</v>
      </c>
      <c r="I356" s="69">
        <v>412272.97200000001</v>
      </c>
      <c r="J356" s="69">
        <v>106</v>
      </c>
      <c r="K356" s="70">
        <v>14.7</v>
      </c>
      <c r="L356" s="70">
        <v>2.6</v>
      </c>
      <c r="M356" s="70">
        <v>9.15</v>
      </c>
      <c r="N356" s="249">
        <v>26.450000000000003</v>
      </c>
    </row>
    <row r="357" spans="1:14">
      <c r="A357" s="65"/>
      <c r="B357" s="65"/>
      <c r="C357" s="251" t="s">
        <v>770</v>
      </c>
      <c r="D357" s="251"/>
      <c r="E357" s="252"/>
      <c r="F357" s="253">
        <v>-44613.792000000001</v>
      </c>
      <c r="G357" s="254">
        <v>272393.41800000001</v>
      </c>
      <c r="H357" s="254">
        <v>139879.554</v>
      </c>
      <c r="I357" s="254">
        <v>412272.97200000001</v>
      </c>
      <c r="J357" s="254">
        <v>106</v>
      </c>
      <c r="K357" s="255">
        <v>14.7</v>
      </c>
      <c r="L357" s="255">
        <v>2.6</v>
      </c>
      <c r="M357" s="255">
        <v>9.15</v>
      </c>
      <c r="N357" s="256">
        <v>26.450000000000003</v>
      </c>
    </row>
    <row r="358" spans="1:14">
      <c r="A358" s="65"/>
      <c r="B358" s="65"/>
      <c r="C358" s="238"/>
      <c r="D358" s="238"/>
      <c r="E358" s="239"/>
      <c r="F358" s="240"/>
      <c r="G358" s="241"/>
      <c r="H358" s="241"/>
      <c r="I358" s="241"/>
      <c r="J358" s="241"/>
      <c r="K358" s="242"/>
      <c r="L358" s="242"/>
      <c r="M358" s="242"/>
      <c r="N358" s="243"/>
    </row>
    <row r="359" spans="1:14">
      <c r="A359" s="251" t="s">
        <v>771</v>
      </c>
      <c r="B359" s="251"/>
      <c r="C359" s="251"/>
      <c r="D359" s="251"/>
      <c r="E359" s="252"/>
      <c r="F359" s="253">
        <v>-967874.37200000009</v>
      </c>
      <c r="G359" s="254">
        <v>8765082.743999999</v>
      </c>
      <c r="H359" s="254">
        <v>4164088.2370000002</v>
      </c>
      <c r="I359" s="254">
        <v>12929170.980999999</v>
      </c>
      <c r="J359" s="254">
        <v>4085</v>
      </c>
      <c r="K359" s="255">
        <v>453.53</v>
      </c>
      <c r="L359" s="255">
        <v>88.219999999999985</v>
      </c>
      <c r="M359" s="255">
        <v>269.58999999999997</v>
      </c>
      <c r="N359" s="256">
        <v>811.33999999999992</v>
      </c>
    </row>
    <row r="360" spans="1:14">
      <c r="A360" s="257"/>
      <c r="B360" s="238"/>
      <c r="C360" s="257"/>
      <c r="D360" s="238"/>
      <c r="E360" s="239"/>
      <c r="F360" s="240"/>
      <c r="G360" s="241"/>
      <c r="H360" s="241"/>
      <c r="I360" s="241"/>
      <c r="J360" s="241"/>
      <c r="K360" s="242"/>
      <c r="L360" s="242"/>
      <c r="M360" s="242"/>
      <c r="N360" s="243"/>
    </row>
    <row r="361" spans="1:14">
      <c r="A361" s="258" t="s">
        <v>107</v>
      </c>
      <c r="B361" s="251"/>
      <c r="C361" s="258"/>
      <c r="D361" s="251"/>
      <c r="E361" s="252"/>
      <c r="F361" s="253">
        <v>-6646885.9040000001</v>
      </c>
      <c r="G361" s="254">
        <v>86606557.838000044</v>
      </c>
      <c r="H361" s="254">
        <v>37960775.644999988</v>
      </c>
      <c r="I361" s="254">
        <v>124567333.48300004</v>
      </c>
      <c r="J361" s="254">
        <v>45787</v>
      </c>
      <c r="K361" s="255">
        <v>4412</v>
      </c>
      <c r="L361" s="255">
        <v>877.73000000000036</v>
      </c>
      <c r="M361" s="255">
        <v>2799.5299999999993</v>
      </c>
      <c r="N361" s="256">
        <v>8089.26</v>
      </c>
    </row>
    <row r="362" spans="1:14" ht="10.5" customHeight="1">
      <c r="A362" s="257"/>
      <c r="B362" s="238"/>
      <c r="C362" s="257"/>
      <c r="D362" s="238"/>
      <c r="E362" s="239"/>
      <c r="F362" s="240"/>
      <c r="G362" s="241"/>
      <c r="H362" s="241"/>
      <c r="I362" s="241"/>
      <c r="J362" s="241"/>
      <c r="K362" s="242"/>
      <c r="L362" s="242"/>
      <c r="M362" s="242"/>
      <c r="N362" s="243"/>
    </row>
    <row r="363" spans="1:14">
      <c r="D363" s="14" t="s">
        <v>671</v>
      </c>
      <c r="F363" s="7"/>
      <c r="G363" s="7"/>
      <c r="H363" s="7"/>
      <c r="I363" s="7"/>
      <c r="J363" s="7"/>
      <c r="K363" s="63"/>
      <c r="L363" s="63"/>
      <c r="M363" s="63"/>
      <c r="N363" s="63"/>
    </row>
    <row r="364" spans="1:14" ht="9.6" customHeight="1">
      <c r="A364" s="259"/>
      <c r="B364" s="64"/>
      <c r="C364" s="259"/>
      <c r="D364" s="64"/>
      <c r="E364" s="260"/>
      <c r="F364" s="261"/>
      <c r="G364" s="7"/>
      <c r="H364" s="7"/>
      <c r="I364" s="7"/>
      <c r="J364" s="7"/>
      <c r="K364" s="63"/>
      <c r="L364" s="63"/>
      <c r="M364" s="63"/>
      <c r="N364" s="262"/>
    </row>
    <row r="365" spans="1:14">
      <c r="A365" s="95" t="s">
        <v>474</v>
      </c>
      <c r="B365" s="95"/>
      <c r="C365" s="95"/>
      <c r="D365" s="95"/>
      <c r="E365" s="244"/>
      <c r="F365" s="245"/>
      <c r="G365" s="66"/>
      <c r="H365" s="66"/>
      <c r="I365" s="66"/>
      <c r="J365" s="66"/>
      <c r="K365" s="67"/>
      <c r="L365" s="67"/>
      <c r="M365" s="67"/>
      <c r="N365" s="246"/>
    </row>
    <row r="366" spans="1:14">
      <c r="A366" s="65"/>
      <c r="B366" s="65" t="s">
        <v>323</v>
      </c>
      <c r="C366" s="95" t="s">
        <v>178</v>
      </c>
      <c r="D366" s="95"/>
      <c r="E366" s="244"/>
      <c r="F366" s="245"/>
      <c r="G366" s="66"/>
      <c r="H366" s="66"/>
      <c r="I366" s="66"/>
      <c r="J366" s="66"/>
      <c r="K366" s="67"/>
      <c r="L366" s="67"/>
      <c r="M366" s="67"/>
      <c r="N366" s="246"/>
    </row>
    <row r="367" spans="1:14">
      <c r="A367" s="65"/>
      <c r="B367" s="65"/>
      <c r="C367" s="65"/>
      <c r="D367" s="68" t="s">
        <v>672</v>
      </c>
      <c r="E367" s="247" t="s">
        <v>502</v>
      </c>
      <c r="F367" s="248"/>
      <c r="G367" s="69"/>
      <c r="H367" s="69"/>
      <c r="I367" s="69"/>
      <c r="J367" s="69">
        <v>190</v>
      </c>
      <c r="K367" s="70">
        <v>13.15</v>
      </c>
      <c r="L367" s="70">
        <v>5.8</v>
      </c>
      <c r="M367" s="70">
        <v>9.6999999999999993</v>
      </c>
      <c r="N367" s="249">
        <v>28.65</v>
      </c>
    </row>
    <row r="368" spans="1:14">
      <c r="A368" s="65"/>
      <c r="B368" s="65"/>
      <c r="C368" s="65"/>
      <c r="D368" s="65" t="s">
        <v>673</v>
      </c>
      <c r="E368" s="250" t="s">
        <v>476</v>
      </c>
      <c r="F368" s="245"/>
      <c r="G368" s="66"/>
      <c r="H368" s="66"/>
      <c r="I368" s="66"/>
      <c r="J368" s="66">
        <v>350</v>
      </c>
      <c r="K368" s="67">
        <v>35.93</v>
      </c>
      <c r="L368" s="67">
        <v>18.399999999999999</v>
      </c>
      <c r="M368" s="67">
        <v>27.72</v>
      </c>
      <c r="N368" s="246">
        <v>82.05</v>
      </c>
    </row>
    <row r="369" spans="1:14">
      <c r="A369" s="65"/>
      <c r="B369" s="65"/>
      <c r="C369" s="65"/>
      <c r="D369" s="68" t="s">
        <v>674</v>
      </c>
      <c r="E369" s="247" t="s">
        <v>544</v>
      </c>
      <c r="F369" s="248"/>
      <c r="G369" s="69"/>
      <c r="H369" s="69"/>
      <c r="I369" s="69"/>
      <c r="J369" s="69">
        <v>188</v>
      </c>
      <c r="K369" s="70">
        <v>21.08</v>
      </c>
      <c r="L369" s="70">
        <v>5</v>
      </c>
      <c r="M369" s="70">
        <v>22.24</v>
      </c>
      <c r="N369" s="249">
        <v>48.319999999999993</v>
      </c>
    </row>
    <row r="370" spans="1:14">
      <c r="A370" s="65"/>
      <c r="B370" s="65"/>
      <c r="C370" s="65"/>
      <c r="D370" s="65" t="s">
        <v>675</v>
      </c>
      <c r="E370" s="250" t="s">
        <v>476</v>
      </c>
      <c r="F370" s="245"/>
      <c r="G370" s="66"/>
      <c r="H370" s="66"/>
      <c r="I370" s="66"/>
      <c r="J370" s="66">
        <v>62</v>
      </c>
      <c r="K370" s="67">
        <v>5.46</v>
      </c>
      <c r="L370" s="67">
        <v>3.27</v>
      </c>
      <c r="M370" s="67">
        <v>4.5999999999999996</v>
      </c>
      <c r="N370" s="246">
        <v>13.33</v>
      </c>
    </row>
    <row r="371" spans="1:14">
      <c r="A371" s="65"/>
      <c r="B371" s="65"/>
      <c r="C371" s="65"/>
      <c r="D371" s="68" t="s">
        <v>676</v>
      </c>
      <c r="E371" s="247" t="s">
        <v>489</v>
      </c>
      <c r="F371" s="248"/>
      <c r="G371" s="69"/>
      <c r="H371" s="69"/>
      <c r="I371" s="69"/>
      <c r="J371" s="69">
        <v>53</v>
      </c>
      <c r="K371" s="70">
        <v>7.15</v>
      </c>
      <c r="L371" s="70">
        <v>0.75</v>
      </c>
      <c r="M371" s="70">
        <v>2.2200000000000002</v>
      </c>
      <c r="N371" s="249">
        <v>10.120000000000001</v>
      </c>
    </row>
    <row r="372" spans="1:14">
      <c r="A372" s="65"/>
      <c r="B372" s="65"/>
      <c r="C372" s="65"/>
      <c r="D372" s="65" t="s">
        <v>677</v>
      </c>
      <c r="E372" s="250" t="s">
        <v>476</v>
      </c>
      <c r="F372" s="245"/>
      <c r="G372" s="66"/>
      <c r="H372" s="66"/>
      <c r="I372" s="66"/>
      <c r="J372" s="66">
        <v>90</v>
      </c>
      <c r="K372" s="67">
        <v>9.5</v>
      </c>
      <c r="L372" s="67">
        <v>1</v>
      </c>
      <c r="M372" s="67">
        <v>5.9</v>
      </c>
      <c r="N372" s="246">
        <v>16.399999999999999</v>
      </c>
    </row>
    <row r="373" spans="1:14">
      <c r="A373" s="65"/>
      <c r="B373" s="65"/>
      <c r="C373" s="238" t="s">
        <v>710</v>
      </c>
      <c r="D373" s="238"/>
      <c r="E373" s="239"/>
      <c r="F373" s="240"/>
      <c r="G373" s="241"/>
      <c r="H373" s="241"/>
      <c r="I373" s="241"/>
      <c r="J373" s="241">
        <v>933</v>
      </c>
      <c r="K373" s="242">
        <v>92.27</v>
      </c>
      <c r="L373" s="242">
        <v>34.22</v>
      </c>
      <c r="M373" s="242">
        <v>72.38</v>
      </c>
      <c r="N373" s="243">
        <v>198.87</v>
      </c>
    </row>
    <row r="374" spans="1:14">
      <c r="A374" s="65"/>
      <c r="B374" s="65"/>
      <c r="C374" s="238"/>
      <c r="D374" s="238"/>
      <c r="E374" s="239"/>
      <c r="F374" s="240"/>
      <c r="G374" s="241"/>
      <c r="H374" s="241"/>
      <c r="I374" s="241"/>
      <c r="J374" s="241"/>
      <c r="K374" s="242"/>
      <c r="L374" s="242"/>
      <c r="M374" s="242"/>
      <c r="N374" s="243"/>
    </row>
    <row r="375" spans="1:14">
      <c r="A375" s="65"/>
      <c r="B375" s="65" t="s">
        <v>513</v>
      </c>
      <c r="C375" s="95" t="s">
        <v>179</v>
      </c>
      <c r="D375" s="95"/>
      <c r="E375" s="244"/>
      <c r="F375" s="245"/>
      <c r="G375" s="66"/>
      <c r="H375" s="66"/>
      <c r="I375" s="66"/>
      <c r="J375" s="66"/>
      <c r="K375" s="67"/>
      <c r="L375" s="67"/>
      <c r="M375" s="67"/>
      <c r="N375" s="246"/>
    </row>
    <row r="376" spans="1:14">
      <c r="A376" s="65"/>
      <c r="B376" s="65"/>
      <c r="C376" s="65"/>
      <c r="D376" s="68" t="s">
        <v>678</v>
      </c>
      <c r="E376" s="247" t="s">
        <v>476</v>
      </c>
      <c r="F376" s="248"/>
      <c r="G376" s="69"/>
      <c r="H376" s="69"/>
      <c r="I376" s="69"/>
      <c r="J376" s="69">
        <v>78</v>
      </c>
      <c r="K376" s="70">
        <v>3.2</v>
      </c>
      <c r="L376" s="70">
        <v>11.29</v>
      </c>
      <c r="M376" s="70">
        <v>6.1</v>
      </c>
      <c r="N376" s="249">
        <v>20.589999999999996</v>
      </c>
    </row>
    <row r="377" spans="1:14">
      <c r="A377" s="65"/>
      <c r="B377" s="65"/>
      <c r="C377" s="238" t="s">
        <v>711</v>
      </c>
      <c r="D377" s="238"/>
      <c r="E377" s="239"/>
      <c r="F377" s="240"/>
      <c r="G377" s="241"/>
      <c r="H377" s="241"/>
      <c r="I377" s="241"/>
      <c r="J377" s="241">
        <v>78</v>
      </c>
      <c r="K377" s="242">
        <v>3.2</v>
      </c>
      <c r="L377" s="242">
        <v>11.29</v>
      </c>
      <c r="M377" s="242">
        <v>6.1</v>
      </c>
      <c r="N377" s="243">
        <v>20.589999999999996</v>
      </c>
    </row>
    <row r="378" spans="1:14">
      <c r="A378" s="65"/>
      <c r="B378" s="65"/>
      <c r="C378" s="238"/>
      <c r="D378" s="238"/>
      <c r="E378" s="239"/>
      <c r="F378" s="240"/>
      <c r="G378" s="241"/>
      <c r="H378" s="241"/>
      <c r="I378" s="241"/>
      <c r="J378" s="241"/>
      <c r="K378" s="242"/>
      <c r="L378" s="242"/>
      <c r="M378" s="242"/>
      <c r="N378" s="243"/>
    </row>
    <row r="379" spans="1:14">
      <c r="A379" s="65"/>
      <c r="B379" s="65" t="s">
        <v>525</v>
      </c>
      <c r="C379" s="95" t="s">
        <v>182</v>
      </c>
      <c r="D379" s="95"/>
      <c r="E379" s="244"/>
      <c r="F379" s="245"/>
      <c r="G379" s="66"/>
      <c r="H379" s="66"/>
      <c r="I379" s="66"/>
      <c r="J379" s="66"/>
      <c r="K379" s="67"/>
      <c r="L379" s="67"/>
      <c r="M379" s="67"/>
      <c r="N379" s="246"/>
    </row>
    <row r="380" spans="1:14">
      <c r="A380" s="65"/>
      <c r="B380" s="65"/>
      <c r="C380" s="65"/>
      <c r="D380" s="68" t="s">
        <v>679</v>
      </c>
      <c r="E380" s="247" t="s">
        <v>476</v>
      </c>
      <c r="F380" s="248"/>
      <c r="G380" s="69"/>
      <c r="H380" s="69"/>
      <c r="I380" s="69"/>
      <c r="J380" s="69">
        <v>107</v>
      </c>
      <c r="K380" s="70">
        <v>12.65</v>
      </c>
      <c r="L380" s="70">
        <v>4.6500000000000004</v>
      </c>
      <c r="M380" s="70">
        <v>2.2999999999999998</v>
      </c>
      <c r="N380" s="249">
        <v>19.600000000000001</v>
      </c>
    </row>
    <row r="381" spans="1:14">
      <c r="A381" s="65"/>
      <c r="B381" s="65"/>
      <c r="C381" s="65"/>
      <c r="D381" s="65" t="s">
        <v>680</v>
      </c>
      <c r="E381" s="250" t="s">
        <v>502</v>
      </c>
      <c r="F381" s="245"/>
      <c r="G381" s="66"/>
      <c r="H381" s="66"/>
      <c r="I381" s="66"/>
      <c r="J381" s="66">
        <v>114</v>
      </c>
      <c r="K381" s="67">
        <v>10.6</v>
      </c>
      <c r="L381" s="67">
        <v>7.72</v>
      </c>
      <c r="M381" s="67">
        <v>2</v>
      </c>
      <c r="N381" s="246">
        <v>20.32</v>
      </c>
    </row>
    <row r="382" spans="1:14">
      <c r="A382" s="65"/>
      <c r="B382" s="65"/>
      <c r="C382" s="238" t="s">
        <v>713</v>
      </c>
      <c r="D382" s="238"/>
      <c r="E382" s="239"/>
      <c r="F382" s="240"/>
      <c r="G382" s="241"/>
      <c r="H382" s="241"/>
      <c r="I382" s="241"/>
      <c r="J382" s="241">
        <v>221</v>
      </c>
      <c r="K382" s="242">
        <v>23.25</v>
      </c>
      <c r="L382" s="242">
        <v>12.370000000000001</v>
      </c>
      <c r="M382" s="242">
        <v>4.3</v>
      </c>
      <c r="N382" s="243">
        <v>39.92</v>
      </c>
    </row>
    <row r="383" spans="1:14">
      <c r="A383" s="65"/>
      <c r="B383" s="65"/>
      <c r="C383" s="238"/>
      <c r="D383" s="238"/>
      <c r="E383" s="239"/>
      <c r="F383" s="240"/>
      <c r="G383" s="241"/>
      <c r="H383" s="241"/>
      <c r="I383" s="241"/>
      <c r="J383" s="241"/>
      <c r="K383" s="242"/>
      <c r="L383" s="242"/>
      <c r="M383" s="242"/>
      <c r="N383" s="243"/>
    </row>
    <row r="384" spans="1:14">
      <c r="A384" s="65"/>
      <c r="B384" s="65" t="s">
        <v>532</v>
      </c>
      <c r="C384" s="95" t="s">
        <v>180</v>
      </c>
      <c r="D384" s="95"/>
      <c r="E384" s="244"/>
      <c r="F384" s="245"/>
      <c r="G384" s="66"/>
      <c r="H384" s="66"/>
      <c r="I384" s="66"/>
      <c r="J384" s="66"/>
      <c r="K384" s="67"/>
      <c r="L384" s="67"/>
      <c r="M384" s="67"/>
      <c r="N384" s="246"/>
    </row>
    <row r="385" spans="1:14">
      <c r="A385" s="65"/>
      <c r="B385" s="65"/>
      <c r="C385" s="65"/>
      <c r="D385" s="68" t="s">
        <v>681</v>
      </c>
      <c r="E385" s="247" t="s">
        <v>544</v>
      </c>
      <c r="F385" s="248"/>
      <c r="G385" s="69"/>
      <c r="H385" s="69"/>
      <c r="I385" s="69"/>
      <c r="J385" s="69">
        <v>81</v>
      </c>
      <c r="K385" s="70">
        <v>9</v>
      </c>
      <c r="L385" s="70">
        <v>4</v>
      </c>
      <c r="M385" s="70">
        <v>5.41</v>
      </c>
      <c r="N385" s="249">
        <v>18.41</v>
      </c>
    </row>
    <row r="386" spans="1:14">
      <c r="A386" s="65"/>
      <c r="B386" s="65"/>
      <c r="C386" s="65"/>
      <c r="D386" s="65" t="s">
        <v>682</v>
      </c>
      <c r="E386" s="250" t="s">
        <v>489</v>
      </c>
      <c r="F386" s="245"/>
      <c r="G386" s="66"/>
      <c r="H386" s="66"/>
      <c r="I386" s="66"/>
      <c r="J386" s="66">
        <v>97</v>
      </c>
      <c r="K386" s="67">
        <v>7.4</v>
      </c>
      <c r="L386" s="67">
        <v>1</v>
      </c>
      <c r="M386" s="67">
        <v>3.1</v>
      </c>
      <c r="N386" s="246">
        <v>11.5</v>
      </c>
    </row>
    <row r="387" spans="1:14">
      <c r="A387" s="65"/>
      <c r="B387" s="65"/>
      <c r="C387" s="238" t="s">
        <v>715</v>
      </c>
      <c r="D387" s="238"/>
      <c r="E387" s="239"/>
      <c r="F387" s="240"/>
      <c r="G387" s="241"/>
      <c r="H387" s="241"/>
      <c r="I387" s="241"/>
      <c r="J387" s="241">
        <v>178</v>
      </c>
      <c r="K387" s="242">
        <v>16.399999999999999</v>
      </c>
      <c r="L387" s="242">
        <v>5</v>
      </c>
      <c r="M387" s="242">
        <v>8.51</v>
      </c>
      <c r="N387" s="243">
        <v>29.909999999999997</v>
      </c>
    </row>
    <row r="388" spans="1:14">
      <c r="A388" s="65"/>
      <c r="B388" s="65"/>
      <c r="C388" s="238"/>
      <c r="D388" s="238"/>
      <c r="E388" s="239"/>
      <c r="F388" s="240"/>
      <c r="G388" s="241"/>
      <c r="H388" s="241"/>
      <c r="I388" s="241"/>
      <c r="J388" s="241"/>
      <c r="K388" s="242"/>
      <c r="L388" s="242"/>
      <c r="M388" s="242"/>
      <c r="N388" s="243"/>
    </row>
    <row r="389" spans="1:14">
      <c r="A389" s="251" t="s">
        <v>718</v>
      </c>
      <c r="B389" s="251"/>
      <c r="C389" s="251"/>
      <c r="D389" s="251"/>
      <c r="E389" s="252"/>
      <c r="F389" s="253"/>
      <c r="G389" s="254"/>
      <c r="H389" s="254"/>
      <c r="I389" s="254"/>
      <c r="J389" s="254">
        <v>1410</v>
      </c>
      <c r="K389" s="255">
        <v>135.12</v>
      </c>
      <c r="L389" s="255">
        <v>62.879999999999995</v>
      </c>
      <c r="M389" s="255">
        <v>91.289999999999978</v>
      </c>
      <c r="N389" s="256">
        <v>289.28999999999996</v>
      </c>
    </row>
    <row r="390" spans="1:14">
      <c r="A390" s="238"/>
      <c r="B390" s="238"/>
      <c r="C390" s="238"/>
      <c r="D390" s="238"/>
      <c r="E390" s="239"/>
      <c r="F390" s="240"/>
      <c r="G390" s="241"/>
      <c r="H390" s="241"/>
      <c r="I390" s="241"/>
      <c r="J390" s="241"/>
      <c r="K390" s="242"/>
      <c r="L390" s="242"/>
      <c r="M390" s="242"/>
      <c r="N390" s="243"/>
    </row>
    <row r="391" spans="1:14">
      <c r="A391" s="159" t="s">
        <v>683</v>
      </c>
      <c r="B391" s="238"/>
      <c r="C391" s="238"/>
      <c r="D391" s="238"/>
      <c r="E391" s="239"/>
      <c r="F391" s="240"/>
      <c r="G391" s="241"/>
      <c r="H391" s="241"/>
      <c r="I391" s="241"/>
      <c r="J391" s="241">
        <v>1410</v>
      </c>
      <c r="K391" s="242">
        <v>135.12</v>
      </c>
      <c r="L391" s="242">
        <v>62.879999999999995</v>
      </c>
      <c r="M391" s="242">
        <v>91.289999999999978</v>
      </c>
      <c r="N391" s="243">
        <v>289.28999999999996</v>
      </c>
    </row>
    <row r="392" spans="1:14">
      <c r="A392" s="101"/>
      <c r="B392" s="238"/>
      <c r="C392" s="238"/>
      <c r="D392" s="238"/>
      <c r="E392" s="239"/>
      <c r="F392" s="240"/>
      <c r="G392" s="241"/>
      <c r="H392" s="241"/>
      <c r="I392" s="241"/>
      <c r="J392" s="241"/>
      <c r="K392" s="242"/>
      <c r="L392" s="242"/>
      <c r="M392" s="242"/>
      <c r="N392" s="243"/>
    </row>
    <row r="393" spans="1:14">
      <c r="A393" s="96" t="s">
        <v>8</v>
      </c>
      <c r="B393" s="263"/>
      <c r="C393" s="263"/>
      <c r="D393" s="263"/>
      <c r="E393" s="264"/>
      <c r="F393" s="265">
        <v>-6572448.0449999999</v>
      </c>
      <c r="G393" s="266">
        <v>86089473.022000045</v>
      </c>
      <c r="H393" s="266">
        <v>37671409.124999985</v>
      </c>
      <c r="I393" s="266">
        <v>123760882.14700004</v>
      </c>
      <c r="J393" s="266">
        <v>47197</v>
      </c>
      <c r="K393" s="267">
        <v>4547.119999999999</v>
      </c>
      <c r="L393" s="267">
        <v>940.61000000000024</v>
      </c>
      <c r="M393" s="267">
        <v>2890.8199999999983</v>
      </c>
      <c r="N393" s="268">
        <v>8378.5499999999975</v>
      </c>
    </row>
    <row r="394" spans="1:14" ht="8.4499999999999993" customHeight="1"/>
    <row r="395" spans="1:14">
      <c r="A395" s="160" t="s">
        <v>684</v>
      </c>
    </row>
    <row r="396" spans="1:14">
      <c r="A396" s="160" t="s">
        <v>685</v>
      </c>
    </row>
    <row r="397" spans="1:14" ht="9" customHeight="1">
      <c r="A397" s="160"/>
    </row>
    <row r="398" spans="1:14">
      <c r="A398" s="161" t="s">
        <v>686</v>
      </c>
    </row>
  </sheetData>
  <hyperlinks>
    <hyperlink ref="D1" location="Efnisyfirlit!A1" display="Efnisyfirlit" xr:uid="{9A2A9DA2-215F-40BB-8909-C69A48409D21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27-878E-4D39-8CD2-A2FC5EEC2FC0}">
  <dimension ref="A1:B3"/>
  <sheetViews>
    <sheetView workbookViewId="0"/>
  </sheetViews>
  <sheetFormatPr defaultRowHeight="15"/>
  <sheetData>
    <row r="1" spans="1:2">
      <c r="A1" s="71" t="s">
        <v>690</v>
      </c>
    </row>
    <row r="3" spans="1:2" ht="21">
      <c r="B3" s="272" t="s">
        <v>866</v>
      </c>
    </row>
  </sheetData>
  <hyperlinks>
    <hyperlink ref="A1" location="Efnisyfirlit!A1" display="Efnisyfirlit" xr:uid="{02BF5E2C-E6EB-49D5-BEAF-E6C2A791A6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08E9-9E24-4DB9-B89D-E515BCC5D465}">
  <dimension ref="A1:L55"/>
  <sheetViews>
    <sheetView workbookViewId="0"/>
  </sheetViews>
  <sheetFormatPr defaultRowHeight="15"/>
  <cols>
    <col min="1" max="1" width="31.42578125" customWidth="1"/>
    <col min="2" max="3" width="14.85546875" customWidth="1"/>
    <col min="4" max="4" width="1" customWidth="1"/>
    <col min="5" max="6" width="14.85546875" customWidth="1"/>
    <col min="7" max="7" width="1" customWidth="1"/>
    <col min="8" max="9" width="14.85546875" customWidth="1"/>
    <col min="10" max="10" width="1" customWidth="1"/>
    <col min="11" max="12" width="14.85546875" customWidth="1"/>
  </cols>
  <sheetData>
    <row r="1" spans="1:12">
      <c r="A1" s="71" t="s">
        <v>690</v>
      </c>
    </row>
    <row r="2" spans="1:12" ht="15.75">
      <c r="B2" s="61" t="s">
        <v>798</v>
      </c>
    </row>
    <row r="4" spans="1:12">
      <c r="B4" s="97"/>
      <c r="C4" s="98"/>
      <c r="E4" s="273" t="s">
        <v>323</v>
      </c>
      <c r="F4" s="274"/>
      <c r="G4" s="35"/>
      <c r="H4" s="275" t="s">
        <v>6</v>
      </c>
      <c r="I4" s="276"/>
      <c r="J4" s="162"/>
      <c r="K4" s="277" t="s">
        <v>7</v>
      </c>
      <c r="L4" s="278"/>
    </row>
    <row r="5" spans="1:12">
      <c r="B5" s="279" t="s">
        <v>8</v>
      </c>
      <c r="C5" s="280"/>
      <c r="D5" s="75"/>
      <c r="E5" s="281" t="s">
        <v>9</v>
      </c>
      <c r="F5" s="282"/>
      <c r="G5" s="35"/>
      <c r="H5" s="283" t="s">
        <v>10</v>
      </c>
      <c r="I5" s="284"/>
      <c r="J5" s="35"/>
      <c r="K5" s="281" t="s">
        <v>11</v>
      </c>
      <c r="L5" s="282"/>
    </row>
    <row r="6" spans="1:12">
      <c r="B6" s="80">
        <v>383726</v>
      </c>
      <c r="C6" s="81">
        <v>383726</v>
      </c>
      <c r="D6" s="100"/>
      <c r="E6" s="78">
        <v>136894</v>
      </c>
      <c r="F6" s="79">
        <v>136894</v>
      </c>
      <c r="G6" s="100"/>
      <c r="H6" s="270">
        <v>107283</v>
      </c>
      <c r="I6" s="271">
        <v>107283</v>
      </c>
      <c r="J6" s="100"/>
      <c r="K6" s="78">
        <v>139549</v>
      </c>
      <c r="L6" s="79">
        <v>139549</v>
      </c>
    </row>
    <row r="7" spans="1:12">
      <c r="B7" s="269"/>
      <c r="C7" s="269"/>
      <c r="D7" s="35"/>
      <c r="E7" s="18"/>
      <c r="F7" s="18"/>
      <c r="G7" s="35"/>
      <c r="H7" s="269"/>
      <c r="I7" s="269"/>
      <c r="J7" s="35"/>
      <c r="K7" s="18"/>
      <c r="L7" s="18"/>
    </row>
    <row r="8" spans="1:12">
      <c r="B8" s="192" t="s">
        <v>13</v>
      </c>
      <c r="C8" s="192" t="s">
        <v>14</v>
      </c>
      <c r="D8" s="35"/>
      <c r="E8" s="21" t="s">
        <v>13</v>
      </c>
      <c r="F8" s="21" t="s">
        <v>14</v>
      </c>
      <c r="G8" s="35"/>
      <c r="H8" s="192" t="s">
        <v>13</v>
      </c>
      <c r="I8" s="192" t="s">
        <v>14</v>
      </c>
      <c r="J8" s="35"/>
      <c r="K8" s="21" t="s">
        <v>13</v>
      </c>
      <c r="L8" s="21" t="s">
        <v>14</v>
      </c>
    </row>
    <row r="9" spans="1:12" ht="6.6" customHeight="1">
      <c r="B9" s="4"/>
      <c r="C9" s="4"/>
      <c r="H9" s="4"/>
      <c r="I9" s="4"/>
    </row>
    <row r="10" spans="1:12">
      <c r="A10" s="74" t="s">
        <v>15</v>
      </c>
      <c r="B10" s="4"/>
      <c r="C10" s="4"/>
      <c r="H10" s="4"/>
      <c r="I10" s="4"/>
    </row>
    <row r="11" spans="1:12">
      <c r="A11" t="s">
        <v>16</v>
      </c>
      <c r="B11" s="6">
        <v>363149570.39999998</v>
      </c>
      <c r="C11" s="6">
        <v>361553818.49999994</v>
      </c>
      <c r="D11" s="7"/>
      <c r="E11" s="7">
        <v>135320671.19999999</v>
      </c>
      <c r="F11" s="7">
        <v>134506968.19999999</v>
      </c>
      <c r="G11" s="7"/>
      <c r="H11" s="6">
        <v>100566117.19999999</v>
      </c>
      <c r="I11" s="6">
        <v>100306400.89999999</v>
      </c>
      <c r="J11" s="7"/>
      <c r="K11" s="7">
        <v>127262781.99999994</v>
      </c>
      <c r="L11" s="7">
        <v>126740449.39999995</v>
      </c>
    </row>
    <row r="12" spans="1:12">
      <c r="A12" t="s">
        <v>17</v>
      </c>
      <c r="B12" s="6">
        <v>73935747.600000009</v>
      </c>
      <c r="C12" s="6">
        <v>73975488.600000009</v>
      </c>
      <c r="E12" s="7">
        <v>13382833.700000001</v>
      </c>
      <c r="F12" s="7">
        <v>13382833.700000001</v>
      </c>
      <c r="G12" s="7"/>
      <c r="H12" s="6">
        <v>14085133.5</v>
      </c>
      <c r="I12" s="6">
        <v>14085133.5</v>
      </c>
      <c r="J12" s="7"/>
      <c r="K12" s="7">
        <v>46467780.400000006</v>
      </c>
      <c r="L12" s="7">
        <v>46507521.400000006</v>
      </c>
    </row>
    <row r="13" spans="1:12">
      <c r="A13" s="77" t="s">
        <v>18</v>
      </c>
      <c r="B13" s="8">
        <v>88909467.100000024</v>
      </c>
      <c r="C13" s="8">
        <v>219553311.40000001</v>
      </c>
      <c r="D13" s="77"/>
      <c r="E13" s="9">
        <v>27704254.100000001</v>
      </c>
      <c r="F13" s="9">
        <v>103735134.5</v>
      </c>
      <c r="G13" s="9"/>
      <c r="H13" s="8">
        <v>29390198.800000001</v>
      </c>
      <c r="I13" s="8">
        <v>40835672.200000003</v>
      </c>
      <c r="J13" s="9"/>
      <c r="K13" s="9">
        <v>31815014.200000022</v>
      </c>
      <c r="L13" s="9">
        <v>74982504.700000003</v>
      </c>
    </row>
    <row r="14" spans="1:12" s="14" customFormat="1">
      <c r="A14" s="74" t="s">
        <v>19</v>
      </c>
      <c r="B14" s="10">
        <v>525994785.10000002</v>
      </c>
      <c r="C14" s="10">
        <v>655082618.5</v>
      </c>
      <c r="E14" s="11">
        <v>176407758.99999997</v>
      </c>
      <c r="F14" s="11">
        <v>251624936.39999998</v>
      </c>
      <c r="G14" s="11"/>
      <c r="H14" s="10">
        <v>144041449.5</v>
      </c>
      <c r="I14" s="10">
        <v>155227206.59999999</v>
      </c>
      <c r="J14" s="11"/>
      <c r="K14" s="11">
        <v>205545576.60000002</v>
      </c>
      <c r="L14" s="11">
        <v>248230475.50000003</v>
      </c>
    </row>
    <row r="15" spans="1:12" ht="7.5" customHeight="1">
      <c r="B15" s="6"/>
      <c r="C15" s="6"/>
      <c r="E15" s="7"/>
      <c r="F15" s="7"/>
      <c r="G15" s="7"/>
      <c r="H15" s="6"/>
      <c r="I15" s="6"/>
      <c r="J15" s="7"/>
      <c r="K15" s="7"/>
      <c r="L15" s="7"/>
    </row>
    <row r="16" spans="1:12">
      <c r="A16" t="s">
        <v>20</v>
      </c>
      <c r="B16" s="6">
        <v>278631902.10000002</v>
      </c>
      <c r="C16" s="6">
        <v>311300616.40000004</v>
      </c>
      <c r="E16" s="7">
        <v>98280407.400000006</v>
      </c>
      <c r="F16" s="7">
        <v>115870720.40000001</v>
      </c>
      <c r="G16" s="7"/>
      <c r="H16" s="6">
        <v>70558844.5</v>
      </c>
      <c r="I16" s="6">
        <v>72971850.299999997</v>
      </c>
      <c r="J16" s="7"/>
      <c r="K16" s="7">
        <v>109792650.20000002</v>
      </c>
      <c r="L16" s="7">
        <v>122458045.70000003</v>
      </c>
    </row>
    <row r="17" spans="1:12">
      <c r="A17" t="s">
        <v>21</v>
      </c>
      <c r="B17" s="6">
        <v>16743849.4</v>
      </c>
      <c r="C17" s="6">
        <v>17300545.800000001</v>
      </c>
      <c r="E17" s="7">
        <v>3759601.7</v>
      </c>
      <c r="F17" s="7">
        <v>4005713.2</v>
      </c>
      <c r="G17" s="7"/>
      <c r="H17" s="6">
        <v>5551621.7000000002</v>
      </c>
      <c r="I17" s="6">
        <v>5647271.2999999998</v>
      </c>
      <c r="J17" s="7"/>
      <c r="K17" s="7">
        <v>7432625.9999999991</v>
      </c>
      <c r="L17" s="7">
        <v>7647561.3000000017</v>
      </c>
    </row>
    <row r="18" spans="1:12">
      <c r="A18" t="s">
        <v>22</v>
      </c>
      <c r="B18" s="6">
        <v>189985839.40000001</v>
      </c>
      <c r="C18" s="6">
        <v>224732073.70000002</v>
      </c>
      <c r="E18" s="7">
        <v>66417857.200000003</v>
      </c>
      <c r="F18" s="7">
        <v>84161983.400000006</v>
      </c>
      <c r="G18" s="7"/>
      <c r="H18" s="6">
        <v>54247407</v>
      </c>
      <c r="I18" s="6">
        <v>58570841.5</v>
      </c>
      <c r="J18" s="7"/>
      <c r="K18" s="7">
        <v>69320575.200000003</v>
      </c>
      <c r="L18" s="7">
        <v>81999248.800000012</v>
      </c>
    </row>
    <row r="19" spans="1:12">
      <c r="A19" s="77" t="s">
        <v>23</v>
      </c>
      <c r="B19" s="8">
        <v>20550700.500000004</v>
      </c>
      <c r="C19" s="8">
        <v>44352427.100000009</v>
      </c>
      <c r="D19" s="77"/>
      <c r="E19" s="9">
        <v>8775758.8000000007</v>
      </c>
      <c r="F19" s="9">
        <v>26016580.200000003</v>
      </c>
      <c r="G19" s="9"/>
      <c r="H19" s="8">
        <v>4688344.3</v>
      </c>
      <c r="I19" s="8">
        <v>6025235.7000000002</v>
      </c>
      <c r="J19" s="9"/>
      <c r="K19" s="9">
        <v>7086597.4000000032</v>
      </c>
      <c r="L19" s="9">
        <v>12310611.200000007</v>
      </c>
    </row>
    <row r="20" spans="1:12" s="14" customFormat="1">
      <c r="A20" s="74" t="s">
        <v>24</v>
      </c>
      <c r="B20" s="10">
        <v>505912291.39999998</v>
      </c>
      <c r="C20" s="10">
        <v>597685663.00000012</v>
      </c>
      <c r="E20" s="11">
        <v>177233625.10000002</v>
      </c>
      <c r="F20" s="11">
        <v>230054997.19999999</v>
      </c>
      <c r="G20" s="11"/>
      <c r="H20" s="10">
        <v>135046217.5</v>
      </c>
      <c r="I20" s="10">
        <v>143215198.79999998</v>
      </c>
      <c r="J20" s="11"/>
      <c r="K20" s="11">
        <v>193632448.79999995</v>
      </c>
      <c r="L20" s="11">
        <v>224415467.00000015</v>
      </c>
    </row>
    <row r="21" spans="1:12" ht="7.5" customHeight="1">
      <c r="B21" s="6"/>
      <c r="C21" s="6"/>
      <c r="E21" s="7"/>
      <c r="F21" s="7"/>
      <c r="G21" s="7"/>
      <c r="H21" s="6"/>
      <c r="I21" s="6"/>
      <c r="J21" s="7"/>
      <c r="K21" s="7"/>
      <c r="L21" s="7"/>
    </row>
    <row r="22" spans="1:12" s="14" customFormat="1">
      <c r="A22" s="14" t="s">
        <v>25</v>
      </c>
      <c r="B22" s="10">
        <f>B14-B20</f>
        <v>20082493.700000048</v>
      </c>
      <c r="C22" s="10">
        <f t="shared" ref="C22:L22" si="0">C14-C20</f>
        <v>57396955.499999881</v>
      </c>
      <c r="D22" s="11"/>
      <c r="E22" s="11">
        <f t="shared" si="0"/>
        <v>-825866.10000005364</v>
      </c>
      <c r="F22" s="11">
        <f t="shared" si="0"/>
        <v>21569939.199999988</v>
      </c>
      <c r="G22" s="11"/>
      <c r="H22" s="10">
        <f t="shared" si="0"/>
        <v>8995232</v>
      </c>
      <c r="I22" s="10">
        <f t="shared" si="0"/>
        <v>12012007.800000012</v>
      </c>
      <c r="J22" s="11"/>
      <c r="K22" s="11">
        <f t="shared" si="0"/>
        <v>11913127.800000072</v>
      </c>
      <c r="L22" s="11">
        <f t="shared" si="0"/>
        <v>23815008.499999881</v>
      </c>
    </row>
    <row r="23" spans="1:12" ht="9" customHeight="1">
      <c r="B23" s="4"/>
      <c r="C23" s="4"/>
      <c r="H23" s="4"/>
      <c r="I23" s="4"/>
    </row>
    <row r="24" spans="1:12">
      <c r="A24" t="s">
        <v>26</v>
      </c>
      <c r="B24" s="6">
        <v>-21016846.40000001</v>
      </c>
      <c r="C24" s="6">
        <v>-54016749.100000001</v>
      </c>
      <c r="E24" s="7">
        <v>-4143480.600000001</v>
      </c>
      <c r="F24" s="7">
        <v>-29418077.800000001</v>
      </c>
      <c r="G24" s="7"/>
      <c r="H24" s="6">
        <v>-8923598</v>
      </c>
      <c r="I24" s="6">
        <v>-10766209.399999999</v>
      </c>
      <c r="J24" s="7"/>
      <c r="K24" s="7">
        <v>-7949767.8000000082</v>
      </c>
      <c r="L24" s="7">
        <v>-13832461.900000002</v>
      </c>
    </row>
    <row r="25" spans="1:12" ht="8.4499999999999993" customHeight="1">
      <c r="B25" s="6"/>
      <c r="C25" s="6"/>
      <c r="E25" s="7"/>
      <c r="F25" s="7"/>
      <c r="G25" s="7"/>
      <c r="H25" s="6"/>
      <c r="I25" s="6"/>
      <c r="J25" s="7"/>
      <c r="K25" s="7"/>
      <c r="L25" s="7"/>
    </row>
    <row r="26" spans="1:12" s="14" customFormat="1">
      <c r="A26" s="14" t="s">
        <v>27</v>
      </c>
      <c r="B26" s="10">
        <f>B22+B24</f>
        <v>-934352.699999962</v>
      </c>
      <c r="C26" s="10">
        <f t="shared" ref="C26:L26" si="1">C22+C24</f>
        <v>3380206.3999998793</v>
      </c>
      <c r="D26" s="11"/>
      <c r="E26" s="11">
        <f t="shared" si="1"/>
        <v>-4969346.7000000551</v>
      </c>
      <c r="F26" s="11">
        <f t="shared" si="1"/>
        <v>-7848138.6000000127</v>
      </c>
      <c r="G26" s="11"/>
      <c r="H26" s="10">
        <f t="shared" si="1"/>
        <v>71634</v>
      </c>
      <c r="I26" s="10">
        <f t="shared" si="1"/>
        <v>1245798.4000000134</v>
      </c>
      <c r="J26" s="11"/>
      <c r="K26" s="11">
        <f t="shared" si="1"/>
        <v>3963360.0000000633</v>
      </c>
      <c r="L26" s="11">
        <f t="shared" si="1"/>
        <v>9982546.5999998786</v>
      </c>
    </row>
    <row r="27" spans="1:12" ht="8.1" customHeight="1">
      <c r="B27" s="4"/>
      <c r="C27" s="4"/>
      <c r="H27" s="4"/>
      <c r="I27" s="4"/>
    </row>
    <row r="28" spans="1:12">
      <c r="A28" t="s">
        <v>28</v>
      </c>
      <c r="B28" s="6">
        <v>23689.1</v>
      </c>
      <c r="C28" s="6">
        <v>3516940.0999999996</v>
      </c>
      <c r="E28" s="7"/>
      <c r="F28" s="7">
        <v>4462765</v>
      </c>
      <c r="G28" s="7"/>
      <c r="H28" s="6"/>
      <c r="I28" s="6">
        <v>-746</v>
      </c>
      <c r="J28" s="7"/>
      <c r="K28" s="7">
        <v>23689.1</v>
      </c>
      <c r="L28" s="7">
        <v>-945078.90000000037</v>
      </c>
    </row>
    <row r="29" spans="1:12" ht="9" customHeight="1">
      <c r="B29" s="6"/>
      <c r="C29" s="6"/>
      <c r="E29" s="7"/>
      <c r="F29" s="7"/>
      <c r="G29" s="7"/>
      <c r="H29" s="6"/>
      <c r="I29" s="6"/>
      <c r="J29" s="7"/>
      <c r="K29" s="7"/>
      <c r="L29" s="7"/>
    </row>
    <row r="30" spans="1:12" ht="15.75" thickBot="1">
      <c r="A30" s="76" t="s">
        <v>29</v>
      </c>
      <c r="B30" s="12">
        <v>-910663.59999996203</v>
      </c>
      <c r="C30" s="12">
        <v>6897146.4999998789</v>
      </c>
      <c r="D30" s="163"/>
      <c r="E30" s="13">
        <v>-4969346.7000000551</v>
      </c>
      <c r="F30" s="13">
        <v>-3385373.6000000127</v>
      </c>
      <c r="G30" s="13"/>
      <c r="H30" s="12">
        <v>71634</v>
      </c>
      <c r="I30" s="12">
        <v>1245052.4000000134</v>
      </c>
      <c r="J30" s="13"/>
      <c r="K30" s="13">
        <v>3987049.1000000932</v>
      </c>
      <c r="L30" s="13">
        <v>9037467.6999998782</v>
      </c>
    </row>
    <row r="31" spans="1:12" ht="15.75" thickTop="1">
      <c r="B31" s="6"/>
      <c r="C31" s="6"/>
      <c r="E31" s="7"/>
      <c r="F31" s="7"/>
      <c r="G31" s="7"/>
      <c r="H31" s="6"/>
      <c r="I31" s="6"/>
      <c r="J31" s="7"/>
      <c r="K31" s="7"/>
      <c r="L31" s="7"/>
    </row>
    <row r="32" spans="1:12">
      <c r="A32" s="74" t="s">
        <v>30</v>
      </c>
      <c r="B32" s="6"/>
      <c r="C32" s="6"/>
      <c r="E32" s="7"/>
      <c r="F32" s="7"/>
      <c r="G32" s="7"/>
      <c r="H32" s="6"/>
      <c r="I32" s="6"/>
      <c r="J32" s="7"/>
      <c r="K32" s="7"/>
      <c r="L32" s="7"/>
    </row>
    <row r="33" spans="1:12">
      <c r="A33" t="s">
        <v>31</v>
      </c>
      <c r="B33" s="6">
        <v>655631680.19999993</v>
      </c>
      <c r="C33" s="6">
        <v>1456994044.4000001</v>
      </c>
      <c r="E33" s="7">
        <v>220390297.50000003</v>
      </c>
      <c r="F33" s="7">
        <v>833366779.20000005</v>
      </c>
      <c r="G33" s="7"/>
      <c r="H33" s="6">
        <v>187512473.5</v>
      </c>
      <c r="I33" s="6">
        <v>253934644.40000001</v>
      </c>
      <c r="J33" s="7"/>
      <c r="K33" s="7">
        <v>247728909.19999993</v>
      </c>
      <c r="L33" s="7">
        <v>369692620.80000007</v>
      </c>
    </row>
    <row r="34" spans="1:12">
      <c r="A34" s="77" t="s">
        <v>32</v>
      </c>
      <c r="B34" s="8">
        <v>83404112.700000003</v>
      </c>
      <c r="C34" s="8">
        <v>70757168</v>
      </c>
      <c r="D34" s="77"/>
      <c r="E34" s="9">
        <v>24867533.800000001</v>
      </c>
      <c r="F34" s="9">
        <v>22619874.699999999</v>
      </c>
      <c r="G34" s="9"/>
      <c r="H34" s="8">
        <v>21074338.399999999</v>
      </c>
      <c r="I34" s="8">
        <v>17649995.600000001</v>
      </c>
      <c r="J34" s="9"/>
      <c r="K34" s="9">
        <v>37462240.500000007</v>
      </c>
      <c r="L34" s="9">
        <v>30487297.699999996</v>
      </c>
    </row>
    <row r="35" spans="1:12">
      <c r="A35" t="s">
        <v>33</v>
      </c>
      <c r="B35" s="6">
        <v>739035792.89999998</v>
      </c>
      <c r="C35" s="6">
        <v>1527751212.4000001</v>
      </c>
      <c r="D35" s="7"/>
      <c r="E35" s="7">
        <v>245257831.30000004</v>
      </c>
      <c r="F35" s="7">
        <v>855986653.9000001</v>
      </c>
      <c r="G35" s="7"/>
      <c r="H35" s="6">
        <v>208586811.90000001</v>
      </c>
      <c r="I35" s="6">
        <v>271584640</v>
      </c>
      <c r="J35" s="7"/>
      <c r="K35" s="7">
        <v>285191149.69999993</v>
      </c>
      <c r="L35" s="7">
        <v>400179918.50000006</v>
      </c>
    </row>
    <row r="36" spans="1:12">
      <c r="A36" t="s">
        <v>34</v>
      </c>
      <c r="B36" s="6">
        <v>125092010.99999999</v>
      </c>
      <c r="C36" s="6">
        <v>163217385.29999998</v>
      </c>
      <c r="E36" s="7">
        <v>34468838.400000006</v>
      </c>
      <c r="F36" s="7">
        <v>76362484.099999994</v>
      </c>
      <c r="G36" s="7"/>
      <c r="H36" s="6">
        <v>28608205.5</v>
      </c>
      <c r="I36" s="6">
        <v>27010348.599999998</v>
      </c>
      <c r="J36" s="7"/>
      <c r="K36" s="7">
        <v>62014967.099999979</v>
      </c>
      <c r="L36" s="7">
        <v>59844552.599999994</v>
      </c>
    </row>
    <row r="37" spans="1:12" s="14" customFormat="1">
      <c r="A37" s="74" t="s">
        <v>35</v>
      </c>
      <c r="B37" s="10">
        <v>864127803.89999986</v>
      </c>
      <c r="C37" s="10">
        <v>1690968597.7</v>
      </c>
      <c r="E37" s="11">
        <v>279726669.70000005</v>
      </c>
      <c r="F37" s="11">
        <v>932349138</v>
      </c>
      <c r="G37" s="11"/>
      <c r="H37" s="10">
        <v>237195017.40000001</v>
      </c>
      <c r="I37" s="10">
        <v>298594988.59999996</v>
      </c>
      <c r="J37" s="11"/>
      <c r="K37" s="11">
        <v>347206116.79999983</v>
      </c>
      <c r="L37" s="11">
        <v>460024471.10000008</v>
      </c>
    </row>
    <row r="38" spans="1:12" ht="7.5" customHeight="1">
      <c r="B38" s="6"/>
      <c r="C38" s="6"/>
      <c r="E38" s="7"/>
      <c r="F38" s="7"/>
      <c r="G38" s="7"/>
      <c r="H38" s="6"/>
      <c r="I38" s="6"/>
      <c r="J38" s="7"/>
      <c r="K38" s="7"/>
      <c r="L38" s="7"/>
    </row>
    <row r="39" spans="1:12">
      <c r="A39" t="s">
        <v>36</v>
      </c>
      <c r="B39" s="6">
        <v>276688430.39999998</v>
      </c>
      <c r="C39" s="6">
        <v>738830566.20000005</v>
      </c>
      <c r="E39" s="7">
        <v>81253975.700000003</v>
      </c>
      <c r="F39" s="7">
        <v>437088628.60000002</v>
      </c>
      <c r="G39" s="7"/>
      <c r="H39" s="6">
        <v>62738568.100000001</v>
      </c>
      <c r="I39" s="6">
        <v>108940526.90000001</v>
      </c>
      <c r="J39" s="7"/>
      <c r="K39" s="7">
        <v>132695886.59999999</v>
      </c>
      <c r="L39" s="7">
        <v>192801410.70000002</v>
      </c>
    </row>
    <row r="40" spans="1:12">
      <c r="A40" t="s">
        <v>37</v>
      </c>
      <c r="B40" s="6">
        <v>130755412.30000001</v>
      </c>
      <c r="C40" s="6">
        <v>167857462.30000001</v>
      </c>
      <c r="E40" s="7">
        <v>38745231.600000001</v>
      </c>
      <c r="F40" s="7">
        <v>69544991.400000006</v>
      </c>
      <c r="G40" s="7"/>
      <c r="H40" s="6">
        <v>41270608.299999997</v>
      </c>
      <c r="I40" s="6">
        <v>41836214.700000003</v>
      </c>
      <c r="J40" s="7"/>
      <c r="K40" s="7">
        <v>50739572.400000021</v>
      </c>
      <c r="L40" s="7">
        <v>56476256.200000003</v>
      </c>
    </row>
    <row r="41" spans="1:12">
      <c r="A41" t="s">
        <v>38</v>
      </c>
      <c r="B41" s="6">
        <v>320316022.5</v>
      </c>
      <c r="C41" s="6">
        <v>623338707.10000002</v>
      </c>
      <c r="E41" s="7">
        <v>123010780.80000001</v>
      </c>
      <c r="F41" s="7">
        <v>355488754.69999999</v>
      </c>
      <c r="G41" s="7"/>
      <c r="H41" s="6">
        <v>90794183.700000003</v>
      </c>
      <c r="I41" s="6">
        <v>106666266.40000001</v>
      </c>
      <c r="J41" s="7"/>
      <c r="K41" s="7">
        <v>106511057.99999999</v>
      </c>
      <c r="L41" s="7">
        <v>161183686.00000003</v>
      </c>
    </row>
    <row r="42" spans="1:12">
      <c r="A42" s="77" t="s">
        <v>39</v>
      </c>
      <c r="B42" s="8">
        <v>136367938.40000001</v>
      </c>
      <c r="C42" s="8">
        <v>160941862.80000001</v>
      </c>
      <c r="D42" s="77"/>
      <c r="E42" s="9">
        <v>36716681.600000001</v>
      </c>
      <c r="F42" s="9">
        <v>70226763.300000012</v>
      </c>
      <c r="G42" s="9"/>
      <c r="H42" s="8">
        <v>42391657.300000004</v>
      </c>
      <c r="I42" s="8">
        <v>41151980.700000003</v>
      </c>
      <c r="J42" s="9"/>
      <c r="K42" s="9">
        <v>57259599.500000007</v>
      </c>
      <c r="L42" s="9">
        <v>49563118.799999997</v>
      </c>
    </row>
    <row r="43" spans="1:12">
      <c r="A43" s="74" t="s">
        <v>40</v>
      </c>
      <c r="B43" s="10">
        <f>B41+B42</f>
        <v>456683960.89999998</v>
      </c>
      <c r="C43" s="10">
        <f t="shared" ref="C43:L43" si="2">C41+C42</f>
        <v>784280569.9000001</v>
      </c>
      <c r="D43" s="11"/>
      <c r="E43" s="11">
        <f t="shared" si="2"/>
        <v>159727462.40000001</v>
      </c>
      <c r="F43" s="11">
        <f t="shared" si="2"/>
        <v>425715518</v>
      </c>
      <c r="G43" s="11"/>
      <c r="H43" s="10">
        <f t="shared" si="2"/>
        <v>133185841</v>
      </c>
      <c r="I43" s="10">
        <f t="shared" si="2"/>
        <v>147818247.10000002</v>
      </c>
      <c r="J43" s="11"/>
      <c r="K43" s="11">
        <f t="shared" si="2"/>
        <v>163770657.5</v>
      </c>
      <c r="L43" s="11">
        <f t="shared" si="2"/>
        <v>210746804.80000001</v>
      </c>
    </row>
    <row r="44" spans="1:12">
      <c r="A44" s="74" t="s">
        <v>41</v>
      </c>
      <c r="B44" s="10">
        <f>B40+B43</f>
        <v>587439373.20000005</v>
      </c>
      <c r="C44" s="10">
        <f t="shared" ref="C44:L44" si="3">C40+C43</f>
        <v>952138032.20000005</v>
      </c>
      <c r="D44" s="11"/>
      <c r="E44" s="11">
        <f t="shared" si="3"/>
        <v>198472694</v>
      </c>
      <c r="F44" s="11">
        <f t="shared" si="3"/>
        <v>495260509.39999998</v>
      </c>
      <c r="G44" s="11"/>
      <c r="H44" s="10">
        <f t="shared" si="3"/>
        <v>174456449.30000001</v>
      </c>
      <c r="I44" s="10">
        <f t="shared" si="3"/>
        <v>189654461.80000001</v>
      </c>
      <c r="J44" s="11"/>
      <c r="K44" s="11">
        <f t="shared" si="3"/>
        <v>214510229.90000004</v>
      </c>
      <c r="L44" s="11">
        <f t="shared" si="3"/>
        <v>267223061</v>
      </c>
    </row>
    <row r="45" spans="1:12" s="14" customFormat="1">
      <c r="A45" s="74" t="s">
        <v>42</v>
      </c>
      <c r="B45" s="10">
        <v>864127803.5999999</v>
      </c>
      <c r="C45" s="10">
        <v>1690968598.4000001</v>
      </c>
      <c r="E45" s="11">
        <v>279726669.69999999</v>
      </c>
      <c r="F45" s="11">
        <v>932349138.00000012</v>
      </c>
      <c r="G45" s="11"/>
      <c r="H45" s="10">
        <v>237195017.40000001</v>
      </c>
      <c r="I45" s="10">
        <v>298594988.70000005</v>
      </c>
      <c r="J45" s="11"/>
      <c r="K45" s="11">
        <v>347206116.49999988</v>
      </c>
      <c r="L45" s="11">
        <v>460024471.69999993</v>
      </c>
    </row>
    <row r="46" spans="1:12">
      <c r="B46" s="6"/>
      <c r="C46" s="6"/>
      <c r="E46" s="7"/>
      <c r="F46" s="7"/>
      <c r="G46" s="7"/>
      <c r="H46" s="6"/>
      <c r="I46" s="6"/>
      <c r="J46" s="7"/>
      <c r="K46" s="7">
        <v>0</v>
      </c>
      <c r="L46" s="7">
        <v>0</v>
      </c>
    </row>
    <row r="47" spans="1:12">
      <c r="A47" s="74" t="s">
        <v>43</v>
      </c>
      <c r="B47" s="6"/>
      <c r="C47" s="6"/>
      <c r="E47" s="7"/>
      <c r="F47" s="7"/>
      <c r="G47" s="7"/>
      <c r="H47" s="6"/>
      <c r="I47" s="6"/>
      <c r="J47" s="7"/>
      <c r="K47" s="7">
        <v>0</v>
      </c>
      <c r="L47" s="7">
        <v>0</v>
      </c>
    </row>
    <row r="48" spans="1:12">
      <c r="A48" t="s">
        <v>44</v>
      </c>
      <c r="B48" s="6">
        <v>-910663.50000000047</v>
      </c>
      <c r="C48" s="6">
        <v>6897146.9000000004</v>
      </c>
      <c r="E48" s="7">
        <v>-4969346.8</v>
      </c>
      <c r="F48" s="7">
        <v>-3385374</v>
      </c>
      <c r="G48" s="7"/>
      <c r="H48" s="6">
        <v>71633.899999999907</v>
      </c>
      <c r="I48" s="6">
        <v>1245052.7</v>
      </c>
      <c r="J48" s="7"/>
      <c r="K48" s="7">
        <v>3987049.3999999994</v>
      </c>
      <c r="L48" s="7">
        <v>9037468.2000000011</v>
      </c>
    </row>
    <row r="49" spans="1:12">
      <c r="A49" s="77" t="s">
        <v>45</v>
      </c>
      <c r="B49" s="8">
        <v>44702208.700000003</v>
      </c>
      <c r="C49" s="8">
        <v>79764203.900000006</v>
      </c>
      <c r="D49" s="9"/>
      <c r="E49" s="9">
        <v>16510829.9</v>
      </c>
      <c r="F49" s="9">
        <v>39129338.799999997</v>
      </c>
      <c r="G49" s="9"/>
      <c r="H49" s="8">
        <v>6406856.7999999998</v>
      </c>
      <c r="I49" s="8">
        <v>9227534.2999999989</v>
      </c>
      <c r="J49" s="9"/>
      <c r="K49" s="9">
        <v>21784522</v>
      </c>
      <c r="L49" s="9">
        <v>31407330.800000012</v>
      </c>
    </row>
    <row r="50" spans="1:12" s="14" customFormat="1">
      <c r="A50" s="74" t="s">
        <v>46</v>
      </c>
      <c r="B50" s="10">
        <v>43791545.200000003</v>
      </c>
      <c r="C50" s="10">
        <v>86661350.800000012</v>
      </c>
      <c r="E50" s="11">
        <v>11541483.100000001</v>
      </c>
      <c r="F50" s="11">
        <v>35743964.799999997</v>
      </c>
      <c r="G50" s="11"/>
      <c r="H50" s="10">
        <v>6478490.6999999993</v>
      </c>
      <c r="I50" s="10">
        <v>10472587</v>
      </c>
      <c r="J50" s="11"/>
      <c r="K50" s="11">
        <v>25771571.400000002</v>
      </c>
      <c r="L50" s="11">
        <v>40444799.000000015</v>
      </c>
    </row>
    <row r="51" spans="1:12">
      <c r="A51" s="77" t="s">
        <v>47</v>
      </c>
      <c r="B51" s="8">
        <v>-5094462.2999999989</v>
      </c>
      <c r="C51" s="8">
        <v>-6312253.1999999983</v>
      </c>
      <c r="D51" s="77"/>
      <c r="E51" s="9">
        <v>877958.2</v>
      </c>
      <c r="F51" s="9">
        <v>790960.99999999953</v>
      </c>
      <c r="G51" s="9"/>
      <c r="H51" s="8">
        <v>-4091704.7999999993</v>
      </c>
      <c r="I51" s="8">
        <v>-4343166.3</v>
      </c>
      <c r="J51" s="9"/>
      <c r="K51" s="9">
        <v>-1880715.6999999997</v>
      </c>
      <c r="L51" s="9">
        <v>-2760047.8999999976</v>
      </c>
    </row>
    <row r="52" spans="1:12" s="14" customFormat="1">
      <c r="A52" s="74" t="s">
        <v>48</v>
      </c>
      <c r="B52" s="10">
        <v>38697082.899999999</v>
      </c>
      <c r="C52" s="10">
        <v>80349097.600000009</v>
      </c>
      <c r="E52" s="11">
        <v>12419441.300000003</v>
      </c>
      <c r="F52" s="11">
        <v>36534925.799999997</v>
      </c>
      <c r="G52" s="11"/>
      <c r="H52" s="10">
        <v>2386785.8999999994</v>
      </c>
      <c r="I52" s="10">
        <v>6129420.7000000002</v>
      </c>
      <c r="J52" s="11"/>
      <c r="K52" s="11">
        <v>23890855.699999996</v>
      </c>
      <c r="L52" s="11">
        <v>37684751.100000009</v>
      </c>
    </row>
    <row r="53" spans="1:12">
      <c r="A53" t="s">
        <v>49</v>
      </c>
      <c r="B53" s="6">
        <v>-54637033.500000015</v>
      </c>
      <c r="C53" s="6">
        <v>-99510995.699999988</v>
      </c>
      <c r="E53" s="7">
        <v>-22398254.600000005</v>
      </c>
      <c r="F53" s="7">
        <v>-51407321.20000001</v>
      </c>
      <c r="G53" s="7"/>
      <c r="H53" s="6">
        <v>-9442884.8000000007</v>
      </c>
      <c r="I53" s="6">
        <v>-12761738.300000001</v>
      </c>
      <c r="J53" s="7"/>
      <c r="K53" s="7">
        <v>-22795894.100000009</v>
      </c>
      <c r="L53" s="7">
        <v>-35341936.199999973</v>
      </c>
    </row>
    <row r="54" spans="1:12">
      <c r="A54" s="77" t="s">
        <v>50</v>
      </c>
      <c r="B54" s="8">
        <v>16440930.999999996</v>
      </c>
      <c r="C54" s="8">
        <v>23147724.199999996</v>
      </c>
      <c r="D54" s="77"/>
      <c r="E54" s="9">
        <v>11263727.399999999</v>
      </c>
      <c r="F54" s="9">
        <v>20116879.500000004</v>
      </c>
      <c r="G54" s="9"/>
      <c r="H54" s="8">
        <v>6963290.2000000011</v>
      </c>
      <c r="I54" s="8">
        <v>6659114.5999999987</v>
      </c>
      <c r="J54" s="9"/>
      <c r="K54" s="9">
        <v>-1786086.6000000034</v>
      </c>
      <c r="L54" s="9">
        <v>-3628269.9000000069</v>
      </c>
    </row>
    <row r="55" spans="1:12" s="14" customFormat="1">
      <c r="A55" s="74" t="s">
        <v>51</v>
      </c>
      <c r="B55" s="10">
        <v>500980.39999998244</v>
      </c>
      <c r="C55" s="10">
        <v>3985826.0999999922</v>
      </c>
      <c r="E55" s="11">
        <v>1284914.0999999982</v>
      </c>
      <c r="F55" s="11">
        <v>5244484.099999994</v>
      </c>
      <c r="G55" s="11"/>
      <c r="H55" s="10">
        <v>-92808.700000003446</v>
      </c>
      <c r="I55" s="10">
        <v>26796.999999997905</v>
      </c>
      <c r="J55" s="11"/>
      <c r="K55" s="11">
        <v>-691125.00000001234</v>
      </c>
      <c r="L55" s="11">
        <v>-1285454.9999999998</v>
      </c>
    </row>
  </sheetData>
  <mergeCells count="7">
    <mergeCell ref="E4:F4"/>
    <mergeCell ref="H4:I4"/>
    <mergeCell ref="K4:L4"/>
    <mergeCell ref="B5:C5"/>
    <mergeCell ref="E5:F5"/>
    <mergeCell ref="H5:I5"/>
    <mergeCell ref="K5:L5"/>
  </mergeCells>
  <hyperlinks>
    <hyperlink ref="A1" location="Efnisyfirlit!A1" display="Efnisyfirlit" xr:uid="{E75CD83D-4148-4E3D-9DA4-8DC07DBB6E3B}"/>
  </hyperlink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D819-90A4-4778-BC0C-D269D585E027}">
  <dimension ref="A1"/>
  <sheetViews>
    <sheetView workbookViewId="0"/>
  </sheetViews>
  <sheetFormatPr defaultRowHeight="15"/>
  <cols>
    <col min="1" max="1" width="8.85546875" customWidth="1"/>
  </cols>
  <sheetData>
    <row r="1" spans="1:1">
      <c r="A1" s="71" t="s">
        <v>690</v>
      </c>
    </row>
  </sheetData>
  <hyperlinks>
    <hyperlink ref="A1" location="Efnisyfirlit!A1" display="Efnisyfirlit" xr:uid="{8EE3E94B-0B2F-431D-A469-85F51CD3C4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9847-D045-4D4B-88D1-22F23A6B50FF}">
  <dimension ref="A1:O33"/>
  <sheetViews>
    <sheetView workbookViewId="0"/>
  </sheetViews>
  <sheetFormatPr defaultRowHeight="15"/>
  <cols>
    <col min="1" max="1" width="26.140625" customWidth="1"/>
    <col min="2" max="2" width="11.5703125" customWidth="1"/>
    <col min="3" max="3" width="0.5703125" customWidth="1"/>
    <col min="4" max="4" width="11.42578125" customWidth="1"/>
    <col min="5" max="6" width="12.140625" customWidth="1"/>
    <col min="7" max="7" width="10.5703125" customWidth="1"/>
    <col min="8" max="8" width="11.5703125" customWidth="1"/>
    <col min="9" max="9" width="0.5703125" customWidth="1"/>
    <col min="10" max="10" width="13" customWidth="1"/>
    <col min="11" max="11" width="10.85546875" customWidth="1"/>
    <col min="12" max="12" width="0.5703125" customWidth="1"/>
    <col min="13" max="13" width="12" customWidth="1"/>
  </cols>
  <sheetData>
    <row r="1" spans="1:13">
      <c r="A1" s="71" t="s">
        <v>690</v>
      </c>
    </row>
    <row r="2" spans="1:13" ht="15.75">
      <c r="A2" s="61" t="s">
        <v>799</v>
      </c>
    </row>
    <row r="4" spans="1:13">
      <c r="B4" s="89" t="s">
        <v>52</v>
      </c>
      <c r="C4" s="102"/>
      <c r="D4" s="103" t="s">
        <v>53</v>
      </c>
      <c r="E4" s="103" t="s">
        <v>54</v>
      </c>
      <c r="F4" s="103" t="s">
        <v>55</v>
      </c>
      <c r="G4" s="104"/>
      <c r="H4" s="89" t="s">
        <v>24</v>
      </c>
      <c r="I4" s="105"/>
      <c r="J4" s="106" t="s">
        <v>56</v>
      </c>
      <c r="K4" s="103" t="s">
        <v>57</v>
      </c>
      <c r="L4" s="42"/>
      <c r="M4" s="89"/>
    </row>
    <row r="5" spans="1:13">
      <c r="B5" s="91" t="s">
        <v>58</v>
      </c>
      <c r="C5" s="102"/>
      <c r="D5" s="107" t="s">
        <v>59</v>
      </c>
      <c r="E5" s="107" t="s">
        <v>60</v>
      </c>
      <c r="F5" s="107" t="s">
        <v>61</v>
      </c>
      <c r="G5" s="90" t="s">
        <v>23</v>
      </c>
      <c r="H5" s="91" t="s">
        <v>62</v>
      </c>
      <c r="I5" s="105"/>
      <c r="J5" s="108" t="s">
        <v>63</v>
      </c>
      <c r="K5" s="107" t="s">
        <v>64</v>
      </c>
      <c r="L5" s="42"/>
      <c r="M5" s="91" t="s">
        <v>65</v>
      </c>
    </row>
    <row r="6" spans="1:13">
      <c r="A6" s="109" t="s">
        <v>66</v>
      </c>
      <c r="B6" s="92"/>
      <c r="H6" s="92"/>
      <c r="M6" s="92"/>
    </row>
    <row r="7" spans="1:13">
      <c r="A7" s="4" t="s">
        <v>67</v>
      </c>
      <c r="B7" s="110">
        <v>298577242.86300004</v>
      </c>
      <c r="C7" s="6"/>
      <c r="D7" s="6"/>
      <c r="E7" s="6"/>
      <c r="F7" s="6"/>
      <c r="G7" s="6"/>
      <c r="H7" s="110"/>
      <c r="I7" s="6"/>
      <c r="J7" s="6"/>
      <c r="K7" s="6"/>
      <c r="L7" s="6"/>
      <c r="M7" s="110">
        <v>298577242.86300004</v>
      </c>
    </row>
    <row r="8" spans="1:13">
      <c r="A8" t="s">
        <v>68</v>
      </c>
      <c r="B8" s="111">
        <v>64579711.550999992</v>
      </c>
      <c r="C8" s="7"/>
      <c r="D8" s="7"/>
      <c r="E8" s="7"/>
      <c r="F8" s="7"/>
      <c r="G8" s="7"/>
      <c r="H8" s="111"/>
      <c r="I8" s="7"/>
      <c r="J8" s="7"/>
      <c r="K8" s="7"/>
      <c r="L8" s="7"/>
      <c r="M8" s="111">
        <v>64579711.550999992</v>
      </c>
    </row>
    <row r="9" spans="1:13">
      <c r="A9" s="4" t="s">
        <v>69</v>
      </c>
      <c r="B9" s="110">
        <v>70782930.993000001</v>
      </c>
      <c r="C9" s="6"/>
      <c r="D9" s="6"/>
      <c r="E9" s="6"/>
      <c r="F9" s="6"/>
      <c r="G9" s="6"/>
      <c r="H9" s="110"/>
      <c r="I9" s="6"/>
      <c r="J9" s="6"/>
      <c r="K9" s="6"/>
      <c r="L9" s="6"/>
      <c r="M9" s="110">
        <v>70782930.993000001</v>
      </c>
    </row>
    <row r="10" spans="1:13">
      <c r="A10" s="77" t="s">
        <v>692</v>
      </c>
      <c r="B10" s="112">
        <v>7413156.8339999998</v>
      </c>
      <c r="C10" s="9"/>
      <c r="D10" s="9"/>
      <c r="E10" s="9"/>
      <c r="F10" s="9"/>
      <c r="G10" s="9"/>
      <c r="H10" s="112"/>
      <c r="I10" s="9"/>
      <c r="J10" s="9"/>
      <c r="K10" s="9"/>
      <c r="L10" s="9"/>
      <c r="M10" s="112">
        <v>7413156.8339999998</v>
      </c>
    </row>
    <row r="11" spans="1:13">
      <c r="A11" t="s">
        <v>70</v>
      </c>
      <c r="B11" s="111">
        <v>441353042.24100006</v>
      </c>
      <c r="C11" s="7"/>
      <c r="D11" s="7"/>
      <c r="E11" s="7"/>
      <c r="F11" s="7"/>
      <c r="G11" s="7"/>
      <c r="H11" s="111"/>
      <c r="I11" s="7"/>
      <c r="J11" s="7"/>
      <c r="K11" s="7"/>
      <c r="L11" s="7"/>
      <c r="M11" s="111">
        <v>441353042.24100006</v>
      </c>
    </row>
    <row r="12" spans="1:13">
      <c r="B12" s="111"/>
      <c r="C12" s="7"/>
      <c r="D12" s="7"/>
      <c r="E12" s="7"/>
      <c r="F12" s="7"/>
      <c r="G12" s="7"/>
      <c r="H12" s="111"/>
      <c r="I12" s="7"/>
      <c r="J12" s="7"/>
      <c r="K12" s="7"/>
      <c r="L12" s="7"/>
      <c r="M12" s="111"/>
    </row>
    <row r="13" spans="1:13">
      <c r="A13" s="4" t="s">
        <v>71</v>
      </c>
      <c r="B13" s="110">
        <v>19485253.893000007</v>
      </c>
      <c r="C13" s="6"/>
      <c r="D13" s="6">
        <v>58546420.975999951</v>
      </c>
      <c r="E13" s="6"/>
      <c r="F13" s="6">
        <v>53450056.533000007</v>
      </c>
      <c r="G13" s="6"/>
      <c r="H13" s="110">
        <v>111996477.50899996</v>
      </c>
      <c r="I13" s="6"/>
      <c r="J13" s="6"/>
      <c r="K13" s="6"/>
      <c r="L13" s="6"/>
      <c r="M13" s="110">
        <f t="shared" ref="M13:M26" si="0">B13-H13</f>
        <v>-92511223.615999952</v>
      </c>
    </row>
    <row r="14" spans="1:13">
      <c r="A14" t="s">
        <v>72</v>
      </c>
      <c r="B14" s="111">
        <v>2728640.9200000004</v>
      </c>
      <c r="C14" s="7"/>
      <c r="D14" s="7">
        <v>1125511.6919999998</v>
      </c>
      <c r="E14" s="7"/>
      <c r="F14" s="7">
        <v>867552.91599999985</v>
      </c>
      <c r="G14" s="7"/>
      <c r="H14" s="111">
        <v>1993064.6079999995</v>
      </c>
      <c r="I14" s="7"/>
      <c r="J14" s="7"/>
      <c r="K14" s="7"/>
      <c r="L14" s="7"/>
      <c r="M14" s="111">
        <f t="shared" si="0"/>
        <v>735576.31200000085</v>
      </c>
    </row>
    <row r="15" spans="1:13">
      <c r="A15" s="4" t="s">
        <v>73</v>
      </c>
      <c r="B15" s="110">
        <v>18816443.708999995</v>
      </c>
      <c r="C15" s="6"/>
      <c r="D15" s="6">
        <v>153974581.45700002</v>
      </c>
      <c r="E15" s="6"/>
      <c r="F15" s="6">
        <v>83715586.200000033</v>
      </c>
      <c r="G15" s="6"/>
      <c r="H15" s="110">
        <v>237690167.65700006</v>
      </c>
      <c r="I15" s="6"/>
      <c r="J15" s="6"/>
      <c r="K15" s="6"/>
      <c r="L15" s="6"/>
      <c r="M15" s="110">
        <f t="shared" si="0"/>
        <v>-218873723.94800007</v>
      </c>
    </row>
    <row r="16" spans="1:13">
      <c r="A16" t="s">
        <v>74</v>
      </c>
      <c r="B16" s="111">
        <v>2260005.0189999999</v>
      </c>
      <c r="C16" s="7"/>
      <c r="D16" s="7">
        <v>5027924.3060000008</v>
      </c>
      <c r="E16" s="7"/>
      <c r="F16" s="7">
        <v>11096576.004000003</v>
      </c>
      <c r="G16" s="7"/>
      <c r="H16" s="111">
        <v>16124500.310000002</v>
      </c>
      <c r="I16" s="7"/>
      <c r="J16" s="7"/>
      <c r="K16" s="7"/>
      <c r="L16" s="7"/>
      <c r="M16" s="111">
        <f t="shared" si="0"/>
        <v>-13864495.291000003</v>
      </c>
    </row>
    <row r="17" spans="1:13">
      <c r="A17" s="4" t="s">
        <v>75</v>
      </c>
      <c r="B17" s="110">
        <v>13174144.577000003</v>
      </c>
      <c r="C17" s="6"/>
      <c r="D17" s="6">
        <v>18781320.265000008</v>
      </c>
      <c r="E17" s="6"/>
      <c r="F17" s="6">
        <v>39259544.030999929</v>
      </c>
      <c r="G17" s="6"/>
      <c r="H17" s="110">
        <v>58040864.295999937</v>
      </c>
      <c r="I17" s="6"/>
      <c r="J17" s="6"/>
      <c r="K17" s="6"/>
      <c r="L17" s="6"/>
      <c r="M17" s="110">
        <f t="shared" si="0"/>
        <v>-44866719.718999937</v>
      </c>
    </row>
    <row r="18" spans="1:13">
      <c r="A18" t="s">
        <v>76</v>
      </c>
      <c r="B18" s="111">
        <v>2265670.9240000006</v>
      </c>
      <c r="C18" s="7"/>
      <c r="D18" s="7">
        <v>2518052.1119999993</v>
      </c>
      <c r="E18" s="7"/>
      <c r="F18" s="7">
        <v>5932773.5750000011</v>
      </c>
      <c r="G18" s="7"/>
      <c r="H18" s="111">
        <v>8450825.6870000008</v>
      </c>
      <c r="I18" s="7"/>
      <c r="J18" s="7"/>
      <c r="K18" s="7"/>
      <c r="L18" s="7"/>
      <c r="M18" s="111">
        <f t="shared" si="0"/>
        <v>-6185154.7630000003</v>
      </c>
    </row>
    <row r="19" spans="1:13">
      <c r="A19" s="4" t="s">
        <v>77</v>
      </c>
      <c r="B19" s="110">
        <v>9581605.7269999981</v>
      </c>
      <c r="C19" s="6"/>
      <c r="D19" s="6">
        <v>1315936.4929999998</v>
      </c>
      <c r="E19" s="6"/>
      <c r="F19" s="6">
        <v>9598362.569999991</v>
      </c>
      <c r="G19" s="6"/>
      <c r="H19" s="110">
        <v>10914299.06299999</v>
      </c>
      <c r="I19" s="6"/>
      <c r="J19" s="6"/>
      <c r="K19" s="6"/>
      <c r="L19" s="6"/>
      <c r="M19" s="110">
        <f t="shared" si="0"/>
        <v>-1332693.3359999917</v>
      </c>
    </row>
    <row r="20" spans="1:13">
      <c r="A20" t="s">
        <v>78</v>
      </c>
      <c r="B20" s="111">
        <v>2386282.0299999993</v>
      </c>
      <c r="C20" s="7"/>
      <c r="D20" s="7">
        <v>3731998.3789999983</v>
      </c>
      <c r="E20" s="7"/>
      <c r="F20" s="7">
        <v>3485197.1670000022</v>
      </c>
      <c r="G20" s="7"/>
      <c r="H20" s="111">
        <v>7217195.5460000001</v>
      </c>
      <c r="I20" s="7"/>
      <c r="J20" s="7"/>
      <c r="K20" s="7"/>
      <c r="L20" s="7"/>
      <c r="M20" s="111">
        <f t="shared" si="0"/>
        <v>-4830913.5160000008</v>
      </c>
    </row>
    <row r="21" spans="1:13">
      <c r="A21" s="4" t="s">
        <v>79</v>
      </c>
      <c r="B21" s="110">
        <v>1460933.5099999998</v>
      </c>
      <c r="C21" s="6"/>
      <c r="D21" s="6">
        <v>818749.41300000006</v>
      </c>
      <c r="E21" s="6"/>
      <c r="F21" s="6">
        <v>23976567.318999991</v>
      </c>
      <c r="G21" s="6"/>
      <c r="H21" s="110">
        <v>24795316.73199999</v>
      </c>
      <c r="I21" s="6"/>
      <c r="J21" s="6"/>
      <c r="K21" s="6"/>
      <c r="L21" s="6"/>
      <c r="M21" s="110">
        <f t="shared" si="0"/>
        <v>-23334383.221999988</v>
      </c>
    </row>
    <row r="22" spans="1:13">
      <c r="A22" t="s">
        <v>80</v>
      </c>
      <c r="B22" s="111">
        <v>758938.84100000025</v>
      </c>
      <c r="C22" s="7"/>
      <c r="D22" s="7">
        <v>1823172.8080000002</v>
      </c>
      <c r="E22" s="7"/>
      <c r="F22" s="7">
        <v>6510936.7769999988</v>
      </c>
      <c r="G22" s="7"/>
      <c r="H22" s="111">
        <v>8334109.584999999</v>
      </c>
      <c r="I22" s="7"/>
      <c r="J22" s="7"/>
      <c r="K22" s="7"/>
      <c r="L22" s="7"/>
      <c r="M22" s="111">
        <f t="shared" si="0"/>
        <v>-7575170.743999999</v>
      </c>
    </row>
    <row r="23" spans="1:13">
      <c r="A23" s="4" t="s">
        <v>81</v>
      </c>
      <c r="B23" s="110">
        <v>586688.90899999987</v>
      </c>
      <c r="C23" s="6"/>
      <c r="D23" s="6">
        <v>458342.19099999976</v>
      </c>
      <c r="E23" s="6"/>
      <c r="F23" s="6">
        <v>1808078.2419999992</v>
      </c>
      <c r="G23" s="6"/>
      <c r="H23" s="110">
        <v>2266420.4329999988</v>
      </c>
      <c r="I23" s="6"/>
      <c r="J23" s="6"/>
      <c r="K23" s="6"/>
      <c r="L23" s="6"/>
      <c r="M23" s="110">
        <f t="shared" si="0"/>
        <v>-1679731.5239999988</v>
      </c>
    </row>
    <row r="24" spans="1:13">
      <c r="A24" t="s">
        <v>82</v>
      </c>
      <c r="B24" s="111">
        <v>15474.625</v>
      </c>
      <c r="C24" s="7"/>
      <c r="D24" s="7">
        <v>671.79399999999998</v>
      </c>
      <c r="E24" s="7"/>
      <c r="F24" s="7">
        <v>666295.34299999999</v>
      </c>
      <c r="G24" s="7"/>
      <c r="H24" s="111">
        <v>666967.13699999999</v>
      </c>
      <c r="I24" s="7"/>
      <c r="J24" s="7"/>
      <c r="K24" s="7"/>
      <c r="L24" s="7"/>
      <c r="M24" s="111">
        <f t="shared" si="0"/>
        <v>-651492.51199999999</v>
      </c>
    </row>
    <row r="25" spans="1:13">
      <c r="A25" s="4" t="s">
        <v>83</v>
      </c>
      <c r="B25" s="110">
        <v>6446091.203999999</v>
      </c>
      <c r="C25" s="6"/>
      <c r="D25" s="6">
        <v>17219519.257000003</v>
      </c>
      <c r="E25" s="6"/>
      <c r="F25" s="6">
        <v>19148042.739999995</v>
      </c>
      <c r="G25" s="6"/>
      <c r="H25" s="110">
        <v>36367561.996999994</v>
      </c>
      <c r="I25" s="6"/>
      <c r="J25" s="6"/>
      <c r="K25" s="6"/>
      <c r="L25" s="6"/>
      <c r="M25" s="110">
        <f t="shared" si="0"/>
        <v>-29921470.792999994</v>
      </c>
    </row>
    <row r="26" spans="1:13">
      <c r="A26" t="s">
        <v>84</v>
      </c>
      <c r="B26" s="111"/>
      <c r="C26" s="7"/>
      <c r="D26" s="7">
        <v>1246087.787</v>
      </c>
      <c r="E26" s="7">
        <v>16045618.206999999</v>
      </c>
      <c r="F26" s="7"/>
      <c r="G26" s="7"/>
      <c r="H26" s="111">
        <v>17291705.993999999</v>
      </c>
      <c r="I26" s="7"/>
      <c r="J26" s="7"/>
      <c r="K26" s="7"/>
      <c r="L26" s="7"/>
      <c r="M26" s="111">
        <f t="shared" si="0"/>
        <v>-17291705.993999999</v>
      </c>
    </row>
    <row r="27" spans="1:13">
      <c r="A27" s="4" t="s">
        <v>85</v>
      </c>
      <c r="B27" s="110"/>
      <c r="C27" s="6"/>
      <c r="D27" s="6"/>
      <c r="E27" s="6"/>
      <c r="F27" s="6"/>
      <c r="G27" s="6"/>
      <c r="H27" s="110"/>
      <c r="I27" s="6"/>
      <c r="J27" s="6"/>
      <c r="K27" s="6">
        <v>9436.9539999999997</v>
      </c>
      <c r="L27" s="6"/>
      <c r="M27" s="110">
        <v>9436.9539999999997</v>
      </c>
    </row>
    <row r="28" spans="1:13">
      <c r="A28" s="77" t="s">
        <v>86</v>
      </c>
      <c r="B28" s="112"/>
      <c r="C28" s="9"/>
      <c r="D28" s="9"/>
      <c r="E28" s="9"/>
      <c r="F28" s="9"/>
      <c r="G28" s="9"/>
      <c r="H28" s="112"/>
      <c r="I28" s="9"/>
      <c r="J28" s="9">
        <v>16583418.220999997</v>
      </c>
      <c r="K28" s="9"/>
      <c r="L28" s="9"/>
      <c r="M28" s="112">
        <v>16583418.221000001</v>
      </c>
    </row>
    <row r="29" spans="1:13">
      <c r="A29" s="14" t="s">
        <v>87</v>
      </c>
      <c r="B29" s="113">
        <f>B11+SUM(B13:B28)</f>
        <v>521319216.12900007</v>
      </c>
      <c r="C29" s="11"/>
      <c r="D29" s="11">
        <f t="shared" ref="D29:M29" si="1">D11+SUM(D13:D28)</f>
        <v>266588288.92999998</v>
      </c>
      <c r="E29" s="11">
        <f t="shared" si="1"/>
        <v>16045618.206999999</v>
      </c>
      <c r="F29" s="11">
        <f t="shared" si="1"/>
        <v>259515569.41699994</v>
      </c>
      <c r="G29" s="11"/>
      <c r="H29" s="113">
        <f t="shared" si="1"/>
        <v>542149476.5539999</v>
      </c>
      <c r="I29" s="11"/>
      <c r="J29" s="11">
        <f t="shared" si="1"/>
        <v>16583418.220999997</v>
      </c>
      <c r="K29" s="11">
        <f t="shared" si="1"/>
        <v>9436.9539999999997</v>
      </c>
      <c r="L29" s="11"/>
      <c r="M29" s="113">
        <f t="shared" si="1"/>
        <v>-4237405.2499998808</v>
      </c>
    </row>
    <row r="30" spans="1:13">
      <c r="B30" s="94"/>
      <c r="H30" s="94"/>
      <c r="M30" s="94"/>
    </row>
    <row r="31" spans="1:13">
      <c r="A31" s="4" t="s">
        <v>88</v>
      </c>
      <c r="B31" s="110">
        <f>B33-B29</f>
        <v>4675568.9709999561</v>
      </c>
      <c r="C31" s="6"/>
      <c r="D31" s="6">
        <f t="shared" ref="D31:M31" si="2">D33-D29</f>
        <v>12043613.170000046</v>
      </c>
      <c r="E31" s="6">
        <f t="shared" si="2"/>
        <v>698231.19300000183</v>
      </c>
      <c r="F31" s="6">
        <f t="shared" si="2"/>
        <v>-69529730.01699993</v>
      </c>
      <c r="G31" s="6">
        <f t="shared" si="2"/>
        <v>20550700.500000004</v>
      </c>
      <c r="H31" s="110">
        <f t="shared" si="2"/>
        <v>-36237185.153999925</v>
      </c>
      <c r="I31" s="6"/>
      <c r="J31" s="6">
        <f t="shared" si="2"/>
        <v>-37600264.621000007</v>
      </c>
      <c r="K31" s="6">
        <f t="shared" si="2"/>
        <v>14252.145999999999</v>
      </c>
      <c r="L31" s="6"/>
      <c r="M31" s="110">
        <f t="shared" si="2"/>
        <v>3326741.6499999189</v>
      </c>
    </row>
    <row r="32" spans="1:13">
      <c r="B32" s="94"/>
      <c r="H32" s="94"/>
      <c r="M32" s="94"/>
    </row>
    <row r="33" spans="1:15">
      <c r="A33" s="14" t="s">
        <v>89</v>
      </c>
      <c r="B33" s="114">
        <v>525994785.10000002</v>
      </c>
      <c r="C33" s="11"/>
      <c r="D33" s="11">
        <v>278631902.10000002</v>
      </c>
      <c r="E33" s="11">
        <v>16743849.4</v>
      </c>
      <c r="F33" s="11">
        <v>189985839.40000001</v>
      </c>
      <c r="G33" s="11">
        <v>20550700.500000004</v>
      </c>
      <c r="H33" s="114">
        <v>505912291.39999998</v>
      </c>
      <c r="I33" s="11"/>
      <c r="J33" s="11">
        <v>-21016846.40000001</v>
      </c>
      <c r="K33" s="11">
        <v>23689.1</v>
      </c>
      <c r="L33" s="11"/>
      <c r="M33" s="114">
        <v>-910663.59999996203</v>
      </c>
      <c r="O33" s="7"/>
    </row>
  </sheetData>
  <hyperlinks>
    <hyperlink ref="A1" location="Efnisyfirlit!A1" display="Efnisyfirlit" xr:uid="{33459F09-36AC-44DA-BB31-CD7598C8E3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4AC8-7685-42BC-976C-40FBCDB0AC2B}">
  <dimension ref="A1:W151"/>
  <sheetViews>
    <sheetView workbookViewId="0"/>
  </sheetViews>
  <sheetFormatPr defaultColWidth="8.85546875" defaultRowHeight="15"/>
  <cols>
    <col min="1" max="1" width="33.28515625" style="165" customWidth="1"/>
    <col min="2" max="15" width="12.42578125" style="165" hidden="1" customWidth="1"/>
    <col min="16" max="16" width="13.140625" style="165" hidden="1" customWidth="1"/>
    <col min="17" max="23" width="12.5703125" style="165" customWidth="1"/>
    <col min="24" max="16384" width="8.85546875" style="165"/>
  </cols>
  <sheetData>
    <row r="1" spans="1:23">
      <c r="A1" s="71" t="s">
        <v>690</v>
      </c>
    </row>
    <row r="2" spans="1:23">
      <c r="A2" s="164" t="s">
        <v>800</v>
      </c>
    </row>
    <row r="4" spans="1:23">
      <c r="A4" s="164" t="s">
        <v>90</v>
      </c>
    </row>
    <row r="5" spans="1:23">
      <c r="B5" s="166">
        <v>2002</v>
      </c>
      <c r="C5" s="167">
        <v>2003</v>
      </c>
      <c r="D5" s="166">
        <v>2004</v>
      </c>
      <c r="E5" s="167">
        <v>2005</v>
      </c>
      <c r="F5" s="166">
        <v>2006</v>
      </c>
      <c r="G5" s="167">
        <v>2007</v>
      </c>
      <c r="H5" s="166">
        <v>2008</v>
      </c>
      <c r="I5" s="167">
        <v>2009</v>
      </c>
      <c r="J5" s="166">
        <v>2010</v>
      </c>
      <c r="K5" s="167">
        <v>2011</v>
      </c>
      <c r="L5" s="166">
        <v>2012</v>
      </c>
      <c r="M5" s="167">
        <v>2013</v>
      </c>
      <c r="N5" s="166">
        <v>2014</v>
      </c>
      <c r="O5" s="167">
        <v>2015</v>
      </c>
      <c r="P5" s="166">
        <v>2016</v>
      </c>
      <c r="Q5" s="167">
        <v>2017</v>
      </c>
      <c r="R5" s="166">
        <v>2018</v>
      </c>
      <c r="S5" s="167">
        <v>2019</v>
      </c>
      <c r="T5" s="166">
        <v>2020</v>
      </c>
      <c r="U5" s="167">
        <v>2021</v>
      </c>
      <c r="V5" s="166">
        <v>2022</v>
      </c>
      <c r="W5" s="167">
        <v>2023</v>
      </c>
    </row>
    <row r="6" spans="1:23">
      <c r="A6" s="168" t="s">
        <v>91</v>
      </c>
      <c r="C6" s="169"/>
      <c r="E6" s="169"/>
      <c r="G6" s="169"/>
      <c r="I6" s="169"/>
      <c r="K6" s="169"/>
      <c r="M6" s="169"/>
      <c r="O6" s="169"/>
      <c r="Q6" s="169"/>
      <c r="S6" s="169"/>
      <c r="U6" s="169"/>
      <c r="W6" s="169"/>
    </row>
    <row r="7" spans="1:23">
      <c r="A7" s="165" t="s">
        <v>16</v>
      </c>
      <c r="B7" s="170">
        <v>64738805</v>
      </c>
      <c r="C7" s="171">
        <v>68494678</v>
      </c>
      <c r="D7" s="170">
        <v>74141010.365700006</v>
      </c>
      <c r="E7" s="171">
        <v>83787089.555000007</v>
      </c>
      <c r="F7" s="170">
        <v>96665641.859999999</v>
      </c>
      <c r="G7" s="171">
        <v>111918365.81999999</v>
      </c>
      <c r="H7" s="170">
        <v>124494602.76000001</v>
      </c>
      <c r="I7" s="171">
        <v>127468440.41</v>
      </c>
      <c r="J7" s="170">
        <v>126325560</v>
      </c>
      <c r="K7" s="171">
        <v>138368570</v>
      </c>
      <c r="L7" s="170">
        <v>147688802.14199999</v>
      </c>
      <c r="M7" s="171">
        <v>158247103</v>
      </c>
      <c r="N7" s="170">
        <v>167199855</v>
      </c>
      <c r="O7" s="171">
        <v>180215769</v>
      </c>
      <c r="P7" s="170">
        <v>200864226.31199998</v>
      </c>
      <c r="Q7" s="171">
        <v>222439669.69999999</v>
      </c>
      <c r="R7" s="170">
        <v>242134067.70000002</v>
      </c>
      <c r="S7" s="171">
        <v>259830413.303</v>
      </c>
      <c r="T7" s="170">
        <v>270743049.78600007</v>
      </c>
      <c r="U7" s="171">
        <v>291997076.70000005</v>
      </c>
      <c r="V7" s="170">
        <v>319436110</v>
      </c>
      <c r="W7" s="171">
        <v>363149570.39999998</v>
      </c>
    </row>
    <row r="8" spans="1:23">
      <c r="A8" s="165" t="s">
        <v>17</v>
      </c>
      <c r="B8" s="170">
        <v>7805037</v>
      </c>
      <c r="C8" s="171">
        <v>8152793</v>
      </c>
      <c r="D8" s="170">
        <v>8796265.5710000005</v>
      </c>
      <c r="E8" s="171">
        <v>10550246.119000001</v>
      </c>
      <c r="F8" s="170">
        <v>12880197.210000001</v>
      </c>
      <c r="G8" s="171">
        <v>15868986.859999999</v>
      </c>
      <c r="H8" s="170">
        <v>16129234.359999999</v>
      </c>
      <c r="I8" s="171">
        <v>14954799.66</v>
      </c>
      <c r="J8" s="170">
        <v>16328584</v>
      </c>
      <c r="K8" s="171">
        <v>24092252</v>
      </c>
      <c r="L8" s="170">
        <v>25622056.897</v>
      </c>
      <c r="M8" s="171">
        <v>27609296</v>
      </c>
      <c r="N8" s="170">
        <v>29686233</v>
      </c>
      <c r="O8" s="171">
        <v>33286598</v>
      </c>
      <c r="P8" s="170">
        <v>37301582.971000001</v>
      </c>
      <c r="Q8" s="171">
        <v>40908266.700000003</v>
      </c>
      <c r="R8" s="170">
        <v>43138836.699999996</v>
      </c>
      <c r="S8" s="171">
        <v>45544717.883000001</v>
      </c>
      <c r="T8" s="170">
        <v>46455629.311000012</v>
      </c>
      <c r="U8" s="171">
        <v>48948652.199999996</v>
      </c>
      <c r="V8" s="170">
        <v>61345446.399999999</v>
      </c>
      <c r="W8" s="171">
        <v>73935747.600000009</v>
      </c>
    </row>
    <row r="9" spans="1:23">
      <c r="A9" s="172" t="s">
        <v>18</v>
      </c>
      <c r="B9" s="173">
        <v>14595031</v>
      </c>
      <c r="C9" s="174">
        <v>16169360</v>
      </c>
      <c r="D9" s="173">
        <v>18695538.712899998</v>
      </c>
      <c r="E9" s="174">
        <v>23072084.386</v>
      </c>
      <c r="F9" s="173">
        <v>29445543.609999999</v>
      </c>
      <c r="G9" s="174">
        <v>35172283.07</v>
      </c>
      <c r="H9" s="173">
        <v>26329317.780000001</v>
      </c>
      <c r="I9" s="174">
        <v>28475592.699999999</v>
      </c>
      <c r="J9" s="173">
        <v>30548098</v>
      </c>
      <c r="K9" s="174">
        <v>29940217</v>
      </c>
      <c r="L9" s="173">
        <v>33251713.421</v>
      </c>
      <c r="M9" s="174">
        <v>37364632</v>
      </c>
      <c r="N9" s="173">
        <v>38182455</v>
      </c>
      <c r="O9" s="174">
        <v>41620622</v>
      </c>
      <c r="P9" s="173">
        <v>46853468.787</v>
      </c>
      <c r="Q9" s="174">
        <v>52291527.700000003</v>
      </c>
      <c r="R9" s="173">
        <v>49806811.800000004</v>
      </c>
      <c r="S9" s="174">
        <v>48626169.828999996</v>
      </c>
      <c r="T9" s="173">
        <v>51441441.244000003</v>
      </c>
      <c r="U9" s="174">
        <v>63832383.599999994</v>
      </c>
      <c r="V9" s="173">
        <v>80424954</v>
      </c>
      <c r="W9" s="174">
        <v>88909467.100000024</v>
      </c>
    </row>
    <row r="10" spans="1:23">
      <c r="A10" s="164" t="s">
        <v>19</v>
      </c>
      <c r="B10" s="175">
        <v>87138873</v>
      </c>
      <c r="C10" s="176">
        <v>92816831</v>
      </c>
      <c r="D10" s="175">
        <v>101632814.64960001</v>
      </c>
      <c r="E10" s="176">
        <v>117409420.06</v>
      </c>
      <c r="F10" s="175">
        <v>138991382.68000001</v>
      </c>
      <c r="G10" s="176">
        <v>162959635.75</v>
      </c>
      <c r="H10" s="175">
        <v>166953154.90000001</v>
      </c>
      <c r="I10" s="176">
        <v>170898832.77000001</v>
      </c>
      <c r="J10" s="175">
        <v>173202242</v>
      </c>
      <c r="K10" s="176">
        <v>192401039</v>
      </c>
      <c r="L10" s="175">
        <v>206562572.45999998</v>
      </c>
      <c r="M10" s="176">
        <v>223221031</v>
      </c>
      <c r="N10" s="175">
        <v>235068543</v>
      </c>
      <c r="O10" s="176">
        <v>255122989</v>
      </c>
      <c r="P10" s="175">
        <v>285019278.06999999</v>
      </c>
      <c r="Q10" s="176">
        <v>315639464.09999996</v>
      </c>
      <c r="R10" s="175">
        <v>335079716.20000005</v>
      </c>
      <c r="S10" s="176">
        <v>354001301.01499999</v>
      </c>
      <c r="T10" s="175">
        <v>368640120.34100008</v>
      </c>
      <c r="U10" s="176">
        <v>404778112.5</v>
      </c>
      <c r="V10" s="175">
        <v>461206510.69999999</v>
      </c>
      <c r="W10" s="176">
        <v>525994785.10000002</v>
      </c>
    </row>
    <row r="11" spans="1:23">
      <c r="B11" s="175"/>
      <c r="C11" s="176"/>
      <c r="D11" s="175"/>
      <c r="E11" s="176"/>
      <c r="F11" s="175"/>
      <c r="G11" s="176"/>
      <c r="H11" s="175"/>
      <c r="I11" s="176"/>
      <c r="J11" s="175"/>
      <c r="K11" s="176"/>
      <c r="L11" s="175"/>
      <c r="M11" s="176"/>
      <c r="N11" s="175"/>
      <c r="O11" s="176"/>
      <c r="P11" s="175"/>
      <c r="Q11" s="176"/>
      <c r="R11" s="175"/>
      <c r="S11" s="176"/>
      <c r="T11" s="175"/>
      <c r="U11" s="176"/>
      <c r="V11" s="175"/>
      <c r="W11" s="176"/>
    </row>
    <row r="12" spans="1:23">
      <c r="A12" s="165" t="s">
        <v>20</v>
      </c>
      <c r="B12" s="170">
        <v>45255365</v>
      </c>
      <c r="C12" s="171">
        <v>49296961</v>
      </c>
      <c r="D12" s="170">
        <v>51452630</v>
      </c>
      <c r="E12" s="171">
        <v>58743738.313000001</v>
      </c>
      <c r="F12" s="170">
        <v>66949597.630000003</v>
      </c>
      <c r="G12" s="171">
        <v>72493932.439999998</v>
      </c>
      <c r="H12" s="170">
        <v>81438913.829999998</v>
      </c>
      <c r="I12" s="171">
        <v>88297475.790000007</v>
      </c>
      <c r="J12" s="170">
        <v>90350673</v>
      </c>
      <c r="K12" s="171">
        <v>98341257</v>
      </c>
      <c r="L12" s="170">
        <v>104042586.87199999</v>
      </c>
      <c r="M12" s="171">
        <v>110663069</v>
      </c>
      <c r="N12" s="170">
        <v>122214954</v>
      </c>
      <c r="O12" s="171">
        <v>136622529</v>
      </c>
      <c r="P12" s="170">
        <v>145239379.43700001</v>
      </c>
      <c r="Q12" s="171">
        <v>166944384.89999998</v>
      </c>
      <c r="R12" s="170">
        <v>173655671.19999999</v>
      </c>
      <c r="S12" s="171">
        <v>188709547.29400006</v>
      </c>
      <c r="T12" s="170">
        <v>210897127.74899998</v>
      </c>
      <c r="U12" s="171">
        <v>232360282.10000002</v>
      </c>
      <c r="V12" s="170">
        <v>254870641.10000005</v>
      </c>
      <c r="W12" s="171">
        <v>278631902.10000002</v>
      </c>
    </row>
    <row r="13" spans="1:23">
      <c r="A13" s="165" t="s">
        <v>21</v>
      </c>
      <c r="B13" s="170">
        <v>5857905</v>
      </c>
      <c r="C13" s="171">
        <v>3556041</v>
      </c>
      <c r="D13" s="170">
        <v>5796830</v>
      </c>
      <c r="E13" s="171">
        <v>6454022.2300000004</v>
      </c>
      <c r="F13" s="170">
        <v>10184705.17</v>
      </c>
      <c r="G13" s="171">
        <v>3535927.84</v>
      </c>
      <c r="H13" s="170">
        <v>3444201.97</v>
      </c>
      <c r="I13" s="171">
        <v>409978.61</v>
      </c>
      <c r="J13" s="170">
        <v>1482887</v>
      </c>
      <c r="K13" s="171">
        <v>7400557</v>
      </c>
      <c r="L13" s="170">
        <v>6172447</v>
      </c>
      <c r="M13" s="171">
        <v>2317443</v>
      </c>
      <c r="N13" s="170">
        <v>7880249</v>
      </c>
      <c r="O13" s="171">
        <v>19957285</v>
      </c>
      <c r="P13" s="170">
        <v>13797230</v>
      </c>
      <c r="Q13" s="171">
        <v>14431905</v>
      </c>
      <c r="R13" s="170">
        <v>11059634.199999999</v>
      </c>
      <c r="S13" s="171">
        <v>7272114.9000000004</v>
      </c>
      <c r="T13" s="170">
        <v>11092824</v>
      </c>
      <c r="U13" s="171">
        <v>11748179.800000001</v>
      </c>
      <c r="V13" s="170">
        <v>14667718.199999999</v>
      </c>
      <c r="W13" s="171">
        <v>16743849.4</v>
      </c>
    </row>
    <row r="14" spans="1:23">
      <c r="A14" s="165" t="s">
        <v>22</v>
      </c>
      <c r="B14" s="170">
        <v>37033331</v>
      </c>
      <c r="C14" s="171">
        <v>40153136</v>
      </c>
      <c r="D14" s="170">
        <v>42080120.92970001</v>
      </c>
      <c r="E14" s="171">
        <v>45018156.473999999</v>
      </c>
      <c r="F14" s="170">
        <v>52203093.149999999</v>
      </c>
      <c r="G14" s="171">
        <v>61661719.630000003</v>
      </c>
      <c r="H14" s="170">
        <v>75793098.730000004</v>
      </c>
      <c r="I14" s="171">
        <v>71554132.060000002</v>
      </c>
      <c r="J14" s="170">
        <v>69849494</v>
      </c>
      <c r="K14" s="171">
        <v>73623877</v>
      </c>
      <c r="L14" s="170">
        <v>77515500.788000003</v>
      </c>
      <c r="M14" s="171">
        <v>85669576</v>
      </c>
      <c r="N14" s="170">
        <v>92296256</v>
      </c>
      <c r="O14" s="171">
        <v>95831847</v>
      </c>
      <c r="P14" s="170">
        <v>99495940.434</v>
      </c>
      <c r="Q14" s="171">
        <v>104535777.19999999</v>
      </c>
      <c r="R14" s="170">
        <v>115918409.80000001</v>
      </c>
      <c r="S14" s="171">
        <v>127367689.37000002</v>
      </c>
      <c r="T14" s="170">
        <v>135670025.479</v>
      </c>
      <c r="U14" s="171">
        <v>145823682.80000001</v>
      </c>
      <c r="V14" s="170">
        <v>171420917.79999998</v>
      </c>
      <c r="W14" s="171">
        <v>189985839.40000001</v>
      </c>
    </row>
    <row r="15" spans="1:23">
      <c r="A15" s="172" t="s">
        <v>23</v>
      </c>
      <c r="B15" s="173">
        <v>4049692</v>
      </c>
      <c r="C15" s="174">
        <v>4303106</v>
      </c>
      <c r="D15" s="173">
        <v>4552586.57</v>
      </c>
      <c r="E15" s="174">
        <v>5042452.28</v>
      </c>
      <c r="F15" s="173">
        <v>5409327.3899999997</v>
      </c>
      <c r="G15" s="174">
        <v>5918573.7400000002</v>
      </c>
      <c r="H15" s="173">
        <v>6232275.0899999999</v>
      </c>
      <c r="I15" s="174">
        <v>7110074.3499999996</v>
      </c>
      <c r="J15" s="173">
        <v>8854277</v>
      </c>
      <c r="K15" s="174">
        <v>9387128</v>
      </c>
      <c r="L15" s="173">
        <v>9654264.4409999996</v>
      </c>
      <c r="M15" s="174">
        <v>10020963</v>
      </c>
      <c r="N15" s="173">
        <v>10570941</v>
      </c>
      <c r="O15" s="174">
        <v>11169414</v>
      </c>
      <c r="P15" s="173">
        <v>11755254.888</v>
      </c>
      <c r="Q15" s="174">
        <v>12196451.4</v>
      </c>
      <c r="R15" s="173">
        <v>12955238.999999998</v>
      </c>
      <c r="S15" s="174">
        <v>13845328.982999999</v>
      </c>
      <c r="T15" s="173">
        <v>15046855.107999999</v>
      </c>
      <c r="U15" s="174">
        <v>16373344.6</v>
      </c>
      <c r="V15" s="173">
        <v>18709980.399999999</v>
      </c>
      <c r="W15" s="174">
        <v>20550700.500000004</v>
      </c>
    </row>
    <row r="16" spans="1:23">
      <c r="A16" s="164" t="s">
        <v>24</v>
      </c>
      <c r="B16" s="175">
        <v>92196293</v>
      </c>
      <c r="C16" s="176">
        <v>97309244</v>
      </c>
      <c r="D16" s="175">
        <v>103882167.03569999</v>
      </c>
      <c r="E16" s="176">
        <v>115258369.29700001</v>
      </c>
      <c r="F16" s="175">
        <v>134746723.34</v>
      </c>
      <c r="G16" s="176">
        <v>143610153.65000001</v>
      </c>
      <c r="H16" s="175">
        <v>166908489.62</v>
      </c>
      <c r="I16" s="176">
        <v>167371660.81</v>
      </c>
      <c r="J16" s="175">
        <v>170537330</v>
      </c>
      <c r="K16" s="176">
        <v>188752820</v>
      </c>
      <c r="L16" s="175">
        <v>197384799.10100001</v>
      </c>
      <c r="M16" s="176">
        <v>208671051</v>
      </c>
      <c r="N16" s="175">
        <v>232962400</v>
      </c>
      <c r="O16" s="176">
        <v>263581074</v>
      </c>
      <c r="P16" s="175">
        <v>270287804.759</v>
      </c>
      <c r="Q16" s="176">
        <v>298108518.49999994</v>
      </c>
      <c r="R16" s="175">
        <v>313588954.19999999</v>
      </c>
      <c r="S16" s="176">
        <v>337194680.54700005</v>
      </c>
      <c r="T16" s="175">
        <v>372706832.33599997</v>
      </c>
      <c r="U16" s="176">
        <v>406305489.30000007</v>
      </c>
      <c r="V16" s="175">
        <v>459669257.5</v>
      </c>
      <c r="W16" s="176">
        <v>505912291.39999998</v>
      </c>
    </row>
    <row r="17" spans="1:23">
      <c r="B17" s="175"/>
      <c r="C17" s="176"/>
      <c r="D17" s="175"/>
      <c r="E17" s="176"/>
      <c r="F17" s="175"/>
      <c r="G17" s="176"/>
      <c r="H17" s="175"/>
      <c r="I17" s="176"/>
      <c r="J17" s="175"/>
      <c r="K17" s="176"/>
      <c r="L17" s="175"/>
      <c r="M17" s="176"/>
      <c r="N17" s="175"/>
      <c r="O17" s="176"/>
      <c r="P17" s="175"/>
      <c r="Q17" s="176"/>
      <c r="R17" s="175"/>
      <c r="S17" s="176"/>
      <c r="T17" s="175"/>
      <c r="U17" s="176"/>
      <c r="V17" s="175"/>
      <c r="W17" s="176"/>
    </row>
    <row r="18" spans="1:23">
      <c r="A18" s="177" t="s">
        <v>25</v>
      </c>
      <c r="B18" s="178">
        <v>-5057420</v>
      </c>
      <c r="C18" s="179">
        <v>-4492413</v>
      </c>
      <c r="D18" s="178">
        <v>-2249352.3860999793</v>
      </c>
      <c r="E18" s="179">
        <v>2151050.7629999965</v>
      </c>
      <c r="F18" s="178">
        <v>4244659.3400000036</v>
      </c>
      <c r="G18" s="179">
        <v>19349482.099999994</v>
      </c>
      <c r="H18" s="178">
        <v>44665.280000001192</v>
      </c>
      <c r="I18" s="179">
        <v>3527171.9600000083</v>
      </c>
      <c r="J18" s="178">
        <v>2664911</v>
      </c>
      <c r="K18" s="179">
        <v>3648219</v>
      </c>
      <c r="L18" s="178">
        <f t="shared" ref="L18" si="0">L10-L16</f>
        <v>9177773.3589999676</v>
      </c>
      <c r="M18" s="179">
        <f>M10-M16</f>
        <v>14549980</v>
      </c>
      <c r="N18" s="178">
        <f>N10-N16</f>
        <v>2106143</v>
      </c>
      <c r="O18" s="179">
        <f>O10-O16</f>
        <v>-8458085</v>
      </c>
      <c r="P18" s="178">
        <v>14731473.31099999</v>
      </c>
      <c r="Q18" s="179">
        <v>17530945.600000024</v>
      </c>
      <c r="R18" s="178">
        <v>21490762.00000006</v>
      </c>
      <c r="S18" s="179">
        <v>16806620.467999935</v>
      </c>
      <c r="T18" s="178">
        <v>-4066711.9949998856</v>
      </c>
      <c r="U18" s="179">
        <v>-1527376.8000000715</v>
      </c>
      <c r="V18" s="178">
        <f>V10-V16</f>
        <v>1537253.1999999881</v>
      </c>
      <c r="W18" s="179">
        <f>W10-W16</f>
        <v>20082493.700000048</v>
      </c>
    </row>
    <row r="19" spans="1:23">
      <c r="B19" s="170"/>
      <c r="C19" s="171"/>
      <c r="D19" s="170"/>
      <c r="E19" s="171"/>
      <c r="F19" s="170"/>
      <c r="G19" s="171"/>
      <c r="H19" s="170"/>
      <c r="I19" s="171"/>
      <c r="J19" s="170"/>
      <c r="K19" s="171"/>
      <c r="L19" s="170"/>
      <c r="M19" s="171"/>
      <c r="N19" s="170"/>
      <c r="O19" s="171"/>
      <c r="P19" s="170"/>
      <c r="Q19" s="171"/>
      <c r="R19" s="170"/>
      <c r="S19" s="171"/>
      <c r="T19" s="170"/>
      <c r="U19" s="171"/>
      <c r="V19" s="170"/>
      <c r="W19" s="171"/>
    </row>
    <row r="20" spans="1:23">
      <c r="A20" s="165" t="s">
        <v>26</v>
      </c>
      <c r="B20" s="170">
        <v>5089894</v>
      </c>
      <c r="C20" s="171">
        <v>1359841</v>
      </c>
      <c r="D20" s="170">
        <v>3669753.3287999998</v>
      </c>
      <c r="E20" s="171">
        <v>2699041.9049999998</v>
      </c>
      <c r="F20" s="170">
        <v>-2380289.77</v>
      </c>
      <c r="G20" s="171">
        <v>3876594.27</v>
      </c>
      <c r="H20" s="170">
        <v>-22166953.039999999</v>
      </c>
      <c r="I20" s="171">
        <v>-9507643.3599999994</v>
      </c>
      <c r="J20" s="170">
        <v>2810338</v>
      </c>
      <c r="K20" s="171">
        <v>-11088378</v>
      </c>
      <c r="L20" s="170">
        <v>-8188058.7249999996</v>
      </c>
      <c r="M20" s="171">
        <v>-6211689</v>
      </c>
      <c r="N20" s="170">
        <v>-4422925</v>
      </c>
      <c r="O20" s="171">
        <v>-6774147</v>
      </c>
      <c r="P20" s="170">
        <v>-5904190.7979999995</v>
      </c>
      <c r="Q20" s="171">
        <v>-4662829.4000000004</v>
      </c>
      <c r="R20" s="170">
        <v>-6846237.7000000011</v>
      </c>
      <c r="S20" s="171">
        <v>-3287347.8049999969</v>
      </c>
      <c r="T20" s="170">
        <v>-8775996.972000001</v>
      </c>
      <c r="U20" s="171">
        <v>-11062491.699999999</v>
      </c>
      <c r="V20" s="170">
        <v>-22942511.400000002</v>
      </c>
      <c r="W20" s="171">
        <v>-21016846.40000001</v>
      </c>
    </row>
    <row r="21" spans="1:23">
      <c r="C21" s="169"/>
      <c r="E21" s="169"/>
      <c r="G21" s="169"/>
      <c r="I21" s="169"/>
      <c r="K21" s="169"/>
      <c r="M21" s="169"/>
      <c r="O21" s="169"/>
      <c r="Q21" s="169"/>
      <c r="S21" s="169"/>
      <c r="U21" s="169"/>
      <c r="W21" s="169"/>
    </row>
    <row r="22" spans="1:23">
      <c r="A22" s="177" t="s">
        <v>27</v>
      </c>
      <c r="B22" s="175">
        <v>32474</v>
      </c>
      <c r="C22" s="176">
        <v>-3132572</v>
      </c>
      <c r="D22" s="175">
        <v>1420400.9427000205</v>
      </c>
      <c r="E22" s="176">
        <v>4850092.6679999959</v>
      </c>
      <c r="F22" s="175">
        <v>1864369.5700000036</v>
      </c>
      <c r="G22" s="176">
        <v>23226076.369999994</v>
      </c>
      <c r="H22" s="175">
        <v>-22122287.759999998</v>
      </c>
      <c r="I22" s="176">
        <v>-5980471.3999999911</v>
      </c>
      <c r="J22" s="175">
        <v>5475250</v>
      </c>
      <c r="K22" s="176">
        <v>-7440159</v>
      </c>
      <c r="L22" s="175">
        <f>L18+L20</f>
        <v>989714.63399996795</v>
      </c>
      <c r="M22" s="176">
        <f>M18+M20</f>
        <v>8338291</v>
      </c>
      <c r="N22" s="175">
        <f>N18+N20</f>
        <v>-2316782</v>
      </c>
      <c r="O22" s="176">
        <f>O18+O20</f>
        <v>-15232232</v>
      </c>
      <c r="P22" s="175">
        <v>8827282.5129999891</v>
      </c>
      <c r="Q22" s="176">
        <v>12868116.200000023</v>
      </c>
      <c r="R22" s="175">
        <v>14644524.300000058</v>
      </c>
      <c r="S22" s="176">
        <v>13519272.662999939</v>
      </c>
      <c r="T22" s="175">
        <v>-12842708.966999887</v>
      </c>
      <c r="U22" s="176">
        <v>-12589868.500000071</v>
      </c>
      <c r="V22" s="175">
        <f>V18+V20</f>
        <v>-21405258.200000014</v>
      </c>
      <c r="W22" s="176">
        <f>W18+W20</f>
        <v>-934352.699999962</v>
      </c>
    </row>
    <row r="23" spans="1:23">
      <c r="B23" s="170"/>
      <c r="C23" s="171"/>
      <c r="D23" s="170"/>
      <c r="E23" s="171"/>
      <c r="F23" s="170"/>
      <c r="G23" s="171"/>
      <c r="H23" s="170"/>
      <c r="I23" s="171"/>
      <c r="J23" s="170"/>
      <c r="K23" s="171"/>
      <c r="L23" s="170"/>
      <c r="M23" s="171"/>
      <c r="N23" s="170"/>
      <c r="O23" s="171"/>
      <c r="P23" s="170"/>
      <c r="Q23" s="171"/>
      <c r="R23" s="170"/>
      <c r="S23" s="171"/>
      <c r="T23" s="170"/>
      <c r="U23" s="171"/>
      <c r="V23" s="170"/>
      <c r="W23" s="171"/>
    </row>
    <row r="24" spans="1:23">
      <c r="A24" s="165" t="s">
        <v>28</v>
      </c>
      <c r="B24" s="170">
        <v>656838</v>
      </c>
      <c r="C24" s="171">
        <v>312185</v>
      </c>
      <c r="D24" s="170">
        <v>937817.31499999994</v>
      </c>
      <c r="E24" s="171">
        <v>100651.667</v>
      </c>
      <c r="F24" s="170">
        <v>1775900.37</v>
      </c>
      <c r="G24" s="171">
        <v>25350898</v>
      </c>
      <c r="H24" s="170">
        <v>2870861.39</v>
      </c>
      <c r="I24" s="171">
        <v>9493029.9299999997</v>
      </c>
      <c r="J24" s="170">
        <v>-286927</v>
      </c>
      <c r="K24" s="171">
        <v>1329535</v>
      </c>
      <c r="L24" s="170">
        <v>299847</v>
      </c>
      <c r="M24" s="171">
        <v>1331998</v>
      </c>
      <c r="N24" s="170">
        <v>-4114235</v>
      </c>
      <c r="O24" s="171">
        <v>-49139</v>
      </c>
      <c r="P24" s="170">
        <v>-284366</v>
      </c>
      <c r="Q24" s="171">
        <v>366699.60000000003</v>
      </c>
      <c r="R24" s="170">
        <v>474417.1</v>
      </c>
      <c r="S24" s="171">
        <v>1090847.1000000001</v>
      </c>
      <c r="T24" s="170">
        <v>4053543.5</v>
      </c>
      <c r="U24" s="171">
        <v>3822218.1999999997</v>
      </c>
      <c r="V24" s="170">
        <v>86338.3</v>
      </c>
      <c r="W24" s="171">
        <v>23689.1</v>
      </c>
    </row>
    <row r="25" spans="1:23">
      <c r="C25" s="169"/>
      <c r="E25" s="169"/>
      <c r="G25" s="169"/>
      <c r="I25" s="169"/>
      <c r="K25" s="169"/>
      <c r="M25" s="169"/>
      <c r="O25" s="169"/>
      <c r="Q25" s="169"/>
      <c r="S25" s="169"/>
      <c r="U25" s="169"/>
      <c r="W25" s="169"/>
    </row>
    <row r="26" spans="1:23" ht="15.75" thickBot="1">
      <c r="A26" s="180" t="s">
        <v>29</v>
      </c>
      <c r="B26" s="181">
        <v>689312</v>
      </c>
      <c r="C26" s="182">
        <v>-2820387</v>
      </c>
      <c r="D26" s="181">
        <v>2358218.2577000204</v>
      </c>
      <c r="E26" s="182">
        <v>4950744.3349999962</v>
      </c>
      <c r="F26" s="181">
        <v>3640269.9400000037</v>
      </c>
      <c r="G26" s="182">
        <v>48576974.36999999</v>
      </c>
      <c r="H26" s="181">
        <v>-19251426.369999997</v>
      </c>
      <c r="I26" s="182">
        <v>3512558.5300000086</v>
      </c>
      <c r="J26" s="181">
        <v>5188322</v>
      </c>
      <c r="K26" s="182">
        <v>-6110625</v>
      </c>
      <c r="L26" s="181">
        <v>1289561.6339999679</v>
      </c>
      <c r="M26" s="182">
        <v>9670289</v>
      </c>
      <c r="N26" s="181">
        <v>-6431017</v>
      </c>
      <c r="O26" s="182">
        <v>-15281371</v>
      </c>
      <c r="P26" s="181">
        <v>8542916.5129999891</v>
      </c>
      <c r="Q26" s="182">
        <v>13234815.800000023</v>
      </c>
      <c r="R26" s="181">
        <v>15118941.400000058</v>
      </c>
      <c r="S26" s="182">
        <v>14610119.762999939</v>
      </c>
      <c r="T26" s="181">
        <v>-8789165.4669998866</v>
      </c>
      <c r="U26" s="182">
        <v>-8767650.3000000715</v>
      </c>
      <c r="V26" s="181">
        <v>-21318919.900000013</v>
      </c>
      <c r="W26" s="182">
        <v>-910663.59999996203</v>
      </c>
    </row>
    <row r="27" spans="1:23" ht="15.75" thickTop="1"/>
    <row r="29" spans="1:23">
      <c r="A29" s="164" t="s">
        <v>92</v>
      </c>
    </row>
    <row r="30" spans="1:23">
      <c r="B30" s="166">
        <v>2002</v>
      </c>
      <c r="C30" s="167">
        <v>2003</v>
      </c>
      <c r="D30" s="166">
        <v>2004</v>
      </c>
      <c r="E30" s="167">
        <v>2005</v>
      </c>
      <c r="F30" s="166">
        <v>2006</v>
      </c>
      <c r="G30" s="167">
        <v>2007</v>
      </c>
      <c r="H30" s="166">
        <v>2008</v>
      </c>
      <c r="I30" s="167">
        <v>2009</v>
      </c>
      <c r="J30" s="166">
        <v>2010</v>
      </c>
      <c r="K30" s="167">
        <v>2011</v>
      </c>
      <c r="L30" s="166">
        <v>2012</v>
      </c>
      <c r="M30" s="167">
        <v>2013</v>
      </c>
      <c r="N30" s="166">
        <v>2014</v>
      </c>
      <c r="O30" s="167">
        <v>2015</v>
      </c>
      <c r="P30" s="166">
        <v>2016</v>
      </c>
      <c r="Q30" s="167">
        <v>2017</v>
      </c>
      <c r="R30" s="166">
        <v>2018</v>
      </c>
      <c r="S30" s="167">
        <v>2019</v>
      </c>
      <c r="T30" s="166">
        <v>2020</v>
      </c>
      <c r="U30" s="167">
        <v>2021</v>
      </c>
      <c r="V30" s="166">
        <v>2022</v>
      </c>
      <c r="W30" s="167">
        <v>2023</v>
      </c>
    </row>
    <row r="31" spans="1:23">
      <c r="A31" s="168" t="s">
        <v>91</v>
      </c>
      <c r="B31" s="170"/>
      <c r="C31" s="171"/>
      <c r="D31" s="170"/>
      <c r="E31" s="171"/>
      <c r="F31" s="170"/>
      <c r="G31" s="171"/>
      <c r="H31" s="170"/>
      <c r="I31" s="171"/>
      <c r="J31" s="170"/>
      <c r="K31" s="171"/>
      <c r="L31" s="170"/>
      <c r="M31" s="171"/>
      <c r="N31" s="170"/>
      <c r="O31" s="171"/>
      <c r="P31" s="170"/>
      <c r="Q31" s="171"/>
      <c r="R31" s="170"/>
      <c r="S31" s="171"/>
      <c r="U31" s="171"/>
      <c r="W31" s="171"/>
    </row>
    <row r="32" spans="1:23">
      <c r="A32" s="165" t="s">
        <v>31</v>
      </c>
      <c r="B32" s="170">
        <v>112093465</v>
      </c>
      <c r="C32" s="171">
        <v>115906720</v>
      </c>
      <c r="D32" s="170">
        <v>123883168.53989999</v>
      </c>
      <c r="E32" s="171">
        <v>132478142.847</v>
      </c>
      <c r="F32" s="170">
        <v>144971744.16</v>
      </c>
      <c r="G32" s="171">
        <v>157779067.24000001</v>
      </c>
      <c r="H32" s="170">
        <v>193913662.43000001</v>
      </c>
      <c r="I32" s="171">
        <v>243056448.22999999</v>
      </c>
      <c r="J32" s="170">
        <v>311664247</v>
      </c>
      <c r="K32" s="171">
        <v>316714966</v>
      </c>
      <c r="L32" s="170">
        <v>328533781.20200002</v>
      </c>
      <c r="M32" s="171">
        <v>337272355</v>
      </c>
      <c r="N32" s="170">
        <v>353510736</v>
      </c>
      <c r="O32" s="171">
        <v>360628055</v>
      </c>
      <c r="P32" s="170">
        <v>367161213.56899995</v>
      </c>
      <c r="Q32" s="171">
        <v>392346726</v>
      </c>
      <c r="R32" s="170">
        <v>432604873.30000001</v>
      </c>
      <c r="S32" s="171">
        <v>462393852.76999986</v>
      </c>
      <c r="T32" s="170">
        <v>490957172.94000006</v>
      </c>
      <c r="U32" s="171">
        <v>531343278.30000007</v>
      </c>
      <c r="V32" s="170">
        <v>591839376.70000005</v>
      </c>
      <c r="W32" s="171">
        <v>655631680.19999993</v>
      </c>
    </row>
    <row r="33" spans="1:23">
      <c r="A33" s="172" t="s">
        <v>32</v>
      </c>
      <c r="B33" s="173">
        <v>62954694</v>
      </c>
      <c r="C33" s="174">
        <v>62982755</v>
      </c>
      <c r="D33" s="173">
        <v>63860147.803600006</v>
      </c>
      <c r="E33" s="174">
        <v>64787587.077</v>
      </c>
      <c r="F33" s="173">
        <v>62220521.649999999</v>
      </c>
      <c r="G33" s="174">
        <v>56538374.539999999</v>
      </c>
      <c r="H33" s="173">
        <v>59193961.210000001</v>
      </c>
      <c r="I33" s="174">
        <v>71234717.090000004</v>
      </c>
      <c r="J33" s="173">
        <v>61432094</v>
      </c>
      <c r="K33" s="174">
        <v>66377361</v>
      </c>
      <c r="L33" s="173">
        <v>65572640.088999994</v>
      </c>
      <c r="M33" s="174">
        <v>70920754</v>
      </c>
      <c r="N33" s="173">
        <v>65366667</v>
      </c>
      <c r="O33" s="174">
        <v>63033866</v>
      </c>
      <c r="P33" s="173">
        <v>62202299.676999994</v>
      </c>
      <c r="Q33" s="174">
        <v>74317235.800000012</v>
      </c>
      <c r="R33" s="173">
        <v>89574980.5</v>
      </c>
      <c r="S33" s="174">
        <v>88255981.832399994</v>
      </c>
      <c r="T33" s="173">
        <v>79674515.065999985</v>
      </c>
      <c r="U33" s="174">
        <v>79874216.799999997</v>
      </c>
      <c r="V33" s="173">
        <v>84827959</v>
      </c>
      <c r="W33" s="174">
        <v>83404112.700000003</v>
      </c>
    </row>
    <row r="34" spans="1:23">
      <c r="A34" s="165" t="s">
        <v>33</v>
      </c>
      <c r="B34" s="170">
        <v>175048159</v>
      </c>
      <c r="C34" s="171">
        <v>178889475</v>
      </c>
      <c r="D34" s="170">
        <v>187743316.34350002</v>
      </c>
      <c r="E34" s="171">
        <v>197265729.92399999</v>
      </c>
      <c r="F34" s="170">
        <v>207192265.81</v>
      </c>
      <c r="G34" s="171">
        <v>214317441.78</v>
      </c>
      <c r="H34" s="170">
        <v>253107623.63999999</v>
      </c>
      <c r="I34" s="171">
        <v>314291165.31999999</v>
      </c>
      <c r="J34" s="170">
        <v>373096341</v>
      </c>
      <c r="K34" s="171">
        <v>383092327</v>
      </c>
      <c r="L34" s="170">
        <f t="shared" ref="L34" si="1">L32+L33</f>
        <v>394106421.29100001</v>
      </c>
      <c r="M34" s="171">
        <f>M32+M33</f>
        <v>408193109</v>
      </c>
      <c r="N34" s="170">
        <f>N32+N33</f>
        <v>418877403</v>
      </c>
      <c r="O34" s="171">
        <f>O32+O33</f>
        <v>423661921</v>
      </c>
      <c r="P34" s="170">
        <v>429363513.24599993</v>
      </c>
      <c r="Q34" s="171">
        <v>466663961.80000001</v>
      </c>
      <c r="R34" s="170">
        <v>522179853.80000001</v>
      </c>
      <c r="S34" s="171">
        <v>550649834.60239983</v>
      </c>
      <c r="T34" s="170">
        <v>570631688.00600004</v>
      </c>
      <c r="U34" s="171">
        <v>611217495.10000002</v>
      </c>
      <c r="V34" s="170">
        <f>V32+V33</f>
        <v>676667335.70000005</v>
      </c>
      <c r="W34" s="171">
        <v>739035792.89999998</v>
      </c>
    </row>
    <row r="35" spans="1:23">
      <c r="A35" s="165" t="s">
        <v>34</v>
      </c>
      <c r="B35" s="170">
        <v>23750921</v>
      </c>
      <c r="C35" s="171">
        <v>26456398</v>
      </c>
      <c r="D35" s="170">
        <v>30738382.544</v>
      </c>
      <c r="E35" s="171">
        <v>34010652.864</v>
      </c>
      <c r="F35" s="170">
        <v>43911927.25</v>
      </c>
      <c r="G35" s="171">
        <v>81827029.950000003</v>
      </c>
      <c r="H35" s="170">
        <v>82397844.590000004</v>
      </c>
      <c r="I35" s="171">
        <v>71801220.890000001</v>
      </c>
      <c r="J35" s="170">
        <v>69837350</v>
      </c>
      <c r="K35" s="171">
        <v>64804814</v>
      </c>
      <c r="L35" s="170">
        <v>66178770.157000005</v>
      </c>
      <c r="M35" s="171">
        <v>56978373</v>
      </c>
      <c r="N35" s="170">
        <v>52958723</v>
      </c>
      <c r="O35" s="171">
        <v>56609103</v>
      </c>
      <c r="P35" s="170">
        <v>69560485.442999989</v>
      </c>
      <c r="Q35" s="171">
        <v>81405858.799999997</v>
      </c>
      <c r="R35" s="170">
        <v>79871163.700000003</v>
      </c>
      <c r="S35" s="171">
        <v>84300056.7016</v>
      </c>
      <c r="T35" s="170">
        <v>99843200.16399999</v>
      </c>
      <c r="U35" s="171">
        <v>102688461.39999999</v>
      </c>
      <c r="V35" s="170">
        <v>111630284.70000002</v>
      </c>
      <c r="W35" s="171">
        <v>125092010.99999999</v>
      </c>
    </row>
    <row r="36" spans="1:23">
      <c r="A36" s="164" t="s">
        <v>35</v>
      </c>
      <c r="B36" s="175">
        <v>198799080</v>
      </c>
      <c r="C36" s="176">
        <v>205345873</v>
      </c>
      <c r="D36" s="175">
        <v>218481698.88749999</v>
      </c>
      <c r="E36" s="176">
        <v>231276382.78799999</v>
      </c>
      <c r="F36" s="175">
        <v>251104193.06</v>
      </c>
      <c r="G36" s="176">
        <v>296144471.73000002</v>
      </c>
      <c r="H36" s="175">
        <v>335505468.23000002</v>
      </c>
      <c r="I36" s="176">
        <v>386092386.20999998</v>
      </c>
      <c r="J36" s="175">
        <v>442933691</v>
      </c>
      <c r="K36" s="176">
        <v>447897141</v>
      </c>
      <c r="L36" s="175">
        <v>460285191.44800001</v>
      </c>
      <c r="M36" s="176">
        <v>465171482</v>
      </c>
      <c r="N36" s="175">
        <v>471836126</v>
      </c>
      <c r="O36" s="176">
        <v>480271024</v>
      </c>
      <c r="P36" s="175">
        <v>498923998.68899989</v>
      </c>
      <c r="Q36" s="176">
        <v>548069820.5999999</v>
      </c>
      <c r="R36" s="175">
        <v>602051017.5</v>
      </c>
      <c r="S36" s="176">
        <v>634949891.30399978</v>
      </c>
      <c r="T36" s="175">
        <v>670474888.17000008</v>
      </c>
      <c r="U36" s="176">
        <v>713905956.50000012</v>
      </c>
      <c r="V36" s="175">
        <v>788297620.4000001</v>
      </c>
      <c r="W36" s="176">
        <v>864127803.89999986</v>
      </c>
    </row>
    <row r="37" spans="1:23">
      <c r="B37" s="175"/>
      <c r="C37" s="176"/>
      <c r="D37" s="175"/>
      <c r="E37" s="176"/>
      <c r="F37" s="175"/>
      <c r="G37" s="176"/>
      <c r="H37" s="175"/>
      <c r="I37" s="176"/>
      <c r="J37" s="175"/>
      <c r="K37" s="176"/>
      <c r="L37" s="175"/>
      <c r="M37" s="176"/>
      <c r="N37" s="175"/>
      <c r="O37" s="176"/>
      <c r="P37" s="175"/>
      <c r="Q37" s="176"/>
      <c r="R37" s="175"/>
      <c r="S37" s="176"/>
      <c r="T37" s="175"/>
      <c r="U37" s="176"/>
      <c r="V37" s="175"/>
      <c r="W37" s="176"/>
    </row>
    <row r="38" spans="1:23">
      <c r="A38" s="165" t="s">
        <v>36</v>
      </c>
      <c r="B38" s="170">
        <v>90493620</v>
      </c>
      <c r="C38" s="171">
        <v>83663873</v>
      </c>
      <c r="D38" s="170">
        <v>86802982.161300004</v>
      </c>
      <c r="E38" s="171">
        <v>94905650.747999996</v>
      </c>
      <c r="F38" s="170">
        <v>99177402.5</v>
      </c>
      <c r="G38" s="171">
        <v>160519827.19999999</v>
      </c>
      <c r="H38" s="170">
        <v>141278295.41</v>
      </c>
      <c r="I38" s="171">
        <v>161270446.38999999</v>
      </c>
      <c r="J38" s="170">
        <v>189421803</v>
      </c>
      <c r="K38" s="171">
        <v>187312698</v>
      </c>
      <c r="L38" s="170">
        <v>194745962.60600001</v>
      </c>
      <c r="M38" s="171">
        <v>204018362</v>
      </c>
      <c r="N38" s="170">
        <v>204178010</v>
      </c>
      <c r="O38" s="171">
        <v>189227313</v>
      </c>
      <c r="P38" s="170">
        <v>200748241.148</v>
      </c>
      <c r="Q38" s="171">
        <v>223052368.30000001</v>
      </c>
      <c r="R38" s="170">
        <v>246815204.19999987</v>
      </c>
      <c r="S38" s="171">
        <v>265745009.02000004</v>
      </c>
      <c r="T38" s="170">
        <v>259640122.02099997</v>
      </c>
      <c r="U38" s="171">
        <v>260703032.70000002</v>
      </c>
      <c r="V38" s="170">
        <v>261512789</v>
      </c>
      <c r="W38" s="171">
        <v>276688430.39999998</v>
      </c>
    </row>
    <row r="39" spans="1:23">
      <c r="A39" s="165" t="s">
        <v>37</v>
      </c>
      <c r="B39" s="170">
        <v>35816616</v>
      </c>
      <c r="C39" s="171">
        <v>43059430</v>
      </c>
      <c r="D39" s="170">
        <v>47681579.092099994</v>
      </c>
      <c r="E39" s="171">
        <v>53555665.369999997</v>
      </c>
      <c r="F39" s="170">
        <v>62602587.729999997</v>
      </c>
      <c r="G39" s="171">
        <v>37556125.619999997</v>
      </c>
      <c r="H39" s="170">
        <v>39638151.82</v>
      </c>
      <c r="I39" s="171">
        <v>38678301.329999998</v>
      </c>
      <c r="J39" s="170">
        <v>38574413</v>
      </c>
      <c r="K39" s="171">
        <v>44070013</v>
      </c>
      <c r="L39" s="170">
        <v>50481878</v>
      </c>
      <c r="M39" s="171">
        <v>49597543</v>
      </c>
      <c r="N39" s="170">
        <v>54926365</v>
      </c>
      <c r="O39" s="171">
        <v>71763849</v>
      </c>
      <c r="P39" s="170">
        <v>82005833</v>
      </c>
      <c r="Q39" s="171">
        <v>90938871</v>
      </c>
      <c r="R39" s="170">
        <v>97014902.699999988</v>
      </c>
      <c r="S39" s="171">
        <v>99061000.828999996</v>
      </c>
      <c r="T39" s="170">
        <v>105768952.2</v>
      </c>
      <c r="U39" s="171">
        <v>112268241.8</v>
      </c>
      <c r="V39" s="170">
        <v>120327428</v>
      </c>
      <c r="W39" s="171">
        <v>130755412.30000001</v>
      </c>
    </row>
    <row r="40" spans="1:23">
      <c r="A40" s="165" t="s">
        <v>38</v>
      </c>
      <c r="B40" s="170">
        <v>52929185</v>
      </c>
      <c r="C40" s="171">
        <v>56560586</v>
      </c>
      <c r="D40" s="170">
        <v>60106596.373399995</v>
      </c>
      <c r="E40" s="171">
        <v>58123307.486000001</v>
      </c>
      <c r="F40" s="170">
        <v>58195313.840000004</v>
      </c>
      <c r="G40" s="171">
        <v>57924787.409999996</v>
      </c>
      <c r="H40" s="170">
        <v>106306334.84</v>
      </c>
      <c r="I40" s="171">
        <v>136356083.69999999</v>
      </c>
      <c r="J40" s="170">
        <v>165591663</v>
      </c>
      <c r="K40" s="171">
        <v>170323636</v>
      </c>
      <c r="L40" s="170">
        <v>162841228</v>
      </c>
      <c r="M40" s="171">
        <v>160229362</v>
      </c>
      <c r="N40" s="170">
        <v>157809300</v>
      </c>
      <c r="O40" s="171">
        <v>164721711</v>
      </c>
      <c r="P40" s="170">
        <v>160019312.90399998</v>
      </c>
      <c r="Q40" s="171">
        <v>164817768</v>
      </c>
      <c r="R40" s="170">
        <v>185886573.50000003</v>
      </c>
      <c r="S40" s="171">
        <v>190198170.58540002</v>
      </c>
      <c r="T40" s="170">
        <v>218256321.92100003</v>
      </c>
      <c r="U40" s="171">
        <v>246656594.59999999</v>
      </c>
      <c r="V40" s="170">
        <v>284428709.60000002</v>
      </c>
      <c r="W40" s="171">
        <v>320316022.5</v>
      </c>
    </row>
    <row r="41" spans="1:23">
      <c r="A41" s="172" t="s">
        <v>39</v>
      </c>
      <c r="B41" s="173">
        <v>19559659</v>
      </c>
      <c r="C41" s="174">
        <v>22061982</v>
      </c>
      <c r="D41" s="173">
        <v>23890546.830700003</v>
      </c>
      <c r="E41" s="174">
        <v>24691763.296</v>
      </c>
      <c r="F41" s="173">
        <v>31128889.050000001</v>
      </c>
      <c r="G41" s="174">
        <v>40143732.68</v>
      </c>
      <c r="H41" s="173">
        <v>48282686.020000003</v>
      </c>
      <c r="I41" s="174">
        <v>49787555.079999998</v>
      </c>
      <c r="J41" s="173">
        <v>49345813</v>
      </c>
      <c r="K41" s="174">
        <v>46190794</v>
      </c>
      <c r="L41" s="173">
        <v>52216124.842</v>
      </c>
      <c r="M41" s="174">
        <v>51326215</v>
      </c>
      <c r="N41" s="173">
        <v>54922451</v>
      </c>
      <c r="O41" s="174">
        <v>54558152</v>
      </c>
      <c r="P41" s="173">
        <v>56150611.637000002</v>
      </c>
      <c r="Q41" s="174">
        <v>69260813.099999994</v>
      </c>
      <c r="R41" s="173">
        <v>72334337.200000003</v>
      </c>
      <c r="S41" s="174">
        <v>79945711.059599996</v>
      </c>
      <c r="T41" s="173">
        <v>86809492.127999991</v>
      </c>
      <c r="U41" s="174">
        <v>94278087.400000006</v>
      </c>
      <c r="V41" s="173">
        <v>122028693.89999999</v>
      </c>
      <c r="W41" s="174">
        <v>136367938.40000001</v>
      </c>
    </row>
    <row r="42" spans="1:23">
      <c r="A42" s="164" t="s">
        <v>40</v>
      </c>
      <c r="B42" s="175">
        <v>72488844</v>
      </c>
      <c r="C42" s="176">
        <v>78622568</v>
      </c>
      <c r="D42" s="175">
        <v>83997143.204100013</v>
      </c>
      <c r="E42" s="176">
        <v>82815070.782000005</v>
      </c>
      <c r="F42" s="175">
        <v>89324202.890000001</v>
      </c>
      <c r="G42" s="176">
        <v>98068520.090000004</v>
      </c>
      <c r="H42" s="175">
        <v>154589020.86000001</v>
      </c>
      <c r="I42" s="176">
        <v>186143638.77999997</v>
      </c>
      <c r="J42" s="175">
        <v>214937476</v>
      </c>
      <c r="K42" s="176">
        <v>216514429</v>
      </c>
      <c r="L42" s="175">
        <f t="shared" ref="L42" si="2">L40+L41</f>
        <v>215057352.84200001</v>
      </c>
      <c r="M42" s="176">
        <f>M40+M41</f>
        <v>211555577</v>
      </c>
      <c r="N42" s="175">
        <f>N40+N41</f>
        <v>212731751</v>
      </c>
      <c r="O42" s="176">
        <f>O40+O41</f>
        <v>219279863</v>
      </c>
      <c r="P42" s="175">
        <v>216169924.54099998</v>
      </c>
      <c r="Q42" s="176">
        <v>234078581.09999999</v>
      </c>
      <c r="R42" s="175">
        <v>258220910.70000005</v>
      </c>
      <c r="S42" s="176">
        <v>270143881.64499998</v>
      </c>
      <c r="T42" s="175">
        <v>305065814.04900002</v>
      </c>
      <c r="U42" s="176">
        <v>340934682</v>
      </c>
      <c r="V42" s="175">
        <f>V40+V41</f>
        <v>406457403.5</v>
      </c>
      <c r="W42" s="176">
        <f>W40+W41</f>
        <v>456683960.89999998</v>
      </c>
    </row>
    <row r="43" spans="1:23">
      <c r="A43" s="164" t="s">
        <v>41</v>
      </c>
      <c r="B43" s="175">
        <v>108305460</v>
      </c>
      <c r="C43" s="176">
        <v>121681998</v>
      </c>
      <c r="D43" s="175">
        <v>131678722.29619999</v>
      </c>
      <c r="E43" s="176">
        <v>136370736.15200001</v>
      </c>
      <c r="F43" s="175">
        <v>151926790.62</v>
      </c>
      <c r="G43" s="176">
        <v>135624645.71000001</v>
      </c>
      <c r="H43" s="175">
        <v>194227172.68000001</v>
      </c>
      <c r="I43" s="176">
        <v>224821940.10999995</v>
      </c>
      <c r="J43" s="175">
        <v>253511889</v>
      </c>
      <c r="K43" s="176">
        <v>260584442</v>
      </c>
      <c r="L43" s="175">
        <f t="shared" ref="L43" si="3">L42+L39</f>
        <v>265539230.84200001</v>
      </c>
      <c r="M43" s="176">
        <f>M42+M39</f>
        <v>261153120</v>
      </c>
      <c r="N43" s="175">
        <f>N42+N39</f>
        <v>267658116</v>
      </c>
      <c r="O43" s="176">
        <f>O42+O39</f>
        <v>291043712</v>
      </c>
      <c r="P43" s="175">
        <v>298175757.54100001</v>
      </c>
      <c r="Q43" s="176">
        <v>325017452.10000002</v>
      </c>
      <c r="R43" s="175">
        <v>355235813.40000004</v>
      </c>
      <c r="S43" s="176">
        <v>369204882.47399998</v>
      </c>
      <c r="T43" s="175">
        <v>410834766.24900001</v>
      </c>
      <c r="U43" s="176">
        <v>453202923.80000001</v>
      </c>
      <c r="V43" s="175">
        <f>V42+V39</f>
        <v>526784831.5</v>
      </c>
      <c r="W43" s="176">
        <f>W42+W39</f>
        <v>587439373.20000005</v>
      </c>
    </row>
    <row r="44" spans="1:23">
      <c r="A44" s="164" t="s">
        <v>42</v>
      </c>
      <c r="B44" s="175">
        <v>198799080</v>
      </c>
      <c r="C44" s="176">
        <v>205345871</v>
      </c>
      <c r="D44" s="175">
        <v>218481704.6895</v>
      </c>
      <c r="E44" s="176">
        <v>231276386.90000001</v>
      </c>
      <c r="F44" s="175">
        <v>251104193.12</v>
      </c>
      <c r="G44" s="176">
        <v>296144472.91000003</v>
      </c>
      <c r="H44" s="175">
        <v>335505468.08999997</v>
      </c>
      <c r="I44" s="176">
        <v>386092386.49999994</v>
      </c>
      <c r="J44" s="175">
        <v>442933692</v>
      </c>
      <c r="K44" s="176">
        <v>447897141</v>
      </c>
      <c r="L44" s="175">
        <v>460285193.44800001</v>
      </c>
      <c r="M44" s="176">
        <v>465171482</v>
      </c>
      <c r="N44" s="175">
        <v>471836126</v>
      </c>
      <c r="O44" s="176">
        <v>480271024</v>
      </c>
      <c r="P44" s="175">
        <v>498923998.68900001</v>
      </c>
      <c r="Q44" s="176">
        <v>548069820.39999998</v>
      </c>
      <c r="R44" s="175">
        <v>602051017.5999999</v>
      </c>
      <c r="S44" s="176">
        <v>634949891.49399996</v>
      </c>
      <c r="T44" s="175">
        <v>670474888.26999974</v>
      </c>
      <c r="U44" s="176">
        <v>713905956.49999976</v>
      </c>
      <c r="V44" s="175">
        <v>788297620.50000012</v>
      </c>
      <c r="W44" s="176">
        <v>864127803.5999999</v>
      </c>
    </row>
    <row r="47" spans="1:23">
      <c r="A47" s="164" t="s">
        <v>93</v>
      </c>
    </row>
    <row r="48" spans="1:23">
      <c r="B48" s="166">
        <v>2002</v>
      </c>
      <c r="C48" s="167">
        <v>2003</v>
      </c>
      <c r="D48" s="166">
        <v>2004</v>
      </c>
      <c r="E48" s="167">
        <v>2005</v>
      </c>
      <c r="F48" s="166">
        <v>2006</v>
      </c>
      <c r="G48" s="167">
        <v>2007</v>
      </c>
      <c r="H48" s="166">
        <v>2008</v>
      </c>
      <c r="I48" s="167">
        <v>2009</v>
      </c>
      <c r="J48" s="166">
        <v>2010</v>
      </c>
      <c r="K48" s="167">
        <v>2011</v>
      </c>
      <c r="L48" s="166">
        <v>2012</v>
      </c>
      <c r="M48" s="167">
        <v>2013</v>
      </c>
      <c r="N48" s="166">
        <v>2014</v>
      </c>
      <c r="O48" s="167">
        <v>2015</v>
      </c>
      <c r="P48" s="166">
        <v>2016</v>
      </c>
      <c r="Q48" s="167">
        <v>2017</v>
      </c>
      <c r="R48" s="166">
        <v>2018</v>
      </c>
      <c r="S48" s="167">
        <v>2019</v>
      </c>
      <c r="T48" s="166">
        <v>2020</v>
      </c>
      <c r="U48" s="167">
        <v>2021</v>
      </c>
      <c r="V48" s="166">
        <v>2022</v>
      </c>
      <c r="W48" s="167">
        <v>2023</v>
      </c>
    </row>
    <row r="49" spans="1:23">
      <c r="A49" s="168" t="s">
        <v>94</v>
      </c>
      <c r="B49" s="170"/>
      <c r="C49" s="171"/>
      <c r="D49" s="170"/>
      <c r="E49" s="171"/>
      <c r="F49" s="170"/>
      <c r="G49" s="171"/>
      <c r="H49" s="170"/>
      <c r="I49" s="171"/>
      <c r="J49" s="170"/>
      <c r="K49" s="171"/>
      <c r="L49" s="170"/>
      <c r="M49" s="171"/>
      <c r="N49" s="170"/>
      <c r="O49" s="171"/>
      <c r="P49" s="170"/>
      <c r="Q49" s="171"/>
      <c r="R49" s="170"/>
      <c r="S49" s="171"/>
      <c r="U49" s="171"/>
      <c r="W49" s="171"/>
    </row>
    <row r="50" spans="1:23">
      <c r="A50" s="165" t="s">
        <v>44</v>
      </c>
      <c r="B50" s="170">
        <v>682697</v>
      </c>
      <c r="C50" s="171">
        <v>-2820387</v>
      </c>
      <c r="D50" s="170">
        <v>2363347.4836999997</v>
      </c>
      <c r="E50" s="171">
        <v>4945996.5120000001</v>
      </c>
      <c r="F50" s="170">
        <v>3640307.32</v>
      </c>
      <c r="G50" s="171">
        <v>48576973.009999998</v>
      </c>
      <c r="H50" s="170">
        <v>-19251424.030000001</v>
      </c>
      <c r="I50" s="171">
        <v>3512558.87</v>
      </c>
      <c r="J50" s="170">
        <v>5188395</v>
      </c>
      <c r="K50" s="171">
        <v>-6110632</v>
      </c>
      <c r="L50" s="170">
        <v>1289560.6340000001</v>
      </c>
      <c r="M50" s="171">
        <v>9670289</v>
      </c>
      <c r="N50" s="170">
        <v>-6431017</v>
      </c>
      <c r="O50" s="171">
        <v>-15281371</v>
      </c>
      <c r="P50" s="170">
        <v>8542916.5130000003</v>
      </c>
      <c r="Q50" s="171">
        <v>13234815.599999998</v>
      </c>
      <c r="R50" s="170">
        <v>15118940.9</v>
      </c>
      <c r="S50" s="171">
        <v>14610119.273</v>
      </c>
      <c r="T50" s="170">
        <v>-8789164.9670000002</v>
      </c>
      <c r="U50" s="171">
        <v>-8767650.4000000004</v>
      </c>
      <c r="V50" s="170">
        <v>-21318920</v>
      </c>
      <c r="W50" s="171">
        <v>-910663.50000000047</v>
      </c>
    </row>
    <row r="51" spans="1:23">
      <c r="A51" s="172" t="s">
        <v>45</v>
      </c>
      <c r="B51" s="173">
        <v>5903548</v>
      </c>
      <c r="C51" s="174">
        <v>7164857</v>
      </c>
      <c r="D51" s="173">
        <v>5997893.0684000002</v>
      </c>
      <c r="E51" s="174">
        <v>6310359.0219999999</v>
      </c>
      <c r="F51" s="173">
        <v>11442316.27</v>
      </c>
      <c r="G51" s="174">
        <v>-26763110.780000001</v>
      </c>
      <c r="H51" s="173">
        <v>34219079.159999996</v>
      </c>
      <c r="I51" s="174">
        <v>6772836.7800000003</v>
      </c>
      <c r="J51" s="173">
        <v>7137379</v>
      </c>
      <c r="K51" s="174">
        <v>23767422</v>
      </c>
      <c r="L51" s="173">
        <v>22270372.827</v>
      </c>
      <c r="M51" s="174">
        <v>12006849</v>
      </c>
      <c r="N51" s="173">
        <v>22458759</v>
      </c>
      <c r="O51" s="174">
        <v>31908844</v>
      </c>
      <c r="P51" s="173">
        <v>25420585.354000002</v>
      </c>
      <c r="Q51" s="174">
        <v>19768986.5</v>
      </c>
      <c r="R51" s="173">
        <v>22894898.299999997</v>
      </c>
      <c r="S51" s="174">
        <v>20001700.282000002</v>
      </c>
      <c r="T51" s="173">
        <v>26863869.013</v>
      </c>
      <c r="U51" s="174">
        <v>24290074.700000003</v>
      </c>
      <c r="V51" s="173">
        <v>38606667.800000004</v>
      </c>
      <c r="W51" s="174">
        <v>44702208.700000003</v>
      </c>
    </row>
    <row r="52" spans="1:23">
      <c r="A52" s="164" t="s">
        <v>46</v>
      </c>
      <c r="B52" s="175">
        <v>6586245</v>
      </c>
      <c r="C52" s="176">
        <v>4344470</v>
      </c>
      <c r="D52" s="175">
        <v>8361240.5521000009</v>
      </c>
      <c r="E52" s="176">
        <v>11256355.534</v>
      </c>
      <c r="F52" s="175">
        <v>15082623.59</v>
      </c>
      <c r="G52" s="176">
        <v>21813862.23</v>
      </c>
      <c r="H52" s="175">
        <v>14967655.130000001</v>
      </c>
      <c r="I52" s="176">
        <v>10285395.65</v>
      </c>
      <c r="J52" s="175">
        <v>12325774</v>
      </c>
      <c r="K52" s="176">
        <v>17656791</v>
      </c>
      <c r="L52" s="175">
        <v>20980812.193</v>
      </c>
      <c r="M52" s="176">
        <v>21677138</v>
      </c>
      <c r="N52" s="175">
        <v>16027742</v>
      </c>
      <c r="O52" s="176">
        <v>16627473</v>
      </c>
      <c r="P52" s="175">
        <v>33963501.866999999</v>
      </c>
      <c r="Q52" s="176">
        <v>33003802.100000001</v>
      </c>
      <c r="R52" s="175">
        <v>38013839.199999996</v>
      </c>
      <c r="S52" s="176">
        <v>34611819.555</v>
      </c>
      <c r="T52" s="175">
        <v>18074704.046</v>
      </c>
      <c r="U52" s="176">
        <v>15522424.299999999</v>
      </c>
      <c r="V52" s="175">
        <v>17287747.799999997</v>
      </c>
      <c r="W52" s="176">
        <v>43791545.200000003</v>
      </c>
    </row>
    <row r="53" spans="1:23">
      <c r="A53" s="172" t="s">
        <v>47</v>
      </c>
      <c r="B53" s="173">
        <v>-885627</v>
      </c>
      <c r="C53" s="174">
        <v>-236969</v>
      </c>
      <c r="D53" s="173">
        <v>204595.07140000002</v>
      </c>
      <c r="E53" s="174">
        <v>-752685.21200000006</v>
      </c>
      <c r="F53" s="173">
        <v>-3123347.19</v>
      </c>
      <c r="G53" s="174">
        <v>-432360.69</v>
      </c>
      <c r="H53" s="173">
        <v>2413485.31</v>
      </c>
      <c r="I53" s="174">
        <v>-4846212.17</v>
      </c>
      <c r="J53" s="173">
        <v>-704648</v>
      </c>
      <c r="K53" s="174">
        <v>-1226742</v>
      </c>
      <c r="L53" s="173">
        <v>717329.16599999997</v>
      </c>
      <c r="M53" s="174">
        <v>1902433</v>
      </c>
      <c r="N53" s="173">
        <v>288396</v>
      </c>
      <c r="O53" s="174">
        <v>-3670441</v>
      </c>
      <c r="P53" s="173">
        <v>-8963359.1359999999</v>
      </c>
      <c r="Q53" s="174">
        <v>-7226047.5999999996</v>
      </c>
      <c r="R53" s="173">
        <v>-5003442.5999999996</v>
      </c>
      <c r="S53" s="174">
        <v>793908.41399999952</v>
      </c>
      <c r="T53" s="173">
        <v>-476434.94700000004</v>
      </c>
      <c r="U53" s="174">
        <v>-3222023.3000000017</v>
      </c>
      <c r="V53" s="173">
        <v>3766113.8999999994</v>
      </c>
      <c r="W53" s="174">
        <v>-5094462.2999999989</v>
      </c>
    </row>
    <row r="54" spans="1:23">
      <c r="A54" s="164" t="s">
        <v>48</v>
      </c>
      <c r="B54" s="175">
        <v>5700618</v>
      </c>
      <c r="C54" s="176">
        <v>4107501</v>
      </c>
      <c r="D54" s="175">
        <v>8565835.6235000007</v>
      </c>
      <c r="E54" s="176">
        <v>10503670.322000001</v>
      </c>
      <c r="F54" s="175">
        <v>11959276.4</v>
      </c>
      <c r="G54" s="176">
        <v>21381501.539999999</v>
      </c>
      <c r="H54" s="175">
        <v>17381140.440000001</v>
      </c>
      <c r="I54" s="176">
        <v>5439183.4800000004</v>
      </c>
      <c r="J54" s="175">
        <v>11621126</v>
      </c>
      <c r="K54" s="176">
        <v>16430049</v>
      </c>
      <c r="L54" s="175">
        <v>21698141.358999997</v>
      </c>
      <c r="M54" s="176">
        <v>23579571</v>
      </c>
      <c r="N54" s="175">
        <v>16316138</v>
      </c>
      <c r="O54" s="176">
        <v>12957033</v>
      </c>
      <c r="P54" s="175">
        <v>25000142.730999999</v>
      </c>
      <c r="Q54" s="176">
        <v>25777754.5</v>
      </c>
      <c r="R54" s="175">
        <v>33010396.600000001</v>
      </c>
      <c r="S54" s="176">
        <v>35405727.968999997</v>
      </c>
      <c r="T54" s="175">
        <v>17598269.098999999</v>
      </c>
      <c r="U54" s="176">
        <v>12300400.999999996</v>
      </c>
      <c r="V54" s="175">
        <v>21053861.699999996</v>
      </c>
      <c r="W54" s="176">
        <v>38697082.899999999</v>
      </c>
    </row>
    <row r="55" spans="1:23">
      <c r="A55" s="165" t="s">
        <v>49</v>
      </c>
      <c r="B55" s="170">
        <v>-13968633</v>
      </c>
      <c r="C55" s="171">
        <v>-6779591</v>
      </c>
      <c r="D55" s="170">
        <v>-8241380.4092999985</v>
      </c>
      <c r="E55" s="171">
        <v>-7752626.4519999996</v>
      </c>
      <c r="F55" s="170">
        <v>-5505694.0099999998</v>
      </c>
      <c r="G55" s="171">
        <v>35268301.200000003</v>
      </c>
      <c r="H55" s="170">
        <v>-41729978.020000003</v>
      </c>
      <c r="I55" s="171">
        <v>-18040374.219999999</v>
      </c>
      <c r="J55" s="170">
        <v>-14274665</v>
      </c>
      <c r="K55" s="171">
        <v>-15428183</v>
      </c>
      <c r="L55" s="170">
        <v>-13615625.398000002</v>
      </c>
      <c r="M55" s="171">
        <v>-19103685</v>
      </c>
      <c r="N55" s="170">
        <v>-15952005</v>
      </c>
      <c r="O55" s="171">
        <v>-11755574</v>
      </c>
      <c r="P55" s="170">
        <v>-9678851.9270000011</v>
      </c>
      <c r="Q55" s="171">
        <v>-22030893.700000003</v>
      </c>
      <c r="R55" s="170">
        <v>-41333343.200000003</v>
      </c>
      <c r="S55" s="171">
        <v>-36092666.150000013</v>
      </c>
      <c r="T55" s="170">
        <v>-32181855.955999985</v>
      </c>
      <c r="U55" s="171">
        <v>-26222537.399999999</v>
      </c>
      <c r="V55" s="170">
        <v>-35677018.500000007</v>
      </c>
      <c r="W55" s="171">
        <v>-54637033.500000015</v>
      </c>
    </row>
    <row r="56" spans="1:23">
      <c r="A56" s="172" t="s">
        <v>50</v>
      </c>
      <c r="B56" s="173">
        <v>8002778</v>
      </c>
      <c r="C56" s="174">
        <v>4050843</v>
      </c>
      <c r="D56" s="173">
        <v>1320061.0862999998</v>
      </c>
      <c r="E56" s="174">
        <v>-776337.22499999998</v>
      </c>
      <c r="F56" s="173">
        <v>-3947055.21</v>
      </c>
      <c r="G56" s="174">
        <v>-26115296.539999999</v>
      </c>
      <c r="H56" s="173">
        <v>18246227.949999999</v>
      </c>
      <c r="I56" s="174">
        <v>10755975.390000001</v>
      </c>
      <c r="J56" s="173">
        <v>3583226</v>
      </c>
      <c r="K56" s="174">
        <v>-8029119</v>
      </c>
      <c r="L56" s="173">
        <v>-7549477</v>
      </c>
      <c r="M56" s="174">
        <v>-10978956</v>
      </c>
      <c r="N56" s="173">
        <v>-3017095</v>
      </c>
      <c r="O56" s="174">
        <v>-1787057</v>
      </c>
      <c r="P56" s="173">
        <v>-8583218.4660000019</v>
      </c>
      <c r="Q56" s="174">
        <v>-2090098.600000001</v>
      </c>
      <c r="R56" s="173">
        <v>11214062.700000003</v>
      </c>
      <c r="S56" s="174">
        <v>886406.22700000054</v>
      </c>
      <c r="T56" s="173">
        <v>16868321.079000004</v>
      </c>
      <c r="U56" s="174">
        <v>16850410.599999998</v>
      </c>
      <c r="V56" s="173">
        <v>12217727.899999999</v>
      </c>
      <c r="W56" s="174">
        <v>16440930.999999996</v>
      </c>
    </row>
    <row r="57" spans="1:23">
      <c r="A57" s="164" t="s">
        <v>51</v>
      </c>
      <c r="B57" s="178">
        <v>-265237</v>
      </c>
      <c r="C57" s="179">
        <v>1378753</v>
      </c>
      <c r="D57" s="178">
        <v>1644516.3004999994</v>
      </c>
      <c r="E57" s="179">
        <v>1974706.6450000009</v>
      </c>
      <c r="F57" s="178">
        <v>2506527.1800000006</v>
      </c>
      <c r="G57" s="179">
        <v>30534506.200000003</v>
      </c>
      <c r="H57" s="178">
        <v>-6102609.6300000027</v>
      </c>
      <c r="I57" s="179">
        <v>-1845215.3499999978</v>
      </c>
      <c r="J57" s="178">
        <v>929688</v>
      </c>
      <c r="K57" s="179">
        <v>-7027253</v>
      </c>
      <c r="L57" s="178">
        <v>533038.96099999547</v>
      </c>
      <c r="M57" s="179">
        <v>-6503070</v>
      </c>
      <c r="N57" s="178">
        <v>-2652962</v>
      </c>
      <c r="O57" s="179">
        <v>-585599</v>
      </c>
      <c r="P57" s="178">
        <v>6738072.3379999967</v>
      </c>
      <c r="Q57" s="179">
        <v>1656762.199999996</v>
      </c>
      <c r="R57" s="178">
        <v>2891116.1000000034</v>
      </c>
      <c r="S57" s="179">
        <v>199468.04599999508</v>
      </c>
      <c r="T57" s="178">
        <v>2284734.2220000075</v>
      </c>
      <c r="U57" s="179">
        <v>2928274.2</v>
      </c>
      <c r="V57" s="178">
        <v>-2405428.9000000088</v>
      </c>
      <c r="W57" s="179">
        <v>500980.39999998244</v>
      </c>
    </row>
    <row r="61" spans="1:23">
      <c r="A61" s="164" t="s">
        <v>95</v>
      </c>
    </row>
    <row r="62" spans="1:23">
      <c r="B62" s="166">
        <v>2002</v>
      </c>
      <c r="C62" s="167">
        <v>2003</v>
      </c>
      <c r="D62" s="166">
        <v>2004</v>
      </c>
      <c r="E62" s="167">
        <v>2005</v>
      </c>
      <c r="F62" s="166">
        <v>2006</v>
      </c>
      <c r="G62" s="167">
        <v>2007</v>
      </c>
      <c r="H62" s="166">
        <v>2008</v>
      </c>
      <c r="I62" s="167">
        <v>2009</v>
      </c>
      <c r="J62" s="166">
        <v>2010</v>
      </c>
      <c r="K62" s="167">
        <v>2011</v>
      </c>
      <c r="L62" s="166">
        <v>2012</v>
      </c>
      <c r="M62" s="167">
        <v>2013</v>
      </c>
      <c r="N62" s="166">
        <v>2014</v>
      </c>
      <c r="O62" s="167">
        <v>2015</v>
      </c>
      <c r="P62" s="166">
        <v>2016</v>
      </c>
      <c r="Q62" s="167">
        <v>2017</v>
      </c>
      <c r="R62" s="166">
        <v>2018</v>
      </c>
      <c r="S62" s="167">
        <v>2019</v>
      </c>
      <c r="T62" s="166">
        <v>2020</v>
      </c>
      <c r="U62" s="167">
        <v>2021</v>
      </c>
      <c r="V62" s="166">
        <v>2022</v>
      </c>
      <c r="W62" s="167">
        <v>2023</v>
      </c>
    </row>
    <row r="63" spans="1:23">
      <c r="A63" s="168" t="s">
        <v>91</v>
      </c>
      <c r="C63" s="169"/>
      <c r="E63" s="169"/>
      <c r="G63" s="169"/>
      <c r="I63" s="169"/>
      <c r="K63" s="169"/>
      <c r="M63" s="169"/>
      <c r="O63" s="169"/>
      <c r="Q63" s="169"/>
      <c r="S63" s="169"/>
      <c r="U63" s="169"/>
      <c r="W63" s="169"/>
    </row>
    <row r="64" spans="1:23">
      <c r="A64" s="165" t="s">
        <v>16</v>
      </c>
      <c r="B64" s="170">
        <v>64560676</v>
      </c>
      <c r="C64" s="171">
        <v>68222002</v>
      </c>
      <c r="D64" s="170">
        <v>73813268.327699989</v>
      </c>
      <c r="E64" s="171">
        <v>83412268.185000002</v>
      </c>
      <c r="F64" s="170">
        <v>96217595.650000006</v>
      </c>
      <c r="G64" s="171">
        <v>111099994.04000001</v>
      </c>
      <c r="H64" s="170">
        <v>123841325.27</v>
      </c>
      <c r="I64" s="171">
        <v>126579865.56999999</v>
      </c>
      <c r="J64" s="170">
        <v>125564165</v>
      </c>
      <c r="K64" s="171">
        <v>137569236</v>
      </c>
      <c r="L64" s="170">
        <v>146779900.14199999</v>
      </c>
      <c r="M64" s="171">
        <v>157350604</v>
      </c>
      <c r="N64" s="170">
        <v>166318789</v>
      </c>
      <c r="O64" s="171">
        <v>179365374</v>
      </c>
      <c r="P64" s="170">
        <v>199826923.43199998</v>
      </c>
      <c r="Q64" s="171">
        <v>221491849.80000001</v>
      </c>
      <c r="R64" s="170">
        <v>241053671.70000002</v>
      </c>
      <c r="S64" s="171">
        <v>258616191.215</v>
      </c>
      <c r="T64" s="170">
        <v>269485409.42900002</v>
      </c>
      <c r="U64" s="171">
        <v>290733931.60000002</v>
      </c>
      <c r="V64" s="170">
        <v>318025976</v>
      </c>
      <c r="W64" s="171">
        <v>361553818.49999994</v>
      </c>
    </row>
    <row r="65" spans="1:23">
      <c r="A65" s="165" t="s">
        <v>17</v>
      </c>
      <c r="B65" s="170">
        <v>7805037</v>
      </c>
      <c r="C65" s="171">
        <v>8152793</v>
      </c>
      <c r="D65" s="170">
        <v>8796265.5710000005</v>
      </c>
      <c r="E65" s="171">
        <v>10550246.119000001</v>
      </c>
      <c r="F65" s="170">
        <v>12880197.210000001</v>
      </c>
      <c r="G65" s="171">
        <v>15868986.859999999</v>
      </c>
      <c r="H65" s="170">
        <v>16129234.359999999</v>
      </c>
      <c r="I65" s="171">
        <v>14954799.66</v>
      </c>
      <c r="J65" s="170">
        <v>16328584</v>
      </c>
      <c r="K65" s="171">
        <v>24092252</v>
      </c>
      <c r="L65" s="170">
        <v>25622056.897</v>
      </c>
      <c r="M65" s="171">
        <v>27609296</v>
      </c>
      <c r="N65" s="170">
        <v>29686233</v>
      </c>
      <c r="O65" s="171">
        <v>33286599</v>
      </c>
      <c r="P65" s="170">
        <v>37301582.971000001</v>
      </c>
      <c r="Q65" s="171">
        <v>40908267.700000003</v>
      </c>
      <c r="R65" s="170">
        <v>43138836.599999994</v>
      </c>
      <c r="S65" s="171">
        <v>45544718.682999998</v>
      </c>
      <c r="T65" s="170">
        <v>46455629.311000012</v>
      </c>
      <c r="U65" s="171">
        <v>48948652.199999996</v>
      </c>
      <c r="V65" s="170">
        <v>61381342.399999999</v>
      </c>
      <c r="W65" s="171">
        <v>73975488.600000009</v>
      </c>
    </row>
    <row r="66" spans="1:23">
      <c r="A66" s="172" t="s">
        <v>18</v>
      </c>
      <c r="B66" s="173">
        <v>40131535</v>
      </c>
      <c r="C66" s="174">
        <v>43242528</v>
      </c>
      <c r="D66" s="173">
        <v>48713737.460000001</v>
      </c>
      <c r="E66" s="174">
        <v>56522925.589000002</v>
      </c>
      <c r="F66" s="173">
        <v>65253840.75</v>
      </c>
      <c r="G66" s="174">
        <v>76527609.769999996</v>
      </c>
      <c r="H66" s="173">
        <v>73323983.329999998</v>
      </c>
      <c r="I66" s="174">
        <v>81125938.689999998</v>
      </c>
      <c r="J66" s="173">
        <v>87669573</v>
      </c>
      <c r="K66" s="174">
        <v>93752392</v>
      </c>
      <c r="L66" s="173">
        <v>106160969.421</v>
      </c>
      <c r="M66" s="174">
        <v>114615572</v>
      </c>
      <c r="N66" s="173">
        <v>116171525</v>
      </c>
      <c r="O66" s="174">
        <v>124844244</v>
      </c>
      <c r="P66" s="173">
        <v>133969813.82799999</v>
      </c>
      <c r="Q66" s="174">
        <v>142936627.89999998</v>
      </c>
      <c r="R66" s="173">
        <v>145905503.40000001</v>
      </c>
      <c r="S66" s="174">
        <v>149527642.45899999</v>
      </c>
      <c r="T66" s="173">
        <v>154175191.55399999</v>
      </c>
      <c r="U66" s="174">
        <v>166856600.69999999</v>
      </c>
      <c r="V66" s="173">
        <v>197985635</v>
      </c>
      <c r="W66" s="174">
        <v>219553311.40000001</v>
      </c>
    </row>
    <row r="67" spans="1:23">
      <c r="A67" s="164" t="s">
        <v>19</v>
      </c>
      <c r="B67" s="175">
        <v>112497248</v>
      </c>
      <c r="C67" s="176">
        <v>119617323</v>
      </c>
      <c r="D67" s="175">
        <v>131323271.35870001</v>
      </c>
      <c r="E67" s="176">
        <v>150485439.89300001</v>
      </c>
      <c r="F67" s="175">
        <v>174351633.61000001</v>
      </c>
      <c r="G67" s="176">
        <v>203496590.66999999</v>
      </c>
      <c r="H67" s="175">
        <v>213294542.96000001</v>
      </c>
      <c r="I67" s="176">
        <v>222660603.91999999</v>
      </c>
      <c r="J67" s="175">
        <v>229563322</v>
      </c>
      <c r="K67" s="176">
        <v>255413881</v>
      </c>
      <c r="L67" s="175">
        <v>278562926.45999998</v>
      </c>
      <c r="M67" s="176">
        <v>299575472</v>
      </c>
      <c r="N67" s="175">
        <v>312176547</v>
      </c>
      <c r="O67" s="176">
        <v>337496217</v>
      </c>
      <c r="P67" s="175">
        <v>371098320.23100001</v>
      </c>
      <c r="Q67" s="176">
        <v>405336745.39999998</v>
      </c>
      <c r="R67" s="175">
        <v>430098011.70000005</v>
      </c>
      <c r="S67" s="176">
        <v>453688552.35699999</v>
      </c>
      <c r="T67" s="175">
        <v>470116230.29400003</v>
      </c>
      <c r="U67" s="176">
        <v>506539184.5</v>
      </c>
      <c r="V67" s="175">
        <v>577392953.60000002</v>
      </c>
      <c r="W67" s="176">
        <v>655082618.5</v>
      </c>
    </row>
    <row r="68" spans="1:23">
      <c r="B68" s="175"/>
      <c r="C68" s="176"/>
      <c r="D68" s="175"/>
      <c r="E68" s="176"/>
      <c r="F68" s="175"/>
      <c r="G68" s="176"/>
      <c r="H68" s="175"/>
      <c r="I68" s="176"/>
      <c r="J68" s="175"/>
      <c r="K68" s="176"/>
      <c r="L68" s="175"/>
      <c r="M68" s="176"/>
      <c r="N68" s="175"/>
      <c r="O68" s="176"/>
      <c r="P68" s="175"/>
      <c r="Q68" s="176"/>
      <c r="R68" s="175"/>
      <c r="S68" s="176"/>
      <c r="T68" s="175"/>
      <c r="U68" s="176"/>
      <c r="V68" s="175"/>
      <c r="W68" s="176"/>
    </row>
    <row r="69" spans="1:23">
      <c r="A69" s="165" t="s">
        <v>20</v>
      </c>
      <c r="B69" s="170">
        <v>52237994</v>
      </c>
      <c r="C69" s="171">
        <v>56404570</v>
      </c>
      <c r="D69" s="170">
        <v>59274383</v>
      </c>
      <c r="E69" s="171">
        <v>67210050.223000005</v>
      </c>
      <c r="F69" s="170">
        <v>76740398.560000002</v>
      </c>
      <c r="G69" s="171">
        <v>82991215.939999998</v>
      </c>
      <c r="H69" s="170">
        <v>93251053.590000004</v>
      </c>
      <c r="I69" s="171">
        <v>100503653.01000001</v>
      </c>
      <c r="J69" s="170">
        <v>103187379</v>
      </c>
      <c r="K69" s="171">
        <v>111182082</v>
      </c>
      <c r="L69" s="170">
        <v>117368475.87199999</v>
      </c>
      <c r="M69" s="171">
        <v>125479717</v>
      </c>
      <c r="N69" s="170">
        <v>137963699</v>
      </c>
      <c r="O69" s="171">
        <v>155156774</v>
      </c>
      <c r="P69" s="170">
        <v>166027520.051</v>
      </c>
      <c r="Q69" s="171">
        <v>190457406.29999998</v>
      </c>
      <c r="R69" s="170">
        <v>197540182.90000001</v>
      </c>
      <c r="S69" s="171">
        <v>214984611.68800005</v>
      </c>
      <c r="T69" s="170">
        <v>240454326.53900003</v>
      </c>
      <c r="U69" s="171">
        <v>257042877.90000004</v>
      </c>
      <c r="V69" s="170">
        <v>283593774.10000002</v>
      </c>
      <c r="W69" s="171">
        <v>311300616.40000004</v>
      </c>
    </row>
    <row r="70" spans="1:23">
      <c r="A70" s="165" t="s">
        <v>21</v>
      </c>
      <c r="B70" s="170">
        <v>6274378</v>
      </c>
      <c r="C70" s="171">
        <v>3658918</v>
      </c>
      <c r="D70" s="170">
        <v>6087208</v>
      </c>
      <c r="E70" s="171">
        <v>6736332.1299999999</v>
      </c>
      <c r="F70" s="170">
        <v>10290265.26</v>
      </c>
      <c r="G70" s="171">
        <v>3671594.97</v>
      </c>
      <c r="H70" s="170">
        <v>3769725.89</v>
      </c>
      <c r="I70" s="171">
        <v>534345.68999999994</v>
      </c>
      <c r="J70" s="170">
        <v>1561401</v>
      </c>
      <c r="K70" s="171">
        <v>7825058</v>
      </c>
      <c r="L70" s="170">
        <v>6480719</v>
      </c>
      <c r="M70" s="171">
        <v>2581977</v>
      </c>
      <c r="N70" s="170">
        <v>8312090</v>
      </c>
      <c r="O70" s="171">
        <v>20451171</v>
      </c>
      <c r="P70" s="170">
        <v>14396116.563999999</v>
      </c>
      <c r="Q70" s="171">
        <v>14019353</v>
      </c>
      <c r="R70" s="170">
        <v>11335615.399999999</v>
      </c>
      <c r="S70" s="171">
        <v>7458776.7999999998</v>
      </c>
      <c r="T70" s="170">
        <v>11279059.199999999</v>
      </c>
      <c r="U70" s="171">
        <v>12065024.800000001</v>
      </c>
      <c r="V70" s="170">
        <v>14899107</v>
      </c>
      <c r="W70" s="171">
        <v>17300545.800000001</v>
      </c>
    </row>
    <row r="71" spans="1:23">
      <c r="A71" s="165" t="s">
        <v>22</v>
      </c>
      <c r="B71" s="170">
        <v>45255365</v>
      </c>
      <c r="C71" s="171">
        <v>49313324</v>
      </c>
      <c r="D71" s="170">
        <v>51285353.468399994</v>
      </c>
      <c r="E71" s="171">
        <v>54261659.913000003</v>
      </c>
      <c r="F71" s="170">
        <v>60848287.979999997</v>
      </c>
      <c r="G71" s="171">
        <v>71607306.099999994</v>
      </c>
      <c r="H71" s="170">
        <v>88132352.049999997</v>
      </c>
      <c r="I71" s="171">
        <v>85635523.170000002</v>
      </c>
      <c r="J71" s="170">
        <v>85849955</v>
      </c>
      <c r="K71" s="171">
        <v>88190920</v>
      </c>
      <c r="L71" s="170">
        <v>95130995.788000003</v>
      </c>
      <c r="M71" s="171">
        <v>104723012</v>
      </c>
      <c r="N71" s="170">
        <v>112176769</v>
      </c>
      <c r="O71" s="171">
        <v>117249961</v>
      </c>
      <c r="P71" s="170">
        <v>121988306.03200001</v>
      </c>
      <c r="Q71" s="171">
        <v>127129558.39999999</v>
      </c>
      <c r="R71" s="170">
        <v>138590401.10000002</v>
      </c>
      <c r="S71" s="171">
        <v>152217395.60699999</v>
      </c>
      <c r="T71" s="170">
        <v>158950633.74699995</v>
      </c>
      <c r="U71" s="171">
        <v>167278161.90000001</v>
      </c>
      <c r="V71" s="170">
        <v>197807684.69999999</v>
      </c>
      <c r="W71" s="171">
        <v>224732073.70000002</v>
      </c>
    </row>
    <row r="72" spans="1:23">
      <c r="A72" s="172" t="s">
        <v>23</v>
      </c>
      <c r="B72" s="173">
        <v>5857905</v>
      </c>
      <c r="C72" s="174">
        <v>12195247</v>
      </c>
      <c r="D72" s="173">
        <v>12276260.652799999</v>
      </c>
      <c r="E72" s="174">
        <v>12820701.914000001</v>
      </c>
      <c r="F72" s="173">
        <v>14045090.48</v>
      </c>
      <c r="G72" s="174">
        <v>15961296.880000001</v>
      </c>
      <c r="H72" s="173">
        <v>17865153.510000002</v>
      </c>
      <c r="I72" s="174">
        <v>20330533.539999999</v>
      </c>
      <c r="J72" s="173">
        <v>22241930</v>
      </c>
      <c r="K72" s="174">
        <v>23561607</v>
      </c>
      <c r="L72" s="173">
        <v>25449190.441</v>
      </c>
      <c r="M72" s="174">
        <v>23967827</v>
      </c>
      <c r="N72" s="173">
        <v>24690148</v>
      </c>
      <c r="O72" s="174">
        <v>26947270</v>
      </c>
      <c r="P72" s="173">
        <v>27468089.103</v>
      </c>
      <c r="Q72" s="174">
        <v>26717000.5</v>
      </c>
      <c r="R72" s="173">
        <v>29101603.100000001</v>
      </c>
      <c r="S72" s="174">
        <v>32369816.777999997</v>
      </c>
      <c r="T72" s="173">
        <v>35002654.776000001</v>
      </c>
      <c r="U72" s="174">
        <v>36398416.900000006</v>
      </c>
      <c r="V72" s="173">
        <v>40644687.199999996</v>
      </c>
      <c r="W72" s="174">
        <v>44352427.100000009</v>
      </c>
    </row>
    <row r="73" spans="1:23">
      <c r="A73" s="164" t="s">
        <v>24</v>
      </c>
      <c r="B73" s="175">
        <v>116453913</v>
      </c>
      <c r="C73" s="176">
        <v>121572059</v>
      </c>
      <c r="D73" s="175">
        <v>128923205.1392</v>
      </c>
      <c r="E73" s="176">
        <v>141028744.18000001</v>
      </c>
      <c r="F73" s="175">
        <v>161924042.28</v>
      </c>
      <c r="G73" s="176">
        <v>174231413.88999999</v>
      </c>
      <c r="H73" s="175">
        <v>203018285.03999999</v>
      </c>
      <c r="I73" s="176">
        <v>207004055.41</v>
      </c>
      <c r="J73" s="175">
        <v>212840665</v>
      </c>
      <c r="K73" s="176">
        <v>230759667</v>
      </c>
      <c r="L73" s="175">
        <v>244429381.10100001</v>
      </c>
      <c r="M73" s="176">
        <v>256752533</v>
      </c>
      <c r="N73" s="175">
        <v>283142706</v>
      </c>
      <c r="O73" s="176">
        <v>319805175</v>
      </c>
      <c r="P73" s="175">
        <v>329880031.75</v>
      </c>
      <c r="Q73" s="176">
        <v>358323318.19999999</v>
      </c>
      <c r="R73" s="175">
        <v>376567802.50000006</v>
      </c>
      <c r="S73" s="176">
        <v>407030600.87300003</v>
      </c>
      <c r="T73" s="175">
        <v>445686674.26199996</v>
      </c>
      <c r="U73" s="176">
        <v>472784481.5</v>
      </c>
      <c r="V73" s="175">
        <v>536945253</v>
      </c>
      <c r="W73" s="176">
        <v>597685663.00000012</v>
      </c>
    </row>
    <row r="74" spans="1:23">
      <c r="B74" s="175"/>
      <c r="C74" s="176"/>
      <c r="D74" s="175"/>
      <c r="E74" s="176"/>
      <c r="F74" s="175"/>
      <c r="G74" s="176"/>
      <c r="H74" s="175"/>
      <c r="I74" s="176"/>
      <c r="J74" s="175"/>
      <c r="K74" s="176"/>
      <c r="L74" s="175"/>
      <c r="M74" s="176"/>
      <c r="N74" s="175"/>
      <c r="O74" s="176"/>
      <c r="P74" s="175"/>
      <c r="Q74" s="176"/>
      <c r="R74" s="175"/>
      <c r="S74" s="176"/>
      <c r="T74" s="175"/>
      <c r="U74" s="176"/>
      <c r="V74" s="175"/>
      <c r="W74" s="176"/>
    </row>
    <row r="75" spans="1:23">
      <c r="A75" s="177" t="s">
        <v>25</v>
      </c>
      <c r="B75" s="178">
        <v>-3956665</v>
      </c>
      <c r="C75" s="179">
        <v>-1954736</v>
      </c>
      <c r="D75" s="178">
        <v>2400066.2195000052</v>
      </c>
      <c r="E75" s="179">
        <v>9456695.7129999995</v>
      </c>
      <c r="F75" s="178">
        <v>12427591.330000013</v>
      </c>
      <c r="G75" s="179">
        <v>29265176.780000001</v>
      </c>
      <c r="H75" s="178">
        <v>10276257.920000017</v>
      </c>
      <c r="I75" s="179">
        <v>15656548.50999999</v>
      </c>
      <c r="J75" s="178">
        <v>16722658</v>
      </c>
      <c r="K75" s="179">
        <v>24654214</v>
      </c>
      <c r="L75" s="178">
        <f t="shared" ref="L75:O75" si="4">L67-L73</f>
        <v>34133545.358999968</v>
      </c>
      <c r="M75" s="179">
        <f t="shared" si="4"/>
        <v>42822939</v>
      </c>
      <c r="N75" s="178">
        <f t="shared" si="4"/>
        <v>29033841</v>
      </c>
      <c r="O75" s="179">
        <f t="shared" si="4"/>
        <v>17691042</v>
      </c>
      <c r="P75" s="178">
        <v>41218288.481000006</v>
      </c>
      <c r="Q75" s="179">
        <v>47013427.199999988</v>
      </c>
      <c r="R75" s="178">
        <v>53530209.199999988</v>
      </c>
      <c r="S75" s="179">
        <v>46657951.483999968</v>
      </c>
      <c r="T75" s="178">
        <v>24429556.032000065</v>
      </c>
      <c r="U75" s="179">
        <v>33754703</v>
      </c>
      <c r="V75" s="178">
        <f t="shared" ref="V75:W75" si="5">V67-V73</f>
        <v>40447700.600000024</v>
      </c>
      <c r="W75" s="179">
        <f t="shared" si="5"/>
        <v>57396955.499999881</v>
      </c>
    </row>
    <row r="76" spans="1:23">
      <c r="B76" s="170"/>
      <c r="C76" s="171"/>
      <c r="D76" s="170"/>
      <c r="E76" s="171"/>
      <c r="F76" s="170"/>
      <c r="G76" s="171"/>
      <c r="H76" s="170"/>
      <c r="I76" s="171"/>
      <c r="J76" s="170"/>
      <c r="K76" s="171"/>
      <c r="L76" s="170"/>
      <c r="M76" s="171"/>
      <c r="N76" s="170"/>
      <c r="O76" s="171"/>
      <c r="P76" s="170"/>
      <c r="Q76" s="171"/>
      <c r="R76" s="170"/>
      <c r="S76" s="171"/>
      <c r="T76" s="170"/>
      <c r="U76" s="171"/>
      <c r="V76" s="170"/>
      <c r="W76" s="171"/>
    </row>
    <row r="77" spans="1:23">
      <c r="A77" s="165" t="s">
        <v>26</v>
      </c>
      <c r="B77" s="170">
        <v>3804101</v>
      </c>
      <c r="C77" s="171">
        <v>-2860292</v>
      </c>
      <c r="D77" s="170">
        <v>69534.189199999892</v>
      </c>
      <c r="E77" s="171">
        <v>-2450657.5079999999</v>
      </c>
      <c r="F77" s="170">
        <v>-20695730.899999999</v>
      </c>
      <c r="G77" s="171">
        <v>903008.65</v>
      </c>
      <c r="H77" s="170">
        <v>-138865300.38999999</v>
      </c>
      <c r="I77" s="171">
        <v>-30358512.949999999</v>
      </c>
      <c r="J77" s="170">
        <v>8846024</v>
      </c>
      <c r="K77" s="171">
        <v>-39472379</v>
      </c>
      <c r="L77" s="170">
        <v>-36433391.725000001</v>
      </c>
      <c r="M77" s="171">
        <v>-19566073</v>
      </c>
      <c r="N77" s="170">
        <v>-14683918</v>
      </c>
      <c r="O77" s="171">
        <v>-22470530</v>
      </c>
      <c r="P77" s="170">
        <v>-8678026.4400000013</v>
      </c>
      <c r="Q77" s="171">
        <v>-6697293.5999999978</v>
      </c>
      <c r="R77" s="170">
        <v>-29832698.599999994</v>
      </c>
      <c r="S77" s="171">
        <v>-20656965.109000005</v>
      </c>
      <c r="T77" s="170">
        <v>-31215229.458999999</v>
      </c>
      <c r="U77" s="171">
        <v>-28019498.899999995</v>
      </c>
      <c r="V77" s="170">
        <v>-53373916.400000006</v>
      </c>
      <c r="W77" s="171">
        <v>-54016749.100000001</v>
      </c>
    </row>
    <row r="78" spans="1:23">
      <c r="C78" s="169"/>
      <c r="E78" s="169"/>
      <c r="G78" s="169"/>
      <c r="I78" s="169"/>
      <c r="K78" s="169"/>
      <c r="M78" s="169"/>
      <c r="O78" s="169"/>
      <c r="Q78" s="169"/>
      <c r="S78" s="169"/>
      <c r="U78" s="169"/>
      <c r="W78" s="169"/>
    </row>
    <row r="79" spans="1:23">
      <c r="A79" s="177" t="s">
        <v>27</v>
      </c>
      <c r="B79" s="175">
        <v>-152564</v>
      </c>
      <c r="C79" s="176">
        <v>-4815028</v>
      </c>
      <c r="D79" s="175">
        <v>2469600.4087000052</v>
      </c>
      <c r="E79" s="176">
        <v>7006038.2050000001</v>
      </c>
      <c r="F79" s="175">
        <v>-8268139.5699999854</v>
      </c>
      <c r="G79" s="176">
        <v>30168185.43</v>
      </c>
      <c r="H79" s="175">
        <v>-128589042.46999997</v>
      </c>
      <c r="I79" s="176">
        <v>-14701964.440000009</v>
      </c>
      <c r="J79" s="175">
        <v>25568682</v>
      </c>
      <c r="K79" s="176">
        <v>-14818165</v>
      </c>
      <c r="L79" s="175">
        <f>L75+L77</f>
        <v>-2299846.3660000339</v>
      </c>
      <c r="M79" s="176">
        <f t="shared" ref="M79:O79" si="6">M75+M77</f>
        <v>23256866</v>
      </c>
      <c r="N79" s="175">
        <f t="shared" si="6"/>
        <v>14349923</v>
      </c>
      <c r="O79" s="176">
        <f t="shared" si="6"/>
        <v>-4779488</v>
      </c>
      <c r="P79" s="175">
        <v>32540262.041000005</v>
      </c>
      <c r="Q79" s="176">
        <v>40316133.599999994</v>
      </c>
      <c r="R79" s="175">
        <v>23697510.599999994</v>
      </c>
      <c r="S79" s="176">
        <v>26000986.374999963</v>
      </c>
      <c r="T79" s="175">
        <v>-6785673.426999934</v>
      </c>
      <c r="U79" s="176">
        <v>5735204.1000000052</v>
      </c>
      <c r="V79" s="175">
        <f t="shared" ref="V79:W79" si="7">V75+V77</f>
        <v>-12926215.799999982</v>
      </c>
      <c r="W79" s="176">
        <f t="shared" si="7"/>
        <v>3380206.3999998793</v>
      </c>
    </row>
    <row r="80" spans="1:23">
      <c r="B80" s="170"/>
      <c r="C80" s="171"/>
      <c r="D80" s="170"/>
      <c r="E80" s="171"/>
      <c r="F80" s="170"/>
      <c r="G80" s="171"/>
      <c r="H80" s="170"/>
      <c r="I80" s="171"/>
      <c r="J80" s="170"/>
      <c r="K80" s="171"/>
      <c r="L80" s="170"/>
      <c r="M80" s="171"/>
      <c r="N80" s="170"/>
      <c r="O80" s="171"/>
      <c r="P80" s="170"/>
      <c r="Q80" s="171"/>
      <c r="R80" s="170"/>
      <c r="S80" s="171"/>
      <c r="T80" s="170"/>
      <c r="U80" s="171"/>
      <c r="V80" s="170"/>
      <c r="W80" s="171"/>
    </row>
    <row r="81" spans="1:23">
      <c r="A81" s="165" t="s">
        <v>28</v>
      </c>
      <c r="B81" s="170">
        <v>3210082</v>
      </c>
      <c r="C81" s="171">
        <v>1213384</v>
      </c>
      <c r="D81" s="170">
        <v>4302888.6109999996</v>
      </c>
      <c r="E81" s="171">
        <v>3945621.1669999999</v>
      </c>
      <c r="F81" s="170">
        <v>8440063.5999999996</v>
      </c>
      <c r="G81" s="171">
        <v>13338710.41</v>
      </c>
      <c r="H81" s="170">
        <v>19154385.260000002</v>
      </c>
      <c r="I81" s="171">
        <v>10820834.42</v>
      </c>
      <c r="J81" s="170">
        <v>-5086212</v>
      </c>
      <c r="K81" s="171">
        <v>7720406</v>
      </c>
      <c r="L81" s="170">
        <v>1558806</v>
      </c>
      <c r="M81" s="171">
        <v>-6701990</v>
      </c>
      <c r="N81" s="170">
        <v>109407</v>
      </c>
      <c r="O81" s="171">
        <v>2857078</v>
      </c>
      <c r="P81" s="170">
        <v>4656654</v>
      </c>
      <c r="Q81" s="171">
        <v>1153055.3999999985</v>
      </c>
      <c r="R81" s="170">
        <v>3228386.5999999996</v>
      </c>
      <c r="S81" s="171">
        <v>3647127.8</v>
      </c>
      <c r="T81" s="170">
        <v>4651390.8999999994</v>
      </c>
      <c r="U81" s="171">
        <v>15078799.200000001</v>
      </c>
      <c r="V81" s="170">
        <v>18048945.399999999</v>
      </c>
      <c r="W81" s="171">
        <v>3516940.0999999996</v>
      </c>
    </row>
    <row r="82" spans="1:23">
      <c r="C82" s="169"/>
      <c r="E82" s="169"/>
      <c r="G82" s="169"/>
      <c r="I82" s="169"/>
      <c r="K82" s="169"/>
      <c r="M82" s="169"/>
      <c r="O82" s="169"/>
      <c r="Q82" s="169"/>
      <c r="S82" s="169"/>
      <c r="U82" s="169"/>
      <c r="W82" s="169"/>
    </row>
    <row r="83" spans="1:23" ht="15.75" thickBot="1">
      <c r="A83" s="180" t="s">
        <v>29</v>
      </c>
      <c r="B83" s="181">
        <v>3057518</v>
      </c>
      <c r="C83" s="182">
        <v>-3601644</v>
      </c>
      <c r="D83" s="181">
        <v>6772489.0197000047</v>
      </c>
      <c r="E83" s="182">
        <v>10951659.372</v>
      </c>
      <c r="F83" s="181">
        <v>171924.03000001423</v>
      </c>
      <c r="G83" s="182">
        <v>43506895.840000004</v>
      </c>
      <c r="H83" s="181">
        <v>-109434657.20999996</v>
      </c>
      <c r="I83" s="182">
        <v>-3881130.0200000089</v>
      </c>
      <c r="J83" s="181">
        <v>20482470</v>
      </c>
      <c r="K83" s="182">
        <v>-7097759</v>
      </c>
      <c r="L83" s="181">
        <f>L67-L73+L77+L81</f>
        <v>-741040.36600003392</v>
      </c>
      <c r="M83" s="182">
        <f>M67-M73+M77+M81</f>
        <v>16554876</v>
      </c>
      <c r="N83" s="181">
        <v>14459330</v>
      </c>
      <c r="O83" s="182">
        <v>-1922410</v>
      </c>
      <c r="P83" s="181">
        <v>37196916.041000009</v>
      </c>
      <c r="Q83" s="182">
        <v>41469188.999999993</v>
      </c>
      <c r="R83" s="181">
        <v>26925897.199999996</v>
      </c>
      <c r="S83" s="182">
        <v>29648114.174999963</v>
      </c>
      <c r="T83" s="181">
        <v>-2134282.5269999346</v>
      </c>
      <c r="U83" s="182">
        <v>20814003.300000004</v>
      </c>
      <c r="V83" s="181">
        <v>5122729.6000000164</v>
      </c>
      <c r="W83" s="182">
        <v>6897146.4999998789</v>
      </c>
    </row>
    <row r="84" spans="1:23" ht="15.75" thickTop="1"/>
    <row r="86" spans="1:23">
      <c r="A86" s="164" t="s">
        <v>96</v>
      </c>
    </row>
    <row r="87" spans="1:23">
      <c r="B87" s="166">
        <v>2002</v>
      </c>
      <c r="C87" s="167">
        <v>2003</v>
      </c>
      <c r="D87" s="166">
        <v>2004</v>
      </c>
      <c r="E87" s="167">
        <v>2005</v>
      </c>
      <c r="F87" s="166">
        <v>2006</v>
      </c>
      <c r="G87" s="167">
        <v>2007</v>
      </c>
      <c r="H87" s="166">
        <v>2008</v>
      </c>
      <c r="I87" s="167">
        <v>2009</v>
      </c>
      <c r="J87" s="166">
        <v>2010</v>
      </c>
      <c r="K87" s="167">
        <v>2011</v>
      </c>
      <c r="L87" s="166">
        <v>2012</v>
      </c>
      <c r="M87" s="167">
        <v>2013</v>
      </c>
      <c r="N87" s="166">
        <v>2014</v>
      </c>
      <c r="O87" s="167">
        <v>2015</v>
      </c>
      <c r="P87" s="166">
        <v>2016</v>
      </c>
      <c r="Q87" s="167">
        <v>2017</v>
      </c>
      <c r="R87" s="166">
        <v>2018</v>
      </c>
      <c r="S87" s="167">
        <v>2019</v>
      </c>
      <c r="T87" s="166">
        <v>2020</v>
      </c>
      <c r="U87" s="167">
        <v>2021</v>
      </c>
      <c r="V87" s="166">
        <v>2022</v>
      </c>
      <c r="W87" s="167">
        <v>2023</v>
      </c>
    </row>
    <row r="88" spans="1:23">
      <c r="A88" s="168" t="s">
        <v>91</v>
      </c>
      <c r="B88" s="170"/>
      <c r="C88" s="171"/>
      <c r="D88" s="170"/>
      <c r="E88" s="171"/>
      <c r="F88" s="170"/>
      <c r="G88" s="171"/>
      <c r="H88" s="170"/>
      <c r="I88" s="171"/>
      <c r="J88" s="170"/>
      <c r="K88" s="171"/>
      <c r="L88" s="170"/>
      <c r="M88" s="171"/>
      <c r="N88" s="170"/>
      <c r="O88" s="171"/>
      <c r="P88" s="170"/>
      <c r="Q88" s="171"/>
      <c r="R88" s="170"/>
      <c r="S88" s="171"/>
      <c r="U88" s="171"/>
      <c r="W88" s="171"/>
    </row>
    <row r="89" spans="1:23">
      <c r="A89" s="165" t="s">
        <v>31</v>
      </c>
      <c r="B89" s="170">
        <v>262656674</v>
      </c>
      <c r="C89" s="171">
        <v>272857417</v>
      </c>
      <c r="D89" s="170">
        <v>287178801.76719999</v>
      </c>
      <c r="E89" s="171">
        <v>310292392.31800002</v>
      </c>
      <c r="F89" s="170">
        <v>366233166.76999998</v>
      </c>
      <c r="G89" s="171">
        <v>420071424.51999998</v>
      </c>
      <c r="H89" s="170">
        <v>529753195.41000003</v>
      </c>
      <c r="I89" s="171">
        <v>617438910.21000004</v>
      </c>
      <c r="J89" s="170">
        <v>696445238</v>
      </c>
      <c r="K89" s="171">
        <v>715686311</v>
      </c>
      <c r="L89" s="170">
        <v>717272187.20200002</v>
      </c>
      <c r="M89" s="171">
        <v>753600813</v>
      </c>
      <c r="N89" s="170">
        <v>791581228</v>
      </c>
      <c r="O89" s="171">
        <v>817970535</v>
      </c>
      <c r="P89" s="170">
        <v>827632020.83099997</v>
      </c>
      <c r="Q89" s="171">
        <v>886195679.80000007</v>
      </c>
      <c r="R89" s="170">
        <v>976572253.79999995</v>
      </c>
      <c r="S89" s="171">
        <v>1051932242.8049998</v>
      </c>
      <c r="T89" s="170">
        <v>1107742426.5979998</v>
      </c>
      <c r="U89" s="171">
        <v>1198797138.8</v>
      </c>
      <c r="V89" s="170">
        <v>1347319860.7</v>
      </c>
      <c r="W89" s="171">
        <v>1456994044.4000001</v>
      </c>
    </row>
    <row r="90" spans="1:23">
      <c r="A90" s="172" t="s">
        <v>32</v>
      </c>
      <c r="B90" s="173">
        <v>41460175</v>
      </c>
      <c r="C90" s="174">
        <v>42521947</v>
      </c>
      <c r="D90" s="173">
        <v>47416122.7993</v>
      </c>
      <c r="E90" s="174">
        <v>52195361.056999996</v>
      </c>
      <c r="F90" s="173">
        <v>60325082.259999998</v>
      </c>
      <c r="G90" s="174">
        <v>59933806.969999999</v>
      </c>
      <c r="H90" s="173">
        <v>64993492.670000002</v>
      </c>
      <c r="I90" s="174">
        <v>74903396.739999995</v>
      </c>
      <c r="J90" s="173">
        <v>66743573</v>
      </c>
      <c r="K90" s="174">
        <v>64308664</v>
      </c>
      <c r="L90" s="173">
        <v>61430257.089000002</v>
      </c>
      <c r="M90" s="174">
        <v>44053318</v>
      </c>
      <c r="N90" s="173">
        <v>43378616</v>
      </c>
      <c r="O90" s="174">
        <v>39108123</v>
      </c>
      <c r="P90" s="173">
        <v>41746642.629999995</v>
      </c>
      <c r="Q90" s="174">
        <v>53189621.799999997</v>
      </c>
      <c r="R90" s="173">
        <v>70878513</v>
      </c>
      <c r="S90" s="174">
        <v>72779043.789000005</v>
      </c>
      <c r="T90" s="173">
        <v>74083786.230000004</v>
      </c>
      <c r="U90" s="174">
        <v>64565095.299999997</v>
      </c>
      <c r="V90" s="173">
        <v>69510388.900000006</v>
      </c>
      <c r="W90" s="174">
        <v>70757168</v>
      </c>
    </row>
    <row r="91" spans="1:23">
      <c r="A91" s="165" t="s">
        <v>33</v>
      </c>
      <c r="B91" s="170">
        <v>304116849</v>
      </c>
      <c r="C91" s="171">
        <v>315379364</v>
      </c>
      <c r="D91" s="170">
        <v>334594924.56650001</v>
      </c>
      <c r="E91" s="171">
        <v>362487753.375</v>
      </c>
      <c r="F91" s="170">
        <v>426558249.02999997</v>
      </c>
      <c r="G91" s="171">
        <v>480005231.49000001</v>
      </c>
      <c r="H91" s="170">
        <v>594746688.08000004</v>
      </c>
      <c r="I91" s="171">
        <v>692342306.95000005</v>
      </c>
      <c r="J91" s="170">
        <v>763188810</v>
      </c>
      <c r="K91" s="171">
        <v>779994975</v>
      </c>
      <c r="L91" s="170">
        <f>L89+L90</f>
        <v>778702444.29100001</v>
      </c>
      <c r="M91" s="171">
        <f t="shared" ref="M91:O91" si="8">M89+M90</f>
        <v>797654131</v>
      </c>
      <c r="N91" s="170">
        <f t="shared" si="8"/>
        <v>834959844</v>
      </c>
      <c r="O91" s="171">
        <f t="shared" si="8"/>
        <v>857078658</v>
      </c>
      <c r="P91" s="170">
        <v>869378663.46099997</v>
      </c>
      <c r="Q91" s="171">
        <v>939385301.60000002</v>
      </c>
      <c r="R91" s="170">
        <v>1047450766.8</v>
      </c>
      <c r="S91" s="171">
        <v>1124711286.5939999</v>
      </c>
      <c r="T91" s="170">
        <v>1181826212.8279998</v>
      </c>
      <c r="U91" s="171">
        <v>1263362234.0999999</v>
      </c>
      <c r="V91" s="170">
        <f t="shared" ref="V91" si="9">V89+V90</f>
        <v>1416830249.6000001</v>
      </c>
      <c r="W91" s="171">
        <v>1527751212.4000001</v>
      </c>
    </row>
    <row r="92" spans="1:23">
      <c r="A92" s="165" t="s">
        <v>34</v>
      </c>
      <c r="B92" s="170">
        <v>26638294</v>
      </c>
      <c r="C92" s="171">
        <v>28942883</v>
      </c>
      <c r="D92" s="170">
        <v>33556385.197400004</v>
      </c>
      <c r="E92" s="171">
        <v>36835147.729000002</v>
      </c>
      <c r="F92" s="170">
        <v>45531272.840000004</v>
      </c>
      <c r="G92" s="171">
        <v>88548377.019999996</v>
      </c>
      <c r="H92" s="170">
        <v>85240657.099999994</v>
      </c>
      <c r="I92" s="171">
        <v>77131924.670000002</v>
      </c>
      <c r="J92" s="170">
        <v>76022799</v>
      </c>
      <c r="K92" s="171">
        <v>70315144</v>
      </c>
      <c r="L92" s="170">
        <v>82789481.157000005</v>
      </c>
      <c r="M92" s="171">
        <v>73589839</v>
      </c>
      <c r="N92" s="170">
        <v>72732258</v>
      </c>
      <c r="O92" s="171">
        <v>86430080</v>
      </c>
      <c r="P92" s="170">
        <v>99731693.585999995</v>
      </c>
      <c r="Q92" s="171">
        <v>105511573.59999999</v>
      </c>
      <c r="R92" s="170">
        <v>113831245.3</v>
      </c>
      <c r="S92" s="171">
        <v>115109575.977</v>
      </c>
      <c r="T92" s="170">
        <v>137520111.47499996</v>
      </c>
      <c r="U92" s="171">
        <v>149363254.49999997</v>
      </c>
      <c r="V92" s="170">
        <v>150978021.70000002</v>
      </c>
      <c r="W92" s="171">
        <v>163217385.29999998</v>
      </c>
    </row>
    <row r="93" spans="1:23">
      <c r="A93" s="164" t="s">
        <v>35</v>
      </c>
      <c r="B93" s="175">
        <v>330755143</v>
      </c>
      <c r="C93" s="176">
        <v>344322247</v>
      </c>
      <c r="D93" s="175">
        <v>368151309.76389998</v>
      </c>
      <c r="E93" s="176">
        <v>399322901.10399997</v>
      </c>
      <c r="F93" s="175">
        <v>472089521.87</v>
      </c>
      <c r="G93" s="176">
        <v>568553608.50999999</v>
      </c>
      <c r="H93" s="175">
        <v>679987345.17999995</v>
      </c>
      <c r="I93" s="176">
        <v>769474231.62</v>
      </c>
      <c r="J93" s="175">
        <v>839211609</v>
      </c>
      <c r="K93" s="176">
        <v>850310119</v>
      </c>
      <c r="L93" s="175">
        <v>861491925.44799995</v>
      </c>
      <c r="M93" s="176">
        <v>871243970</v>
      </c>
      <c r="N93" s="175">
        <v>907692102</v>
      </c>
      <c r="O93" s="176">
        <v>943508739</v>
      </c>
      <c r="P93" s="175">
        <v>969110357.04699993</v>
      </c>
      <c r="Q93" s="176">
        <v>1044896875.2000002</v>
      </c>
      <c r="R93" s="175">
        <v>1161282012.0999999</v>
      </c>
      <c r="S93" s="176">
        <v>1239820862.5709999</v>
      </c>
      <c r="T93" s="175">
        <v>1319346324.3030005</v>
      </c>
      <c r="U93" s="176">
        <v>1412725488.5999997</v>
      </c>
      <c r="V93" s="175">
        <v>1567808271.3000002</v>
      </c>
      <c r="W93" s="176">
        <v>1690968597.7</v>
      </c>
    </row>
    <row r="94" spans="1:23">
      <c r="B94" s="175"/>
      <c r="C94" s="176"/>
      <c r="D94" s="175"/>
      <c r="E94" s="176"/>
      <c r="F94" s="175"/>
      <c r="G94" s="176"/>
      <c r="H94" s="175"/>
      <c r="I94" s="176"/>
      <c r="J94" s="175"/>
      <c r="K94" s="176"/>
      <c r="L94" s="175"/>
      <c r="M94" s="176"/>
      <c r="N94" s="175"/>
      <c r="O94" s="176"/>
      <c r="P94" s="175"/>
      <c r="Q94" s="176"/>
      <c r="R94" s="175"/>
      <c r="S94" s="176"/>
      <c r="T94" s="175"/>
      <c r="U94" s="176"/>
      <c r="V94" s="175"/>
      <c r="W94" s="176"/>
    </row>
    <row r="95" spans="1:23">
      <c r="A95" s="165" t="s">
        <v>36</v>
      </c>
      <c r="B95" s="170">
        <v>150562652</v>
      </c>
      <c r="C95" s="171">
        <v>145719228</v>
      </c>
      <c r="D95" s="170">
        <v>154342856.19069999</v>
      </c>
      <c r="E95" s="171">
        <v>170121109.83199999</v>
      </c>
      <c r="F95" s="170">
        <v>192469269.66999999</v>
      </c>
      <c r="G95" s="171">
        <v>267774081.61000001</v>
      </c>
      <c r="H95" s="170">
        <v>192796391.40000001</v>
      </c>
      <c r="I95" s="171">
        <v>207839458.69</v>
      </c>
      <c r="J95" s="170">
        <v>253300519</v>
      </c>
      <c r="K95" s="171">
        <v>260773066</v>
      </c>
      <c r="L95" s="170">
        <v>268252954.60600001</v>
      </c>
      <c r="M95" s="171">
        <v>321286620</v>
      </c>
      <c r="N95" s="170">
        <v>354087776</v>
      </c>
      <c r="O95" s="171">
        <v>364874261</v>
      </c>
      <c r="P95" s="170">
        <v>399685652.76899999</v>
      </c>
      <c r="Q95" s="171">
        <v>463315826.70000005</v>
      </c>
      <c r="R95" s="170">
        <v>527226112.80000007</v>
      </c>
      <c r="S95" s="171">
        <v>578974240.39199996</v>
      </c>
      <c r="T95" s="170">
        <v>585725146.1960001</v>
      </c>
      <c r="U95" s="171">
        <v>635674478.19999993</v>
      </c>
      <c r="V95" s="170">
        <v>701204477.99999988</v>
      </c>
      <c r="W95" s="171">
        <v>738830566.20000005</v>
      </c>
    </row>
    <row r="96" spans="1:23">
      <c r="A96" s="165" t="s">
        <v>37</v>
      </c>
      <c r="B96" s="170">
        <v>38143991</v>
      </c>
      <c r="C96" s="171">
        <v>45510240</v>
      </c>
      <c r="D96" s="170">
        <v>50716614.046099998</v>
      </c>
      <c r="E96" s="171">
        <v>55275447.979999997</v>
      </c>
      <c r="F96" s="170">
        <v>64504712.530000001</v>
      </c>
      <c r="G96" s="171">
        <v>44456680.869999997</v>
      </c>
      <c r="H96" s="170">
        <v>42068190.689999998</v>
      </c>
      <c r="I96" s="171">
        <v>41867018.729999997</v>
      </c>
      <c r="J96" s="170">
        <v>46812655</v>
      </c>
      <c r="K96" s="171">
        <v>48384591</v>
      </c>
      <c r="L96" s="170">
        <v>55577683</v>
      </c>
      <c r="M96" s="171">
        <v>54613310</v>
      </c>
      <c r="N96" s="170">
        <v>65495293</v>
      </c>
      <c r="O96" s="171">
        <v>85537999</v>
      </c>
      <c r="P96" s="170">
        <v>96229372.266000003</v>
      </c>
      <c r="Q96" s="171">
        <v>108892585.2</v>
      </c>
      <c r="R96" s="170">
        <v>117494364.90000001</v>
      </c>
      <c r="S96" s="171">
        <v>121175880.529</v>
      </c>
      <c r="T96" s="170">
        <v>128771603.60000001</v>
      </c>
      <c r="U96" s="171">
        <v>139480669.40000001</v>
      </c>
      <c r="V96" s="170">
        <v>154177279.19999999</v>
      </c>
      <c r="W96" s="171">
        <v>167857462.30000001</v>
      </c>
    </row>
    <row r="97" spans="1:23">
      <c r="A97" s="165" t="s">
        <v>38</v>
      </c>
      <c r="B97" s="170">
        <v>115403840</v>
      </c>
      <c r="C97" s="171">
        <v>125619646</v>
      </c>
      <c r="D97" s="170">
        <v>129559992.87719999</v>
      </c>
      <c r="E97" s="171">
        <v>139375467.766</v>
      </c>
      <c r="F97" s="170">
        <v>169225559.74000001</v>
      </c>
      <c r="G97" s="171">
        <v>201036675.86000001</v>
      </c>
      <c r="H97" s="170">
        <v>376934035.56999999</v>
      </c>
      <c r="I97" s="171">
        <v>442814403.08999997</v>
      </c>
      <c r="J97" s="170">
        <v>463198022</v>
      </c>
      <c r="K97" s="171">
        <v>471501184</v>
      </c>
      <c r="L97" s="170">
        <v>449393134</v>
      </c>
      <c r="M97" s="171">
        <v>416278010</v>
      </c>
      <c r="N97" s="170">
        <v>404329533</v>
      </c>
      <c r="O97" s="171">
        <v>404398888</v>
      </c>
      <c r="P97" s="170">
        <v>385673776.74599999</v>
      </c>
      <c r="Q97" s="171">
        <v>372529014</v>
      </c>
      <c r="R97" s="170">
        <v>417729473</v>
      </c>
      <c r="S97" s="171">
        <v>436731266.88739997</v>
      </c>
      <c r="T97" s="170">
        <v>490615909.72300005</v>
      </c>
      <c r="U97" s="171">
        <v>516634749.39999992</v>
      </c>
      <c r="V97" s="170">
        <v>563723698.69999993</v>
      </c>
      <c r="W97" s="171">
        <v>623338707.10000002</v>
      </c>
    </row>
    <row r="98" spans="1:23">
      <c r="A98" s="172" t="s">
        <v>39</v>
      </c>
      <c r="B98" s="173">
        <v>26644660</v>
      </c>
      <c r="C98" s="174">
        <v>27473131</v>
      </c>
      <c r="D98" s="173">
        <v>33531853.111099996</v>
      </c>
      <c r="E98" s="174">
        <v>34550883.737000003</v>
      </c>
      <c r="F98" s="173">
        <v>45889978.619999997</v>
      </c>
      <c r="G98" s="174">
        <v>55286167.729999997</v>
      </c>
      <c r="H98" s="173">
        <v>68188727.420000002</v>
      </c>
      <c r="I98" s="174">
        <v>76953351.019999996</v>
      </c>
      <c r="J98" s="173">
        <v>75900413</v>
      </c>
      <c r="K98" s="174">
        <v>69651278</v>
      </c>
      <c r="L98" s="173">
        <v>88268155.841999993</v>
      </c>
      <c r="M98" s="174">
        <v>79066030</v>
      </c>
      <c r="N98" s="173">
        <v>83779500</v>
      </c>
      <c r="O98" s="174">
        <v>88697591</v>
      </c>
      <c r="P98" s="173">
        <v>87521555.266000003</v>
      </c>
      <c r="Q98" s="174">
        <v>100159449.09999999</v>
      </c>
      <c r="R98" s="173">
        <v>98832061.699999988</v>
      </c>
      <c r="S98" s="174">
        <v>102939474.43260002</v>
      </c>
      <c r="T98" s="173">
        <v>114233664.883</v>
      </c>
      <c r="U98" s="174">
        <v>120935591.59999999</v>
      </c>
      <c r="V98" s="173">
        <v>148702815.19999999</v>
      </c>
      <c r="W98" s="174">
        <v>160941862.80000001</v>
      </c>
    </row>
    <row r="99" spans="1:23">
      <c r="A99" s="164" t="s">
        <v>40</v>
      </c>
      <c r="B99" s="175">
        <v>142048500</v>
      </c>
      <c r="C99" s="176">
        <v>153092777</v>
      </c>
      <c r="D99" s="175">
        <v>163091845.9883</v>
      </c>
      <c r="E99" s="176">
        <v>173926351.50300002</v>
      </c>
      <c r="F99" s="175">
        <v>215115538.36000001</v>
      </c>
      <c r="G99" s="176">
        <v>256322843.59</v>
      </c>
      <c r="H99" s="175">
        <v>445122762.99000001</v>
      </c>
      <c r="I99" s="176">
        <v>519767754.10999995</v>
      </c>
      <c r="J99" s="175">
        <v>539098435</v>
      </c>
      <c r="K99" s="176">
        <v>541152462</v>
      </c>
      <c r="L99" s="175">
        <f>L97+L98</f>
        <v>537661289.84200001</v>
      </c>
      <c r="M99" s="176">
        <f t="shared" ref="M99:O99" si="10">M97+M98</f>
        <v>495344040</v>
      </c>
      <c r="N99" s="175">
        <f t="shared" si="10"/>
        <v>488109033</v>
      </c>
      <c r="O99" s="176">
        <f t="shared" si="10"/>
        <v>493096479</v>
      </c>
      <c r="P99" s="175">
        <v>473195332.01199996</v>
      </c>
      <c r="Q99" s="176">
        <v>472688463.10000002</v>
      </c>
      <c r="R99" s="175">
        <v>516561534.69999999</v>
      </c>
      <c r="S99" s="176">
        <v>539670741.31999993</v>
      </c>
      <c r="T99" s="175">
        <v>604849574.60600007</v>
      </c>
      <c r="U99" s="176">
        <v>637570340.99999988</v>
      </c>
      <c r="V99" s="175">
        <f t="shared" ref="V99:W99" si="11">V97+V98</f>
        <v>712426513.89999986</v>
      </c>
      <c r="W99" s="176">
        <f t="shared" si="11"/>
        <v>784280569.9000001</v>
      </c>
    </row>
    <row r="100" spans="1:23">
      <c r="A100" s="164" t="s">
        <v>41</v>
      </c>
      <c r="B100" s="175">
        <v>180192491</v>
      </c>
      <c r="C100" s="176">
        <v>198603017</v>
      </c>
      <c r="D100" s="175">
        <v>213808460.03439999</v>
      </c>
      <c r="E100" s="176">
        <v>229201799.48300001</v>
      </c>
      <c r="F100" s="175">
        <v>279620250.88999999</v>
      </c>
      <c r="G100" s="176">
        <v>300779524.45999998</v>
      </c>
      <c r="H100" s="175">
        <v>487190953.68000001</v>
      </c>
      <c r="I100" s="176">
        <v>561634772.83999991</v>
      </c>
      <c r="J100" s="175">
        <v>585911090</v>
      </c>
      <c r="K100" s="176">
        <v>589537053</v>
      </c>
      <c r="L100" s="175">
        <f>L99+L96</f>
        <v>593238972.84200001</v>
      </c>
      <c r="M100" s="176">
        <f t="shared" ref="M100:O100" si="12">M99+M96</f>
        <v>549957350</v>
      </c>
      <c r="N100" s="175">
        <f t="shared" si="12"/>
        <v>553604326</v>
      </c>
      <c r="O100" s="176">
        <f t="shared" si="12"/>
        <v>578634478</v>
      </c>
      <c r="P100" s="175">
        <v>569424704.278</v>
      </c>
      <c r="Q100" s="176">
        <v>581581048.30000007</v>
      </c>
      <c r="R100" s="175">
        <v>634055899.60000002</v>
      </c>
      <c r="S100" s="176">
        <v>660846621.84899998</v>
      </c>
      <c r="T100" s="175">
        <v>733621178.20600009</v>
      </c>
      <c r="U100" s="176">
        <v>777051010.39999986</v>
      </c>
      <c r="V100" s="175">
        <f t="shared" ref="V100" si="13">V99+V96</f>
        <v>866603793.0999999</v>
      </c>
      <c r="W100" s="176">
        <f t="shared" ref="W100" si="14">W96+W99</f>
        <v>952138032.20000005</v>
      </c>
    </row>
    <row r="101" spans="1:23">
      <c r="A101" s="164" t="s">
        <v>42</v>
      </c>
      <c r="B101" s="175">
        <v>330755143</v>
      </c>
      <c r="C101" s="176">
        <v>344322245</v>
      </c>
      <c r="D101" s="175">
        <v>368151316.22509998</v>
      </c>
      <c r="E101" s="176">
        <v>399322909.315</v>
      </c>
      <c r="F101" s="175">
        <v>472089520.56</v>
      </c>
      <c r="G101" s="176">
        <v>568553606.07000005</v>
      </c>
      <c r="H101" s="175">
        <v>679987345.08000004</v>
      </c>
      <c r="I101" s="176">
        <v>769474231.52999997</v>
      </c>
      <c r="J101" s="175">
        <v>839211609</v>
      </c>
      <c r="K101" s="176">
        <v>850310119</v>
      </c>
      <c r="L101" s="175">
        <v>861491927.44799995</v>
      </c>
      <c r="M101" s="176">
        <v>871243970</v>
      </c>
      <c r="N101" s="175">
        <v>907692102</v>
      </c>
      <c r="O101" s="176">
        <v>943508739</v>
      </c>
      <c r="P101" s="175">
        <v>969110357.04699993</v>
      </c>
      <c r="Q101" s="176">
        <v>1044896875.0000001</v>
      </c>
      <c r="R101" s="175">
        <v>1161282012.4000001</v>
      </c>
      <c r="S101" s="176">
        <v>1239820862.2409999</v>
      </c>
      <c r="T101" s="175">
        <v>1319346324.4019997</v>
      </c>
      <c r="U101" s="176">
        <v>1412725488.5999999</v>
      </c>
      <c r="V101" s="175">
        <v>1567808271.1000001</v>
      </c>
      <c r="W101" s="176">
        <v>1690968598.4000001</v>
      </c>
    </row>
    <row r="104" spans="1:23">
      <c r="A104" s="164" t="s">
        <v>97</v>
      </c>
    </row>
    <row r="105" spans="1:23">
      <c r="B105" s="166">
        <v>2002</v>
      </c>
      <c r="C105" s="167">
        <v>2003</v>
      </c>
      <c r="D105" s="166">
        <v>2004</v>
      </c>
      <c r="E105" s="167">
        <v>2005</v>
      </c>
      <c r="F105" s="166">
        <v>2006</v>
      </c>
      <c r="G105" s="167">
        <v>2007</v>
      </c>
      <c r="H105" s="166">
        <v>2008</v>
      </c>
      <c r="I105" s="167">
        <v>2009</v>
      </c>
      <c r="J105" s="166">
        <v>2010</v>
      </c>
      <c r="K105" s="167">
        <v>2011</v>
      </c>
      <c r="L105" s="166">
        <v>2012</v>
      </c>
      <c r="M105" s="167">
        <v>2013</v>
      </c>
      <c r="N105" s="166">
        <v>2014</v>
      </c>
      <c r="O105" s="167">
        <v>2015</v>
      </c>
      <c r="P105" s="166">
        <v>2016</v>
      </c>
      <c r="Q105" s="167">
        <v>2017</v>
      </c>
      <c r="R105" s="166">
        <v>2018</v>
      </c>
      <c r="S105" s="167">
        <v>2019</v>
      </c>
      <c r="T105" s="166">
        <v>2020</v>
      </c>
      <c r="U105" s="167">
        <v>2021</v>
      </c>
      <c r="V105" s="166">
        <v>2022</v>
      </c>
      <c r="W105" s="167">
        <v>2023</v>
      </c>
    </row>
    <row r="106" spans="1:23">
      <c r="A106" s="168" t="s">
        <v>91</v>
      </c>
      <c r="B106" s="170"/>
      <c r="C106" s="171"/>
      <c r="D106" s="170"/>
      <c r="E106" s="171"/>
      <c r="F106" s="170"/>
      <c r="G106" s="171"/>
      <c r="H106" s="170"/>
      <c r="I106" s="171"/>
      <c r="J106" s="170"/>
      <c r="K106" s="171"/>
      <c r="L106" s="170"/>
      <c r="M106" s="171"/>
      <c r="N106" s="170"/>
      <c r="O106" s="171"/>
      <c r="P106" s="170"/>
      <c r="Q106" s="171"/>
      <c r="R106" s="170"/>
      <c r="S106" s="171"/>
      <c r="U106" s="171"/>
      <c r="W106" s="171"/>
    </row>
    <row r="107" spans="1:23">
      <c r="A107" s="165" t="s">
        <v>44</v>
      </c>
      <c r="B107" s="170">
        <v>3056797</v>
      </c>
      <c r="C107" s="171">
        <v>-3601644</v>
      </c>
      <c r="D107" s="170">
        <v>6778063.3909000009</v>
      </c>
      <c r="E107" s="171">
        <v>10952135.649</v>
      </c>
      <c r="F107" s="170">
        <v>172128.63</v>
      </c>
      <c r="G107" s="171">
        <v>43486794.729999997</v>
      </c>
      <c r="H107" s="170">
        <v>-109461404.76000001</v>
      </c>
      <c r="I107" s="171">
        <v>-3916579.34</v>
      </c>
      <c r="J107" s="170">
        <v>20492066</v>
      </c>
      <c r="K107" s="171">
        <v>-7097761</v>
      </c>
      <c r="L107" s="170">
        <v>-741046.36599999992</v>
      </c>
      <c r="M107" s="171">
        <v>16554876</v>
      </c>
      <c r="N107" s="170">
        <v>14459330</v>
      </c>
      <c r="O107" s="171">
        <v>-1922410</v>
      </c>
      <c r="P107" s="170">
        <v>37196916.041000001</v>
      </c>
      <c r="Q107" s="171">
        <v>41469189.000000007</v>
      </c>
      <c r="R107" s="170">
        <v>26925896.799999997</v>
      </c>
      <c r="S107" s="171">
        <v>29648114.044999998</v>
      </c>
      <c r="T107" s="170">
        <v>-2134282.3269999996</v>
      </c>
      <c r="U107" s="171">
        <v>20814006</v>
      </c>
      <c r="V107" s="170">
        <v>5122730.2000000011</v>
      </c>
      <c r="W107" s="171">
        <v>6897146.9000000004</v>
      </c>
    </row>
    <row r="108" spans="1:23">
      <c r="A108" s="172" t="s">
        <v>45</v>
      </c>
      <c r="B108" s="173">
        <v>8163112</v>
      </c>
      <c r="C108" s="174">
        <v>14146050</v>
      </c>
      <c r="D108" s="173">
        <v>9383931.2583000008</v>
      </c>
      <c r="E108" s="174">
        <v>9929525.9360000007</v>
      </c>
      <c r="F108" s="173">
        <v>24919529.149999999</v>
      </c>
      <c r="G108" s="174">
        <v>-8044828.0499999998</v>
      </c>
      <c r="H108" s="173">
        <v>137069896.86000001</v>
      </c>
      <c r="I108" s="174">
        <v>30586162.120000001</v>
      </c>
      <c r="J108" s="173">
        <v>10690538</v>
      </c>
      <c r="K108" s="174">
        <v>51402051</v>
      </c>
      <c r="L108" s="173">
        <v>50628034.827000007</v>
      </c>
      <c r="M108" s="174">
        <v>36797926</v>
      </c>
      <c r="N108" s="173">
        <v>32516305</v>
      </c>
      <c r="O108" s="174">
        <v>54060343</v>
      </c>
      <c r="P108" s="173">
        <v>29955198.866999999</v>
      </c>
      <c r="Q108" s="174">
        <v>25896257.799999997</v>
      </c>
      <c r="R108" s="173">
        <v>50144181.399999999</v>
      </c>
      <c r="S108" s="174">
        <v>40492507.442000002</v>
      </c>
      <c r="T108" s="173">
        <v>53183159.686999999</v>
      </c>
      <c r="U108" s="174">
        <v>34351156</v>
      </c>
      <c r="V108" s="173">
        <v>56114759.100000009</v>
      </c>
      <c r="W108" s="174">
        <v>79764203.900000006</v>
      </c>
    </row>
    <row r="109" spans="1:23">
      <c r="A109" s="164" t="s">
        <v>46</v>
      </c>
      <c r="B109" s="175">
        <v>11219909</v>
      </c>
      <c r="C109" s="176">
        <v>10544406</v>
      </c>
      <c r="D109" s="175">
        <v>16161994.649200002</v>
      </c>
      <c r="E109" s="176">
        <v>20881661.585000001</v>
      </c>
      <c r="F109" s="175">
        <v>25091657.780000001</v>
      </c>
      <c r="G109" s="176">
        <v>35441966.68</v>
      </c>
      <c r="H109" s="175">
        <v>27608492.100000001</v>
      </c>
      <c r="I109" s="176">
        <v>26669582.780000001</v>
      </c>
      <c r="J109" s="175">
        <v>31182604</v>
      </c>
      <c r="K109" s="176">
        <v>44304291</v>
      </c>
      <c r="L109" s="175">
        <v>51369081.193000004</v>
      </c>
      <c r="M109" s="176">
        <v>53352802</v>
      </c>
      <c r="N109" s="175">
        <v>46975635</v>
      </c>
      <c r="O109" s="176">
        <v>52137933</v>
      </c>
      <c r="P109" s="175">
        <v>67152114.908000007</v>
      </c>
      <c r="Q109" s="176">
        <v>67365446.799999997</v>
      </c>
      <c r="R109" s="175">
        <v>77070078.199999988</v>
      </c>
      <c r="S109" s="176">
        <v>70140621.486999989</v>
      </c>
      <c r="T109" s="175">
        <v>51048877.359999999</v>
      </c>
      <c r="U109" s="176">
        <v>55165162</v>
      </c>
      <c r="V109" s="175">
        <v>61237489.299999997</v>
      </c>
      <c r="W109" s="176">
        <v>86661350.800000012</v>
      </c>
    </row>
    <row r="110" spans="1:23">
      <c r="A110" s="172" t="s">
        <v>47</v>
      </c>
      <c r="B110" s="173">
        <v>-1064030</v>
      </c>
      <c r="C110" s="174">
        <v>373965</v>
      </c>
      <c r="D110" s="173">
        <v>-259745.73560000007</v>
      </c>
      <c r="E110" s="174">
        <v>-591663.478</v>
      </c>
      <c r="F110" s="173">
        <v>-2595162.23</v>
      </c>
      <c r="G110" s="174">
        <v>-3988523.63</v>
      </c>
      <c r="H110" s="173">
        <v>2421187.1800000002</v>
      </c>
      <c r="I110" s="174">
        <v>-4676736.17</v>
      </c>
      <c r="J110" s="173">
        <v>1350224</v>
      </c>
      <c r="K110" s="174">
        <v>-1512503</v>
      </c>
      <c r="L110" s="173">
        <v>-408725.8339999998</v>
      </c>
      <c r="M110" s="174">
        <v>2059939</v>
      </c>
      <c r="N110" s="173">
        <v>3525623</v>
      </c>
      <c r="O110" s="174">
        <v>-3733951</v>
      </c>
      <c r="P110" s="173">
        <v>-8160080.0399999991</v>
      </c>
      <c r="Q110" s="174">
        <v>-3758535</v>
      </c>
      <c r="R110" s="173">
        <v>-8853607.4000000004</v>
      </c>
      <c r="S110" s="174">
        <v>1137172.2349999996</v>
      </c>
      <c r="T110" s="173">
        <v>-1527878.4240000008</v>
      </c>
      <c r="U110" s="174">
        <v>-3977808.6999999993</v>
      </c>
      <c r="V110" s="173">
        <v>-353361.99999999977</v>
      </c>
      <c r="W110" s="174">
        <v>-6312253.1999999983</v>
      </c>
    </row>
    <row r="111" spans="1:23">
      <c r="A111" s="164" t="s">
        <v>48</v>
      </c>
      <c r="B111" s="175">
        <v>10155879</v>
      </c>
      <c r="C111" s="176">
        <v>10918371</v>
      </c>
      <c r="D111" s="175">
        <v>15902248.913599998</v>
      </c>
      <c r="E111" s="176">
        <v>20289998.107000001</v>
      </c>
      <c r="F111" s="175">
        <v>22496495.550000001</v>
      </c>
      <c r="G111" s="176">
        <v>31453443.050000001</v>
      </c>
      <c r="H111" s="175">
        <v>30029679.280000001</v>
      </c>
      <c r="I111" s="176">
        <v>21992846.609999999</v>
      </c>
      <c r="J111" s="175">
        <v>32532828</v>
      </c>
      <c r="K111" s="176">
        <v>42791788</v>
      </c>
      <c r="L111" s="175">
        <v>50960355.359000005</v>
      </c>
      <c r="M111" s="176">
        <v>55412741</v>
      </c>
      <c r="N111" s="175">
        <v>50501258</v>
      </c>
      <c r="O111" s="176">
        <v>48403982</v>
      </c>
      <c r="P111" s="175">
        <v>58992034.868000001</v>
      </c>
      <c r="Q111" s="176">
        <v>63606911.799999997</v>
      </c>
      <c r="R111" s="175">
        <v>68216470.799999982</v>
      </c>
      <c r="S111" s="176">
        <v>71277793.721999988</v>
      </c>
      <c r="T111" s="175">
        <v>49520998.935999997</v>
      </c>
      <c r="U111" s="176">
        <v>51187353.299999997</v>
      </c>
      <c r="V111" s="175">
        <v>60884127.299999997</v>
      </c>
      <c r="W111" s="176">
        <v>80349097.600000009</v>
      </c>
    </row>
    <row r="112" spans="1:23">
      <c r="A112" s="165" t="s">
        <v>49</v>
      </c>
      <c r="B112" s="170">
        <v>-27582831</v>
      </c>
      <c r="C112" s="171">
        <v>-18578266</v>
      </c>
      <c r="D112" s="170">
        <v>-21750730.690099999</v>
      </c>
      <c r="E112" s="171">
        <v>-26258808.782000002</v>
      </c>
      <c r="F112" s="170">
        <v>-37986932.189999998</v>
      </c>
      <c r="G112" s="171">
        <v>-10824061.67</v>
      </c>
      <c r="H112" s="170">
        <v>-85160176.209999993</v>
      </c>
      <c r="I112" s="171">
        <v>-45753087.350000001</v>
      </c>
      <c r="J112" s="170">
        <v>-34643384</v>
      </c>
      <c r="K112" s="171">
        <v>-25185741</v>
      </c>
      <c r="L112" s="170">
        <v>-20218587.397999998</v>
      </c>
      <c r="M112" s="171">
        <v>-19319799</v>
      </c>
      <c r="N112" s="170">
        <v>-32480794</v>
      </c>
      <c r="O112" s="171">
        <v>-28546078</v>
      </c>
      <c r="P112" s="170">
        <v>-33805684.523000002</v>
      </c>
      <c r="Q112" s="171">
        <v>-60078889.299999997</v>
      </c>
      <c r="R112" s="170">
        <v>-71711100.299999997</v>
      </c>
      <c r="S112" s="171">
        <v>-81322220.016000018</v>
      </c>
      <c r="T112" s="170">
        <v>-76084153.650999993</v>
      </c>
      <c r="U112" s="171">
        <v>-59375513.599999994</v>
      </c>
      <c r="V112" s="170">
        <v>-69429170.999999985</v>
      </c>
      <c r="W112" s="171">
        <v>-99510995.699999988</v>
      </c>
    </row>
    <row r="113" spans="1:23">
      <c r="A113" s="172" t="s">
        <v>50</v>
      </c>
      <c r="B113" s="173">
        <v>17199528</v>
      </c>
      <c r="C113" s="174">
        <v>9744359</v>
      </c>
      <c r="D113" s="173">
        <v>7443124.6668000007</v>
      </c>
      <c r="E113" s="174">
        <v>8266931.21</v>
      </c>
      <c r="F113" s="173">
        <v>17752351.27</v>
      </c>
      <c r="G113" s="174">
        <v>13710261.01</v>
      </c>
      <c r="H113" s="173">
        <v>45699080.079999998</v>
      </c>
      <c r="I113" s="174">
        <v>23824642.170000002</v>
      </c>
      <c r="J113" s="173">
        <v>2461411</v>
      </c>
      <c r="K113" s="174">
        <v>-24344448</v>
      </c>
      <c r="L113" s="173">
        <v>-24688691</v>
      </c>
      <c r="M113" s="174">
        <v>-38856862</v>
      </c>
      <c r="N113" s="173">
        <v>-19687537</v>
      </c>
      <c r="O113" s="174">
        <v>-18682626</v>
      </c>
      <c r="P113" s="173">
        <v>-12172734.942</v>
      </c>
      <c r="Q113" s="174">
        <v>-10440580.700000003</v>
      </c>
      <c r="R113" s="173">
        <v>14325762.699999996</v>
      </c>
      <c r="S113" s="174">
        <v>5373308.9350000024</v>
      </c>
      <c r="T113" s="173">
        <v>32795976.644999996</v>
      </c>
      <c r="U113" s="174">
        <v>9513027.3000000007</v>
      </c>
      <c r="V113" s="173">
        <v>3071256.1000000024</v>
      </c>
      <c r="W113" s="174">
        <v>23147724.199999996</v>
      </c>
    </row>
    <row r="114" spans="1:23">
      <c r="A114" s="164" t="s">
        <v>51</v>
      </c>
      <c r="B114" s="178">
        <v>-227424</v>
      </c>
      <c r="C114" s="179">
        <v>2084464</v>
      </c>
      <c r="D114" s="178">
        <v>1594642.8902999996</v>
      </c>
      <c r="E114" s="179">
        <v>2298120.5349999992</v>
      </c>
      <c r="F114" s="178">
        <v>2261914.6300000027</v>
      </c>
      <c r="G114" s="179">
        <v>34339642.390000001</v>
      </c>
      <c r="H114" s="178">
        <v>-9431416.849999994</v>
      </c>
      <c r="I114" s="179">
        <v>64401.429999999702</v>
      </c>
      <c r="J114" s="178">
        <v>350855</v>
      </c>
      <c r="K114" s="179">
        <v>-6738401</v>
      </c>
      <c r="L114" s="178">
        <v>6053076.9610000104</v>
      </c>
      <c r="M114" s="179">
        <v>-2763920</v>
      </c>
      <c r="N114" s="178">
        <v>-1667073</v>
      </c>
      <c r="O114" s="179">
        <v>1175279</v>
      </c>
      <c r="P114" s="178">
        <v>13013615.402999999</v>
      </c>
      <c r="Q114" s="179">
        <v>-6912558.200000003</v>
      </c>
      <c r="R114" s="178">
        <v>10831133.199999966</v>
      </c>
      <c r="S114" s="179">
        <v>-4671117.3590000272</v>
      </c>
      <c r="T114" s="178">
        <v>6232821.9300000006</v>
      </c>
      <c r="U114" s="179">
        <v>1324867.0000000033</v>
      </c>
      <c r="V114" s="178">
        <v>-5473787.5999999922</v>
      </c>
      <c r="W114" s="179">
        <v>3985826.0999999922</v>
      </c>
    </row>
    <row r="116" spans="1:23"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</row>
    <row r="117" spans="1:23">
      <c r="A117" s="177" t="s">
        <v>98</v>
      </c>
    </row>
    <row r="118" spans="1:23">
      <c r="A118" s="177"/>
      <c r="B118" s="166">
        <v>2002</v>
      </c>
      <c r="C118" s="167">
        <v>2003</v>
      </c>
      <c r="D118" s="166">
        <v>2004</v>
      </c>
      <c r="E118" s="167">
        <v>2005</v>
      </c>
      <c r="F118" s="166">
        <v>2006</v>
      </c>
      <c r="G118" s="167">
        <v>2007</v>
      </c>
      <c r="H118" s="166">
        <v>2008</v>
      </c>
      <c r="I118" s="167">
        <v>2009</v>
      </c>
      <c r="J118" s="166">
        <v>2010</v>
      </c>
      <c r="K118" s="167">
        <v>2011</v>
      </c>
      <c r="L118" s="166">
        <v>2012</v>
      </c>
      <c r="M118" s="167">
        <v>2013</v>
      </c>
      <c r="N118" s="166">
        <v>2014</v>
      </c>
      <c r="O118" s="167">
        <v>2015</v>
      </c>
      <c r="P118" s="166">
        <v>2016</v>
      </c>
      <c r="Q118" s="167">
        <v>2017</v>
      </c>
      <c r="R118" s="166">
        <v>2018</v>
      </c>
      <c r="S118" s="167">
        <v>2019</v>
      </c>
      <c r="T118" s="166">
        <v>2020</v>
      </c>
      <c r="U118" s="167">
        <v>2021</v>
      </c>
      <c r="V118" s="166">
        <v>2022</v>
      </c>
      <c r="W118" s="167">
        <v>2023</v>
      </c>
    </row>
    <row r="119" spans="1:23">
      <c r="A119" s="165" t="s">
        <v>99</v>
      </c>
      <c r="B119" s="170">
        <v>288202</v>
      </c>
      <c r="C119" s="171">
        <v>290501</v>
      </c>
      <c r="D119" s="170">
        <v>293186</v>
      </c>
      <c r="E119" s="171">
        <v>299404</v>
      </c>
      <c r="F119" s="170">
        <v>307261</v>
      </c>
      <c r="G119" s="171">
        <v>312872</v>
      </c>
      <c r="H119" s="170">
        <v>319756</v>
      </c>
      <c r="I119" s="171">
        <v>317593</v>
      </c>
      <c r="J119" s="170">
        <v>318236</v>
      </c>
      <c r="K119" s="171">
        <v>319412</v>
      </c>
      <c r="L119" s="170">
        <v>321857</v>
      </c>
      <c r="M119" s="171">
        <v>325671</v>
      </c>
      <c r="N119" s="170">
        <v>329100</v>
      </c>
      <c r="O119" s="171">
        <v>332529</v>
      </c>
      <c r="P119" s="170">
        <v>338349</v>
      </c>
      <c r="Q119" s="171">
        <v>348450</v>
      </c>
      <c r="R119" s="170">
        <v>356991</v>
      </c>
      <c r="S119" s="171">
        <v>364134</v>
      </c>
      <c r="T119" s="170">
        <v>368792</v>
      </c>
      <c r="U119" s="171">
        <v>376248</v>
      </c>
      <c r="V119" s="170">
        <v>387758</v>
      </c>
      <c r="W119" s="171">
        <v>383726</v>
      </c>
    </row>
    <row r="120" spans="1:23">
      <c r="A120" s="177"/>
      <c r="B120" s="166"/>
      <c r="C120" s="167"/>
      <c r="D120" s="166"/>
      <c r="E120" s="167"/>
      <c r="F120" s="166"/>
      <c r="G120" s="167"/>
      <c r="H120" s="166"/>
      <c r="I120" s="167"/>
      <c r="J120" s="166"/>
      <c r="K120" s="167"/>
      <c r="L120" s="166"/>
      <c r="M120" s="167"/>
      <c r="N120" s="166"/>
      <c r="O120" s="167"/>
      <c r="P120" s="166"/>
      <c r="Q120" s="167"/>
      <c r="R120" s="166"/>
      <c r="S120" s="167"/>
      <c r="U120" s="167"/>
      <c r="W120" s="167"/>
    </row>
    <row r="121" spans="1:23">
      <c r="A121" s="183" t="s">
        <v>100</v>
      </c>
      <c r="C121" s="169"/>
      <c r="E121" s="169"/>
      <c r="G121" s="169"/>
      <c r="I121" s="169"/>
      <c r="K121" s="169"/>
      <c r="M121" s="169"/>
      <c r="O121" s="169"/>
      <c r="Q121" s="169"/>
      <c r="S121" s="169"/>
      <c r="U121" s="169"/>
      <c r="W121" s="169"/>
    </row>
    <row r="122" spans="1:23">
      <c r="A122" s="165" t="s">
        <v>101</v>
      </c>
      <c r="B122" s="184">
        <f>(B12+B13)/B10</f>
        <v>0.58657253921564945</v>
      </c>
      <c r="C122" s="185">
        <f t="shared" ref="C122:W122" si="15">(C12+C13)/C10</f>
        <v>0.56943338218474626</v>
      </c>
      <c r="D122" s="184">
        <f t="shared" si="15"/>
        <v>0.56329700399796323</v>
      </c>
      <c r="E122" s="185">
        <f t="shared" si="15"/>
        <v>0.55530263678742164</v>
      </c>
      <c r="F122" s="184">
        <f t="shared" si="15"/>
        <v>0.55495744637339406</v>
      </c>
      <c r="G122" s="185">
        <f t="shared" si="15"/>
        <v>0.4665563955766267</v>
      </c>
      <c r="H122" s="184">
        <f t="shared" si="15"/>
        <v>0.50842474855202624</v>
      </c>
      <c r="I122" s="185">
        <f t="shared" si="15"/>
        <v>0.51906413263445017</v>
      </c>
      <c r="J122" s="184">
        <f t="shared" si="15"/>
        <v>0.53020999578053962</v>
      </c>
      <c r="K122" s="185">
        <f t="shared" si="15"/>
        <v>0.54959065995480405</v>
      </c>
      <c r="L122" s="184">
        <f t="shared" si="15"/>
        <v>0.53356729904853739</v>
      </c>
      <c r="M122" s="185">
        <f t="shared" si="15"/>
        <v>0.50613739885468045</v>
      </c>
      <c r="N122" s="184">
        <f t="shared" si="15"/>
        <v>0.55343518677443793</v>
      </c>
      <c r="O122" s="185">
        <f t="shared" si="15"/>
        <v>0.61374247226305423</v>
      </c>
      <c r="P122" s="184">
        <f t="shared" si="15"/>
        <v>0.55798544755958934</v>
      </c>
      <c r="Q122" s="185">
        <f t="shared" si="15"/>
        <v>0.57463121861890143</v>
      </c>
      <c r="R122" s="184">
        <f t="shared" si="15"/>
        <v>0.55125779469667568</v>
      </c>
      <c r="S122" s="185">
        <f t="shared" si="15"/>
        <v>0.55361848002274938</v>
      </c>
      <c r="T122" s="184">
        <f t="shared" si="15"/>
        <v>0.60218608746018876</v>
      </c>
      <c r="U122" s="185">
        <f t="shared" si="15"/>
        <v>0.60306734569300613</v>
      </c>
      <c r="V122" s="184">
        <f t="shared" si="15"/>
        <v>0.58442010909799602</v>
      </c>
      <c r="W122" s="185">
        <f t="shared" si="15"/>
        <v>0.56155642578061749</v>
      </c>
    </row>
    <row r="123" spans="1:23">
      <c r="A123" s="186" t="s">
        <v>46</v>
      </c>
      <c r="B123" s="184">
        <f t="shared" ref="B123:W123" si="16">B52/B10</f>
        <v>7.5583316300177533E-2</v>
      </c>
      <c r="C123" s="185">
        <f t="shared" si="16"/>
        <v>4.6806920180241879E-2</v>
      </c>
      <c r="D123" s="184">
        <f t="shared" si="16"/>
        <v>8.2269103546202996E-2</v>
      </c>
      <c r="E123" s="185">
        <f t="shared" si="16"/>
        <v>9.5872678088756755E-2</v>
      </c>
      <c r="F123" s="184">
        <f t="shared" si="16"/>
        <v>0.10851481076869879</v>
      </c>
      <c r="G123" s="185">
        <f t="shared" si="16"/>
        <v>0.13386052398561527</v>
      </c>
      <c r="H123" s="184">
        <f t="shared" si="16"/>
        <v>8.9651825621176087E-2</v>
      </c>
      <c r="I123" s="185">
        <f t="shared" si="16"/>
        <v>6.0184118775359612E-2</v>
      </c>
      <c r="J123" s="184">
        <f t="shared" si="16"/>
        <v>7.1164055717015492E-2</v>
      </c>
      <c r="K123" s="185">
        <f t="shared" si="16"/>
        <v>9.1770767412539811E-2</v>
      </c>
      <c r="L123" s="184">
        <f t="shared" si="16"/>
        <v>0.10157121855685086</v>
      </c>
      <c r="M123" s="185">
        <f t="shared" si="16"/>
        <v>9.7110643665112364E-2</v>
      </c>
      <c r="N123" s="184">
        <f t="shared" si="16"/>
        <v>6.8183270272790183E-2</v>
      </c>
      <c r="O123" s="185">
        <f t="shared" si="16"/>
        <v>6.517434224635868E-2</v>
      </c>
      <c r="P123" s="184">
        <f t="shared" si="16"/>
        <v>0.11916212158343427</v>
      </c>
      <c r="Q123" s="185">
        <f t="shared" si="16"/>
        <v>0.10456170996901654</v>
      </c>
      <c r="R123" s="184">
        <f t="shared" si="16"/>
        <v>0.11344715111705109</v>
      </c>
      <c r="S123" s="185">
        <f t="shared" si="16"/>
        <v>9.7773142233546204E-2</v>
      </c>
      <c r="T123" s="184">
        <f t="shared" si="16"/>
        <v>4.903075668834013E-2</v>
      </c>
      <c r="U123" s="185">
        <f t="shared" si="16"/>
        <v>3.8347983304062666E-2</v>
      </c>
      <c r="V123" s="184">
        <f t="shared" si="16"/>
        <v>3.7483746215467288E-2</v>
      </c>
      <c r="W123" s="185">
        <f t="shared" si="16"/>
        <v>8.3254713621684531E-2</v>
      </c>
    </row>
    <row r="124" spans="1:23">
      <c r="A124" s="186" t="s">
        <v>40</v>
      </c>
      <c r="B124" s="184">
        <f>B42/B10</f>
        <v>0.83187722659667629</v>
      </c>
      <c r="C124" s="185">
        <f t="shared" ref="C124:W124" si="17">C42/C10</f>
        <v>0.84707231601130617</v>
      </c>
      <c r="D124" s="184">
        <f t="shared" si="17"/>
        <v>0.82647660102396459</v>
      </c>
      <c r="E124" s="185">
        <f t="shared" si="17"/>
        <v>0.70535286469926206</v>
      </c>
      <c r="F124" s="184">
        <f t="shared" si="17"/>
        <v>0.64266000645271082</v>
      </c>
      <c r="G124" s="185">
        <f t="shared" si="17"/>
        <v>0.60179638742227615</v>
      </c>
      <c r="H124" s="184">
        <f t="shared" si="17"/>
        <v>0.92594249538197859</v>
      </c>
      <c r="I124" s="185">
        <f t="shared" si="17"/>
        <v>1.0892036871341118</v>
      </c>
      <c r="J124" s="184">
        <f t="shared" si="17"/>
        <v>1.2409624351167463</v>
      </c>
      <c r="K124" s="185">
        <f t="shared" si="17"/>
        <v>1.1253287930529314</v>
      </c>
      <c r="L124" s="184">
        <f t="shared" si="17"/>
        <v>1.0411244896925604</v>
      </c>
      <c r="M124" s="185">
        <f t="shared" si="17"/>
        <v>0.94774034530823392</v>
      </c>
      <c r="N124" s="184">
        <f t="shared" si="17"/>
        <v>0.90497753670085923</v>
      </c>
      <c r="O124" s="185">
        <f t="shared" si="17"/>
        <v>0.85950648296927878</v>
      </c>
      <c r="P124" s="184">
        <f t="shared" si="17"/>
        <v>0.75843966066010882</v>
      </c>
      <c r="Q124" s="185">
        <f t="shared" si="17"/>
        <v>0.74160112319110993</v>
      </c>
      <c r="R124" s="184">
        <f t="shared" si="17"/>
        <v>0.77062531157772307</v>
      </c>
      <c r="S124" s="185">
        <f t="shared" si="17"/>
        <v>0.76311550514203697</v>
      </c>
      <c r="T124" s="184">
        <f t="shared" si="17"/>
        <v>0.82754371327463638</v>
      </c>
      <c r="U124" s="185">
        <f t="shared" si="17"/>
        <v>0.84227548741287239</v>
      </c>
      <c r="V124" s="184">
        <f t="shared" si="17"/>
        <v>0.88129155610378507</v>
      </c>
      <c r="W124" s="185">
        <f t="shared" si="17"/>
        <v>0.86822906583223458</v>
      </c>
    </row>
    <row r="125" spans="1:23">
      <c r="A125" s="186" t="s">
        <v>41</v>
      </c>
      <c r="B125" s="184">
        <f>B43/B10</f>
        <v>1.2429063662551614</v>
      </c>
      <c r="C125" s="185">
        <f t="shared" ref="C125:T125" si="18">C43/C10</f>
        <v>1.3109906542704524</v>
      </c>
      <c r="D125" s="184">
        <f t="shared" si="18"/>
        <v>1.2956319546023536</v>
      </c>
      <c r="E125" s="185">
        <f t="shared" si="18"/>
        <v>1.1614974001431075</v>
      </c>
      <c r="F125" s="184">
        <f t="shared" si="18"/>
        <v>1.0930662584297128</v>
      </c>
      <c r="G125" s="185">
        <f t="shared" si="18"/>
        <v>0.83225913635487492</v>
      </c>
      <c r="H125" s="184">
        <f t="shared" si="18"/>
        <v>1.1633632967064105</v>
      </c>
      <c r="I125" s="185">
        <f t="shared" si="18"/>
        <v>1.3155264811701262</v>
      </c>
      <c r="J125" s="184">
        <f t="shared" si="18"/>
        <v>1.4636755625830755</v>
      </c>
      <c r="K125" s="185">
        <f t="shared" si="18"/>
        <v>1.3543816777413555</v>
      </c>
      <c r="L125" s="184">
        <f t="shared" si="18"/>
        <v>1.2855147361868793</v>
      </c>
      <c r="M125" s="185">
        <f t="shared" si="18"/>
        <v>1.1699306236068769</v>
      </c>
      <c r="N125" s="184">
        <f t="shared" si="18"/>
        <v>1.1386385969984933</v>
      </c>
      <c r="O125" s="185">
        <f t="shared" si="18"/>
        <v>1.14079767229444</v>
      </c>
      <c r="P125" s="184">
        <f t="shared" si="18"/>
        <v>1.0461599634947107</v>
      </c>
      <c r="Q125" s="185">
        <f t="shared" si="18"/>
        <v>1.0297110756626711</v>
      </c>
      <c r="R125" s="184">
        <f t="shared" si="18"/>
        <v>1.0601531403589031</v>
      </c>
      <c r="S125" s="185">
        <f t="shared" si="18"/>
        <v>1.0429478123820675</v>
      </c>
      <c r="T125" s="184">
        <f t="shared" si="18"/>
        <v>1.1144602651197297</v>
      </c>
      <c r="U125" s="185">
        <f>U43/U10</f>
        <v>1.1196329786729762</v>
      </c>
      <c r="V125" s="184">
        <f>V43/V10</f>
        <v>1.1421886276073336</v>
      </c>
      <c r="W125" s="185">
        <f>W43/W10</f>
        <v>1.1168159644174389</v>
      </c>
    </row>
    <row r="126" spans="1:23">
      <c r="C126" s="169"/>
      <c r="E126" s="169"/>
      <c r="G126" s="169"/>
      <c r="I126" s="169"/>
      <c r="K126" s="169"/>
      <c r="M126" s="169"/>
      <c r="O126" s="169"/>
      <c r="Q126" s="169"/>
      <c r="S126" s="169"/>
      <c r="U126" s="169"/>
      <c r="W126" s="169"/>
    </row>
    <row r="127" spans="1:23">
      <c r="A127" s="183" t="s">
        <v>102</v>
      </c>
      <c r="C127" s="169"/>
      <c r="E127" s="169"/>
      <c r="G127" s="169"/>
      <c r="I127" s="169"/>
      <c r="K127" s="169"/>
      <c r="M127" s="169"/>
      <c r="O127" s="169"/>
      <c r="Q127" s="169"/>
      <c r="S127" s="169"/>
      <c r="U127" s="169"/>
      <c r="W127" s="169"/>
    </row>
    <row r="128" spans="1:23">
      <c r="A128" s="186" t="s">
        <v>19</v>
      </c>
      <c r="B128" s="170">
        <f t="shared" ref="B128:W128" si="19">(B10/B119)*1000</f>
        <v>302353.46388991055</v>
      </c>
      <c r="C128" s="171">
        <f t="shared" si="19"/>
        <v>319506.06366243149</v>
      </c>
      <c r="D128" s="170">
        <f t="shared" si="19"/>
        <v>346649.6171358797</v>
      </c>
      <c r="E128" s="171">
        <f t="shared" si="19"/>
        <v>392143.79253450187</v>
      </c>
      <c r="F128" s="170">
        <f t="shared" si="19"/>
        <v>452356.08385053754</v>
      </c>
      <c r="G128" s="171">
        <f t="shared" si="19"/>
        <v>520850.81359150069</v>
      </c>
      <c r="H128" s="170">
        <f t="shared" si="19"/>
        <v>522126.73069465475</v>
      </c>
      <c r="I128" s="171">
        <f t="shared" si="19"/>
        <v>538106.42164657277</v>
      </c>
      <c r="J128" s="170">
        <f t="shared" si="19"/>
        <v>544257.22419839364</v>
      </c>
      <c r="K128" s="171">
        <f t="shared" si="19"/>
        <v>602360.08352848364</v>
      </c>
      <c r="L128" s="170">
        <f t="shared" si="19"/>
        <v>641783.68797323026</v>
      </c>
      <c r="M128" s="171">
        <f t="shared" si="19"/>
        <v>685418.81530747283</v>
      </c>
      <c r="N128" s="170">
        <f t="shared" si="19"/>
        <v>714276.94621695532</v>
      </c>
      <c r="O128" s="171">
        <f t="shared" si="19"/>
        <v>767220.26951032842</v>
      </c>
      <c r="P128" s="170">
        <f t="shared" si="19"/>
        <v>842382.50466234575</v>
      </c>
      <c r="Q128" s="171">
        <f t="shared" si="19"/>
        <v>905838.61127851903</v>
      </c>
      <c r="R128" s="170">
        <f t="shared" si="19"/>
        <v>938622.30756517686</v>
      </c>
      <c r="S128" s="171">
        <f t="shared" si="19"/>
        <v>972173.15882340015</v>
      </c>
      <c r="T128" s="170">
        <f t="shared" si="19"/>
        <v>999588.16986539867</v>
      </c>
      <c r="U128" s="171">
        <f t="shared" si="19"/>
        <v>1075827.94460037</v>
      </c>
      <c r="V128" s="170">
        <f t="shared" si="19"/>
        <v>1189418.4277306979</v>
      </c>
      <c r="W128" s="171">
        <f t="shared" si="19"/>
        <v>1370756.1778456504</v>
      </c>
    </row>
    <row r="129" spans="1:23">
      <c r="A129" s="165" t="s">
        <v>101</v>
      </c>
      <c r="B129" s="170">
        <f>((B12+B13)/B119)*1000</f>
        <v>177352.23905455202</v>
      </c>
      <c r="C129" s="171">
        <f t="shared" ref="C129:W129" si="20">((C12+C13)/C119)*1000</f>
        <v>181937.41845983319</v>
      </c>
      <c r="D129" s="170">
        <f t="shared" si="20"/>
        <v>195266.69076968206</v>
      </c>
      <c r="E129" s="171">
        <f t="shared" si="20"/>
        <v>217758.48199422852</v>
      </c>
      <c r="F129" s="170">
        <f t="shared" si="20"/>
        <v>251038.37714516322</v>
      </c>
      <c r="G129" s="171">
        <f t="shared" si="20"/>
        <v>243006.27822240407</v>
      </c>
      <c r="H129" s="170">
        <f t="shared" si="20"/>
        <v>265462.15176572133</v>
      </c>
      <c r="I129" s="171">
        <f t="shared" si="20"/>
        <v>279311.74301700603</v>
      </c>
      <c r="J129" s="170">
        <f t="shared" si="20"/>
        <v>288570.62054575852</v>
      </c>
      <c r="K129" s="171">
        <f t="shared" si="20"/>
        <v>331051.47583685024</v>
      </c>
      <c r="L129" s="170">
        <f t="shared" si="20"/>
        <v>342434.78896528581</v>
      </c>
      <c r="M129" s="171">
        <f t="shared" si="20"/>
        <v>346916.09630578099</v>
      </c>
      <c r="N129" s="170">
        <f t="shared" si="20"/>
        <v>395305.99513825588</v>
      </c>
      <c r="O129" s="171">
        <f t="shared" si="20"/>
        <v>470875.66497959575</v>
      </c>
      <c r="P129" s="170">
        <f t="shared" si="20"/>
        <v>470037.17888038681</v>
      </c>
      <c r="Q129" s="171">
        <f t="shared" si="20"/>
        <v>520523.14507102879</v>
      </c>
      <c r="R129" s="170">
        <f t="shared" si="20"/>
        <v>517422.86332148424</v>
      </c>
      <c r="S129" s="171">
        <f t="shared" si="20"/>
        <v>538213.0265067257</v>
      </c>
      <c r="T129" s="170">
        <f t="shared" si="20"/>
        <v>601938.08908273489</v>
      </c>
      <c r="U129" s="171">
        <f t="shared" si="20"/>
        <v>648796.70297250757</v>
      </c>
      <c r="V129" s="170">
        <f t="shared" si="20"/>
        <v>695120.0472975414</v>
      </c>
      <c r="W129" s="171">
        <f t="shared" si="20"/>
        <v>769756.93984770379</v>
      </c>
    </row>
    <row r="130" spans="1:23">
      <c r="A130" s="186" t="s">
        <v>46</v>
      </c>
      <c r="B130" s="170">
        <f t="shared" ref="B130:W130" si="21">(B52/B119)*1000</f>
        <v>22852.877495645414</v>
      </c>
      <c r="C130" s="171">
        <f t="shared" si="21"/>
        <v>14955.094818950709</v>
      </c>
      <c r="D130" s="170">
        <f t="shared" si="21"/>
        <v>28518.553246403309</v>
      </c>
      <c r="E130" s="171">
        <f t="shared" si="21"/>
        <v>37595.875586164511</v>
      </c>
      <c r="F130" s="170">
        <f t="shared" si="21"/>
        <v>49087.334839110721</v>
      </c>
      <c r="G130" s="171">
        <f t="shared" si="21"/>
        <v>69721.362825692297</v>
      </c>
      <c r="H130" s="170">
        <f t="shared" si="21"/>
        <v>46809.614612391953</v>
      </c>
      <c r="I130" s="171">
        <f t="shared" si="21"/>
        <v>32385.460794161085</v>
      </c>
      <c r="J130" s="170">
        <f t="shared" si="21"/>
        <v>38731.551427242681</v>
      </c>
      <c r="K130" s="171">
        <f t="shared" si="21"/>
        <v>55279.047124090517</v>
      </c>
      <c r="L130" s="170">
        <f t="shared" si="21"/>
        <v>65186.751237350749</v>
      </c>
      <c r="M130" s="171">
        <f t="shared" si="21"/>
        <v>66561.462334687458</v>
      </c>
      <c r="N130" s="170">
        <f t="shared" si="21"/>
        <v>48701.738073533881</v>
      </c>
      <c r="O130" s="171">
        <f t="shared" si="21"/>
        <v>50003.076423409686</v>
      </c>
      <c r="P130" s="170">
        <f t="shared" si="21"/>
        <v>100380.08644033232</v>
      </c>
      <c r="Q130" s="171">
        <f t="shared" si="21"/>
        <v>94716.034151241212</v>
      </c>
      <c r="R130" s="170">
        <f t="shared" si="21"/>
        <v>106484.02676818182</v>
      </c>
      <c r="S130" s="171">
        <f t="shared" si="21"/>
        <v>95052.424533276208</v>
      </c>
      <c r="T130" s="170">
        <f t="shared" si="21"/>
        <v>49010.564345213563</v>
      </c>
      <c r="U130" s="171">
        <f t="shared" si="21"/>
        <v>41255.832057579042</v>
      </c>
      <c r="V130" s="170">
        <f t="shared" si="21"/>
        <v>44583.858489057595</v>
      </c>
      <c r="W130" s="171">
        <f t="shared" si="21"/>
        <v>114121.91303169451</v>
      </c>
    </row>
    <row r="131" spans="1:23">
      <c r="A131" s="186" t="s">
        <v>40</v>
      </c>
      <c r="B131" s="170">
        <f t="shared" ref="B131:W131" si="22">(B42/B119)*1000</f>
        <v>251520.96099263709</v>
      </c>
      <c r="C131" s="171">
        <f t="shared" si="22"/>
        <v>270644.74132619164</v>
      </c>
      <c r="D131" s="170">
        <f t="shared" si="22"/>
        <v>286497.79731672048</v>
      </c>
      <c r="E131" s="171">
        <f t="shared" si="22"/>
        <v>276599.747438244</v>
      </c>
      <c r="F131" s="170">
        <f t="shared" si="22"/>
        <v>290711.16376630944</v>
      </c>
      <c r="G131" s="171">
        <f t="shared" si="22"/>
        <v>313446.13800531847</v>
      </c>
      <c r="H131" s="170">
        <f t="shared" si="22"/>
        <v>483459.32792504289</v>
      </c>
      <c r="I131" s="171">
        <f t="shared" si="22"/>
        <v>586107.49852799019</v>
      </c>
      <c r="J131" s="170">
        <f t="shared" si="22"/>
        <v>675402.77027111955</v>
      </c>
      <c r="K131" s="171">
        <f t="shared" si="22"/>
        <v>677853.14578037139</v>
      </c>
      <c r="L131" s="170">
        <f t="shared" si="22"/>
        <v>668176.71463413874</v>
      </c>
      <c r="M131" s="171">
        <f t="shared" si="22"/>
        <v>649599.06470026495</v>
      </c>
      <c r="N131" s="170">
        <f t="shared" si="22"/>
        <v>646404.59130963229</v>
      </c>
      <c r="O131" s="171">
        <f t="shared" si="22"/>
        <v>659430.79550956469</v>
      </c>
      <c r="P131" s="170">
        <f t="shared" si="22"/>
        <v>638896.30098212196</v>
      </c>
      <c r="Q131" s="171">
        <f t="shared" si="22"/>
        <v>671770.93155402492</v>
      </c>
      <c r="R131" s="170">
        <f t="shared" si="22"/>
        <v>723326.10822121578</v>
      </c>
      <c r="S131" s="171">
        <f t="shared" si="22"/>
        <v>741880.41118104861</v>
      </c>
      <c r="T131" s="170">
        <f t="shared" si="22"/>
        <v>827202.90583580988</v>
      </c>
      <c r="U131" s="171">
        <f t="shared" si="22"/>
        <v>906143.50641066523</v>
      </c>
      <c r="V131" s="170">
        <f t="shared" si="22"/>
        <v>1048224.4170333042</v>
      </c>
      <c r="W131" s="171">
        <f t="shared" si="22"/>
        <v>1190130.3557746932</v>
      </c>
    </row>
    <row r="132" spans="1:23">
      <c r="A132" s="186" t="s">
        <v>41</v>
      </c>
      <c r="B132" s="170">
        <f>(B43/B119)*1000</f>
        <v>375797.04512806988</v>
      </c>
      <c r="C132" s="171">
        <f t="shared" ref="C132:W132" si="23">(C43/C119)*1000</f>
        <v>418869.46344418777</v>
      </c>
      <c r="D132" s="170">
        <f t="shared" si="23"/>
        <v>449130.32101191732</v>
      </c>
      <c r="E132" s="171">
        <f t="shared" si="23"/>
        <v>455473.995511082</v>
      </c>
      <c r="F132" s="170">
        <f t="shared" si="23"/>
        <v>494455.17205242452</v>
      </c>
      <c r="G132" s="171">
        <f t="shared" si="23"/>
        <v>433482.84828939632</v>
      </c>
      <c r="H132" s="170">
        <f t="shared" si="23"/>
        <v>607423.07471947372</v>
      </c>
      <c r="I132" s="171">
        <f t="shared" si="23"/>
        <v>707893.24736376421</v>
      </c>
      <c r="J132" s="170">
        <f t="shared" si="23"/>
        <v>796615.99881848693</v>
      </c>
      <c r="K132" s="171">
        <f t="shared" si="23"/>
        <v>815825.46053373069</v>
      </c>
      <c r="L132" s="170">
        <f t="shared" si="23"/>
        <v>825022.38833394961</v>
      </c>
      <c r="M132" s="171">
        <f t="shared" si="23"/>
        <v>801892.46202455857</v>
      </c>
      <c r="N132" s="170">
        <f t="shared" si="23"/>
        <v>813303.29990884231</v>
      </c>
      <c r="O132" s="171">
        <f t="shared" si="23"/>
        <v>875243.09759449551</v>
      </c>
      <c r="P132" s="170">
        <f t="shared" si="23"/>
        <v>881266.85032614251</v>
      </c>
      <c r="Q132" s="171">
        <f t="shared" si="23"/>
        <v>932752.05079638411</v>
      </c>
      <c r="R132" s="170">
        <f t="shared" si="23"/>
        <v>995083.38697614241</v>
      </c>
      <c r="S132" s="171">
        <f t="shared" si="23"/>
        <v>1013925.8692514293</v>
      </c>
      <c r="T132" s="170">
        <f t="shared" si="23"/>
        <v>1114001.2967987375</v>
      </c>
      <c r="U132" s="171">
        <f t="shared" si="23"/>
        <v>1204532.4461525376</v>
      </c>
      <c r="V132" s="170">
        <f t="shared" si="23"/>
        <v>1358540.2016205986</v>
      </c>
      <c r="W132" s="171">
        <f t="shared" si="23"/>
        <v>1530882.3827418524</v>
      </c>
    </row>
    <row r="133" spans="1:23">
      <c r="C133" s="169"/>
      <c r="E133" s="169"/>
      <c r="G133" s="169"/>
      <c r="I133" s="169"/>
      <c r="K133" s="169"/>
      <c r="M133" s="169"/>
      <c r="O133" s="169"/>
      <c r="Q133" s="169"/>
      <c r="S133" s="169"/>
      <c r="U133" s="169"/>
      <c r="W133" s="169"/>
    </row>
    <row r="134" spans="1:23">
      <c r="A134" s="186" t="s">
        <v>103</v>
      </c>
      <c r="B134" s="187">
        <f>B35/B41</f>
        <v>1.2142809340387786</v>
      </c>
      <c r="C134" s="188">
        <f t="shared" ref="C134:W134" si="24">C35/C41</f>
        <v>1.1991850052275448</v>
      </c>
      <c r="D134" s="187">
        <f t="shared" si="24"/>
        <v>1.2866336949851789</v>
      </c>
      <c r="E134" s="188">
        <f t="shared" si="24"/>
        <v>1.37740883290865</v>
      </c>
      <c r="F134" s="187">
        <f t="shared" si="24"/>
        <v>1.4106487121807516</v>
      </c>
      <c r="G134" s="188">
        <f t="shared" si="24"/>
        <v>2.0383513063489245</v>
      </c>
      <c r="H134" s="187">
        <f t="shared" si="24"/>
        <v>1.7065712656472463</v>
      </c>
      <c r="I134" s="188">
        <f t="shared" si="24"/>
        <v>1.442151975019216</v>
      </c>
      <c r="J134" s="187">
        <f t="shared" si="24"/>
        <v>1.4152639454942206</v>
      </c>
      <c r="K134" s="188">
        <f t="shared" si="24"/>
        <v>1.4029811654677338</v>
      </c>
      <c r="L134" s="187">
        <f t="shared" si="24"/>
        <v>1.2674010252053243</v>
      </c>
      <c r="M134" s="188">
        <f t="shared" si="24"/>
        <v>1.1101222445489114</v>
      </c>
      <c r="N134" s="187">
        <f t="shared" si="24"/>
        <v>0.96424544126772493</v>
      </c>
      <c r="O134" s="188">
        <f t="shared" si="24"/>
        <v>1.0375920174129065</v>
      </c>
      <c r="P134" s="187">
        <f t="shared" si="24"/>
        <v>1.2388197281392328</v>
      </c>
      <c r="Q134" s="188">
        <f t="shared" si="24"/>
        <v>1.1753523407596265</v>
      </c>
      <c r="R134" s="187">
        <f t="shared" si="24"/>
        <v>1.1041943120203221</v>
      </c>
      <c r="S134" s="188">
        <f t="shared" si="24"/>
        <v>1.0544662819842057</v>
      </c>
      <c r="T134" s="187">
        <f t="shared" si="24"/>
        <v>1.1501415077602561</v>
      </c>
      <c r="U134" s="188">
        <f t="shared" si="24"/>
        <v>1.0892081525192245</v>
      </c>
      <c r="V134" s="187">
        <f t="shared" si="24"/>
        <v>0.91478717941108789</v>
      </c>
      <c r="W134" s="188">
        <f t="shared" si="24"/>
        <v>0.91731247438144137</v>
      </c>
    </row>
    <row r="135" spans="1:23">
      <c r="A135" s="186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</row>
    <row r="136" spans="1:23">
      <c r="A136" s="177" t="s">
        <v>104</v>
      </c>
    </row>
    <row r="137" spans="1:23">
      <c r="A137" s="177"/>
      <c r="B137" s="166">
        <v>2002</v>
      </c>
      <c r="C137" s="167">
        <v>2003</v>
      </c>
      <c r="D137" s="166">
        <v>2004</v>
      </c>
      <c r="E137" s="167">
        <v>2005</v>
      </c>
      <c r="F137" s="166">
        <v>2006</v>
      </c>
      <c r="G137" s="167">
        <v>2007</v>
      </c>
      <c r="H137" s="166">
        <v>2008</v>
      </c>
      <c r="I137" s="167">
        <v>2009</v>
      </c>
      <c r="J137" s="166">
        <v>2010</v>
      </c>
      <c r="K137" s="167">
        <v>2011</v>
      </c>
      <c r="L137" s="166">
        <v>2012</v>
      </c>
      <c r="M137" s="167">
        <v>2013</v>
      </c>
      <c r="N137" s="166">
        <v>2014</v>
      </c>
      <c r="O137" s="167">
        <v>2015</v>
      </c>
      <c r="P137" s="166">
        <v>2016</v>
      </c>
      <c r="Q137" s="167">
        <v>2017</v>
      </c>
      <c r="R137" s="166">
        <v>2018</v>
      </c>
      <c r="S137" s="167">
        <v>2019</v>
      </c>
      <c r="T137" s="166">
        <v>2020</v>
      </c>
      <c r="U137" s="167">
        <v>2021</v>
      </c>
      <c r="V137" s="166">
        <v>2022</v>
      </c>
      <c r="W137" s="167">
        <v>2023</v>
      </c>
    </row>
    <row r="138" spans="1:23">
      <c r="A138" s="183" t="s">
        <v>100</v>
      </c>
      <c r="C138" s="169"/>
      <c r="E138" s="169"/>
      <c r="G138" s="169"/>
      <c r="I138" s="169"/>
      <c r="K138" s="169"/>
      <c r="M138" s="169"/>
      <c r="O138" s="169"/>
      <c r="Q138" s="169"/>
      <c r="S138" s="169"/>
      <c r="U138" s="169"/>
      <c r="W138" s="169"/>
    </row>
    <row r="139" spans="1:23">
      <c r="A139" s="165" t="s">
        <v>101</v>
      </c>
      <c r="B139" s="184">
        <f>(B69+B70)/B67</f>
        <v>0.52012269669032263</v>
      </c>
      <c r="C139" s="185">
        <f t="shared" ref="C139:W139" si="25">(C69+C70)/C67</f>
        <v>0.50213034779251831</v>
      </c>
      <c r="D139" s="184">
        <f t="shared" si="25"/>
        <v>0.49771522079639297</v>
      </c>
      <c r="E139" s="185">
        <f t="shared" si="25"/>
        <v>0.49138562777620387</v>
      </c>
      <c r="F139" s="184">
        <f t="shared" si="25"/>
        <v>0.49916746988832528</v>
      </c>
      <c r="G139" s="185">
        <f t="shared" si="25"/>
        <v>0.42586861344786187</v>
      </c>
      <c r="H139" s="184">
        <f t="shared" si="25"/>
        <v>0.45486761233359219</v>
      </c>
      <c r="I139" s="185">
        <f t="shared" si="25"/>
        <v>0.45377582258019061</v>
      </c>
      <c r="J139" s="184">
        <f t="shared" si="25"/>
        <v>0.45629580146953963</v>
      </c>
      <c r="K139" s="185">
        <f t="shared" si="25"/>
        <v>0.46593841937666652</v>
      </c>
      <c r="L139" s="184">
        <f t="shared" si="25"/>
        <v>0.44460042276940975</v>
      </c>
      <c r="M139" s="185">
        <f t="shared" si="25"/>
        <v>0.42747723351663452</v>
      </c>
      <c r="N139" s="184">
        <f t="shared" si="25"/>
        <v>0.46856751541940783</v>
      </c>
      <c r="O139" s="185">
        <f t="shared" si="25"/>
        <v>0.52032566930965041</v>
      </c>
      <c r="P139" s="184">
        <f t="shared" si="25"/>
        <v>0.48618823308790654</v>
      </c>
      <c r="Q139" s="185">
        <f t="shared" si="25"/>
        <v>0.50446144254258374</v>
      </c>
      <c r="R139" s="184">
        <f t="shared" si="25"/>
        <v>0.48564697491718256</v>
      </c>
      <c r="S139" s="185">
        <f t="shared" si="25"/>
        <v>0.49029976033638833</v>
      </c>
      <c r="T139" s="184">
        <f t="shared" si="25"/>
        <v>0.53547052732378897</v>
      </c>
      <c r="U139" s="185">
        <f t="shared" si="25"/>
        <v>0.53126769050578759</v>
      </c>
      <c r="V139" s="184">
        <f t="shared" si="25"/>
        <v>0.51696661561059964</v>
      </c>
      <c r="W139" s="185">
        <f t="shared" si="25"/>
        <v>0.5016178920338733</v>
      </c>
    </row>
    <row r="140" spans="1:23">
      <c r="A140" s="186" t="s">
        <v>46</v>
      </c>
      <c r="B140" s="184">
        <f t="shared" ref="B140:W140" si="26">B109/B67</f>
        <v>9.9734964183301619E-2</v>
      </c>
      <c r="C140" s="185">
        <f t="shared" si="26"/>
        <v>8.8151161851364956E-2</v>
      </c>
      <c r="D140" s="184">
        <f t="shared" si="26"/>
        <v>0.12307030187402722</v>
      </c>
      <c r="E140" s="185">
        <f t="shared" si="26"/>
        <v>0.13876200647615833</v>
      </c>
      <c r="F140" s="184">
        <f t="shared" si="26"/>
        <v>0.14391409624601795</v>
      </c>
      <c r="G140" s="185">
        <f t="shared" si="26"/>
        <v>0.17416491629323866</v>
      </c>
      <c r="H140" s="184">
        <f t="shared" si="26"/>
        <v>0.1294383424763827</v>
      </c>
      <c r="I140" s="185">
        <f t="shared" si="26"/>
        <v>0.11977683663151363</v>
      </c>
      <c r="J140" s="184">
        <f t="shared" si="26"/>
        <v>0.13583443438756301</v>
      </c>
      <c r="K140" s="185">
        <f t="shared" si="26"/>
        <v>0.17346077991743919</v>
      </c>
      <c r="L140" s="184">
        <f t="shared" si="26"/>
        <v>0.18440745811297435</v>
      </c>
      <c r="M140" s="185">
        <f t="shared" si="26"/>
        <v>0.1780946939474404</v>
      </c>
      <c r="N140" s="184">
        <f t="shared" si="26"/>
        <v>0.15047778397010714</v>
      </c>
      <c r="O140" s="185">
        <f t="shared" si="26"/>
        <v>0.15448449604399567</v>
      </c>
      <c r="P140" s="184">
        <f t="shared" si="26"/>
        <v>0.18095504950332136</v>
      </c>
      <c r="Q140" s="185">
        <f t="shared" si="26"/>
        <v>0.16619624932726368</v>
      </c>
      <c r="R140" s="184">
        <f t="shared" si="26"/>
        <v>0.1791918960410297</v>
      </c>
      <c r="S140" s="185">
        <f t="shared" si="26"/>
        <v>0.15460081838654702</v>
      </c>
      <c r="T140" s="184">
        <f t="shared" si="26"/>
        <v>0.10858777908619574</v>
      </c>
      <c r="U140" s="185">
        <f t="shared" si="26"/>
        <v>0.10890601100180039</v>
      </c>
      <c r="V140" s="184">
        <f t="shared" si="26"/>
        <v>0.106058601716888</v>
      </c>
      <c r="W140" s="185">
        <f t="shared" si="26"/>
        <v>0.13229071929650049</v>
      </c>
    </row>
    <row r="141" spans="1:23">
      <c r="A141" s="186" t="s">
        <v>40</v>
      </c>
      <c r="B141" s="184">
        <f>B99/B67</f>
        <v>1.2626842213953535</v>
      </c>
      <c r="C141" s="185">
        <f t="shared" ref="C141:W141" si="27">C99/C67</f>
        <v>1.2798545658808966</v>
      </c>
      <c r="D141" s="184">
        <f t="shared" si="27"/>
        <v>1.2419112340175142</v>
      </c>
      <c r="E141" s="185">
        <f t="shared" si="27"/>
        <v>1.1557686353355332</v>
      </c>
      <c r="F141" s="184">
        <f t="shared" si="27"/>
        <v>1.2338028265406626</v>
      </c>
      <c r="G141" s="185">
        <f t="shared" si="27"/>
        <v>1.259592815516333</v>
      </c>
      <c r="H141" s="184">
        <f t="shared" si="27"/>
        <v>2.0868924109018376</v>
      </c>
      <c r="I141" s="185">
        <f t="shared" si="27"/>
        <v>2.3343498803081841</v>
      </c>
      <c r="J141" s="184">
        <f t="shared" si="27"/>
        <v>2.348364844624439</v>
      </c>
      <c r="K141" s="185">
        <f t="shared" si="27"/>
        <v>2.1187276896669527</v>
      </c>
      <c r="L141" s="184">
        <f t="shared" si="27"/>
        <v>1.9301250768529854</v>
      </c>
      <c r="M141" s="185">
        <f t="shared" si="27"/>
        <v>1.6534866379180737</v>
      </c>
      <c r="N141" s="184">
        <f t="shared" si="27"/>
        <v>1.5635672752828547</v>
      </c>
      <c r="O141" s="185">
        <f t="shared" si="27"/>
        <v>1.4610429811128816</v>
      </c>
      <c r="P141" s="184">
        <f t="shared" si="27"/>
        <v>1.2751211908408719</v>
      </c>
      <c r="Q141" s="185">
        <f t="shared" si="27"/>
        <v>1.1661623784775177</v>
      </c>
      <c r="R141" s="184">
        <f t="shared" si="27"/>
        <v>1.201032138368288</v>
      </c>
      <c r="S141" s="185">
        <f t="shared" si="27"/>
        <v>1.189518092348387</v>
      </c>
      <c r="T141" s="184">
        <f t="shared" si="27"/>
        <v>1.2865958153109092</v>
      </c>
      <c r="U141" s="185">
        <f t="shared" si="27"/>
        <v>1.2586792108281604</v>
      </c>
      <c r="V141" s="184">
        <f t="shared" si="27"/>
        <v>1.2338676969611009</v>
      </c>
      <c r="W141" s="185">
        <f t="shared" si="27"/>
        <v>1.1972239039036572</v>
      </c>
    </row>
    <row r="142" spans="1:23">
      <c r="A142" s="186" t="s">
        <v>41</v>
      </c>
      <c r="B142" s="184">
        <f>B100/B67</f>
        <v>1.6017502134807777</v>
      </c>
      <c r="C142" s="185">
        <f t="shared" ref="C142:W142" si="28">C100/C67</f>
        <v>1.6603198601928251</v>
      </c>
      <c r="D142" s="184">
        <f t="shared" si="28"/>
        <v>1.6281079341253817</v>
      </c>
      <c r="E142" s="185">
        <f t="shared" si="28"/>
        <v>1.5230828952353788</v>
      </c>
      <c r="F142" s="184">
        <f t="shared" si="28"/>
        <v>1.6037719010736142</v>
      </c>
      <c r="G142" s="185">
        <f t="shared" si="28"/>
        <v>1.4780568238008407</v>
      </c>
      <c r="H142" s="184">
        <f t="shared" si="28"/>
        <v>2.2841229171595119</v>
      </c>
      <c r="I142" s="185">
        <f t="shared" si="28"/>
        <v>2.522380533207349</v>
      </c>
      <c r="J142" s="184">
        <f t="shared" si="28"/>
        <v>2.5522852905918483</v>
      </c>
      <c r="K142" s="185">
        <f t="shared" si="28"/>
        <v>2.3081637172256899</v>
      </c>
      <c r="L142" s="184">
        <f t="shared" si="28"/>
        <v>2.1296407974346354</v>
      </c>
      <c r="M142" s="185">
        <f t="shared" si="28"/>
        <v>1.8357889794128406</v>
      </c>
      <c r="N142" s="184">
        <f t="shared" si="28"/>
        <v>1.7733693684554721</v>
      </c>
      <c r="O142" s="185">
        <f t="shared" si="28"/>
        <v>1.7144917449548776</v>
      </c>
      <c r="P142" s="184">
        <f t="shared" si="28"/>
        <v>1.5344308320327251</v>
      </c>
      <c r="Q142" s="185">
        <f t="shared" si="28"/>
        <v>1.4348095870905468</v>
      </c>
      <c r="R142" s="184">
        <f t="shared" si="28"/>
        <v>1.4742125802763852</v>
      </c>
      <c r="S142" s="185">
        <f t="shared" si="28"/>
        <v>1.4566085443764751</v>
      </c>
      <c r="T142" s="184">
        <f t="shared" si="28"/>
        <v>1.5605102120112084</v>
      </c>
      <c r="U142" s="185">
        <f t="shared" si="28"/>
        <v>1.5340392889190191</v>
      </c>
      <c r="V142" s="184">
        <f t="shared" si="28"/>
        <v>1.5008908364689815</v>
      </c>
      <c r="W142" s="185">
        <f t="shared" si="28"/>
        <v>1.4534625180258847</v>
      </c>
    </row>
    <row r="143" spans="1:23">
      <c r="C143" s="169"/>
      <c r="E143" s="169"/>
      <c r="G143" s="169"/>
      <c r="I143" s="169"/>
      <c r="K143" s="169"/>
      <c r="M143" s="169"/>
      <c r="O143" s="169"/>
      <c r="Q143" s="169"/>
      <c r="S143" s="169"/>
      <c r="U143" s="169"/>
      <c r="W143" s="169"/>
    </row>
    <row r="144" spans="1:23">
      <c r="A144" s="183" t="s">
        <v>102</v>
      </c>
      <c r="C144" s="169"/>
      <c r="E144" s="169"/>
      <c r="G144" s="169"/>
      <c r="I144" s="169"/>
      <c r="K144" s="169"/>
      <c r="M144" s="169"/>
      <c r="O144" s="169"/>
      <c r="Q144" s="169"/>
      <c r="S144" s="169"/>
      <c r="U144" s="169"/>
      <c r="W144" s="169"/>
    </row>
    <row r="145" spans="1:23">
      <c r="A145" s="186" t="s">
        <v>19</v>
      </c>
      <c r="B145" s="170">
        <f t="shared" ref="B145:W145" si="29">(B67/B119)*1000</f>
        <v>390341.66313904832</v>
      </c>
      <c r="C145" s="171">
        <f t="shared" si="29"/>
        <v>411762.17293572135</v>
      </c>
      <c r="D145" s="170">
        <f t="shared" si="29"/>
        <v>447917.94751011307</v>
      </c>
      <c r="E145" s="171">
        <f t="shared" si="29"/>
        <v>502616.66475063795</v>
      </c>
      <c r="F145" s="170">
        <f t="shared" si="29"/>
        <v>567438.21575142967</v>
      </c>
      <c r="G145" s="171">
        <f t="shared" si="29"/>
        <v>650414.83632284123</v>
      </c>
      <c r="H145" s="170">
        <f t="shared" si="29"/>
        <v>667054.07548255555</v>
      </c>
      <c r="I145" s="171">
        <f t="shared" si="29"/>
        <v>701087.88266743906</v>
      </c>
      <c r="J145" s="170">
        <f t="shared" si="29"/>
        <v>721361.88866124512</v>
      </c>
      <c r="K145" s="171">
        <f t="shared" si="29"/>
        <v>799637.71242157463</v>
      </c>
      <c r="L145" s="170">
        <f t="shared" si="29"/>
        <v>865486.61815651041</v>
      </c>
      <c r="M145" s="171">
        <f t="shared" si="29"/>
        <v>919871.50222156721</v>
      </c>
      <c r="N145" s="170">
        <f t="shared" si="29"/>
        <v>948576.56335460348</v>
      </c>
      <c r="O145" s="171">
        <f t="shared" si="29"/>
        <v>1014937.6956596267</v>
      </c>
      <c r="P145" s="170">
        <f t="shared" si="29"/>
        <v>1096791.5384144774</v>
      </c>
      <c r="Q145" s="171">
        <f t="shared" si="29"/>
        <v>1163256.5515855933</v>
      </c>
      <c r="R145" s="170">
        <f t="shared" si="29"/>
        <v>1204786.7080682709</v>
      </c>
      <c r="S145" s="171">
        <f t="shared" si="29"/>
        <v>1245938.4522099008</v>
      </c>
      <c r="T145" s="170">
        <f t="shared" si="29"/>
        <v>1274746.280542962</v>
      </c>
      <c r="U145" s="171">
        <f t="shared" si="29"/>
        <v>1346290.7032063957</v>
      </c>
      <c r="V145" s="170">
        <f t="shared" si="29"/>
        <v>1489054.9095054131</v>
      </c>
      <c r="W145" s="171">
        <f t="shared" si="29"/>
        <v>1707162.4505506533</v>
      </c>
    </row>
    <row r="146" spans="1:23">
      <c r="A146" s="165" t="s">
        <v>101</v>
      </c>
      <c r="B146" s="170">
        <f>((B69+B70)/B119)*1000</f>
        <v>203025.55846246731</v>
      </c>
      <c r="C146" s="171">
        <f t="shared" ref="C146:W146" si="30">((C69+C70)/C119)*1000</f>
        <v>206758.28310401685</v>
      </c>
      <c r="D146" s="170">
        <f t="shared" si="30"/>
        <v>222935.58014366307</v>
      </c>
      <c r="E146" s="171">
        <f t="shared" si="30"/>
        <v>246978.60533927401</v>
      </c>
      <c r="F146" s="170">
        <f t="shared" si="30"/>
        <v>283246.69847458677</v>
      </c>
      <c r="G146" s="171">
        <f t="shared" si="30"/>
        <v>276991.26451072638</v>
      </c>
      <c r="H146" s="170">
        <f t="shared" si="30"/>
        <v>303421.29461214179</v>
      </c>
      <c r="I146" s="171">
        <f t="shared" si="30"/>
        <v>318136.73065842129</v>
      </c>
      <c r="J146" s="170">
        <f t="shared" si="30"/>
        <v>329154.40113626362</v>
      </c>
      <c r="K146" s="171">
        <f t="shared" si="30"/>
        <v>372581.93179968192</v>
      </c>
      <c r="L146" s="170">
        <f t="shared" si="30"/>
        <v>384795.71633365127</v>
      </c>
      <c r="M146" s="171">
        <f t="shared" si="30"/>
        <v>393224.12496046623</v>
      </c>
      <c r="N146" s="170">
        <f t="shared" si="30"/>
        <v>444472.16347614705</v>
      </c>
      <c r="O146" s="171">
        <f t="shared" si="30"/>
        <v>528098.13580168947</v>
      </c>
      <c r="P146" s="170">
        <f t="shared" si="30"/>
        <v>533247.14012750157</v>
      </c>
      <c r="Q146" s="171">
        <f t="shared" si="30"/>
        <v>586818.07805997983</v>
      </c>
      <c r="R146" s="170">
        <f t="shared" si="30"/>
        <v>585101.02019378648</v>
      </c>
      <c r="S146" s="171">
        <f t="shared" si="30"/>
        <v>610883.32451240486</v>
      </c>
      <c r="T146" s="170">
        <f t="shared" si="30"/>
        <v>682589.06304637855</v>
      </c>
      <c r="U146" s="171">
        <f t="shared" si="30"/>
        <v>715240.75264187471</v>
      </c>
      <c r="V146" s="170">
        <f t="shared" si="30"/>
        <v>769791.67702536122</v>
      </c>
      <c r="W146" s="171">
        <f t="shared" si="30"/>
        <v>856343.22980460024</v>
      </c>
    </row>
    <row r="147" spans="1:23">
      <c r="A147" s="186" t="s">
        <v>46</v>
      </c>
      <c r="B147" s="170">
        <f t="shared" ref="B147:W147" si="31">(B109/B119)*1000</f>
        <v>38930.711792423368</v>
      </c>
      <c r="C147" s="171">
        <f t="shared" si="31"/>
        <v>36297.313950726508</v>
      </c>
      <c r="D147" s="170">
        <f t="shared" si="31"/>
        <v>55125.397014864291</v>
      </c>
      <c r="E147" s="171">
        <f t="shared" si="31"/>
        <v>69744.096889153123</v>
      </c>
      <c r="F147" s="170">
        <f t="shared" si="31"/>
        <v>81662.357995319937</v>
      </c>
      <c r="G147" s="171">
        <f t="shared" si="31"/>
        <v>113279.44552404818</v>
      </c>
      <c r="H147" s="170">
        <f t="shared" si="31"/>
        <v>86342.373872577853</v>
      </c>
      <c r="I147" s="171">
        <f t="shared" si="31"/>
        <v>83974.088786591645</v>
      </c>
      <c r="J147" s="170">
        <f t="shared" si="31"/>
        <v>97985.784135044421</v>
      </c>
      <c r="K147" s="171">
        <f t="shared" si="31"/>
        <v>138705.78124804329</v>
      </c>
      <c r="L147" s="170">
        <f t="shared" si="31"/>
        <v>159602.18728503655</v>
      </c>
      <c r="M147" s="171">
        <f t="shared" si="31"/>
        <v>163824.23365912226</v>
      </c>
      <c r="N147" s="170">
        <f t="shared" si="31"/>
        <v>142739.69917958067</v>
      </c>
      <c r="O147" s="171">
        <f t="shared" si="31"/>
        <v>156792.13843003166</v>
      </c>
      <c r="P147" s="170">
        <f t="shared" si="31"/>
        <v>198469.96712861574</v>
      </c>
      <c r="Q147" s="171">
        <f t="shared" si="31"/>
        <v>193328.87587889223</v>
      </c>
      <c r="R147" s="170">
        <f t="shared" si="31"/>
        <v>215888.01454378397</v>
      </c>
      <c r="S147" s="171">
        <f t="shared" si="31"/>
        <v>192623.10437091836</v>
      </c>
      <c r="T147" s="170">
        <f t="shared" si="31"/>
        <v>138421.86750254885</v>
      </c>
      <c r="U147" s="171">
        <f t="shared" si="31"/>
        <v>146619.15013501732</v>
      </c>
      <c r="V147" s="170">
        <f t="shared" si="31"/>
        <v>157927.08158181133</v>
      </c>
      <c r="W147" s="171">
        <f t="shared" si="31"/>
        <v>225841.74853932238</v>
      </c>
    </row>
    <row r="148" spans="1:23">
      <c r="A148" s="186" t="s">
        <v>40</v>
      </c>
      <c r="B148" s="170">
        <f t="shared" ref="B148:W148" si="32">(B99/B119)*1000</f>
        <v>492878.25899889664</v>
      </c>
      <c r="C148" s="171">
        <f t="shared" si="32"/>
        <v>526995.69708882249</v>
      </c>
      <c r="D148" s="170">
        <f t="shared" si="32"/>
        <v>556274.33093087666</v>
      </c>
      <c r="E148" s="171">
        <f t="shared" si="32"/>
        <v>580908.57671574201</v>
      </c>
      <c r="F148" s="170">
        <f t="shared" si="32"/>
        <v>700106.8744813042</v>
      </c>
      <c r="G148" s="171">
        <f t="shared" si="32"/>
        <v>819257.85493748239</v>
      </c>
      <c r="H148" s="170">
        <f t="shared" si="32"/>
        <v>1392070.0877856866</v>
      </c>
      <c r="I148" s="171">
        <f t="shared" si="32"/>
        <v>1636584.4149902547</v>
      </c>
      <c r="J148" s="170">
        <f t="shared" si="32"/>
        <v>1694020.8995839567</v>
      </c>
      <c r="K148" s="171">
        <f t="shared" si="32"/>
        <v>1694214.5630095298</v>
      </c>
      <c r="L148" s="170">
        <f t="shared" si="32"/>
        <v>1670497.4253845653</v>
      </c>
      <c r="M148" s="171">
        <f t="shared" si="32"/>
        <v>1520995.2375249867</v>
      </c>
      <c r="N148" s="170">
        <f t="shared" si="32"/>
        <v>1483163.2725615313</v>
      </c>
      <c r="O148" s="171">
        <f t="shared" si="32"/>
        <v>1482867.5965103796</v>
      </c>
      <c r="P148" s="170">
        <f t="shared" si="32"/>
        <v>1398542.1325672602</v>
      </c>
      <c r="Q148" s="171">
        <f t="shared" si="32"/>
        <v>1356546.0269766108</v>
      </c>
      <c r="R148" s="170">
        <f t="shared" si="32"/>
        <v>1446987.5562689255</v>
      </c>
      <c r="S148" s="171">
        <f t="shared" si="32"/>
        <v>1482066.3308562229</v>
      </c>
      <c r="T148" s="170">
        <f t="shared" si="32"/>
        <v>1640083.2301297209</v>
      </c>
      <c r="U148" s="171">
        <f t="shared" si="32"/>
        <v>1694548.1198571152</v>
      </c>
      <c r="V148" s="170">
        <f t="shared" si="32"/>
        <v>1837296.7518400648</v>
      </c>
      <c r="W148" s="171">
        <f t="shared" si="32"/>
        <v>2043855.6936459872</v>
      </c>
    </row>
    <row r="149" spans="1:23">
      <c r="A149" s="186" t="s">
        <v>41</v>
      </c>
      <c r="B149" s="170">
        <f>(B100/B119)*1000</f>
        <v>625229.84226341243</v>
      </c>
      <c r="C149" s="171">
        <f t="shared" ref="C149:W149" si="33">(C100/C119)*1000</f>
        <v>683656.91340133082</v>
      </c>
      <c r="D149" s="170">
        <f t="shared" si="33"/>
        <v>729258.76417837141</v>
      </c>
      <c r="E149" s="171">
        <f t="shared" si="33"/>
        <v>765526.84494195133</v>
      </c>
      <c r="F149" s="170">
        <f t="shared" si="33"/>
        <v>910041.4660174899</v>
      </c>
      <c r="G149" s="171">
        <f t="shared" si="33"/>
        <v>961350.08712828241</v>
      </c>
      <c r="H149" s="170">
        <f t="shared" si="33"/>
        <v>1523633.5007943558</v>
      </c>
      <c r="I149" s="171">
        <f t="shared" si="33"/>
        <v>1768410.4273079066</v>
      </c>
      <c r="J149" s="170">
        <f t="shared" si="33"/>
        <v>1841121.3376236504</v>
      </c>
      <c r="K149" s="171">
        <f t="shared" si="33"/>
        <v>1845694.7547368289</v>
      </c>
      <c r="L149" s="170">
        <f t="shared" si="33"/>
        <v>1843175.6116598365</v>
      </c>
      <c r="M149" s="171">
        <f t="shared" si="33"/>
        <v>1688689.9662542874</v>
      </c>
      <c r="N149" s="170">
        <f t="shared" si="33"/>
        <v>1682176.6210878151</v>
      </c>
      <c r="O149" s="171">
        <f t="shared" si="33"/>
        <v>1740102.3008519558</v>
      </c>
      <c r="P149" s="170">
        <f t="shared" si="33"/>
        <v>1682950.7528557789</v>
      </c>
      <c r="Q149" s="171">
        <f t="shared" si="33"/>
        <v>1669051.6524608983</v>
      </c>
      <c r="R149" s="170">
        <f t="shared" si="33"/>
        <v>1776111.7215840176</v>
      </c>
      <c r="S149" s="171">
        <f t="shared" si="33"/>
        <v>1814844.5952561419</v>
      </c>
      <c r="T149" s="170">
        <f t="shared" si="33"/>
        <v>1989254.5885105969</v>
      </c>
      <c r="U149" s="171">
        <f t="shared" si="33"/>
        <v>2065262.8330250259</v>
      </c>
      <c r="V149" s="170">
        <f t="shared" si="33"/>
        <v>2234908.8686758233</v>
      </c>
      <c r="W149" s="171">
        <f t="shared" si="33"/>
        <v>2481296.6340565928</v>
      </c>
    </row>
    <row r="150" spans="1:23">
      <c r="C150" s="169"/>
      <c r="E150" s="169"/>
      <c r="G150" s="169"/>
      <c r="I150" s="169"/>
      <c r="K150" s="169"/>
      <c r="M150" s="169"/>
      <c r="O150" s="169"/>
      <c r="Q150" s="169"/>
      <c r="S150" s="169"/>
      <c r="U150" s="169"/>
      <c r="W150" s="169"/>
    </row>
    <row r="151" spans="1:23">
      <c r="A151" s="186" t="s">
        <v>103</v>
      </c>
      <c r="B151" s="187">
        <f>B92/B98</f>
        <v>0.99976107782947876</v>
      </c>
      <c r="C151" s="188">
        <f t="shared" ref="C151:W151" si="34">C92/C98</f>
        <v>1.0534977975389845</v>
      </c>
      <c r="D151" s="187">
        <f t="shared" si="34"/>
        <v>1.0007316054444926</v>
      </c>
      <c r="E151" s="188">
        <f t="shared" si="34"/>
        <v>1.0661130409684374</v>
      </c>
      <c r="F151" s="187">
        <f t="shared" si="34"/>
        <v>0.99218335264502255</v>
      </c>
      <c r="G151" s="188">
        <f t="shared" si="34"/>
        <v>1.6016370939733429</v>
      </c>
      <c r="H151" s="187">
        <f t="shared" si="34"/>
        <v>1.250069627710908</v>
      </c>
      <c r="I151" s="188">
        <f t="shared" si="34"/>
        <v>1.0023205441690719</v>
      </c>
      <c r="J151" s="187">
        <f t="shared" si="34"/>
        <v>1.0016124549941514</v>
      </c>
      <c r="K151" s="188">
        <f t="shared" si="34"/>
        <v>1.0095312823980056</v>
      </c>
      <c r="L151" s="187">
        <f t="shared" si="34"/>
        <v>0.93793146993116272</v>
      </c>
      <c r="M151" s="188">
        <f t="shared" si="34"/>
        <v>0.93073901649039414</v>
      </c>
      <c r="N151" s="187">
        <f t="shared" si="34"/>
        <v>0.8681390793690581</v>
      </c>
      <c r="O151" s="188">
        <f t="shared" si="34"/>
        <v>0.97443548382277934</v>
      </c>
      <c r="P151" s="187">
        <f t="shared" si="34"/>
        <v>1.1395100702094509</v>
      </c>
      <c r="Q151" s="188">
        <f t="shared" si="34"/>
        <v>1.053436041712414</v>
      </c>
      <c r="R151" s="187">
        <f t="shared" si="34"/>
        <v>1.1517643499690344</v>
      </c>
      <c r="S151" s="188">
        <f t="shared" si="34"/>
        <v>1.1182257983293706</v>
      </c>
      <c r="T151" s="187">
        <f t="shared" si="34"/>
        <v>1.203849247206157</v>
      </c>
      <c r="U151" s="188">
        <f t="shared" si="34"/>
        <v>1.2350644878310577</v>
      </c>
      <c r="V151" s="187">
        <f t="shared" si="34"/>
        <v>1.0153003592900374</v>
      </c>
      <c r="W151" s="188">
        <f t="shared" si="34"/>
        <v>1.0141387856485029</v>
      </c>
    </row>
  </sheetData>
  <hyperlinks>
    <hyperlink ref="A1" location="Efnisyfirlit!A1" display="Efnisyfirlit" xr:uid="{133F8A63-275B-4164-9E43-C337DE69CA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0AA-CF04-4026-8898-35FD6753BEAD}">
  <dimension ref="B1:B3"/>
  <sheetViews>
    <sheetView workbookViewId="0">
      <selection activeCell="H17" sqref="H17"/>
    </sheetView>
  </sheetViews>
  <sheetFormatPr defaultRowHeight="15"/>
  <cols>
    <col min="1" max="1" width="8.7109375" customWidth="1"/>
  </cols>
  <sheetData>
    <row r="1" spans="2:2">
      <c r="B1" s="71" t="s">
        <v>690</v>
      </c>
    </row>
    <row r="3" spans="2:2" ht="21">
      <c r="B3" s="272" t="s">
        <v>865</v>
      </c>
    </row>
  </sheetData>
  <hyperlinks>
    <hyperlink ref="B1" location="Efnisyfirlit!A1" display="Efnisyfirlit" xr:uid="{5C3D4365-10E8-4B7E-B833-7540ED1870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011E-7BC2-486A-A69E-4FBB87B5ADC5}">
  <dimension ref="A1:B3"/>
  <sheetViews>
    <sheetView workbookViewId="0">
      <selection activeCell="B3" sqref="B3"/>
    </sheetView>
  </sheetViews>
  <sheetFormatPr defaultRowHeight="15"/>
  <sheetData>
    <row r="1" spans="1:2">
      <c r="A1" s="71"/>
      <c r="B1" s="71" t="s">
        <v>690</v>
      </c>
    </row>
    <row r="3" spans="1:2" ht="21">
      <c r="B3" s="272" t="s">
        <v>864</v>
      </c>
    </row>
  </sheetData>
  <hyperlinks>
    <hyperlink ref="B1" location="Efnisyfirlit!A1" display="Efnisyfirlit" xr:uid="{F915C817-9FFF-4A61-9AE1-45FAF62A08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A48C-166D-47A4-8AE3-D011C228E79E}">
  <dimension ref="A1:EA54"/>
  <sheetViews>
    <sheetView workbookViewId="0"/>
  </sheetViews>
  <sheetFormatPr defaultRowHeight="15"/>
  <cols>
    <col min="1" max="1" width="31.7109375" customWidth="1"/>
    <col min="2" max="3" width="13.140625" customWidth="1"/>
    <col min="4" max="131" width="12.140625" customWidth="1"/>
  </cols>
  <sheetData>
    <row r="1" spans="1:131">
      <c r="A1" s="71" t="s">
        <v>690</v>
      </c>
    </row>
    <row r="2" spans="1:131" ht="15.75">
      <c r="A2" s="61" t="s">
        <v>801</v>
      </c>
    </row>
    <row r="4" spans="1:131" hidden="1">
      <c r="D4">
        <v>0</v>
      </c>
      <c r="E4">
        <v>0</v>
      </c>
      <c r="F4">
        <v>1000</v>
      </c>
      <c r="G4">
        <v>1000</v>
      </c>
      <c r="H4">
        <v>1100</v>
      </c>
      <c r="I4">
        <v>1100</v>
      </c>
      <c r="J4">
        <v>1300</v>
      </c>
      <c r="K4">
        <v>1300</v>
      </c>
      <c r="L4">
        <v>1400</v>
      </c>
      <c r="M4">
        <v>1400</v>
      </c>
      <c r="N4">
        <v>1604</v>
      </c>
      <c r="O4">
        <v>1604</v>
      </c>
      <c r="P4">
        <v>1606</v>
      </c>
      <c r="Q4">
        <v>1606</v>
      </c>
      <c r="R4">
        <v>2000</v>
      </c>
      <c r="S4">
        <v>2000</v>
      </c>
      <c r="T4">
        <v>2300</v>
      </c>
      <c r="U4">
        <v>2300</v>
      </c>
      <c r="V4">
        <v>2506</v>
      </c>
      <c r="W4">
        <v>2506</v>
      </c>
      <c r="X4">
        <v>2510</v>
      </c>
      <c r="Y4">
        <v>2510</v>
      </c>
      <c r="Z4">
        <v>3000</v>
      </c>
      <c r="AA4">
        <v>3000</v>
      </c>
      <c r="AB4">
        <v>3506</v>
      </c>
      <c r="AC4">
        <v>3506</v>
      </c>
      <c r="AD4">
        <v>3511</v>
      </c>
      <c r="AE4">
        <v>3511</v>
      </c>
      <c r="AF4">
        <v>3609</v>
      </c>
      <c r="AG4">
        <v>3609</v>
      </c>
      <c r="AH4">
        <v>3709</v>
      </c>
      <c r="AI4">
        <v>3709</v>
      </c>
      <c r="AJ4">
        <v>3713</v>
      </c>
      <c r="AK4">
        <v>3713</v>
      </c>
      <c r="AL4">
        <v>3714</v>
      </c>
      <c r="AM4">
        <v>3714</v>
      </c>
      <c r="AN4">
        <v>3716</v>
      </c>
      <c r="AO4">
        <v>3716</v>
      </c>
      <c r="AP4">
        <v>3811</v>
      </c>
      <c r="AQ4">
        <v>3811</v>
      </c>
      <c r="AR4">
        <v>4100</v>
      </c>
      <c r="AS4">
        <v>4100</v>
      </c>
      <c r="AT4">
        <v>4200</v>
      </c>
      <c r="AU4">
        <v>4200</v>
      </c>
      <c r="AV4">
        <v>4502</v>
      </c>
      <c r="AW4">
        <v>4502</v>
      </c>
      <c r="AX4">
        <v>4604</v>
      </c>
      <c r="AY4">
        <v>4604</v>
      </c>
      <c r="AZ4">
        <v>4607</v>
      </c>
      <c r="BA4">
        <v>4607</v>
      </c>
      <c r="BB4">
        <v>4803</v>
      </c>
      <c r="BC4">
        <v>4803</v>
      </c>
      <c r="BD4">
        <v>4901</v>
      </c>
      <c r="BE4">
        <v>4901</v>
      </c>
      <c r="BF4">
        <v>4902</v>
      </c>
      <c r="BG4">
        <v>4902</v>
      </c>
      <c r="BH4">
        <v>4911</v>
      </c>
      <c r="BI4">
        <v>4911</v>
      </c>
      <c r="BJ4">
        <v>5508</v>
      </c>
      <c r="BK4">
        <v>5508</v>
      </c>
      <c r="BL4">
        <v>5609</v>
      </c>
      <c r="BM4">
        <v>5609</v>
      </c>
      <c r="BN4">
        <v>5611</v>
      </c>
      <c r="BO4">
        <v>5611</v>
      </c>
      <c r="BP4">
        <v>5613</v>
      </c>
      <c r="BQ4">
        <v>5613</v>
      </c>
      <c r="BR4">
        <v>5716</v>
      </c>
      <c r="BS4">
        <v>5716</v>
      </c>
      <c r="BT4">
        <v>6000</v>
      </c>
      <c r="BU4">
        <v>6000</v>
      </c>
      <c r="BV4">
        <v>6100</v>
      </c>
      <c r="BW4">
        <v>6100</v>
      </c>
      <c r="BX4">
        <v>6250</v>
      </c>
      <c r="BY4">
        <v>6250</v>
      </c>
      <c r="BZ4">
        <v>6400</v>
      </c>
      <c r="CA4">
        <v>6400</v>
      </c>
      <c r="CB4">
        <v>6513</v>
      </c>
      <c r="CC4">
        <v>6513</v>
      </c>
      <c r="CD4">
        <v>6515</v>
      </c>
      <c r="CE4">
        <v>6515</v>
      </c>
      <c r="CF4">
        <v>6601</v>
      </c>
      <c r="CG4">
        <v>6601</v>
      </c>
      <c r="CH4">
        <v>6602</v>
      </c>
      <c r="CI4">
        <v>6602</v>
      </c>
      <c r="CJ4">
        <v>6611</v>
      </c>
      <c r="CK4">
        <v>6611</v>
      </c>
      <c r="CL4">
        <v>6613</v>
      </c>
      <c r="CM4">
        <v>6613</v>
      </c>
      <c r="CN4">
        <v>6710</v>
      </c>
      <c r="CO4">
        <v>6710</v>
      </c>
      <c r="CP4">
        <v>7300</v>
      </c>
      <c r="CQ4">
        <v>7300</v>
      </c>
      <c r="CR4">
        <v>7400</v>
      </c>
      <c r="CS4">
        <v>7400</v>
      </c>
      <c r="CT4">
        <v>7502</v>
      </c>
      <c r="CU4">
        <v>7502</v>
      </c>
      <c r="CV4">
        <v>7505</v>
      </c>
      <c r="CW4">
        <v>7505</v>
      </c>
      <c r="CX4">
        <v>8000</v>
      </c>
      <c r="CY4">
        <v>8000</v>
      </c>
      <c r="CZ4">
        <v>8200</v>
      </c>
      <c r="DA4">
        <v>8200</v>
      </c>
      <c r="DB4">
        <v>8401</v>
      </c>
      <c r="DC4">
        <v>8401</v>
      </c>
      <c r="DD4">
        <v>8508</v>
      </c>
      <c r="DE4">
        <v>8508</v>
      </c>
      <c r="DF4">
        <v>8509</v>
      </c>
      <c r="DG4">
        <v>8509</v>
      </c>
      <c r="DH4">
        <v>8610</v>
      </c>
      <c r="DI4">
        <v>8610</v>
      </c>
      <c r="DJ4">
        <v>8613</v>
      </c>
      <c r="DK4">
        <v>8613</v>
      </c>
      <c r="DL4">
        <v>8614</v>
      </c>
      <c r="DM4">
        <v>8614</v>
      </c>
      <c r="DN4">
        <v>8710</v>
      </c>
      <c r="DO4">
        <v>8710</v>
      </c>
      <c r="DP4">
        <v>8716</v>
      </c>
      <c r="DQ4">
        <v>8716</v>
      </c>
      <c r="DR4">
        <v>8717</v>
      </c>
      <c r="DS4">
        <v>8717</v>
      </c>
      <c r="DT4">
        <v>8719</v>
      </c>
      <c r="DU4">
        <v>8719</v>
      </c>
      <c r="DV4">
        <v>8720</v>
      </c>
      <c r="DW4">
        <v>8720</v>
      </c>
      <c r="DX4">
        <v>8721</v>
      </c>
      <c r="DY4">
        <v>8721</v>
      </c>
      <c r="DZ4">
        <v>8722</v>
      </c>
      <c r="EA4">
        <v>8722</v>
      </c>
    </row>
    <row r="5" spans="1:131">
      <c r="B5" s="287" t="s">
        <v>8</v>
      </c>
      <c r="C5" s="288"/>
      <c r="D5" s="285" t="s">
        <v>9</v>
      </c>
      <c r="E5" s="286"/>
      <c r="F5" s="273" t="s">
        <v>108</v>
      </c>
      <c r="G5" s="274" t="s">
        <v>108</v>
      </c>
      <c r="H5" s="285" t="s">
        <v>109</v>
      </c>
      <c r="I5" s="286" t="s">
        <v>109</v>
      </c>
      <c r="J5" s="273" t="s">
        <v>110</v>
      </c>
      <c r="K5" s="274" t="s">
        <v>110</v>
      </c>
      <c r="L5" s="285" t="s">
        <v>111</v>
      </c>
      <c r="M5" s="286" t="s">
        <v>111</v>
      </c>
      <c r="N5" s="273" t="s">
        <v>112</v>
      </c>
      <c r="O5" s="274" t="s">
        <v>112</v>
      </c>
      <c r="P5" s="285" t="s">
        <v>113</v>
      </c>
      <c r="Q5" s="286" t="s">
        <v>113</v>
      </c>
      <c r="R5" s="273" t="s">
        <v>114</v>
      </c>
      <c r="S5" s="274" t="s">
        <v>114</v>
      </c>
      <c r="T5" s="285" t="s">
        <v>115</v>
      </c>
      <c r="U5" s="286" t="s">
        <v>115</v>
      </c>
      <c r="V5" s="273" t="s">
        <v>116</v>
      </c>
      <c r="W5" s="274" t="s">
        <v>116</v>
      </c>
      <c r="X5" s="285" t="s">
        <v>117</v>
      </c>
      <c r="Y5" s="286" t="s">
        <v>117</v>
      </c>
      <c r="Z5" s="273" t="s">
        <v>118</v>
      </c>
      <c r="AA5" s="274" t="s">
        <v>118</v>
      </c>
      <c r="AB5" s="285" t="s">
        <v>119</v>
      </c>
      <c r="AC5" s="286" t="s">
        <v>119</v>
      </c>
      <c r="AD5" s="273" t="s">
        <v>120</v>
      </c>
      <c r="AE5" s="274" t="s">
        <v>120</v>
      </c>
      <c r="AF5" s="285" t="s">
        <v>121</v>
      </c>
      <c r="AG5" s="286" t="s">
        <v>121</v>
      </c>
      <c r="AH5" s="273" t="s">
        <v>122</v>
      </c>
      <c r="AI5" s="274" t="s">
        <v>122</v>
      </c>
      <c r="AJ5" s="285" t="s">
        <v>123</v>
      </c>
      <c r="AK5" s="286" t="s">
        <v>123</v>
      </c>
      <c r="AL5" s="273" t="s">
        <v>124</v>
      </c>
      <c r="AM5" s="274" t="s">
        <v>124</v>
      </c>
      <c r="AN5" s="285" t="s">
        <v>778</v>
      </c>
      <c r="AO5" s="286" t="s">
        <v>778</v>
      </c>
      <c r="AP5" s="273" t="s">
        <v>125</v>
      </c>
      <c r="AQ5" s="274" t="s">
        <v>125</v>
      </c>
      <c r="AR5" s="285" t="s">
        <v>126</v>
      </c>
      <c r="AS5" s="286" t="s">
        <v>126</v>
      </c>
      <c r="AT5" s="273" t="s">
        <v>127</v>
      </c>
      <c r="AU5" s="274" t="s">
        <v>127</v>
      </c>
      <c r="AV5" s="285" t="s">
        <v>128</v>
      </c>
      <c r="AW5" s="286" t="s">
        <v>128</v>
      </c>
      <c r="AX5" s="273" t="s">
        <v>129</v>
      </c>
      <c r="AY5" s="274" t="s">
        <v>129</v>
      </c>
      <c r="AZ5" s="285" t="s">
        <v>130</v>
      </c>
      <c r="BA5" s="286" t="s">
        <v>130</v>
      </c>
      <c r="BB5" s="273" t="s">
        <v>131</v>
      </c>
      <c r="BC5" s="274" t="s">
        <v>131</v>
      </c>
      <c r="BD5" s="285" t="s">
        <v>132</v>
      </c>
      <c r="BE5" s="286" t="s">
        <v>132</v>
      </c>
      <c r="BF5" s="273" t="s">
        <v>133</v>
      </c>
      <c r="BG5" s="274" t="s">
        <v>133</v>
      </c>
      <c r="BH5" s="285" t="s">
        <v>134</v>
      </c>
      <c r="BI5" s="286" t="s">
        <v>134</v>
      </c>
      <c r="BJ5" s="273" t="s">
        <v>135</v>
      </c>
      <c r="BK5" s="274" t="s">
        <v>135</v>
      </c>
      <c r="BL5" s="285" t="s">
        <v>136</v>
      </c>
      <c r="BM5" s="286" t="s">
        <v>136</v>
      </c>
      <c r="BN5" s="273" t="s">
        <v>137</v>
      </c>
      <c r="BO5" s="274" t="s">
        <v>137</v>
      </c>
      <c r="BP5" s="285" t="s">
        <v>779</v>
      </c>
      <c r="BQ5" s="286" t="s">
        <v>779</v>
      </c>
      <c r="BR5" s="273" t="s">
        <v>780</v>
      </c>
      <c r="BS5" s="274" t="s">
        <v>780</v>
      </c>
      <c r="BT5" s="285" t="s">
        <v>693</v>
      </c>
      <c r="BU5" s="286" t="s">
        <v>693</v>
      </c>
      <c r="BV5" s="273" t="s">
        <v>138</v>
      </c>
      <c r="BW5" s="274" t="s">
        <v>138</v>
      </c>
      <c r="BX5" s="285" t="s">
        <v>139</v>
      </c>
      <c r="BY5" s="286" t="s">
        <v>139</v>
      </c>
      <c r="BZ5" s="273" t="s">
        <v>140</v>
      </c>
      <c r="CA5" s="274" t="s">
        <v>140</v>
      </c>
      <c r="CB5" s="285" t="s">
        <v>141</v>
      </c>
      <c r="CC5" s="286" t="s">
        <v>141</v>
      </c>
      <c r="CD5" s="273" t="s">
        <v>142</v>
      </c>
      <c r="CE5" s="274" t="s">
        <v>142</v>
      </c>
      <c r="CF5" s="285" t="s">
        <v>143</v>
      </c>
      <c r="CG5" s="286" t="s">
        <v>143</v>
      </c>
      <c r="CH5" s="273" t="s">
        <v>144</v>
      </c>
      <c r="CI5" s="274" t="s">
        <v>144</v>
      </c>
      <c r="CJ5" s="285" t="s">
        <v>145</v>
      </c>
      <c r="CK5" s="286" t="s">
        <v>145</v>
      </c>
      <c r="CL5" s="273" t="s">
        <v>146</v>
      </c>
      <c r="CM5" s="274" t="s">
        <v>146</v>
      </c>
      <c r="CN5" s="285" t="s">
        <v>147</v>
      </c>
      <c r="CO5" s="286" t="s">
        <v>147</v>
      </c>
      <c r="CP5" s="273" t="s">
        <v>148</v>
      </c>
      <c r="CQ5" s="274" t="s">
        <v>148</v>
      </c>
      <c r="CR5" s="285" t="s">
        <v>149</v>
      </c>
      <c r="CS5" s="286" t="s">
        <v>149</v>
      </c>
      <c r="CT5" s="273" t="s">
        <v>150</v>
      </c>
      <c r="CU5" s="274" t="s">
        <v>150</v>
      </c>
      <c r="CV5" s="285" t="s">
        <v>151</v>
      </c>
      <c r="CW5" s="286" t="s">
        <v>151</v>
      </c>
      <c r="CX5" s="273" t="s">
        <v>152</v>
      </c>
      <c r="CY5" s="274" t="s">
        <v>152</v>
      </c>
      <c r="CZ5" s="285" t="s">
        <v>153</v>
      </c>
      <c r="DA5" s="286" t="s">
        <v>153</v>
      </c>
      <c r="DB5" s="273" t="s">
        <v>154</v>
      </c>
      <c r="DC5" s="274" t="s">
        <v>154</v>
      </c>
      <c r="DD5" s="285" t="s">
        <v>155</v>
      </c>
      <c r="DE5" s="286" t="s">
        <v>155</v>
      </c>
      <c r="DF5" s="273" t="s">
        <v>156</v>
      </c>
      <c r="DG5" s="274" t="s">
        <v>156</v>
      </c>
      <c r="DH5" s="285" t="s">
        <v>157</v>
      </c>
      <c r="DI5" s="286" t="s">
        <v>157</v>
      </c>
      <c r="DJ5" s="273" t="s">
        <v>158</v>
      </c>
      <c r="DK5" s="274" t="s">
        <v>158</v>
      </c>
      <c r="DL5" s="285" t="s">
        <v>159</v>
      </c>
      <c r="DM5" s="286" t="s">
        <v>159</v>
      </c>
      <c r="DN5" s="273" t="s">
        <v>160</v>
      </c>
      <c r="DO5" s="274" t="s">
        <v>160</v>
      </c>
      <c r="DP5" s="285" t="s">
        <v>161</v>
      </c>
      <c r="DQ5" s="286" t="s">
        <v>161</v>
      </c>
      <c r="DR5" s="273" t="s">
        <v>162</v>
      </c>
      <c r="DS5" s="274" t="s">
        <v>162</v>
      </c>
      <c r="DT5" s="285" t="s">
        <v>163</v>
      </c>
      <c r="DU5" s="286" t="s">
        <v>163</v>
      </c>
      <c r="DV5" s="273" t="s">
        <v>164</v>
      </c>
      <c r="DW5" s="274" t="s">
        <v>164</v>
      </c>
      <c r="DX5" s="285" t="s">
        <v>165</v>
      </c>
      <c r="DY5" s="286" t="s">
        <v>165</v>
      </c>
      <c r="DZ5" s="273" t="s">
        <v>166</v>
      </c>
      <c r="EA5" s="274" t="s">
        <v>166</v>
      </c>
    </row>
    <row r="6" spans="1:131">
      <c r="B6" s="78">
        <v>383726</v>
      </c>
      <c r="C6" s="79">
        <v>383726</v>
      </c>
      <c r="D6" s="80">
        <v>136894</v>
      </c>
      <c r="E6" s="81">
        <v>136894</v>
      </c>
      <c r="F6" s="78">
        <v>39335</v>
      </c>
      <c r="G6" s="79">
        <v>39335</v>
      </c>
      <c r="H6" s="80">
        <v>4572</v>
      </c>
      <c r="I6" s="81">
        <v>4572</v>
      </c>
      <c r="J6" s="78">
        <v>19088</v>
      </c>
      <c r="K6" s="79">
        <v>19088</v>
      </c>
      <c r="L6" s="80">
        <v>30616</v>
      </c>
      <c r="M6" s="81">
        <v>30616</v>
      </c>
      <c r="N6" s="78">
        <v>13403</v>
      </c>
      <c r="O6" s="79">
        <v>13403</v>
      </c>
      <c r="P6" s="80">
        <v>269</v>
      </c>
      <c r="Q6" s="81">
        <v>269</v>
      </c>
      <c r="R6" s="78">
        <v>21957</v>
      </c>
      <c r="S6" s="79">
        <v>21957</v>
      </c>
      <c r="T6" s="80">
        <v>3579</v>
      </c>
      <c r="U6" s="81">
        <v>3579</v>
      </c>
      <c r="V6" s="78">
        <v>1500</v>
      </c>
      <c r="W6" s="79">
        <v>1500</v>
      </c>
      <c r="X6" s="80">
        <v>3897</v>
      </c>
      <c r="Y6" s="81">
        <v>3897</v>
      </c>
      <c r="Z6" s="78">
        <v>8071</v>
      </c>
      <c r="AA6" s="79">
        <v>8071</v>
      </c>
      <c r="AB6" s="80">
        <v>52</v>
      </c>
      <c r="AC6" s="81">
        <v>52</v>
      </c>
      <c r="AD6" s="78">
        <v>727</v>
      </c>
      <c r="AE6" s="79">
        <v>727</v>
      </c>
      <c r="AF6" s="80">
        <v>4100</v>
      </c>
      <c r="AG6" s="81">
        <v>4100</v>
      </c>
      <c r="AH6" s="78">
        <v>821</v>
      </c>
      <c r="AI6" s="79">
        <v>821</v>
      </c>
      <c r="AJ6" s="80">
        <v>123</v>
      </c>
      <c r="AK6" s="81">
        <v>123</v>
      </c>
      <c r="AL6" s="78">
        <v>1617</v>
      </c>
      <c r="AM6" s="79">
        <v>1617</v>
      </c>
      <c r="AN6" s="80">
        <v>1266</v>
      </c>
      <c r="AO6" s="81">
        <v>1266</v>
      </c>
      <c r="AP6" s="78">
        <v>642</v>
      </c>
      <c r="AQ6" s="79">
        <v>642</v>
      </c>
      <c r="AR6" s="80">
        <v>989</v>
      </c>
      <c r="AS6" s="81">
        <v>989</v>
      </c>
      <c r="AT6" s="78">
        <v>3797</v>
      </c>
      <c r="AU6" s="79">
        <v>3797</v>
      </c>
      <c r="AV6" s="80">
        <v>236</v>
      </c>
      <c r="AW6" s="81">
        <v>236</v>
      </c>
      <c r="AX6" s="78">
        <v>250</v>
      </c>
      <c r="AY6" s="79">
        <v>250</v>
      </c>
      <c r="AZ6" s="80">
        <v>1106</v>
      </c>
      <c r="BA6" s="81">
        <v>1106</v>
      </c>
      <c r="BB6" s="78">
        <v>219</v>
      </c>
      <c r="BC6" s="79">
        <v>219</v>
      </c>
      <c r="BD6" s="80">
        <v>53</v>
      </c>
      <c r="BE6" s="81">
        <v>53</v>
      </c>
      <c r="BF6" s="78">
        <v>104</v>
      </c>
      <c r="BG6" s="79">
        <v>104</v>
      </c>
      <c r="BH6" s="80">
        <v>414</v>
      </c>
      <c r="BI6" s="81">
        <v>414</v>
      </c>
      <c r="BJ6" s="78">
        <v>1212</v>
      </c>
      <c r="BK6" s="79">
        <v>1212</v>
      </c>
      <c r="BL6" s="80">
        <v>457</v>
      </c>
      <c r="BM6" s="81">
        <v>457</v>
      </c>
      <c r="BN6" s="78">
        <v>86</v>
      </c>
      <c r="BO6" s="79">
        <v>86</v>
      </c>
      <c r="BP6" s="80">
        <v>1263</v>
      </c>
      <c r="BQ6" s="81">
        <v>1263</v>
      </c>
      <c r="BR6" s="78">
        <v>4276</v>
      </c>
      <c r="BS6" s="79">
        <v>4276</v>
      </c>
      <c r="BT6" s="80">
        <v>19812</v>
      </c>
      <c r="BU6" s="81">
        <v>19812</v>
      </c>
      <c r="BV6" s="78">
        <v>3081</v>
      </c>
      <c r="BW6" s="79">
        <v>3081</v>
      </c>
      <c r="BX6" s="80">
        <v>1973</v>
      </c>
      <c r="BY6" s="81">
        <v>1973</v>
      </c>
      <c r="BZ6" s="78">
        <v>1866</v>
      </c>
      <c r="CA6" s="79">
        <v>1866</v>
      </c>
      <c r="CB6" s="80">
        <v>1162</v>
      </c>
      <c r="CC6" s="81">
        <v>1162</v>
      </c>
      <c r="CD6" s="78">
        <v>791</v>
      </c>
      <c r="CE6" s="79">
        <v>791</v>
      </c>
      <c r="CF6" s="80">
        <v>491</v>
      </c>
      <c r="CG6" s="81">
        <v>491</v>
      </c>
      <c r="CH6" s="78">
        <v>396</v>
      </c>
      <c r="CI6" s="79">
        <v>396</v>
      </c>
      <c r="CJ6" s="80">
        <v>52</v>
      </c>
      <c r="CK6" s="81">
        <v>52</v>
      </c>
      <c r="CL6" s="78">
        <v>1410</v>
      </c>
      <c r="CM6" s="79">
        <v>1410</v>
      </c>
      <c r="CN6" s="80">
        <v>540</v>
      </c>
      <c r="CO6" s="81">
        <v>540</v>
      </c>
      <c r="CP6" s="78">
        <v>5163</v>
      </c>
      <c r="CQ6" s="79">
        <v>5163</v>
      </c>
      <c r="CR6" s="80">
        <v>5177</v>
      </c>
      <c r="CS6" s="81">
        <v>5177</v>
      </c>
      <c r="CT6" s="78">
        <v>650</v>
      </c>
      <c r="CU6" s="79">
        <v>650</v>
      </c>
      <c r="CV6" s="80">
        <v>95</v>
      </c>
      <c r="CW6" s="81">
        <v>95</v>
      </c>
      <c r="CX6" s="78">
        <v>4444</v>
      </c>
      <c r="CY6" s="79">
        <v>4444</v>
      </c>
      <c r="CZ6" s="80">
        <v>11565</v>
      </c>
      <c r="DA6" s="81">
        <v>11565</v>
      </c>
      <c r="DB6" s="78">
        <v>2487</v>
      </c>
      <c r="DC6" s="79">
        <v>2487</v>
      </c>
      <c r="DD6" s="80">
        <v>881</v>
      </c>
      <c r="DE6" s="81">
        <v>881</v>
      </c>
      <c r="DF6" s="78">
        <v>620</v>
      </c>
      <c r="DG6" s="79">
        <v>620</v>
      </c>
      <c r="DH6" s="80">
        <v>293</v>
      </c>
      <c r="DI6" s="81">
        <v>293</v>
      </c>
      <c r="DJ6" s="78">
        <v>2007</v>
      </c>
      <c r="DK6" s="79">
        <v>2007</v>
      </c>
      <c r="DL6" s="80">
        <v>1867</v>
      </c>
      <c r="DM6" s="81">
        <v>1867</v>
      </c>
      <c r="DN6" s="78">
        <v>865</v>
      </c>
      <c r="DO6" s="79">
        <v>865</v>
      </c>
      <c r="DP6" s="80">
        <v>3265</v>
      </c>
      <c r="DQ6" s="81">
        <v>3265</v>
      </c>
      <c r="DR6" s="78">
        <v>2631</v>
      </c>
      <c r="DS6" s="79">
        <v>2631</v>
      </c>
      <c r="DT6" s="80">
        <v>539</v>
      </c>
      <c r="DU6" s="81">
        <v>539</v>
      </c>
      <c r="DV6" s="78">
        <v>591</v>
      </c>
      <c r="DW6" s="79">
        <v>591</v>
      </c>
      <c r="DX6" s="80">
        <v>1322</v>
      </c>
      <c r="DY6" s="81">
        <v>1322</v>
      </c>
      <c r="DZ6" s="78">
        <v>699</v>
      </c>
      <c r="EA6" s="79">
        <v>699</v>
      </c>
    </row>
    <row r="7" spans="1:131">
      <c r="B7" s="92"/>
      <c r="C7" s="92"/>
      <c r="D7" s="191"/>
      <c r="E7" s="191"/>
      <c r="F7" s="92"/>
      <c r="G7" s="92"/>
      <c r="H7" s="191"/>
      <c r="I7" s="191"/>
      <c r="J7" s="92"/>
      <c r="K7" s="92"/>
      <c r="L7" s="191"/>
      <c r="M7" s="191"/>
      <c r="N7" s="92"/>
      <c r="O7" s="92"/>
      <c r="P7" s="191"/>
      <c r="Q7" s="191"/>
      <c r="R7" s="92"/>
      <c r="S7" s="92"/>
      <c r="T7" s="191"/>
      <c r="U7" s="191"/>
      <c r="V7" s="92"/>
      <c r="W7" s="92"/>
      <c r="X7" s="191"/>
      <c r="Y7" s="191"/>
      <c r="Z7" s="92"/>
      <c r="AA7" s="92"/>
      <c r="AB7" s="191"/>
      <c r="AC7" s="191"/>
      <c r="AD7" s="92"/>
      <c r="AE7" s="92"/>
      <c r="AF7" s="191"/>
      <c r="AG7" s="191"/>
      <c r="AH7" s="92"/>
      <c r="AI7" s="92"/>
      <c r="AJ7" s="191"/>
      <c r="AK7" s="191"/>
      <c r="AL7" s="92"/>
      <c r="AM7" s="92"/>
      <c r="AN7" s="191"/>
      <c r="AO7" s="191"/>
      <c r="AP7" s="92"/>
      <c r="AQ7" s="92"/>
      <c r="AR7" s="191"/>
      <c r="AS7" s="191"/>
      <c r="AT7" s="92"/>
      <c r="AU7" s="92"/>
      <c r="AV7" s="191"/>
      <c r="AW7" s="191"/>
      <c r="AX7" s="92"/>
      <c r="AY7" s="92"/>
      <c r="AZ7" s="191"/>
      <c r="BA7" s="191"/>
      <c r="BB7" s="92"/>
      <c r="BC7" s="92"/>
      <c r="BD7" s="191"/>
      <c r="BE7" s="191"/>
      <c r="BF7" s="92"/>
      <c r="BG7" s="92"/>
      <c r="BH7" s="191"/>
      <c r="BI7" s="191"/>
      <c r="BJ7" s="92"/>
      <c r="BK7" s="92"/>
      <c r="BL7" s="191"/>
      <c r="BM7" s="191"/>
      <c r="BN7" s="92"/>
      <c r="BO7" s="92"/>
      <c r="BP7" s="191"/>
      <c r="BQ7" s="191"/>
      <c r="BR7" s="92"/>
      <c r="BS7" s="92"/>
      <c r="BT7" s="191"/>
      <c r="BU7" s="191"/>
      <c r="BV7" s="92"/>
      <c r="BW7" s="92"/>
      <c r="BX7" s="191"/>
      <c r="BY7" s="191"/>
      <c r="BZ7" s="92"/>
      <c r="CA7" s="92"/>
      <c r="CB7" s="191"/>
      <c r="CC7" s="191"/>
      <c r="CD7" s="92"/>
      <c r="CE7" s="92"/>
      <c r="CF7" s="191"/>
      <c r="CG7" s="191"/>
      <c r="CH7" s="92"/>
      <c r="CI7" s="92"/>
      <c r="CJ7" s="191"/>
      <c r="CK7" s="191"/>
      <c r="CL7" s="92"/>
      <c r="CM7" s="92"/>
      <c r="CN7" s="191"/>
      <c r="CO7" s="191"/>
      <c r="CP7" s="92"/>
      <c r="CQ7" s="92"/>
      <c r="CR7" s="191"/>
      <c r="CS7" s="191"/>
      <c r="CT7" s="92"/>
      <c r="CU7" s="92"/>
      <c r="CV7" s="191"/>
      <c r="CW7" s="191"/>
      <c r="CX7" s="92"/>
      <c r="CY7" s="92"/>
      <c r="CZ7" s="191"/>
      <c r="DA7" s="191"/>
      <c r="DB7" s="92"/>
      <c r="DC7" s="92"/>
      <c r="DD7" s="191"/>
      <c r="DE7" s="191"/>
      <c r="DF7" s="92"/>
      <c r="DG7" s="92"/>
      <c r="DH7" s="191"/>
      <c r="DI7" s="191"/>
      <c r="DJ7" s="92"/>
      <c r="DK7" s="92"/>
      <c r="DL7" s="191"/>
      <c r="DM7" s="191"/>
      <c r="DN7" s="92"/>
      <c r="DO7" s="92"/>
      <c r="DP7" s="191"/>
      <c r="DQ7" s="191"/>
      <c r="DR7" s="92"/>
      <c r="DS7" s="92"/>
      <c r="DT7" s="191"/>
      <c r="DU7" s="191"/>
      <c r="DV7" s="92"/>
      <c r="DW7" s="92"/>
      <c r="DX7" s="191"/>
      <c r="DY7" s="191"/>
      <c r="DZ7" s="92"/>
      <c r="EA7" s="92"/>
    </row>
    <row r="8" spans="1:131">
      <c r="B8" s="21" t="s">
        <v>13</v>
      </c>
      <c r="C8" s="21" t="s">
        <v>14</v>
      </c>
      <c r="D8" s="192" t="s">
        <v>13</v>
      </c>
      <c r="E8" s="192" t="s">
        <v>14</v>
      </c>
      <c r="F8" s="21" t="s">
        <v>13</v>
      </c>
      <c r="G8" s="21" t="s">
        <v>14</v>
      </c>
      <c r="H8" s="192" t="s">
        <v>13</v>
      </c>
      <c r="I8" s="192" t="s">
        <v>14</v>
      </c>
      <c r="J8" s="21" t="s">
        <v>13</v>
      </c>
      <c r="K8" s="21" t="s">
        <v>14</v>
      </c>
      <c r="L8" s="192" t="s">
        <v>13</v>
      </c>
      <c r="M8" s="192" t="s">
        <v>14</v>
      </c>
      <c r="N8" s="21" t="s">
        <v>13</v>
      </c>
      <c r="O8" s="21" t="s">
        <v>14</v>
      </c>
      <c r="P8" s="192" t="s">
        <v>13</v>
      </c>
      <c r="Q8" s="192" t="s">
        <v>14</v>
      </c>
      <c r="R8" s="21" t="s">
        <v>13</v>
      </c>
      <c r="S8" s="21" t="s">
        <v>14</v>
      </c>
      <c r="T8" s="192" t="s">
        <v>13</v>
      </c>
      <c r="U8" s="192" t="s">
        <v>14</v>
      </c>
      <c r="V8" s="21" t="s">
        <v>13</v>
      </c>
      <c r="W8" s="21" t="s">
        <v>14</v>
      </c>
      <c r="X8" s="192" t="s">
        <v>13</v>
      </c>
      <c r="Y8" s="192" t="s">
        <v>14</v>
      </c>
      <c r="Z8" s="21" t="s">
        <v>13</v>
      </c>
      <c r="AA8" s="21" t="s">
        <v>14</v>
      </c>
      <c r="AB8" s="192" t="s">
        <v>13</v>
      </c>
      <c r="AC8" s="192" t="s">
        <v>14</v>
      </c>
      <c r="AD8" s="21" t="s">
        <v>13</v>
      </c>
      <c r="AE8" s="21" t="s">
        <v>14</v>
      </c>
      <c r="AF8" s="192" t="s">
        <v>13</v>
      </c>
      <c r="AG8" s="192" t="s">
        <v>14</v>
      </c>
      <c r="AH8" s="21" t="s">
        <v>13</v>
      </c>
      <c r="AI8" s="21" t="s">
        <v>14</v>
      </c>
      <c r="AJ8" s="192" t="s">
        <v>13</v>
      </c>
      <c r="AK8" s="192" t="s">
        <v>14</v>
      </c>
      <c r="AL8" s="21" t="s">
        <v>13</v>
      </c>
      <c r="AM8" s="21" t="s">
        <v>14</v>
      </c>
      <c r="AN8" s="192" t="s">
        <v>13</v>
      </c>
      <c r="AO8" s="192" t="s">
        <v>14</v>
      </c>
      <c r="AP8" s="21" t="s">
        <v>13</v>
      </c>
      <c r="AQ8" s="21" t="s">
        <v>14</v>
      </c>
      <c r="AR8" s="192" t="s">
        <v>13</v>
      </c>
      <c r="AS8" s="192" t="s">
        <v>14</v>
      </c>
      <c r="AT8" s="21" t="s">
        <v>13</v>
      </c>
      <c r="AU8" s="21" t="s">
        <v>14</v>
      </c>
      <c r="AV8" s="192" t="s">
        <v>13</v>
      </c>
      <c r="AW8" s="192" t="s">
        <v>14</v>
      </c>
      <c r="AX8" s="21" t="s">
        <v>13</v>
      </c>
      <c r="AY8" s="21" t="s">
        <v>14</v>
      </c>
      <c r="AZ8" s="192" t="s">
        <v>13</v>
      </c>
      <c r="BA8" s="192" t="s">
        <v>14</v>
      </c>
      <c r="BB8" s="21" t="s">
        <v>13</v>
      </c>
      <c r="BC8" s="21" t="s">
        <v>14</v>
      </c>
      <c r="BD8" s="192" t="s">
        <v>13</v>
      </c>
      <c r="BE8" s="192" t="s">
        <v>14</v>
      </c>
      <c r="BF8" s="21" t="s">
        <v>13</v>
      </c>
      <c r="BG8" s="21" t="s">
        <v>14</v>
      </c>
      <c r="BH8" s="192" t="s">
        <v>13</v>
      </c>
      <c r="BI8" s="192" t="s">
        <v>14</v>
      </c>
      <c r="BJ8" s="21" t="s">
        <v>13</v>
      </c>
      <c r="BK8" s="21" t="s">
        <v>14</v>
      </c>
      <c r="BL8" s="192" t="s">
        <v>13</v>
      </c>
      <c r="BM8" s="192" t="s">
        <v>14</v>
      </c>
      <c r="BN8" s="21" t="s">
        <v>13</v>
      </c>
      <c r="BO8" s="21" t="s">
        <v>14</v>
      </c>
      <c r="BP8" s="192" t="s">
        <v>13</v>
      </c>
      <c r="BQ8" s="192" t="s">
        <v>14</v>
      </c>
      <c r="BR8" s="21" t="s">
        <v>13</v>
      </c>
      <c r="BS8" s="21" t="s">
        <v>14</v>
      </c>
      <c r="BT8" s="192" t="s">
        <v>13</v>
      </c>
      <c r="BU8" s="192" t="s">
        <v>14</v>
      </c>
      <c r="BV8" s="21" t="s">
        <v>13</v>
      </c>
      <c r="BW8" s="21" t="s">
        <v>14</v>
      </c>
      <c r="BX8" s="192" t="s">
        <v>13</v>
      </c>
      <c r="BY8" s="192" t="s">
        <v>14</v>
      </c>
      <c r="BZ8" s="21" t="s">
        <v>13</v>
      </c>
      <c r="CA8" s="21" t="s">
        <v>14</v>
      </c>
      <c r="CB8" s="192" t="s">
        <v>13</v>
      </c>
      <c r="CC8" s="192" t="s">
        <v>14</v>
      </c>
      <c r="CD8" s="21" t="s">
        <v>13</v>
      </c>
      <c r="CE8" s="21" t="s">
        <v>14</v>
      </c>
      <c r="CF8" s="192" t="s">
        <v>13</v>
      </c>
      <c r="CG8" s="192" t="s">
        <v>14</v>
      </c>
      <c r="CH8" s="21" t="s">
        <v>13</v>
      </c>
      <c r="CI8" s="21" t="s">
        <v>14</v>
      </c>
      <c r="CJ8" s="192" t="s">
        <v>13</v>
      </c>
      <c r="CK8" s="192" t="s">
        <v>14</v>
      </c>
      <c r="CL8" s="21" t="s">
        <v>13</v>
      </c>
      <c r="CM8" s="21" t="s">
        <v>14</v>
      </c>
      <c r="CN8" s="192" t="s">
        <v>13</v>
      </c>
      <c r="CO8" s="192" t="s">
        <v>14</v>
      </c>
      <c r="CP8" s="21" t="s">
        <v>13</v>
      </c>
      <c r="CQ8" s="21" t="s">
        <v>14</v>
      </c>
      <c r="CR8" s="192" t="s">
        <v>13</v>
      </c>
      <c r="CS8" s="192" t="s">
        <v>14</v>
      </c>
      <c r="CT8" s="21" t="s">
        <v>13</v>
      </c>
      <c r="CU8" s="21" t="s">
        <v>14</v>
      </c>
      <c r="CV8" s="192" t="s">
        <v>13</v>
      </c>
      <c r="CW8" s="192" t="s">
        <v>14</v>
      </c>
      <c r="CX8" s="21" t="s">
        <v>13</v>
      </c>
      <c r="CY8" s="21" t="s">
        <v>14</v>
      </c>
      <c r="CZ8" s="192" t="s">
        <v>13</v>
      </c>
      <c r="DA8" s="192" t="s">
        <v>14</v>
      </c>
      <c r="DB8" s="21" t="s">
        <v>13</v>
      </c>
      <c r="DC8" s="21" t="s">
        <v>14</v>
      </c>
      <c r="DD8" s="192" t="s">
        <v>13</v>
      </c>
      <c r="DE8" s="192" t="s">
        <v>14</v>
      </c>
      <c r="DF8" s="21" t="s">
        <v>13</v>
      </c>
      <c r="DG8" s="21" t="s">
        <v>14</v>
      </c>
      <c r="DH8" s="192" t="s">
        <v>13</v>
      </c>
      <c r="DI8" s="192" t="s">
        <v>14</v>
      </c>
      <c r="DJ8" s="21" t="s">
        <v>13</v>
      </c>
      <c r="DK8" s="21" t="s">
        <v>14</v>
      </c>
      <c r="DL8" s="192" t="s">
        <v>13</v>
      </c>
      <c r="DM8" s="192" t="s">
        <v>14</v>
      </c>
      <c r="DN8" s="21" t="s">
        <v>13</v>
      </c>
      <c r="DO8" s="21" t="s">
        <v>14</v>
      </c>
      <c r="DP8" s="192" t="s">
        <v>13</v>
      </c>
      <c r="DQ8" s="192" t="s">
        <v>14</v>
      </c>
      <c r="DR8" s="21" t="s">
        <v>13</v>
      </c>
      <c r="DS8" s="21" t="s">
        <v>14</v>
      </c>
      <c r="DT8" s="192" t="s">
        <v>13</v>
      </c>
      <c r="DU8" s="192" t="s">
        <v>14</v>
      </c>
      <c r="DV8" s="21" t="s">
        <v>13</v>
      </c>
      <c r="DW8" s="21" t="s">
        <v>14</v>
      </c>
      <c r="DX8" s="192" t="s">
        <v>13</v>
      </c>
      <c r="DY8" s="192" t="s">
        <v>14</v>
      </c>
      <c r="DZ8" s="21" t="s">
        <v>13</v>
      </c>
      <c r="EA8" s="21" t="s">
        <v>14</v>
      </c>
    </row>
    <row r="9" spans="1:131">
      <c r="A9" s="74" t="s">
        <v>15</v>
      </c>
      <c r="D9" s="4"/>
      <c r="E9" s="4"/>
      <c r="H9" s="4"/>
      <c r="I9" s="4"/>
      <c r="L9" s="4"/>
      <c r="M9" s="4"/>
      <c r="P9" s="4"/>
      <c r="Q9" s="4"/>
      <c r="T9" s="4"/>
      <c r="U9" s="4"/>
      <c r="X9" s="4"/>
      <c r="Y9" s="4"/>
      <c r="AB9" s="4"/>
      <c r="AC9" s="4"/>
      <c r="AF9" s="4"/>
      <c r="AG9" s="4"/>
      <c r="AJ9" s="4"/>
      <c r="AK9" s="4"/>
      <c r="AN9" s="4"/>
      <c r="AO9" s="4"/>
      <c r="AR9" s="4"/>
      <c r="AS9" s="4"/>
      <c r="AV9" s="4"/>
      <c r="AW9" s="4"/>
      <c r="AZ9" s="4"/>
      <c r="BA9" s="4"/>
      <c r="BD9" s="4"/>
      <c r="BE9" s="4"/>
      <c r="BH9" s="4"/>
      <c r="BI9" s="4"/>
      <c r="BL9" s="4"/>
      <c r="BM9" s="4"/>
      <c r="BP9" s="4"/>
      <c r="BQ9" s="4"/>
      <c r="BT9" s="4"/>
      <c r="BU9" s="4"/>
      <c r="BX9" s="4"/>
      <c r="BY9" s="4"/>
      <c r="CB9" s="4"/>
      <c r="CC9" s="4"/>
      <c r="CF9" s="4"/>
      <c r="CG9" s="4"/>
      <c r="CJ9" s="4"/>
      <c r="CK9" s="4"/>
      <c r="CN9" s="4"/>
      <c r="CO9" s="4"/>
      <c r="CR9" s="4"/>
      <c r="CS9" s="4"/>
      <c r="CV9" s="4"/>
      <c r="CW9" s="4"/>
      <c r="CZ9" s="4"/>
      <c r="DA9" s="4"/>
      <c r="DD9" s="4"/>
      <c r="DE9" s="4"/>
      <c r="DH9" s="4"/>
      <c r="DI9" s="4"/>
      <c r="DL9" s="4"/>
      <c r="DM9" s="4"/>
      <c r="DP9" s="4"/>
      <c r="DQ9" s="4"/>
      <c r="DT9" s="4"/>
      <c r="DU9" s="4"/>
      <c r="DX9" s="4"/>
      <c r="DY9" s="4"/>
    </row>
    <row r="10" spans="1:131">
      <c r="A10" t="s">
        <v>16</v>
      </c>
      <c r="B10" s="7">
        <v>363149570.39999998</v>
      </c>
      <c r="C10" s="7">
        <v>361553818.49999994</v>
      </c>
      <c r="D10" s="6">
        <v>135320671.19999999</v>
      </c>
      <c r="E10" s="6">
        <v>134506968.19999999</v>
      </c>
      <c r="F10" s="7">
        <v>37343387</v>
      </c>
      <c r="G10" s="7">
        <v>37237725</v>
      </c>
      <c r="H10" s="6">
        <v>4392920.2</v>
      </c>
      <c r="I10" s="6">
        <v>4387797.9000000004</v>
      </c>
      <c r="J10" s="7">
        <v>18253717</v>
      </c>
      <c r="K10" s="7">
        <v>18216373</v>
      </c>
      <c r="L10" s="6">
        <v>28343448</v>
      </c>
      <c r="M10" s="6">
        <v>28251696</v>
      </c>
      <c r="N10" s="7">
        <v>11922382</v>
      </c>
      <c r="O10" s="7">
        <v>11902682</v>
      </c>
      <c r="P10" s="6">
        <v>310263</v>
      </c>
      <c r="Q10" s="6">
        <v>310127</v>
      </c>
      <c r="R10" s="7">
        <v>17899375</v>
      </c>
      <c r="S10" s="7">
        <v>17830006</v>
      </c>
      <c r="T10" s="6">
        <v>3350050</v>
      </c>
      <c r="U10" s="6">
        <v>3346867</v>
      </c>
      <c r="V10" s="7">
        <v>1257368</v>
      </c>
      <c r="W10" s="7">
        <v>1257369</v>
      </c>
      <c r="X10" s="6">
        <v>3763632</v>
      </c>
      <c r="Y10" s="6">
        <v>3755356</v>
      </c>
      <c r="Z10" s="7">
        <v>6862197</v>
      </c>
      <c r="AA10" s="7">
        <v>6845983</v>
      </c>
      <c r="AB10" s="6">
        <v>125322</v>
      </c>
      <c r="AC10" s="6">
        <v>125035</v>
      </c>
      <c r="AD10" s="7">
        <v>1252861</v>
      </c>
      <c r="AE10" s="7">
        <v>1252760</v>
      </c>
      <c r="AF10" s="6">
        <v>3543222</v>
      </c>
      <c r="AG10" s="6">
        <v>3517683</v>
      </c>
      <c r="AH10" s="7">
        <v>829662</v>
      </c>
      <c r="AI10" s="7">
        <v>829662</v>
      </c>
      <c r="AJ10" s="6">
        <v>97743</v>
      </c>
      <c r="AK10" s="6">
        <v>97743</v>
      </c>
      <c r="AL10" s="7">
        <v>1810137</v>
      </c>
      <c r="AM10" s="7">
        <v>1810137</v>
      </c>
      <c r="AN10" s="6">
        <v>1095952</v>
      </c>
      <c r="AO10" s="6">
        <v>1090537</v>
      </c>
      <c r="AP10" s="7">
        <v>502598</v>
      </c>
      <c r="AQ10" s="7">
        <v>497290</v>
      </c>
      <c r="AR10" s="6">
        <v>945891</v>
      </c>
      <c r="AS10" s="6">
        <v>939032</v>
      </c>
      <c r="AT10" s="7">
        <v>3406604</v>
      </c>
      <c r="AU10" s="7">
        <v>3368698</v>
      </c>
      <c r="AV10" s="6">
        <v>199302</v>
      </c>
      <c r="AW10" s="6">
        <v>196906</v>
      </c>
      <c r="AX10" s="7">
        <v>249306</v>
      </c>
      <c r="AY10" s="7">
        <v>248593</v>
      </c>
      <c r="AZ10" s="6">
        <v>1016533</v>
      </c>
      <c r="BA10" s="6">
        <v>1010882</v>
      </c>
      <c r="BB10" s="7">
        <v>191601</v>
      </c>
      <c r="BC10" s="7">
        <v>190828</v>
      </c>
      <c r="BD10" s="6">
        <v>47733</v>
      </c>
      <c r="BE10" s="6">
        <v>47733</v>
      </c>
      <c r="BF10" s="7">
        <v>99585</v>
      </c>
      <c r="BG10" s="7">
        <v>98896</v>
      </c>
      <c r="BH10" s="6">
        <v>366602</v>
      </c>
      <c r="BI10" s="6">
        <v>364965</v>
      </c>
      <c r="BJ10" s="7">
        <v>979833</v>
      </c>
      <c r="BK10" s="7">
        <v>963842</v>
      </c>
      <c r="BL10" s="6">
        <v>388488</v>
      </c>
      <c r="BM10" s="6">
        <v>382450</v>
      </c>
      <c r="BN10" s="7">
        <v>57428</v>
      </c>
      <c r="BO10" s="7">
        <v>57428</v>
      </c>
      <c r="BP10" s="6">
        <v>1178870</v>
      </c>
      <c r="BQ10" s="6">
        <v>1166154</v>
      </c>
      <c r="BR10" s="7">
        <v>3927543</v>
      </c>
      <c r="BS10" s="7">
        <v>3912407</v>
      </c>
      <c r="BT10" s="6">
        <v>18193663</v>
      </c>
      <c r="BU10" s="6">
        <v>18117714</v>
      </c>
      <c r="BV10" s="7">
        <v>2901881</v>
      </c>
      <c r="BW10" s="7">
        <v>2888627</v>
      </c>
      <c r="BX10" s="6">
        <v>1798540</v>
      </c>
      <c r="BY10" s="6">
        <v>1789865</v>
      </c>
      <c r="BZ10" s="7">
        <v>1676498</v>
      </c>
      <c r="CA10" s="7">
        <v>1667214</v>
      </c>
      <c r="CB10" s="6">
        <v>935717</v>
      </c>
      <c r="CC10" s="6">
        <v>934533</v>
      </c>
      <c r="CD10" s="7">
        <v>673143</v>
      </c>
      <c r="CE10" s="7">
        <v>673142</v>
      </c>
      <c r="CF10" s="6">
        <v>414825</v>
      </c>
      <c r="CG10" s="6">
        <v>414185</v>
      </c>
      <c r="CH10" s="7">
        <v>352241</v>
      </c>
      <c r="CI10" s="7">
        <v>349207</v>
      </c>
      <c r="CJ10" s="6">
        <v>41856.5</v>
      </c>
      <c r="CK10" s="6">
        <v>41856.5</v>
      </c>
      <c r="CL10" s="7">
        <v>1498969</v>
      </c>
      <c r="CM10" s="7">
        <v>1494665</v>
      </c>
      <c r="CN10" s="6">
        <v>494592</v>
      </c>
      <c r="CO10" s="6">
        <v>494588</v>
      </c>
      <c r="CP10" s="7">
        <v>5781873</v>
      </c>
      <c r="CQ10" s="7">
        <v>5767021</v>
      </c>
      <c r="CR10" s="6">
        <v>4577638</v>
      </c>
      <c r="CS10" s="6">
        <v>4527100</v>
      </c>
      <c r="CT10" s="7">
        <v>618003</v>
      </c>
      <c r="CU10" s="7">
        <v>615701</v>
      </c>
      <c r="CV10" s="6">
        <v>244305.7</v>
      </c>
      <c r="CW10" s="6">
        <v>244305.7</v>
      </c>
      <c r="CX10" s="7">
        <v>4211490.8</v>
      </c>
      <c r="CY10" s="7">
        <v>4195216.2</v>
      </c>
      <c r="CZ10" s="6">
        <v>9823748</v>
      </c>
      <c r="DA10" s="6">
        <v>9792912</v>
      </c>
      <c r="DB10" s="7">
        <v>2383652</v>
      </c>
      <c r="DC10" s="7">
        <v>2376283</v>
      </c>
      <c r="DD10" s="6">
        <v>867120</v>
      </c>
      <c r="DE10" s="6">
        <v>860807</v>
      </c>
      <c r="DF10" s="7">
        <v>574376</v>
      </c>
      <c r="DG10" s="7">
        <v>572473</v>
      </c>
      <c r="DH10" s="6">
        <v>394754</v>
      </c>
      <c r="DI10" s="6">
        <v>394754</v>
      </c>
      <c r="DJ10" s="7">
        <v>1705705</v>
      </c>
      <c r="DK10" s="7">
        <v>1701185</v>
      </c>
      <c r="DL10" s="6">
        <v>1749135</v>
      </c>
      <c r="DM10" s="6">
        <v>1747279</v>
      </c>
      <c r="DN10" s="7">
        <v>787698</v>
      </c>
      <c r="DO10" s="7">
        <v>781276</v>
      </c>
      <c r="DP10" s="6">
        <v>2704005</v>
      </c>
      <c r="DQ10" s="6">
        <v>2699288</v>
      </c>
      <c r="DR10" s="7">
        <v>2461550</v>
      </c>
      <c r="DS10" s="7">
        <v>2450495</v>
      </c>
      <c r="DT10" s="6">
        <v>1143466</v>
      </c>
      <c r="DU10" s="6">
        <v>1142222</v>
      </c>
      <c r="DV10" s="7">
        <v>784635</v>
      </c>
      <c r="DW10" s="7">
        <v>784169</v>
      </c>
      <c r="DX10" s="6">
        <v>1435815</v>
      </c>
      <c r="DY10" s="6">
        <v>1430728</v>
      </c>
      <c r="DZ10" s="7">
        <v>586449</v>
      </c>
      <c r="EA10" s="7">
        <v>586396</v>
      </c>
    </row>
    <row r="11" spans="1:131">
      <c r="A11" t="s">
        <v>17</v>
      </c>
      <c r="B11" s="7">
        <v>73935747.600000009</v>
      </c>
      <c r="C11" s="7">
        <v>73975488.600000009</v>
      </c>
      <c r="D11" s="6">
        <v>13382833.700000001</v>
      </c>
      <c r="E11" s="6">
        <v>13382833.700000001</v>
      </c>
      <c r="F11" s="7">
        <v>3188715</v>
      </c>
      <c r="G11" s="7">
        <v>3188715</v>
      </c>
      <c r="H11" s="6">
        <v>534527.5</v>
      </c>
      <c r="I11" s="6">
        <v>534527.5</v>
      </c>
      <c r="J11" s="7">
        <v>2099364</v>
      </c>
      <c r="K11" s="7">
        <v>2099364</v>
      </c>
      <c r="L11" s="6">
        <v>4751589</v>
      </c>
      <c r="M11" s="6">
        <v>4751589</v>
      </c>
      <c r="N11" s="7">
        <v>3478111</v>
      </c>
      <c r="O11" s="7">
        <v>3478111</v>
      </c>
      <c r="P11" s="6">
        <v>32827</v>
      </c>
      <c r="Q11" s="6">
        <v>32827</v>
      </c>
      <c r="R11" s="7">
        <v>3540220</v>
      </c>
      <c r="S11" s="7">
        <v>3540220</v>
      </c>
      <c r="T11" s="6">
        <v>1130749</v>
      </c>
      <c r="U11" s="6">
        <v>1130749</v>
      </c>
      <c r="V11" s="7">
        <v>510760</v>
      </c>
      <c r="W11" s="7">
        <v>510760</v>
      </c>
      <c r="X11" s="6">
        <v>1288867</v>
      </c>
      <c r="Y11" s="6">
        <v>1288867</v>
      </c>
      <c r="Z11" s="7">
        <v>2260630</v>
      </c>
      <c r="AA11" s="7">
        <v>2260630</v>
      </c>
      <c r="AB11" s="6">
        <v>118</v>
      </c>
      <c r="AC11" s="6">
        <v>118</v>
      </c>
      <c r="AD11" s="7">
        <v>45565</v>
      </c>
      <c r="AE11" s="7">
        <v>45565</v>
      </c>
      <c r="AF11" s="6">
        <v>1500289</v>
      </c>
      <c r="AG11" s="6">
        <v>1500289</v>
      </c>
      <c r="AH11" s="7">
        <v>435465</v>
      </c>
      <c r="AI11" s="7">
        <v>435465</v>
      </c>
      <c r="AJ11" s="6">
        <v>111035</v>
      </c>
      <c r="AK11" s="6">
        <v>111035</v>
      </c>
      <c r="AL11" s="7">
        <v>756814</v>
      </c>
      <c r="AM11" s="7">
        <v>756814</v>
      </c>
      <c r="AN11" s="6">
        <v>698071</v>
      </c>
      <c r="AO11" s="6">
        <v>698071</v>
      </c>
      <c r="AP11" s="7">
        <v>392609</v>
      </c>
      <c r="AQ11" s="7">
        <v>392609</v>
      </c>
      <c r="AR11" s="6">
        <v>402933</v>
      </c>
      <c r="AS11" s="6">
        <v>402933</v>
      </c>
      <c r="AT11" s="7">
        <v>1630086</v>
      </c>
      <c r="AU11" s="7">
        <v>1656448</v>
      </c>
      <c r="AV11" s="6">
        <v>315197</v>
      </c>
      <c r="AW11" s="6">
        <v>315197</v>
      </c>
      <c r="AX11" s="7">
        <v>132326</v>
      </c>
      <c r="AY11" s="7">
        <v>134062</v>
      </c>
      <c r="AZ11" s="6">
        <v>613453</v>
      </c>
      <c r="BA11" s="6">
        <v>621132</v>
      </c>
      <c r="BB11" s="7">
        <v>181429</v>
      </c>
      <c r="BC11" s="7">
        <v>181429</v>
      </c>
      <c r="BD11" s="6">
        <v>21900</v>
      </c>
      <c r="BE11" s="6">
        <v>22268</v>
      </c>
      <c r="BF11" s="7">
        <v>63794</v>
      </c>
      <c r="BG11" s="7">
        <v>64516</v>
      </c>
      <c r="BH11" s="6">
        <v>428687</v>
      </c>
      <c r="BI11" s="6">
        <v>431561</v>
      </c>
      <c r="BJ11" s="7">
        <v>624162</v>
      </c>
      <c r="BK11" s="7">
        <v>624162</v>
      </c>
      <c r="BL11" s="6">
        <v>202391</v>
      </c>
      <c r="BM11" s="6">
        <v>202391</v>
      </c>
      <c r="BN11" s="7">
        <v>58937</v>
      </c>
      <c r="BO11" s="7">
        <v>58937</v>
      </c>
      <c r="BP11" s="6">
        <v>752117</v>
      </c>
      <c r="BQ11" s="6">
        <v>752117</v>
      </c>
      <c r="BR11" s="7">
        <v>2464471</v>
      </c>
      <c r="BS11" s="7">
        <v>2464471</v>
      </c>
      <c r="BT11" s="6">
        <v>5127337</v>
      </c>
      <c r="BU11" s="6">
        <v>5127337</v>
      </c>
      <c r="BV11" s="7">
        <v>1019599</v>
      </c>
      <c r="BW11" s="7">
        <v>1019599</v>
      </c>
      <c r="BX11" s="6">
        <v>1142811</v>
      </c>
      <c r="BY11" s="6">
        <v>1142811</v>
      </c>
      <c r="BZ11" s="7">
        <v>1015418</v>
      </c>
      <c r="CA11" s="7">
        <v>1015418</v>
      </c>
      <c r="CB11" s="6">
        <v>525763</v>
      </c>
      <c r="CC11" s="6">
        <v>525763</v>
      </c>
      <c r="CD11" s="7">
        <v>314403</v>
      </c>
      <c r="CE11" s="7">
        <v>314403</v>
      </c>
      <c r="CF11" s="6">
        <v>219615</v>
      </c>
      <c r="CG11" s="6">
        <v>219615</v>
      </c>
      <c r="CH11" s="7">
        <v>176022</v>
      </c>
      <c r="CI11" s="7">
        <v>176022</v>
      </c>
      <c r="CJ11" s="6">
        <v>16208.7</v>
      </c>
      <c r="CK11" s="6">
        <v>16208.7</v>
      </c>
      <c r="CL11" s="7">
        <v>575586</v>
      </c>
      <c r="CM11" s="7">
        <v>575586</v>
      </c>
      <c r="CN11" s="6">
        <v>397984</v>
      </c>
      <c r="CO11" s="6">
        <v>397984</v>
      </c>
      <c r="CP11" s="7">
        <v>1443174</v>
      </c>
      <c r="CQ11" s="7">
        <v>1443174</v>
      </c>
      <c r="CR11" s="6">
        <v>2520720</v>
      </c>
      <c r="CS11" s="6">
        <v>2520720</v>
      </c>
      <c r="CT11" s="7">
        <v>292653</v>
      </c>
      <c r="CU11" s="7">
        <v>292653</v>
      </c>
      <c r="CV11" s="6"/>
      <c r="CW11" s="6"/>
      <c r="CX11" s="7">
        <v>998185.70000000007</v>
      </c>
      <c r="CY11" s="7">
        <v>998185.70000000007</v>
      </c>
      <c r="CZ11" s="6">
        <v>3491616</v>
      </c>
      <c r="DA11" s="6">
        <v>3491616</v>
      </c>
      <c r="DB11" s="7">
        <v>965745</v>
      </c>
      <c r="DC11" s="7">
        <v>965745</v>
      </c>
      <c r="DD11" s="6">
        <v>293135</v>
      </c>
      <c r="DE11" s="6">
        <v>293135</v>
      </c>
      <c r="DF11" s="7">
        <v>329346</v>
      </c>
      <c r="DG11" s="7">
        <v>329346</v>
      </c>
      <c r="DH11" s="6">
        <v>30378</v>
      </c>
      <c r="DI11" s="6">
        <v>30378</v>
      </c>
      <c r="DJ11" s="7">
        <v>847495</v>
      </c>
      <c r="DK11" s="7">
        <v>847495</v>
      </c>
      <c r="DL11" s="6">
        <v>717138</v>
      </c>
      <c r="DM11" s="6">
        <v>717138</v>
      </c>
      <c r="DN11" s="7">
        <v>356375</v>
      </c>
      <c r="DO11" s="7">
        <v>356375</v>
      </c>
      <c r="DP11" s="6">
        <v>958407</v>
      </c>
      <c r="DQ11" s="6">
        <v>958407</v>
      </c>
      <c r="DR11" s="7">
        <v>906622</v>
      </c>
      <c r="DS11" s="7">
        <v>906622</v>
      </c>
      <c r="DT11" s="6">
        <v>57006</v>
      </c>
      <c r="DU11" s="6">
        <v>57006</v>
      </c>
      <c r="DV11" s="7">
        <v>195918</v>
      </c>
      <c r="DW11" s="7">
        <v>195918</v>
      </c>
      <c r="DX11" s="6">
        <v>556030</v>
      </c>
      <c r="DY11" s="6">
        <v>556030</v>
      </c>
      <c r="DZ11" s="7">
        <v>414015</v>
      </c>
      <c r="EA11" s="7">
        <v>414015</v>
      </c>
    </row>
    <row r="12" spans="1:131">
      <c r="A12" s="77" t="s">
        <v>18</v>
      </c>
      <c r="B12" s="9">
        <v>88909467.100000024</v>
      </c>
      <c r="C12" s="9">
        <v>219553311.40000001</v>
      </c>
      <c r="D12" s="8">
        <v>27704254.100000001</v>
      </c>
      <c r="E12" s="8">
        <v>103735134.5</v>
      </c>
      <c r="F12" s="9">
        <v>8936102</v>
      </c>
      <c r="G12" s="9">
        <v>11202933</v>
      </c>
      <c r="H12" s="8">
        <v>758206.8</v>
      </c>
      <c r="I12" s="8">
        <v>1434909.2000000002</v>
      </c>
      <c r="J12" s="9">
        <v>6668779</v>
      </c>
      <c r="K12" s="9">
        <v>8829880</v>
      </c>
      <c r="L12" s="8">
        <v>9812096</v>
      </c>
      <c r="M12" s="8">
        <v>14281126</v>
      </c>
      <c r="N12" s="9">
        <v>3158776</v>
      </c>
      <c r="O12" s="9">
        <v>4924192</v>
      </c>
      <c r="P12" s="8">
        <v>56239</v>
      </c>
      <c r="Q12" s="8">
        <v>162632</v>
      </c>
      <c r="R12" s="9">
        <v>3568394</v>
      </c>
      <c r="S12" s="9">
        <v>15071062</v>
      </c>
      <c r="T12" s="8">
        <v>710834</v>
      </c>
      <c r="U12" s="8">
        <v>1162587</v>
      </c>
      <c r="V12" s="9">
        <v>239905</v>
      </c>
      <c r="W12" s="9">
        <v>326564</v>
      </c>
      <c r="X12" s="8">
        <v>930651</v>
      </c>
      <c r="Y12" s="8">
        <v>1280012</v>
      </c>
      <c r="Z12" s="9">
        <v>1220953</v>
      </c>
      <c r="AA12" s="9">
        <v>2593068</v>
      </c>
      <c r="AB12" s="8">
        <v>18054</v>
      </c>
      <c r="AC12" s="8">
        <v>63103</v>
      </c>
      <c r="AD12" s="9">
        <v>114894</v>
      </c>
      <c r="AE12" s="9">
        <v>131511</v>
      </c>
      <c r="AF12" s="8">
        <v>920244</v>
      </c>
      <c r="AG12" s="8">
        <v>1837128</v>
      </c>
      <c r="AH12" s="9">
        <v>159105</v>
      </c>
      <c r="AI12" s="9">
        <v>424178</v>
      </c>
      <c r="AJ12" s="8">
        <v>30723</v>
      </c>
      <c r="AK12" s="8">
        <v>33314</v>
      </c>
      <c r="AL12" s="9">
        <v>342218</v>
      </c>
      <c r="AM12" s="9">
        <v>1172470</v>
      </c>
      <c r="AN12" s="8">
        <v>401711</v>
      </c>
      <c r="AO12" s="8">
        <v>640165</v>
      </c>
      <c r="AP12" s="9">
        <v>227583</v>
      </c>
      <c r="AQ12" s="9">
        <v>583091</v>
      </c>
      <c r="AR12" s="8">
        <v>277574</v>
      </c>
      <c r="AS12" s="8">
        <v>497987</v>
      </c>
      <c r="AT12" s="9">
        <v>979420</v>
      </c>
      <c r="AU12" s="9">
        <v>2323790</v>
      </c>
      <c r="AV12" s="8">
        <v>286116</v>
      </c>
      <c r="AW12" s="8">
        <v>536136</v>
      </c>
      <c r="AX12" s="9">
        <v>58685</v>
      </c>
      <c r="AY12" s="9">
        <v>128092</v>
      </c>
      <c r="AZ12" s="8">
        <v>309265</v>
      </c>
      <c r="BA12" s="8">
        <v>770833</v>
      </c>
      <c r="BB12" s="9">
        <v>38579</v>
      </c>
      <c r="BC12" s="9">
        <v>61947</v>
      </c>
      <c r="BD12" s="8">
        <v>15601</v>
      </c>
      <c r="BE12" s="8">
        <v>25993</v>
      </c>
      <c r="BF12" s="9">
        <v>38470</v>
      </c>
      <c r="BG12" s="9">
        <v>60131</v>
      </c>
      <c r="BH12" s="8">
        <v>218103</v>
      </c>
      <c r="BI12" s="8">
        <v>262398</v>
      </c>
      <c r="BJ12" s="9">
        <v>332163</v>
      </c>
      <c r="BK12" s="9">
        <v>664854</v>
      </c>
      <c r="BL12" s="8">
        <v>133071</v>
      </c>
      <c r="BM12" s="8">
        <v>264213</v>
      </c>
      <c r="BN12" s="9">
        <v>23316</v>
      </c>
      <c r="BO12" s="9">
        <v>25990</v>
      </c>
      <c r="BP12" s="8">
        <v>360226</v>
      </c>
      <c r="BQ12" s="8">
        <v>587139</v>
      </c>
      <c r="BR12" s="9">
        <v>1059713</v>
      </c>
      <c r="BS12" s="9">
        <v>2531427</v>
      </c>
      <c r="BT12" s="8">
        <v>4360720</v>
      </c>
      <c r="BU12" s="8">
        <v>11159637</v>
      </c>
      <c r="BV12" s="9">
        <v>1362195</v>
      </c>
      <c r="BW12" s="9">
        <v>2600625</v>
      </c>
      <c r="BX12" s="8">
        <v>423535</v>
      </c>
      <c r="BY12" s="8">
        <v>1181456</v>
      </c>
      <c r="BZ12" s="9">
        <v>356208</v>
      </c>
      <c r="CA12" s="9">
        <v>803774</v>
      </c>
      <c r="CB12" s="8">
        <v>154580</v>
      </c>
      <c r="CC12" s="8">
        <v>171303</v>
      </c>
      <c r="CD12" s="9">
        <v>165917</v>
      </c>
      <c r="CE12" s="9">
        <v>287964</v>
      </c>
      <c r="CF12" s="8">
        <v>52436</v>
      </c>
      <c r="CG12" s="8">
        <v>60640</v>
      </c>
      <c r="CH12" s="9">
        <v>79012</v>
      </c>
      <c r="CI12" s="9">
        <v>295327</v>
      </c>
      <c r="CJ12" s="8">
        <v>853.90000000000009</v>
      </c>
      <c r="CK12" s="8">
        <v>853.90000000000009</v>
      </c>
      <c r="CL12" s="9">
        <v>275458</v>
      </c>
      <c r="CM12" s="9">
        <v>494634</v>
      </c>
      <c r="CN12" s="8">
        <v>175553</v>
      </c>
      <c r="CO12" s="8">
        <v>507601</v>
      </c>
      <c r="CP12" s="9">
        <v>1271576</v>
      </c>
      <c r="CQ12" s="9">
        <v>3358529</v>
      </c>
      <c r="CR12" s="8">
        <v>1050124</v>
      </c>
      <c r="CS12" s="8">
        <v>2574925</v>
      </c>
      <c r="CT12" s="9">
        <v>165331</v>
      </c>
      <c r="CU12" s="9">
        <v>678234</v>
      </c>
      <c r="CV12" s="8">
        <v>13734.400000000001</v>
      </c>
      <c r="CW12" s="8">
        <v>16313.300000000001</v>
      </c>
      <c r="CX12" s="9">
        <v>743976.9</v>
      </c>
      <c r="CY12" s="9">
        <v>3958848.5</v>
      </c>
      <c r="CZ12" s="8">
        <v>2841670</v>
      </c>
      <c r="DA12" s="8">
        <v>4666540</v>
      </c>
      <c r="DB12" s="9">
        <v>354729</v>
      </c>
      <c r="DC12" s="9">
        <v>827472</v>
      </c>
      <c r="DD12" s="8">
        <v>159929</v>
      </c>
      <c r="DE12" s="8">
        <v>233494</v>
      </c>
      <c r="DF12" s="9">
        <v>135677</v>
      </c>
      <c r="DG12" s="9">
        <v>163523</v>
      </c>
      <c r="DH12" s="8">
        <v>77698</v>
      </c>
      <c r="DI12" s="8">
        <v>111703</v>
      </c>
      <c r="DJ12" s="9">
        <v>435790</v>
      </c>
      <c r="DK12" s="9">
        <v>646051</v>
      </c>
      <c r="DL12" s="8">
        <v>604014</v>
      </c>
      <c r="DM12" s="8">
        <v>878025</v>
      </c>
      <c r="DN12" s="9">
        <v>374988</v>
      </c>
      <c r="DO12" s="9">
        <v>655129</v>
      </c>
      <c r="DP12" s="8">
        <v>1290719</v>
      </c>
      <c r="DQ12" s="8">
        <v>1408842</v>
      </c>
      <c r="DR12" s="9">
        <v>744072</v>
      </c>
      <c r="DS12" s="9">
        <v>1480495</v>
      </c>
      <c r="DT12" s="8">
        <v>381340</v>
      </c>
      <c r="DU12" s="8">
        <v>597620</v>
      </c>
      <c r="DV12" s="9">
        <v>245017</v>
      </c>
      <c r="DW12" s="9">
        <v>277905</v>
      </c>
      <c r="DX12" s="8">
        <v>347030</v>
      </c>
      <c r="DY12" s="8">
        <v>635921</v>
      </c>
      <c r="DZ12" s="9">
        <v>155560</v>
      </c>
      <c r="EA12" s="9">
        <v>189937</v>
      </c>
    </row>
    <row r="13" spans="1:131" s="14" customFormat="1">
      <c r="A13" s="74" t="s">
        <v>19</v>
      </c>
      <c r="B13" s="11">
        <v>525994785.10000002</v>
      </c>
      <c r="C13" s="11">
        <v>655082618.5</v>
      </c>
      <c r="D13" s="10">
        <v>176407758.99999997</v>
      </c>
      <c r="E13" s="10">
        <v>251624936.39999998</v>
      </c>
      <c r="F13" s="11">
        <v>49468204</v>
      </c>
      <c r="G13" s="11">
        <v>51629373</v>
      </c>
      <c r="H13" s="10">
        <v>5685654.5</v>
      </c>
      <c r="I13" s="10">
        <v>6357234.6000000006</v>
      </c>
      <c r="J13" s="11">
        <v>27021860</v>
      </c>
      <c r="K13" s="11">
        <v>29145617</v>
      </c>
      <c r="L13" s="10">
        <v>42907133</v>
      </c>
      <c r="M13" s="10">
        <v>47284411</v>
      </c>
      <c r="N13" s="11">
        <v>18559269</v>
      </c>
      <c r="O13" s="11">
        <v>20304985</v>
      </c>
      <c r="P13" s="10">
        <v>399329</v>
      </c>
      <c r="Q13" s="10">
        <v>505586</v>
      </c>
      <c r="R13" s="11">
        <v>25007989</v>
      </c>
      <c r="S13" s="11">
        <v>36441288</v>
      </c>
      <c r="T13" s="10">
        <v>5191633</v>
      </c>
      <c r="U13" s="10">
        <v>5640203</v>
      </c>
      <c r="V13" s="11">
        <v>2008033</v>
      </c>
      <c r="W13" s="11">
        <v>2094693</v>
      </c>
      <c r="X13" s="10">
        <v>5983150</v>
      </c>
      <c r="Y13" s="10">
        <v>6324235</v>
      </c>
      <c r="Z13" s="11">
        <v>10343780</v>
      </c>
      <c r="AA13" s="11">
        <v>11699681</v>
      </c>
      <c r="AB13" s="10">
        <v>143494</v>
      </c>
      <c r="AC13" s="10">
        <v>188256</v>
      </c>
      <c r="AD13" s="11">
        <v>1413320</v>
      </c>
      <c r="AE13" s="11">
        <v>1429836</v>
      </c>
      <c r="AF13" s="10">
        <v>5963755</v>
      </c>
      <c r="AG13" s="10">
        <v>6855100</v>
      </c>
      <c r="AH13" s="11">
        <v>1424232</v>
      </c>
      <c r="AI13" s="11">
        <v>1689305</v>
      </c>
      <c r="AJ13" s="10">
        <v>239501</v>
      </c>
      <c r="AK13" s="10">
        <v>242092</v>
      </c>
      <c r="AL13" s="11">
        <v>2909169</v>
      </c>
      <c r="AM13" s="11">
        <v>3739421</v>
      </c>
      <c r="AN13" s="10">
        <v>2195734</v>
      </c>
      <c r="AO13" s="10">
        <v>2428773</v>
      </c>
      <c r="AP13" s="11">
        <v>1122790</v>
      </c>
      <c r="AQ13" s="11">
        <v>1472990</v>
      </c>
      <c r="AR13" s="10">
        <v>1626398</v>
      </c>
      <c r="AS13" s="10">
        <v>1839952</v>
      </c>
      <c r="AT13" s="11">
        <v>6016110</v>
      </c>
      <c r="AU13" s="11">
        <v>7348936</v>
      </c>
      <c r="AV13" s="10">
        <v>800615</v>
      </c>
      <c r="AW13" s="10">
        <v>1048239</v>
      </c>
      <c r="AX13" s="11">
        <v>440317</v>
      </c>
      <c r="AY13" s="11">
        <v>510747</v>
      </c>
      <c r="AZ13" s="10">
        <v>1939251</v>
      </c>
      <c r="BA13" s="10">
        <v>2402847</v>
      </c>
      <c r="BB13" s="11">
        <v>411609</v>
      </c>
      <c r="BC13" s="11">
        <v>434204</v>
      </c>
      <c r="BD13" s="10">
        <v>85234</v>
      </c>
      <c r="BE13" s="10">
        <v>95994</v>
      </c>
      <c r="BF13" s="11">
        <v>201849</v>
      </c>
      <c r="BG13" s="11">
        <v>223543</v>
      </c>
      <c r="BH13" s="10">
        <v>1013392</v>
      </c>
      <c r="BI13" s="10">
        <v>1058924</v>
      </c>
      <c r="BJ13" s="11">
        <v>1936158</v>
      </c>
      <c r="BK13" s="11">
        <v>2252858</v>
      </c>
      <c r="BL13" s="10">
        <v>723950</v>
      </c>
      <c r="BM13" s="10">
        <v>849054</v>
      </c>
      <c r="BN13" s="11">
        <v>139681</v>
      </c>
      <c r="BO13" s="11">
        <v>142355</v>
      </c>
      <c r="BP13" s="10">
        <v>2291213</v>
      </c>
      <c r="BQ13" s="10">
        <v>2505410</v>
      </c>
      <c r="BR13" s="11">
        <v>7451727</v>
      </c>
      <c r="BS13" s="11">
        <v>8908305</v>
      </c>
      <c r="BT13" s="10">
        <v>27681720</v>
      </c>
      <c r="BU13" s="10">
        <v>34404688</v>
      </c>
      <c r="BV13" s="11">
        <v>5283675</v>
      </c>
      <c r="BW13" s="11">
        <v>6508851</v>
      </c>
      <c r="BX13" s="10">
        <v>3364886</v>
      </c>
      <c r="BY13" s="10">
        <v>4114132</v>
      </c>
      <c r="BZ13" s="11">
        <v>3048124</v>
      </c>
      <c r="CA13" s="11">
        <v>3486406</v>
      </c>
      <c r="CB13" s="10">
        <v>1616060</v>
      </c>
      <c r="CC13" s="10">
        <v>1631599</v>
      </c>
      <c r="CD13" s="11">
        <v>1153463</v>
      </c>
      <c r="CE13" s="11">
        <v>1275509</v>
      </c>
      <c r="CF13" s="10">
        <v>686876</v>
      </c>
      <c r="CG13" s="10">
        <v>694440</v>
      </c>
      <c r="CH13" s="11">
        <v>607275</v>
      </c>
      <c r="CI13" s="11">
        <v>820556</v>
      </c>
      <c r="CJ13" s="10">
        <v>58919.1</v>
      </c>
      <c r="CK13" s="10">
        <v>58919.1</v>
      </c>
      <c r="CL13" s="11">
        <v>2350013</v>
      </c>
      <c r="CM13" s="11">
        <v>2564885</v>
      </c>
      <c r="CN13" s="10">
        <v>1068129</v>
      </c>
      <c r="CO13" s="10">
        <v>1400173</v>
      </c>
      <c r="CP13" s="11">
        <v>8496623</v>
      </c>
      <c r="CQ13" s="11">
        <v>10568724</v>
      </c>
      <c r="CR13" s="10">
        <v>8148482</v>
      </c>
      <c r="CS13" s="10">
        <v>9622745</v>
      </c>
      <c r="CT13" s="11">
        <v>1075987</v>
      </c>
      <c r="CU13" s="11">
        <v>1586588</v>
      </c>
      <c r="CV13" s="10">
        <v>258040.1</v>
      </c>
      <c r="CW13" s="10">
        <v>260619</v>
      </c>
      <c r="CX13" s="11">
        <v>5953653.4000000004</v>
      </c>
      <c r="CY13" s="11">
        <v>9152250.4000000004</v>
      </c>
      <c r="CZ13" s="10">
        <v>16157034</v>
      </c>
      <c r="DA13" s="10">
        <v>17951068</v>
      </c>
      <c r="DB13" s="11">
        <v>3704126</v>
      </c>
      <c r="DC13" s="11">
        <v>4169500</v>
      </c>
      <c r="DD13" s="10">
        <v>1320184</v>
      </c>
      <c r="DE13" s="10">
        <v>1387436</v>
      </c>
      <c r="DF13" s="11">
        <v>1039399</v>
      </c>
      <c r="DG13" s="11">
        <v>1065342</v>
      </c>
      <c r="DH13" s="10">
        <v>502830</v>
      </c>
      <c r="DI13" s="10">
        <v>536835</v>
      </c>
      <c r="DJ13" s="11">
        <v>2988990</v>
      </c>
      <c r="DK13" s="11">
        <v>3194731</v>
      </c>
      <c r="DL13" s="10">
        <v>3070287</v>
      </c>
      <c r="DM13" s="10">
        <v>3342442</v>
      </c>
      <c r="DN13" s="11">
        <v>1519061</v>
      </c>
      <c r="DO13" s="11">
        <v>1792780</v>
      </c>
      <c r="DP13" s="10">
        <v>4953131</v>
      </c>
      <c r="DQ13" s="10">
        <v>5066537</v>
      </c>
      <c r="DR13" s="11">
        <v>4112244</v>
      </c>
      <c r="DS13" s="11">
        <v>4837612</v>
      </c>
      <c r="DT13" s="10">
        <v>1581812</v>
      </c>
      <c r="DU13" s="10">
        <v>1796848</v>
      </c>
      <c r="DV13" s="11">
        <v>1225570</v>
      </c>
      <c r="DW13" s="11">
        <v>1257992</v>
      </c>
      <c r="DX13" s="10">
        <v>2338875</v>
      </c>
      <c r="DY13" s="10">
        <v>2622679</v>
      </c>
      <c r="DZ13" s="11">
        <v>1156024</v>
      </c>
      <c r="EA13" s="11">
        <v>1190348</v>
      </c>
    </row>
    <row r="14" spans="1:131">
      <c r="B14" s="7"/>
      <c r="C14" s="7"/>
      <c r="D14" s="6"/>
      <c r="E14" s="6"/>
      <c r="F14" s="7"/>
      <c r="G14" s="7"/>
      <c r="H14" s="6"/>
      <c r="I14" s="6"/>
      <c r="J14" s="7"/>
      <c r="K14" s="7"/>
      <c r="L14" s="6"/>
      <c r="M14" s="6"/>
      <c r="N14" s="7"/>
      <c r="O14" s="7"/>
      <c r="P14" s="6"/>
      <c r="Q14" s="6"/>
      <c r="R14" s="7"/>
      <c r="S14" s="7"/>
      <c r="T14" s="6"/>
      <c r="U14" s="6"/>
      <c r="V14" s="7"/>
      <c r="W14" s="7"/>
      <c r="X14" s="6"/>
      <c r="Y14" s="6"/>
      <c r="Z14" s="7"/>
      <c r="AA14" s="7"/>
      <c r="AB14" s="6"/>
      <c r="AC14" s="6"/>
      <c r="AD14" s="7"/>
      <c r="AE14" s="7"/>
      <c r="AF14" s="6"/>
      <c r="AG14" s="6"/>
      <c r="AH14" s="7"/>
      <c r="AI14" s="7"/>
      <c r="AJ14" s="6"/>
      <c r="AK14" s="6"/>
      <c r="AL14" s="7"/>
      <c r="AM14" s="7"/>
      <c r="AN14" s="6"/>
      <c r="AO14" s="6"/>
      <c r="AP14" s="7"/>
      <c r="AQ14" s="7"/>
      <c r="AR14" s="6"/>
      <c r="AS14" s="6"/>
      <c r="AT14" s="7"/>
      <c r="AU14" s="7"/>
      <c r="AV14" s="6"/>
      <c r="AW14" s="6"/>
      <c r="AX14" s="7"/>
      <c r="AY14" s="7"/>
      <c r="AZ14" s="6"/>
      <c r="BA14" s="6"/>
      <c r="BB14" s="7"/>
      <c r="BC14" s="7"/>
      <c r="BD14" s="6"/>
      <c r="BE14" s="6"/>
      <c r="BF14" s="7"/>
      <c r="BG14" s="7"/>
      <c r="BH14" s="6"/>
      <c r="BI14" s="6"/>
      <c r="BJ14" s="7"/>
      <c r="BK14" s="7"/>
      <c r="BL14" s="6"/>
      <c r="BM14" s="6"/>
      <c r="BN14" s="7"/>
      <c r="BO14" s="7"/>
      <c r="BP14" s="6"/>
      <c r="BQ14" s="6"/>
      <c r="BR14" s="7"/>
      <c r="BS14" s="7"/>
      <c r="BT14" s="6"/>
      <c r="BU14" s="6"/>
      <c r="BV14" s="7"/>
      <c r="BW14" s="7"/>
      <c r="BX14" s="6"/>
      <c r="BY14" s="6"/>
      <c r="BZ14" s="7"/>
      <c r="CA14" s="7"/>
      <c r="CB14" s="6"/>
      <c r="CC14" s="6"/>
      <c r="CD14" s="7"/>
      <c r="CE14" s="7"/>
      <c r="CF14" s="6"/>
      <c r="CG14" s="6"/>
      <c r="CH14" s="7"/>
      <c r="CI14" s="7"/>
      <c r="CJ14" s="6"/>
      <c r="CK14" s="6"/>
      <c r="CL14" s="7"/>
      <c r="CM14" s="7"/>
      <c r="CN14" s="6"/>
      <c r="CO14" s="6"/>
      <c r="CP14" s="7"/>
      <c r="CQ14" s="7"/>
      <c r="CR14" s="6"/>
      <c r="CS14" s="6"/>
      <c r="CT14" s="7"/>
      <c r="CU14" s="7"/>
      <c r="CV14" s="6"/>
      <c r="CW14" s="6"/>
      <c r="CX14" s="7"/>
      <c r="CY14" s="7"/>
      <c r="CZ14" s="6"/>
      <c r="DA14" s="6"/>
      <c r="DB14" s="7"/>
      <c r="DC14" s="7"/>
      <c r="DD14" s="6"/>
      <c r="DE14" s="6"/>
      <c r="DF14" s="7"/>
      <c r="DG14" s="7"/>
      <c r="DH14" s="6"/>
      <c r="DI14" s="6"/>
      <c r="DJ14" s="7"/>
      <c r="DK14" s="7"/>
      <c r="DL14" s="6"/>
      <c r="DM14" s="6"/>
      <c r="DN14" s="7"/>
      <c r="DO14" s="7"/>
      <c r="DP14" s="6"/>
      <c r="DQ14" s="6"/>
      <c r="DR14" s="7"/>
      <c r="DS14" s="7"/>
      <c r="DT14" s="6"/>
      <c r="DU14" s="6"/>
      <c r="DV14" s="7"/>
      <c r="DW14" s="7"/>
      <c r="DX14" s="6"/>
      <c r="DY14" s="6"/>
      <c r="DZ14" s="7"/>
      <c r="EA14" s="7"/>
    </row>
    <row r="15" spans="1:131">
      <c r="A15" t="s">
        <v>20</v>
      </c>
      <c r="B15" s="7">
        <v>278631902.10000002</v>
      </c>
      <c r="C15" s="7">
        <v>311300616.40000004</v>
      </c>
      <c r="D15" s="6">
        <v>98280407.400000006</v>
      </c>
      <c r="E15" s="6">
        <v>115870720.40000001</v>
      </c>
      <c r="F15" s="7">
        <v>25617977</v>
      </c>
      <c r="G15" s="7">
        <v>25775553</v>
      </c>
      <c r="H15" s="6">
        <v>3142080.5</v>
      </c>
      <c r="I15" s="6">
        <v>3338893.3000000003</v>
      </c>
      <c r="J15" s="7">
        <v>11524310</v>
      </c>
      <c r="K15" s="7">
        <v>12077022</v>
      </c>
      <c r="L15" s="6">
        <v>21098345</v>
      </c>
      <c r="M15" s="6">
        <v>22215865</v>
      </c>
      <c r="N15" s="7">
        <v>9103368</v>
      </c>
      <c r="O15" s="7">
        <v>9465837</v>
      </c>
      <c r="P15" s="6">
        <v>72764</v>
      </c>
      <c r="Q15" s="6">
        <v>98680</v>
      </c>
      <c r="R15" s="7">
        <v>11765322</v>
      </c>
      <c r="S15" s="7">
        <v>14567259</v>
      </c>
      <c r="T15" s="6">
        <v>2713173</v>
      </c>
      <c r="U15" s="6">
        <v>2825223</v>
      </c>
      <c r="V15" s="7">
        <v>987669</v>
      </c>
      <c r="W15" s="7">
        <v>1009239</v>
      </c>
      <c r="X15" s="6">
        <v>3034380</v>
      </c>
      <c r="Y15" s="6">
        <v>3140349</v>
      </c>
      <c r="Z15" s="7">
        <v>6329521</v>
      </c>
      <c r="AA15" s="7">
        <v>7548160</v>
      </c>
      <c r="AB15" s="6">
        <v>17252</v>
      </c>
      <c r="AC15" s="6">
        <v>21020</v>
      </c>
      <c r="AD15" s="7">
        <v>624564</v>
      </c>
      <c r="AE15" s="7">
        <v>624564</v>
      </c>
      <c r="AF15" s="6">
        <v>3252040</v>
      </c>
      <c r="AG15" s="6">
        <v>3570045</v>
      </c>
      <c r="AH15" s="7">
        <v>761461</v>
      </c>
      <c r="AI15" s="7">
        <v>838079</v>
      </c>
      <c r="AJ15" s="6">
        <v>95184</v>
      </c>
      <c r="AK15" s="6">
        <v>95184</v>
      </c>
      <c r="AL15" s="7">
        <v>1523098</v>
      </c>
      <c r="AM15" s="7">
        <v>1878172</v>
      </c>
      <c r="AN15" s="6">
        <v>1297107</v>
      </c>
      <c r="AO15" s="6">
        <v>1430173</v>
      </c>
      <c r="AP15" s="7">
        <v>487995</v>
      </c>
      <c r="AQ15" s="7">
        <v>659853</v>
      </c>
      <c r="AR15" s="6">
        <v>934002</v>
      </c>
      <c r="AS15" s="6">
        <v>993717</v>
      </c>
      <c r="AT15" s="7">
        <v>3218063</v>
      </c>
      <c r="AU15" s="7">
        <v>3561843</v>
      </c>
      <c r="AV15" s="6">
        <v>290081</v>
      </c>
      <c r="AW15" s="6">
        <v>464696</v>
      </c>
      <c r="AX15" s="7">
        <v>259330</v>
      </c>
      <c r="AY15" s="7">
        <v>281048</v>
      </c>
      <c r="AZ15" s="6">
        <v>958465</v>
      </c>
      <c r="BA15" s="6">
        <v>1058252</v>
      </c>
      <c r="BB15" s="7">
        <v>139468</v>
      </c>
      <c r="BC15" s="7">
        <v>144147</v>
      </c>
      <c r="BD15" s="6">
        <v>11693</v>
      </c>
      <c r="BE15" s="6">
        <v>11695</v>
      </c>
      <c r="BF15" s="7">
        <v>86195</v>
      </c>
      <c r="BG15" s="7">
        <v>93474</v>
      </c>
      <c r="BH15" s="6">
        <v>475713</v>
      </c>
      <c r="BI15" s="6">
        <v>475995</v>
      </c>
      <c r="BJ15" s="7">
        <v>988032</v>
      </c>
      <c r="BK15" s="7">
        <v>1019390</v>
      </c>
      <c r="BL15" s="6">
        <v>370917</v>
      </c>
      <c r="BM15" s="6">
        <v>392001</v>
      </c>
      <c r="BN15" s="7">
        <v>15831</v>
      </c>
      <c r="BO15" s="7">
        <v>15831</v>
      </c>
      <c r="BP15" s="6">
        <v>1229248</v>
      </c>
      <c r="BQ15" s="6">
        <v>1291298</v>
      </c>
      <c r="BR15" s="7">
        <v>4558048</v>
      </c>
      <c r="BS15" s="7">
        <v>4902163</v>
      </c>
      <c r="BT15" s="6">
        <v>16153218</v>
      </c>
      <c r="BU15" s="6">
        <v>18024065</v>
      </c>
      <c r="BV15" s="7">
        <v>3079518</v>
      </c>
      <c r="BW15" s="7">
        <v>3478738</v>
      </c>
      <c r="BX15" s="6">
        <v>1810306</v>
      </c>
      <c r="BY15" s="6">
        <v>2259990</v>
      </c>
      <c r="BZ15" s="7">
        <v>1688991</v>
      </c>
      <c r="CA15" s="7">
        <v>1797765</v>
      </c>
      <c r="CB15" s="6">
        <v>823856</v>
      </c>
      <c r="CC15" s="6">
        <v>823856</v>
      </c>
      <c r="CD15" s="7">
        <v>608620</v>
      </c>
      <c r="CE15" s="7">
        <v>668115</v>
      </c>
      <c r="CF15" s="6">
        <v>368599</v>
      </c>
      <c r="CG15" s="6">
        <v>368599</v>
      </c>
      <c r="CH15" s="7">
        <v>335386</v>
      </c>
      <c r="CI15" s="7">
        <v>499335</v>
      </c>
      <c r="CJ15" s="6">
        <v>9279.1</v>
      </c>
      <c r="CK15" s="6">
        <v>9279.1</v>
      </c>
      <c r="CL15" s="7">
        <v>1305946</v>
      </c>
      <c r="CM15" s="7">
        <v>1397595</v>
      </c>
      <c r="CN15" s="6">
        <v>468556</v>
      </c>
      <c r="CO15" s="6">
        <v>632945</v>
      </c>
      <c r="CP15" s="7">
        <v>4964963</v>
      </c>
      <c r="CQ15" s="7">
        <v>5345248</v>
      </c>
      <c r="CR15" s="6">
        <v>4828232</v>
      </c>
      <c r="CS15" s="6">
        <v>5091594</v>
      </c>
      <c r="CT15" s="7">
        <v>662591</v>
      </c>
      <c r="CU15" s="7">
        <v>938610</v>
      </c>
      <c r="CV15" s="6">
        <v>30325.300000000003</v>
      </c>
      <c r="CW15" s="6">
        <v>30553.7</v>
      </c>
      <c r="CX15" s="7">
        <v>3008820.8000000003</v>
      </c>
      <c r="CY15" s="7">
        <v>4238804.9000000004</v>
      </c>
      <c r="CZ15" s="6">
        <v>9390911</v>
      </c>
      <c r="DA15" s="6">
        <v>9686858</v>
      </c>
      <c r="DB15" s="7">
        <v>1922471</v>
      </c>
      <c r="DC15" s="7">
        <v>1982082</v>
      </c>
      <c r="DD15" s="6">
        <v>577006</v>
      </c>
      <c r="DE15" s="6">
        <v>577006</v>
      </c>
      <c r="DF15" s="7">
        <v>463910</v>
      </c>
      <c r="DG15" s="7">
        <v>463910</v>
      </c>
      <c r="DH15" s="6">
        <v>217376</v>
      </c>
      <c r="DI15" s="6">
        <v>224500</v>
      </c>
      <c r="DJ15" s="7">
        <v>1459924</v>
      </c>
      <c r="DK15" s="7">
        <v>1507024</v>
      </c>
      <c r="DL15" s="6">
        <v>1498150</v>
      </c>
      <c r="DM15" s="6">
        <v>1556457</v>
      </c>
      <c r="DN15" s="7">
        <v>787515</v>
      </c>
      <c r="DO15" s="7">
        <v>853681</v>
      </c>
      <c r="DP15" s="6">
        <v>2542036</v>
      </c>
      <c r="DQ15" s="6">
        <v>2544563</v>
      </c>
      <c r="DR15" s="7">
        <v>1533392</v>
      </c>
      <c r="DS15" s="7">
        <v>1643783</v>
      </c>
      <c r="DT15" s="6">
        <v>664160</v>
      </c>
      <c r="DU15" s="6">
        <v>705945</v>
      </c>
      <c r="DV15" s="7">
        <v>449119</v>
      </c>
      <c r="DW15" s="7">
        <v>449119</v>
      </c>
      <c r="DX15" s="6">
        <v>1122669</v>
      </c>
      <c r="DY15" s="6">
        <v>1152203</v>
      </c>
      <c r="DZ15" s="7">
        <v>592952</v>
      </c>
      <c r="EA15" s="7">
        <v>592952</v>
      </c>
    </row>
    <row r="16" spans="1:131">
      <c r="A16" t="s">
        <v>21</v>
      </c>
      <c r="B16" s="7">
        <v>16743849.4</v>
      </c>
      <c r="C16" s="7">
        <v>17300545.800000001</v>
      </c>
      <c r="D16" s="6">
        <v>3759601.7</v>
      </c>
      <c r="E16" s="6">
        <v>4005713.2</v>
      </c>
      <c r="F16" s="7">
        <v>1951900</v>
      </c>
      <c r="G16" s="7">
        <v>1951900</v>
      </c>
      <c r="H16" s="6">
        <v>428875.7</v>
      </c>
      <c r="I16" s="6">
        <v>441846.30000000005</v>
      </c>
      <c r="J16" s="7">
        <v>484244</v>
      </c>
      <c r="K16" s="7">
        <v>504104</v>
      </c>
      <c r="L16" s="6">
        <v>2256895</v>
      </c>
      <c r="M16" s="6">
        <v>2315922</v>
      </c>
      <c r="N16" s="7">
        <v>429707</v>
      </c>
      <c r="O16" s="7">
        <v>433499</v>
      </c>
      <c r="P16" s="6">
        <v>0</v>
      </c>
      <c r="Q16" s="6">
        <v>0</v>
      </c>
      <c r="R16" s="7">
        <v>851630</v>
      </c>
      <c r="S16" s="7">
        <v>863893</v>
      </c>
      <c r="T16" s="6">
        <v>154156</v>
      </c>
      <c r="U16" s="6">
        <v>165294</v>
      </c>
      <c r="V16" s="7">
        <v>46894</v>
      </c>
      <c r="W16" s="7">
        <v>47007</v>
      </c>
      <c r="X16" s="6">
        <v>173632</v>
      </c>
      <c r="Y16" s="6">
        <v>190180</v>
      </c>
      <c r="Z16" s="7">
        <v>518372</v>
      </c>
      <c r="AA16" s="7">
        <v>522313</v>
      </c>
      <c r="AB16" s="6">
        <v>0</v>
      </c>
      <c r="AC16" s="6">
        <v>0</v>
      </c>
      <c r="AD16" s="7">
        <v>3557</v>
      </c>
      <c r="AE16" s="7">
        <v>3557</v>
      </c>
      <c r="AF16" s="6">
        <v>202462</v>
      </c>
      <c r="AG16" s="6">
        <v>202462</v>
      </c>
      <c r="AH16" s="7">
        <v>43504</v>
      </c>
      <c r="AI16" s="7">
        <v>43504</v>
      </c>
      <c r="AJ16" s="6">
        <v>0</v>
      </c>
      <c r="AK16" s="6">
        <v>0</v>
      </c>
      <c r="AL16" s="7">
        <v>110682</v>
      </c>
      <c r="AM16" s="7">
        <v>117722</v>
      </c>
      <c r="AN16" s="6">
        <v>81356</v>
      </c>
      <c r="AO16" s="6">
        <v>81356</v>
      </c>
      <c r="AP16" s="7">
        <v>47963</v>
      </c>
      <c r="AQ16" s="7">
        <v>47963</v>
      </c>
      <c r="AR16" s="6">
        <v>1635</v>
      </c>
      <c r="AS16" s="6">
        <v>1635</v>
      </c>
      <c r="AT16" s="7">
        <v>284655</v>
      </c>
      <c r="AU16" s="7">
        <v>282373</v>
      </c>
      <c r="AV16" s="6"/>
      <c r="AW16" s="6"/>
      <c r="AX16" s="7">
        <v>1436</v>
      </c>
      <c r="AY16" s="7">
        <v>1436</v>
      </c>
      <c r="AZ16" s="6">
        <v>71537</v>
      </c>
      <c r="BA16" s="6">
        <v>71579</v>
      </c>
      <c r="BB16" s="7">
        <v>697</v>
      </c>
      <c r="BC16" s="7">
        <v>697</v>
      </c>
      <c r="BD16" s="6">
        <v>0</v>
      </c>
      <c r="BE16" s="6">
        <v>0</v>
      </c>
      <c r="BF16" s="7">
        <v>6217</v>
      </c>
      <c r="BG16" s="7">
        <v>6217</v>
      </c>
      <c r="BH16" s="6">
        <v>28885</v>
      </c>
      <c r="BI16" s="6">
        <v>28901</v>
      </c>
      <c r="BJ16" s="7">
        <v>22601</v>
      </c>
      <c r="BK16" s="7">
        <v>23089</v>
      </c>
      <c r="BL16" s="6">
        <v>36101</v>
      </c>
      <c r="BM16" s="6">
        <v>36101</v>
      </c>
      <c r="BN16" s="7"/>
      <c r="BO16" s="7"/>
      <c r="BP16" s="6">
        <v>58713</v>
      </c>
      <c r="BQ16" s="6">
        <v>58713</v>
      </c>
      <c r="BR16" s="7">
        <v>318457</v>
      </c>
      <c r="BS16" s="7">
        <v>338505</v>
      </c>
      <c r="BT16" s="6">
        <v>1162588</v>
      </c>
      <c r="BU16" s="6">
        <v>1205389</v>
      </c>
      <c r="BV16" s="7">
        <v>271826</v>
      </c>
      <c r="BW16" s="7">
        <v>284168</v>
      </c>
      <c r="BX16" s="6">
        <v>310972</v>
      </c>
      <c r="BY16" s="6">
        <v>315221</v>
      </c>
      <c r="BZ16" s="7">
        <v>114896</v>
      </c>
      <c r="CA16" s="7">
        <v>117395</v>
      </c>
      <c r="CB16" s="6"/>
      <c r="CC16" s="6"/>
      <c r="CD16" s="7"/>
      <c r="CE16" s="7">
        <v>46</v>
      </c>
      <c r="CF16" s="6">
        <v>0</v>
      </c>
      <c r="CG16" s="6">
        <v>0</v>
      </c>
      <c r="CH16" s="7">
        <v>16481</v>
      </c>
      <c r="CI16" s="7">
        <v>16481</v>
      </c>
      <c r="CJ16" s="6"/>
      <c r="CK16" s="6"/>
      <c r="CL16" s="7">
        <v>-8267</v>
      </c>
      <c r="CM16" s="7">
        <v>-8267</v>
      </c>
      <c r="CN16" s="6">
        <v>957</v>
      </c>
      <c r="CO16" s="6">
        <v>957</v>
      </c>
      <c r="CP16" s="7">
        <v>477560</v>
      </c>
      <c r="CQ16" s="7">
        <v>506641</v>
      </c>
      <c r="CR16" s="6">
        <v>240065</v>
      </c>
      <c r="CS16" s="6">
        <v>240065</v>
      </c>
      <c r="CT16" s="7">
        <v>10584</v>
      </c>
      <c r="CU16" s="7">
        <v>10584</v>
      </c>
      <c r="CV16" s="6"/>
      <c r="CW16" s="6"/>
      <c r="CX16" s="7">
        <v>505940</v>
      </c>
      <c r="CY16" s="7">
        <v>526589.30000000005</v>
      </c>
      <c r="CZ16" s="6">
        <v>637296</v>
      </c>
      <c r="DA16" s="6">
        <v>657685</v>
      </c>
      <c r="DB16" s="7">
        <v>88883</v>
      </c>
      <c r="DC16" s="7">
        <v>97271</v>
      </c>
      <c r="DD16" s="6">
        <v>19688</v>
      </c>
      <c r="DE16" s="6">
        <v>19688</v>
      </c>
      <c r="DF16" s="7">
        <v>8830</v>
      </c>
      <c r="DG16" s="7">
        <v>8830</v>
      </c>
      <c r="DH16" s="6">
        <v>2206</v>
      </c>
      <c r="DI16" s="6">
        <v>2206</v>
      </c>
      <c r="DJ16" s="7">
        <v>37438</v>
      </c>
      <c r="DK16" s="7">
        <v>37438</v>
      </c>
      <c r="DL16" s="6">
        <v>55296</v>
      </c>
      <c r="DM16" s="6">
        <v>55296</v>
      </c>
      <c r="DN16" s="7">
        <v>44150</v>
      </c>
      <c r="DO16" s="7">
        <v>44150</v>
      </c>
      <c r="DP16" s="6">
        <v>151356</v>
      </c>
      <c r="DQ16" s="6">
        <v>151356</v>
      </c>
      <c r="DR16" s="7">
        <v>125614</v>
      </c>
      <c r="DS16" s="7">
        <v>130679</v>
      </c>
      <c r="DT16" s="6">
        <v>4754</v>
      </c>
      <c r="DU16" s="6">
        <v>4825</v>
      </c>
      <c r="DV16" s="7">
        <v>28002</v>
      </c>
      <c r="DW16" s="7">
        <v>28002</v>
      </c>
      <c r="DX16" s="6">
        <v>49678</v>
      </c>
      <c r="DY16" s="6">
        <v>49678</v>
      </c>
      <c r="DZ16" s="7">
        <v>10691</v>
      </c>
      <c r="EA16" s="7">
        <v>10691</v>
      </c>
    </row>
    <row r="17" spans="1:131">
      <c r="A17" t="s">
        <v>22</v>
      </c>
      <c r="B17" s="7">
        <v>189985839.40000001</v>
      </c>
      <c r="C17" s="7">
        <v>224732073.70000002</v>
      </c>
      <c r="D17" s="6">
        <v>66417857.200000003</v>
      </c>
      <c r="E17" s="6">
        <v>84161983.400000006</v>
      </c>
      <c r="F17" s="7">
        <v>18321627</v>
      </c>
      <c r="G17" s="7">
        <v>19344545</v>
      </c>
      <c r="H17" s="6">
        <v>2555399</v>
      </c>
      <c r="I17" s="6">
        <v>2758386.5</v>
      </c>
      <c r="J17" s="7">
        <v>10370479</v>
      </c>
      <c r="K17" s="7">
        <v>11032030</v>
      </c>
      <c r="L17" s="6">
        <v>15991853</v>
      </c>
      <c r="M17" s="6">
        <v>17428280</v>
      </c>
      <c r="N17" s="7">
        <v>6770370</v>
      </c>
      <c r="O17" s="7">
        <v>7721347</v>
      </c>
      <c r="P17" s="6">
        <v>237679</v>
      </c>
      <c r="Q17" s="6">
        <v>286253</v>
      </c>
      <c r="R17" s="7">
        <v>9371936</v>
      </c>
      <c r="S17" s="7">
        <v>13010822</v>
      </c>
      <c r="T17" s="6">
        <v>1580029</v>
      </c>
      <c r="U17" s="6">
        <v>1735215</v>
      </c>
      <c r="V17" s="7">
        <v>815011</v>
      </c>
      <c r="W17" s="7">
        <v>836185</v>
      </c>
      <c r="X17" s="6">
        <v>2340091</v>
      </c>
      <c r="Y17" s="6">
        <v>2397868</v>
      </c>
      <c r="Z17" s="7">
        <v>3301909</v>
      </c>
      <c r="AA17" s="7">
        <v>3435428</v>
      </c>
      <c r="AB17" s="6">
        <v>113897</v>
      </c>
      <c r="AC17" s="6">
        <v>118643</v>
      </c>
      <c r="AD17" s="7">
        <v>488167</v>
      </c>
      <c r="AE17" s="7">
        <v>500196</v>
      </c>
      <c r="AF17" s="6">
        <v>1876048</v>
      </c>
      <c r="AG17" s="6">
        <v>2283303</v>
      </c>
      <c r="AH17" s="7">
        <v>429618</v>
      </c>
      <c r="AI17" s="7">
        <v>521059</v>
      </c>
      <c r="AJ17" s="6">
        <v>111254</v>
      </c>
      <c r="AK17" s="6">
        <v>111272</v>
      </c>
      <c r="AL17" s="7">
        <v>949350</v>
      </c>
      <c r="AM17" s="7">
        <v>1130224</v>
      </c>
      <c r="AN17" s="6">
        <v>600661</v>
      </c>
      <c r="AO17" s="6">
        <v>633742</v>
      </c>
      <c r="AP17" s="7">
        <v>517470</v>
      </c>
      <c r="AQ17" s="7">
        <v>593468</v>
      </c>
      <c r="AR17" s="6">
        <v>533253</v>
      </c>
      <c r="AS17" s="6">
        <v>552612</v>
      </c>
      <c r="AT17" s="7">
        <v>2038240</v>
      </c>
      <c r="AU17" s="7">
        <v>2559798</v>
      </c>
      <c r="AV17" s="6">
        <v>388201</v>
      </c>
      <c r="AW17" s="6">
        <v>428146</v>
      </c>
      <c r="AX17" s="7">
        <v>210602</v>
      </c>
      <c r="AY17" s="7">
        <v>232161</v>
      </c>
      <c r="AZ17" s="6">
        <v>768281</v>
      </c>
      <c r="BA17" s="6">
        <v>974307</v>
      </c>
      <c r="BB17" s="7">
        <v>154588</v>
      </c>
      <c r="BC17" s="7">
        <v>165343</v>
      </c>
      <c r="BD17" s="6">
        <v>60730</v>
      </c>
      <c r="BE17" s="6">
        <v>69192</v>
      </c>
      <c r="BF17" s="7">
        <v>93121</v>
      </c>
      <c r="BG17" s="7">
        <v>104803</v>
      </c>
      <c r="BH17" s="6">
        <v>342781</v>
      </c>
      <c r="BI17" s="6">
        <v>349299</v>
      </c>
      <c r="BJ17" s="7">
        <v>793789</v>
      </c>
      <c r="BK17" s="7">
        <v>964602</v>
      </c>
      <c r="BL17" s="6">
        <v>395436</v>
      </c>
      <c r="BM17" s="6">
        <v>416177</v>
      </c>
      <c r="BN17" s="7">
        <v>122683</v>
      </c>
      <c r="BO17" s="7">
        <v>122723</v>
      </c>
      <c r="BP17" s="6">
        <v>816170</v>
      </c>
      <c r="BQ17" s="6">
        <v>844827</v>
      </c>
      <c r="BR17" s="7">
        <v>2002902</v>
      </c>
      <c r="BS17" s="7">
        <v>2602497</v>
      </c>
      <c r="BT17" s="6">
        <v>8436072</v>
      </c>
      <c r="BU17" s="6">
        <v>10116132</v>
      </c>
      <c r="BV17" s="7">
        <v>1462116</v>
      </c>
      <c r="BW17" s="7">
        <v>1854238</v>
      </c>
      <c r="BX17" s="6">
        <v>1042548</v>
      </c>
      <c r="BY17" s="6">
        <v>1237402</v>
      </c>
      <c r="BZ17" s="7">
        <v>939850</v>
      </c>
      <c r="CA17" s="7">
        <v>1067075</v>
      </c>
      <c r="CB17" s="6">
        <v>491504</v>
      </c>
      <c r="CC17" s="6">
        <v>490089</v>
      </c>
      <c r="CD17" s="7">
        <v>427909</v>
      </c>
      <c r="CE17" s="7">
        <v>459851</v>
      </c>
      <c r="CF17" s="6">
        <v>208593</v>
      </c>
      <c r="CG17" s="6">
        <v>209676</v>
      </c>
      <c r="CH17" s="7">
        <v>203588</v>
      </c>
      <c r="CI17" s="7">
        <v>231005</v>
      </c>
      <c r="CJ17" s="6">
        <v>30638.9</v>
      </c>
      <c r="CK17" s="6">
        <v>30638.9</v>
      </c>
      <c r="CL17" s="7">
        <v>758523</v>
      </c>
      <c r="CM17" s="7">
        <v>818143</v>
      </c>
      <c r="CN17" s="6">
        <v>409203</v>
      </c>
      <c r="CO17" s="6">
        <v>454160</v>
      </c>
      <c r="CP17" s="7">
        <v>2310760</v>
      </c>
      <c r="CQ17" s="7">
        <v>3024736</v>
      </c>
      <c r="CR17" s="6">
        <v>2630771</v>
      </c>
      <c r="CS17" s="6">
        <v>2898597</v>
      </c>
      <c r="CT17" s="7">
        <v>420665</v>
      </c>
      <c r="CU17" s="7">
        <v>459179</v>
      </c>
      <c r="CV17" s="6">
        <v>155005</v>
      </c>
      <c r="CW17" s="6">
        <v>156031.1</v>
      </c>
      <c r="CX17" s="7">
        <v>2029252.3</v>
      </c>
      <c r="CY17" s="7">
        <v>3402208.8000000003</v>
      </c>
      <c r="CZ17" s="6">
        <v>5189129</v>
      </c>
      <c r="DA17" s="6">
        <v>5622157</v>
      </c>
      <c r="DB17" s="7">
        <v>1188044</v>
      </c>
      <c r="DC17" s="7">
        <v>1290933</v>
      </c>
      <c r="DD17" s="6">
        <v>412939</v>
      </c>
      <c r="DE17" s="6">
        <v>432318</v>
      </c>
      <c r="DF17" s="7">
        <v>487209</v>
      </c>
      <c r="DG17" s="7">
        <v>493894</v>
      </c>
      <c r="DH17" s="6">
        <v>221695</v>
      </c>
      <c r="DI17" s="6">
        <v>233874</v>
      </c>
      <c r="DJ17" s="7">
        <v>992024</v>
      </c>
      <c r="DK17" s="7">
        <v>1046476</v>
      </c>
      <c r="DL17" s="6">
        <v>1064231</v>
      </c>
      <c r="DM17" s="6">
        <v>1131739</v>
      </c>
      <c r="DN17" s="7">
        <v>480528</v>
      </c>
      <c r="DO17" s="7">
        <v>554234</v>
      </c>
      <c r="DP17" s="6">
        <v>1648140</v>
      </c>
      <c r="DQ17" s="6">
        <v>1752002</v>
      </c>
      <c r="DR17" s="7">
        <v>1866480</v>
      </c>
      <c r="DS17" s="7">
        <v>2025728</v>
      </c>
      <c r="DT17" s="6">
        <v>641241</v>
      </c>
      <c r="DU17" s="6">
        <v>711168</v>
      </c>
      <c r="DV17" s="7">
        <v>574756</v>
      </c>
      <c r="DW17" s="7">
        <v>592390</v>
      </c>
      <c r="DX17" s="6">
        <v>950713</v>
      </c>
      <c r="DY17" s="6">
        <v>1061903</v>
      </c>
      <c r="DZ17" s="7">
        <v>430230</v>
      </c>
      <c r="EA17" s="7">
        <v>447359</v>
      </c>
    </row>
    <row r="18" spans="1:131">
      <c r="A18" s="77" t="s">
        <v>23</v>
      </c>
      <c r="B18" s="9">
        <v>20550700.500000004</v>
      </c>
      <c r="C18" s="9">
        <v>44352427.100000009</v>
      </c>
      <c r="D18" s="8">
        <v>8775758.8000000007</v>
      </c>
      <c r="E18" s="8">
        <v>26016580.200000003</v>
      </c>
      <c r="F18" s="9">
        <v>1658076</v>
      </c>
      <c r="G18" s="9">
        <v>1896554</v>
      </c>
      <c r="H18" s="8">
        <v>196221.30000000002</v>
      </c>
      <c r="I18" s="8">
        <v>258040.7</v>
      </c>
      <c r="J18" s="9">
        <v>1335327</v>
      </c>
      <c r="K18" s="9">
        <v>1584816</v>
      </c>
      <c r="L18" s="8">
        <v>1039284</v>
      </c>
      <c r="M18" s="8">
        <v>1675516</v>
      </c>
      <c r="N18" s="9">
        <v>457467</v>
      </c>
      <c r="O18" s="9">
        <v>589605</v>
      </c>
      <c r="P18" s="8">
        <v>1969</v>
      </c>
      <c r="Q18" s="8">
        <v>20704</v>
      </c>
      <c r="R18" s="9">
        <v>745282</v>
      </c>
      <c r="S18" s="9">
        <v>2057022</v>
      </c>
      <c r="T18" s="8">
        <v>283801</v>
      </c>
      <c r="U18" s="8">
        <v>370502</v>
      </c>
      <c r="V18" s="9">
        <v>48561</v>
      </c>
      <c r="W18" s="9">
        <v>63958</v>
      </c>
      <c r="X18" s="8">
        <v>235455</v>
      </c>
      <c r="Y18" s="8">
        <v>290577</v>
      </c>
      <c r="Z18" s="9">
        <v>364382</v>
      </c>
      <c r="AA18" s="9">
        <v>392531</v>
      </c>
      <c r="AB18" s="8">
        <v>1459</v>
      </c>
      <c r="AC18" s="8">
        <v>3617</v>
      </c>
      <c r="AD18" s="9">
        <v>47156</v>
      </c>
      <c r="AE18" s="9">
        <v>52064</v>
      </c>
      <c r="AF18" s="8">
        <v>160522</v>
      </c>
      <c r="AG18" s="8">
        <v>255834</v>
      </c>
      <c r="AH18" s="9">
        <v>54008</v>
      </c>
      <c r="AI18" s="9">
        <v>76829</v>
      </c>
      <c r="AJ18" s="8">
        <v>3393</v>
      </c>
      <c r="AK18" s="8">
        <v>5040</v>
      </c>
      <c r="AL18" s="9">
        <v>98872</v>
      </c>
      <c r="AM18" s="9">
        <v>162331</v>
      </c>
      <c r="AN18" s="8">
        <v>82979</v>
      </c>
      <c r="AO18" s="8">
        <v>104693</v>
      </c>
      <c r="AP18" s="9">
        <v>26363</v>
      </c>
      <c r="AQ18" s="9">
        <v>40963</v>
      </c>
      <c r="AR18" s="8">
        <v>48394</v>
      </c>
      <c r="AS18" s="8">
        <v>75547</v>
      </c>
      <c r="AT18" s="9">
        <v>202744</v>
      </c>
      <c r="AU18" s="9">
        <v>295036</v>
      </c>
      <c r="AV18" s="8">
        <v>15427</v>
      </c>
      <c r="AW18" s="8">
        <v>26602</v>
      </c>
      <c r="AX18" s="9">
        <v>17219</v>
      </c>
      <c r="AY18" s="9">
        <v>25722</v>
      </c>
      <c r="AZ18" s="8">
        <v>59619</v>
      </c>
      <c r="BA18" s="8">
        <v>101645</v>
      </c>
      <c r="BB18" s="9">
        <v>15375</v>
      </c>
      <c r="BC18" s="9">
        <v>20410</v>
      </c>
      <c r="BD18" s="8">
        <v>1095</v>
      </c>
      <c r="BE18" s="8">
        <v>2342</v>
      </c>
      <c r="BF18" s="9">
        <v>4284</v>
      </c>
      <c r="BG18" s="9">
        <v>6472</v>
      </c>
      <c r="BH18" s="8">
        <v>25173</v>
      </c>
      <c r="BI18" s="8">
        <v>42120</v>
      </c>
      <c r="BJ18" s="9">
        <v>49406</v>
      </c>
      <c r="BK18" s="9">
        <v>75713</v>
      </c>
      <c r="BL18" s="8">
        <v>32643</v>
      </c>
      <c r="BM18" s="8">
        <v>52320</v>
      </c>
      <c r="BN18" s="9">
        <v>2742</v>
      </c>
      <c r="BO18" s="9">
        <v>6880</v>
      </c>
      <c r="BP18" s="8">
        <v>84017</v>
      </c>
      <c r="BQ18" s="8">
        <v>126908</v>
      </c>
      <c r="BR18" s="9">
        <v>176191</v>
      </c>
      <c r="BS18" s="9">
        <v>320893</v>
      </c>
      <c r="BT18" s="8">
        <v>1059316</v>
      </c>
      <c r="BU18" s="8">
        <v>2094756</v>
      </c>
      <c r="BV18" s="9">
        <v>194413</v>
      </c>
      <c r="BW18" s="9">
        <v>385176</v>
      </c>
      <c r="BX18" s="8">
        <v>154008</v>
      </c>
      <c r="BY18" s="8">
        <v>205751</v>
      </c>
      <c r="BZ18" s="9">
        <v>105349</v>
      </c>
      <c r="CA18" s="9">
        <v>180258</v>
      </c>
      <c r="CB18" s="8">
        <v>36332</v>
      </c>
      <c r="CC18" s="8">
        <v>41209</v>
      </c>
      <c r="CD18" s="9">
        <v>37298</v>
      </c>
      <c r="CE18" s="9">
        <v>44382</v>
      </c>
      <c r="CF18" s="8">
        <v>36501</v>
      </c>
      <c r="CG18" s="8">
        <v>40241</v>
      </c>
      <c r="CH18" s="9">
        <v>25227</v>
      </c>
      <c r="CI18" s="9">
        <v>31997</v>
      </c>
      <c r="CJ18" s="8">
        <v>665.6</v>
      </c>
      <c r="CK18" s="8">
        <v>665.6</v>
      </c>
      <c r="CL18" s="9">
        <v>73506</v>
      </c>
      <c r="CM18" s="9">
        <v>102053</v>
      </c>
      <c r="CN18" s="8">
        <v>52455</v>
      </c>
      <c r="CO18" s="8">
        <v>75383</v>
      </c>
      <c r="CP18" s="9">
        <v>327892</v>
      </c>
      <c r="CQ18" s="9">
        <v>685356</v>
      </c>
      <c r="CR18" s="8">
        <v>275618</v>
      </c>
      <c r="CS18" s="8">
        <v>471486</v>
      </c>
      <c r="CT18" s="9">
        <v>42723</v>
      </c>
      <c r="CU18" s="9">
        <v>65121</v>
      </c>
      <c r="CV18" s="8">
        <v>24226.2</v>
      </c>
      <c r="CW18" s="8">
        <v>25086.2</v>
      </c>
      <c r="CX18" s="9">
        <v>233364.6</v>
      </c>
      <c r="CY18" s="9">
        <v>442176.4</v>
      </c>
      <c r="CZ18" s="8">
        <v>635931</v>
      </c>
      <c r="DA18" s="8">
        <v>951290</v>
      </c>
      <c r="DB18" s="9">
        <v>163721</v>
      </c>
      <c r="DC18" s="9">
        <v>248365</v>
      </c>
      <c r="DD18" s="8">
        <v>30542</v>
      </c>
      <c r="DE18" s="8">
        <v>49707</v>
      </c>
      <c r="DF18" s="9">
        <v>30473</v>
      </c>
      <c r="DG18" s="9">
        <v>33247</v>
      </c>
      <c r="DH18" s="8">
        <v>13538</v>
      </c>
      <c r="DI18" s="8">
        <v>24413</v>
      </c>
      <c r="DJ18" s="9">
        <v>113109</v>
      </c>
      <c r="DK18" s="9">
        <v>144121</v>
      </c>
      <c r="DL18" s="8">
        <v>80064</v>
      </c>
      <c r="DM18" s="8">
        <v>160295</v>
      </c>
      <c r="DN18" s="9">
        <v>38519</v>
      </c>
      <c r="DO18" s="9">
        <v>82855</v>
      </c>
      <c r="DP18" s="8">
        <v>114621</v>
      </c>
      <c r="DQ18" s="8">
        <v>147287</v>
      </c>
      <c r="DR18" s="9">
        <v>136376</v>
      </c>
      <c r="DS18" s="9">
        <v>261980</v>
      </c>
      <c r="DT18" s="8">
        <v>57395</v>
      </c>
      <c r="DU18" s="8">
        <v>90056</v>
      </c>
      <c r="DV18" s="9">
        <v>25386</v>
      </c>
      <c r="DW18" s="9">
        <v>35470</v>
      </c>
      <c r="DX18" s="8">
        <v>62260</v>
      </c>
      <c r="DY18" s="8">
        <v>110119</v>
      </c>
      <c r="DZ18" s="9">
        <v>19206</v>
      </c>
      <c r="EA18" s="9">
        <v>25738</v>
      </c>
    </row>
    <row r="19" spans="1:131" s="14" customFormat="1">
      <c r="A19" s="74" t="s">
        <v>24</v>
      </c>
      <c r="B19" s="11">
        <v>505912291.39999998</v>
      </c>
      <c r="C19" s="11">
        <v>597685663.00000012</v>
      </c>
      <c r="D19" s="10">
        <v>177233625.10000002</v>
      </c>
      <c r="E19" s="10">
        <v>230054997.19999999</v>
      </c>
      <c r="F19" s="11">
        <v>47549580</v>
      </c>
      <c r="G19" s="11">
        <v>48968552</v>
      </c>
      <c r="H19" s="10">
        <v>6322576.5</v>
      </c>
      <c r="I19" s="10">
        <v>6797166.8000000007</v>
      </c>
      <c r="J19" s="11">
        <v>23714360</v>
      </c>
      <c r="K19" s="11">
        <v>25197972</v>
      </c>
      <c r="L19" s="10">
        <v>40386377</v>
      </c>
      <c r="M19" s="10">
        <v>43635583</v>
      </c>
      <c r="N19" s="11">
        <v>16760912</v>
      </c>
      <c r="O19" s="11">
        <v>18210288</v>
      </c>
      <c r="P19" s="10">
        <v>312412</v>
      </c>
      <c r="Q19" s="10">
        <v>405637</v>
      </c>
      <c r="R19" s="11">
        <v>22734170</v>
      </c>
      <c r="S19" s="11">
        <v>30498996</v>
      </c>
      <c r="T19" s="10">
        <v>4731159</v>
      </c>
      <c r="U19" s="10">
        <v>5096234</v>
      </c>
      <c r="V19" s="11">
        <v>1898135</v>
      </c>
      <c r="W19" s="11">
        <v>1956389</v>
      </c>
      <c r="X19" s="10">
        <v>5783558</v>
      </c>
      <c r="Y19" s="10">
        <v>6018974</v>
      </c>
      <c r="Z19" s="11">
        <v>10514184</v>
      </c>
      <c r="AA19" s="11">
        <v>11898432</v>
      </c>
      <c r="AB19" s="10">
        <v>132608</v>
      </c>
      <c r="AC19" s="10">
        <v>143280</v>
      </c>
      <c r="AD19" s="11">
        <v>1163444</v>
      </c>
      <c r="AE19" s="11">
        <v>1180381</v>
      </c>
      <c r="AF19" s="10">
        <v>5491072</v>
      </c>
      <c r="AG19" s="10">
        <v>6311644</v>
      </c>
      <c r="AH19" s="11">
        <v>1288591</v>
      </c>
      <c r="AI19" s="11">
        <v>1479471</v>
      </c>
      <c r="AJ19" s="10">
        <v>209831</v>
      </c>
      <c r="AK19" s="10">
        <v>211496</v>
      </c>
      <c r="AL19" s="11">
        <v>2682002</v>
      </c>
      <c r="AM19" s="11">
        <v>3288449</v>
      </c>
      <c r="AN19" s="10">
        <v>2062103</v>
      </c>
      <c r="AO19" s="10">
        <v>2249964</v>
      </c>
      <c r="AP19" s="11">
        <v>1079791</v>
      </c>
      <c r="AQ19" s="11">
        <v>1342247</v>
      </c>
      <c r="AR19" s="10">
        <v>1517284</v>
      </c>
      <c r="AS19" s="10">
        <v>1623511</v>
      </c>
      <c r="AT19" s="11">
        <v>5743702</v>
      </c>
      <c r="AU19" s="11">
        <v>6699050</v>
      </c>
      <c r="AV19" s="10">
        <v>693709</v>
      </c>
      <c r="AW19" s="10">
        <v>919444</v>
      </c>
      <c r="AX19" s="11">
        <v>488587</v>
      </c>
      <c r="AY19" s="11">
        <v>540367</v>
      </c>
      <c r="AZ19" s="10">
        <v>1857902</v>
      </c>
      <c r="BA19" s="10">
        <v>2205783</v>
      </c>
      <c r="BB19" s="11">
        <v>310128</v>
      </c>
      <c r="BC19" s="11">
        <v>330597</v>
      </c>
      <c r="BD19" s="10">
        <v>73518</v>
      </c>
      <c r="BE19" s="10">
        <v>83229</v>
      </c>
      <c r="BF19" s="11">
        <v>189817</v>
      </c>
      <c r="BG19" s="11">
        <v>210966</v>
      </c>
      <c r="BH19" s="10">
        <v>872552</v>
      </c>
      <c r="BI19" s="10">
        <v>896315</v>
      </c>
      <c r="BJ19" s="11">
        <v>1853828</v>
      </c>
      <c r="BK19" s="11">
        <v>2082794</v>
      </c>
      <c r="BL19" s="10">
        <v>835097</v>
      </c>
      <c r="BM19" s="10">
        <v>896599</v>
      </c>
      <c r="BN19" s="11">
        <v>141256</v>
      </c>
      <c r="BO19" s="11">
        <v>145434</v>
      </c>
      <c r="BP19" s="10">
        <v>2188148</v>
      </c>
      <c r="BQ19" s="10">
        <v>2321746</v>
      </c>
      <c r="BR19" s="11">
        <v>7055598</v>
      </c>
      <c r="BS19" s="11">
        <v>8164058</v>
      </c>
      <c r="BT19" s="10">
        <v>26811194</v>
      </c>
      <c r="BU19" s="10">
        <v>31440342</v>
      </c>
      <c r="BV19" s="11">
        <v>5007873</v>
      </c>
      <c r="BW19" s="11">
        <v>6002320</v>
      </c>
      <c r="BX19" s="10">
        <v>3317834</v>
      </c>
      <c r="BY19" s="10">
        <v>4018364</v>
      </c>
      <c r="BZ19" s="11">
        <v>2849086</v>
      </c>
      <c r="CA19" s="11">
        <v>3162493</v>
      </c>
      <c r="CB19" s="10">
        <v>1351692</v>
      </c>
      <c r="CC19" s="10">
        <v>1355154</v>
      </c>
      <c r="CD19" s="11">
        <v>1073827</v>
      </c>
      <c r="CE19" s="11">
        <v>1172394</v>
      </c>
      <c r="CF19" s="10">
        <v>613693</v>
      </c>
      <c r="CG19" s="10">
        <v>618516</v>
      </c>
      <c r="CH19" s="11">
        <v>580682</v>
      </c>
      <c r="CI19" s="11">
        <v>778818</v>
      </c>
      <c r="CJ19" s="10">
        <v>40583.599999999999</v>
      </c>
      <c r="CK19" s="10">
        <v>40583.599999999999</v>
      </c>
      <c r="CL19" s="11">
        <v>2129708</v>
      </c>
      <c r="CM19" s="11">
        <v>2309524</v>
      </c>
      <c r="CN19" s="10">
        <v>931171</v>
      </c>
      <c r="CO19" s="10">
        <v>1163445</v>
      </c>
      <c r="CP19" s="11">
        <v>8081175</v>
      </c>
      <c r="CQ19" s="11">
        <v>9561981</v>
      </c>
      <c r="CR19" s="10">
        <v>7974686</v>
      </c>
      <c r="CS19" s="10">
        <v>8701742</v>
      </c>
      <c r="CT19" s="11">
        <v>1136563</v>
      </c>
      <c r="CU19" s="11">
        <v>1473494</v>
      </c>
      <c r="CV19" s="10">
        <v>209556.5</v>
      </c>
      <c r="CW19" s="10">
        <v>211671.00000000003</v>
      </c>
      <c r="CX19" s="11">
        <v>5777377.7000000002</v>
      </c>
      <c r="CY19" s="11">
        <v>8609779.4000000004</v>
      </c>
      <c r="CZ19" s="10">
        <v>15853267</v>
      </c>
      <c r="DA19" s="10">
        <v>16917990</v>
      </c>
      <c r="DB19" s="11">
        <v>3363119</v>
      </c>
      <c r="DC19" s="11">
        <v>3618651</v>
      </c>
      <c r="DD19" s="10">
        <v>1040175</v>
      </c>
      <c r="DE19" s="10">
        <v>1078719</v>
      </c>
      <c r="DF19" s="11">
        <v>990422</v>
      </c>
      <c r="DG19" s="11">
        <v>999881</v>
      </c>
      <c r="DH19" s="10">
        <v>454815</v>
      </c>
      <c r="DI19" s="10">
        <v>484993</v>
      </c>
      <c r="DJ19" s="11">
        <v>2602495</v>
      </c>
      <c r="DK19" s="11">
        <v>2735059</v>
      </c>
      <c r="DL19" s="10">
        <v>2697741</v>
      </c>
      <c r="DM19" s="10">
        <v>2903787</v>
      </c>
      <c r="DN19" s="11">
        <v>1350712</v>
      </c>
      <c r="DO19" s="11">
        <v>1534920</v>
      </c>
      <c r="DP19" s="10">
        <v>4456153</v>
      </c>
      <c r="DQ19" s="10">
        <v>4595208</v>
      </c>
      <c r="DR19" s="11">
        <v>3661862</v>
      </c>
      <c r="DS19" s="11">
        <v>4062170</v>
      </c>
      <c r="DT19" s="10">
        <v>1367550</v>
      </c>
      <c r="DU19" s="10">
        <v>1511994</v>
      </c>
      <c r="DV19" s="11">
        <v>1077263</v>
      </c>
      <c r="DW19" s="11">
        <v>1104981</v>
      </c>
      <c r="DX19" s="10">
        <v>2185320</v>
      </c>
      <c r="DY19" s="10">
        <v>2373903</v>
      </c>
      <c r="DZ19" s="11">
        <v>1053079</v>
      </c>
      <c r="EA19" s="11">
        <v>1076740</v>
      </c>
    </row>
    <row r="20" spans="1:131">
      <c r="B20" s="7"/>
      <c r="C20" s="7"/>
      <c r="D20" s="6"/>
      <c r="E20" s="6"/>
      <c r="F20" s="7"/>
      <c r="G20" s="7"/>
      <c r="H20" s="6"/>
      <c r="I20" s="6"/>
      <c r="J20" s="7"/>
      <c r="K20" s="7"/>
      <c r="L20" s="6"/>
      <c r="M20" s="6"/>
      <c r="N20" s="7"/>
      <c r="O20" s="7"/>
      <c r="P20" s="6"/>
      <c r="Q20" s="6"/>
      <c r="R20" s="7"/>
      <c r="S20" s="7"/>
      <c r="T20" s="6"/>
      <c r="U20" s="6"/>
      <c r="V20" s="7"/>
      <c r="W20" s="7"/>
      <c r="X20" s="6"/>
      <c r="Y20" s="6"/>
      <c r="Z20" s="7"/>
      <c r="AA20" s="7"/>
      <c r="AB20" s="6"/>
      <c r="AC20" s="6"/>
      <c r="AD20" s="7"/>
      <c r="AE20" s="7"/>
      <c r="AF20" s="6"/>
      <c r="AG20" s="6"/>
      <c r="AH20" s="7"/>
      <c r="AI20" s="7"/>
      <c r="AJ20" s="6"/>
      <c r="AK20" s="6"/>
      <c r="AL20" s="7"/>
      <c r="AM20" s="7"/>
      <c r="AN20" s="6"/>
      <c r="AO20" s="6"/>
      <c r="AP20" s="7"/>
      <c r="AQ20" s="7"/>
      <c r="AR20" s="6"/>
      <c r="AS20" s="6"/>
      <c r="AT20" s="7"/>
      <c r="AU20" s="7"/>
      <c r="AV20" s="6"/>
      <c r="AW20" s="6"/>
      <c r="AX20" s="7"/>
      <c r="AY20" s="7"/>
      <c r="AZ20" s="6"/>
      <c r="BA20" s="6"/>
      <c r="BB20" s="7"/>
      <c r="BC20" s="7"/>
      <c r="BD20" s="6"/>
      <c r="BE20" s="6"/>
      <c r="BF20" s="7"/>
      <c r="BG20" s="7"/>
      <c r="BH20" s="6"/>
      <c r="BI20" s="6"/>
      <c r="BJ20" s="7"/>
      <c r="BK20" s="7"/>
      <c r="BL20" s="6"/>
      <c r="BM20" s="6"/>
      <c r="BN20" s="7"/>
      <c r="BO20" s="7"/>
      <c r="BP20" s="6"/>
      <c r="BQ20" s="6"/>
      <c r="BR20" s="7"/>
      <c r="BS20" s="7"/>
      <c r="BT20" s="6"/>
      <c r="BU20" s="6"/>
      <c r="BV20" s="7"/>
      <c r="BW20" s="7"/>
      <c r="BX20" s="6"/>
      <c r="BY20" s="6"/>
      <c r="BZ20" s="7"/>
      <c r="CA20" s="7"/>
      <c r="CB20" s="6"/>
      <c r="CC20" s="6"/>
      <c r="CD20" s="7"/>
      <c r="CE20" s="7"/>
      <c r="CF20" s="6"/>
      <c r="CG20" s="6"/>
      <c r="CH20" s="7"/>
      <c r="CI20" s="7"/>
      <c r="CJ20" s="6"/>
      <c r="CK20" s="6"/>
      <c r="CL20" s="7"/>
      <c r="CM20" s="7"/>
      <c r="CN20" s="6"/>
      <c r="CO20" s="6"/>
      <c r="CP20" s="7"/>
      <c r="CQ20" s="7"/>
      <c r="CR20" s="6"/>
      <c r="CS20" s="6"/>
      <c r="CT20" s="7"/>
      <c r="CU20" s="7"/>
      <c r="CV20" s="6"/>
      <c r="CW20" s="6"/>
      <c r="CX20" s="7"/>
      <c r="CY20" s="7"/>
      <c r="CZ20" s="6"/>
      <c r="DA20" s="6"/>
      <c r="DB20" s="7"/>
      <c r="DC20" s="7"/>
      <c r="DD20" s="6"/>
      <c r="DE20" s="6"/>
      <c r="DF20" s="7"/>
      <c r="DG20" s="7"/>
      <c r="DH20" s="6"/>
      <c r="DI20" s="6"/>
      <c r="DJ20" s="7"/>
      <c r="DK20" s="7"/>
      <c r="DL20" s="6"/>
      <c r="DM20" s="6"/>
      <c r="DN20" s="7"/>
      <c r="DO20" s="7"/>
      <c r="DP20" s="6"/>
      <c r="DQ20" s="6"/>
      <c r="DR20" s="7"/>
      <c r="DS20" s="7"/>
      <c r="DT20" s="6"/>
      <c r="DU20" s="6"/>
      <c r="DV20" s="7"/>
      <c r="DW20" s="7"/>
      <c r="DX20" s="6"/>
      <c r="DY20" s="6"/>
      <c r="DZ20" s="7"/>
      <c r="EA20" s="7"/>
    </row>
    <row r="21" spans="1:131">
      <c r="A21" s="14" t="s">
        <v>25</v>
      </c>
      <c r="B21" s="11">
        <f t="shared" ref="B21:C21" si="0">B13-B19</f>
        <v>20082493.700000048</v>
      </c>
      <c r="C21" s="11">
        <f t="shared" si="0"/>
        <v>57396955.499999881</v>
      </c>
      <c r="D21" s="10">
        <f>D13-D19</f>
        <v>-825866.10000005364</v>
      </c>
      <c r="E21" s="10">
        <f t="shared" ref="E21:BR21" si="1">E13-E19</f>
        <v>21569939.199999988</v>
      </c>
      <c r="F21" s="11">
        <f t="shared" si="1"/>
        <v>1918624</v>
      </c>
      <c r="G21" s="11">
        <f t="shared" si="1"/>
        <v>2660821</v>
      </c>
      <c r="H21" s="10">
        <f t="shared" si="1"/>
        <v>-636922</v>
      </c>
      <c r="I21" s="10">
        <f t="shared" si="1"/>
        <v>-439932.20000000019</v>
      </c>
      <c r="J21" s="11">
        <f t="shared" si="1"/>
        <v>3307500</v>
      </c>
      <c r="K21" s="11">
        <f t="shared" si="1"/>
        <v>3947645</v>
      </c>
      <c r="L21" s="10">
        <f t="shared" si="1"/>
        <v>2520756</v>
      </c>
      <c r="M21" s="10">
        <f t="shared" si="1"/>
        <v>3648828</v>
      </c>
      <c r="N21" s="11">
        <f t="shared" si="1"/>
        <v>1798357</v>
      </c>
      <c r="O21" s="11">
        <f t="shared" si="1"/>
        <v>2094697</v>
      </c>
      <c r="P21" s="10">
        <f t="shared" si="1"/>
        <v>86917</v>
      </c>
      <c r="Q21" s="10">
        <f t="shared" si="1"/>
        <v>99949</v>
      </c>
      <c r="R21" s="11">
        <f t="shared" si="1"/>
        <v>2273819</v>
      </c>
      <c r="S21" s="11">
        <f t="shared" si="1"/>
        <v>5942292</v>
      </c>
      <c r="T21" s="10">
        <f t="shared" si="1"/>
        <v>460474</v>
      </c>
      <c r="U21" s="10">
        <f t="shared" si="1"/>
        <v>543969</v>
      </c>
      <c r="V21" s="11">
        <f t="shared" si="1"/>
        <v>109898</v>
      </c>
      <c r="W21" s="11">
        <f t="shared" si="1"/>
        <v>138304</v>
      </c>
      <c r="X21" s="10">
        <f t="shared" si="1"/>
        <v>199592</v>
      </c>
      <c r="Y21" s="10">
        <f t="shared" si="1"/>
        <v>305261</v>
      </c>
      <c r="Z21" s="11">
        <f t="shared" si="1"/>
        <v>-170404</v>
      </c>
      <c r="AA21" s="11">
        <f t="shared" si="1"/>
        <v>-198751</v>
      </c>
      <c r="AB21" s="10">
        <f t="shared" si="1"/>
        <v>10886</v>
      </c>
      <c r="AC21" s="10">
        <f t="shared" si="1"/>
        <v>44976</v>
      </c>
      <c r="AD21" s="11">
        <f t="shared" si="1"/>
        <v>249876</v>
      </c>
      <c r="AE21" s="11">
        <f t="shared" si="1"/>
        <v>249455</v>
      </c>
      <c r="AF21" s="10">
        <f t="shared" si="1"/>
        <v>472683</v>
      </c>
      <c r="AG21" s="10">
        <f t="shared" si="1"/>
        <v>543456</v>
      </c>
      <c r="AH21" s="11">
        <f t="shared" si="1"/>
        <v>135641</v>
      </c>
      <c r="AI21" s="11">
        <f t="shared" si="1"/>
        <v>209834</v>
      </c>
      <c r="AJ21" s="10">
        <f t="shared" si="1"/>
        <v>29670</v>
      </c>
      <c r="AK21" s="10">
        <f t="shared" si="1"/>
        <v>30596</v>
      </c>
      <c r="AL21" s="11">
        <f t="shared" si="1"/>
        <v>227167</v>
      </c>
      <c r="AM21" s="11">
        <f t="shared" si="1"/>
        <v>450972</v>
      </c>
      <c r="AN21" s="10">
        <f t="shared" si="1"/>
        <v>133631</v>
      </c>
      <c r="AO21" s="10">
        <f t="shared" si="1"/>
        <v>178809</v>
      </c>
      <c r="AP21" s="11">
        <f t="shared" si="1"/>
        <v>42999</v>
      </c>
      <c r="AQ21" s="11">
        <f t="shared" si="1"/>
        <v>130743</v>
      </c>
      <c r="AR21" s="10">
        <f t="shared" si="1"/>
        <v>109114</v>
      </c>
      <c r="AS21" s="10">
        <f t="shared" si="1"/>
        <v>216441</v>
      </c>
      <c r="AT21" s="11">
        <f t="shared" si="1"/>
        <v>272408</v>
      </c>
      <c r="AU21" s="11">
        <f t="shared" si="1"/>
        <v>649886</v>
      </c>
      <c r="AV21" s="10">
        <f t="shared" si="1"/>
        <v>106906</v>
      </c>
      <c r="AW21" s="10">
        <f t="shared" si="1"/>
        <v>128795</v>
      </c>
      <c r="AX21" s="11">
        <f t="shared" si="1"/>
        <v>-48270</v>
      </c>
      <c r="AY21" s="11">
        <f t="shared" si="1"/>
        <v>-29620</v>
      </c>
      <c r="AZ21" s="10">
        <f t="shared" si="1"/>
        <v>81349</v>
      </c>
      <c r="BA21" s="10">
        <f t="shared" si="1"/>
        <v>197064</v>
      </c>
      <c r="BB21" s="11">
        <f t="shared" si="1"/>
        <v>101481</v>
      </c>
      <c r="BC21" s="11">
        <f t="shared" si="1"/>
        <v>103607</v>
      </c>
      <c r="BD21" s="10">
        <f t="shared" si="1"/>
        <v>11716</v>
      </c>
      <c r="BE21" s="10">
        <f t="shared" si="1"/>
        <v>12765</v>
      </c>
      <c r="BF21" s="11">
        <f t="shared" si="1"/>
        <v>12032</v>
      </c>
      <c r="BG21" s="11">
        <f t="shared" si="1"/>
        <v>12577</v>
      </c>
      <c r="BH21" s="10">
        <f t="shared" si="1"/>
        <v>140840</v>
      </c>
      <c r="BI21" s="10">
        <f t="shared" si="1"/>
        <v>162609</v>
      </c>
      <c r="BJ21" s="11">
        <f t="shared" si="1"/>
        <v>82330</v>
      </c>
      <c r="BK21" s="11">
        <f t="shared" si="1"/>
        <v>170064</v>
      </c>
      <c r="BL21" s="10">
        <f t="shared" si="1"/>
        <v>-111147</v>
      </c>
      <c r="BM21" s="10">
        <f t="shared" si="1"/>
        <v>-47545</v>
      </c>
      <c r="BN21" s="11">
        <f t="shared" si="1"/>
        <v>-1575</v>
      </c>
      <c r="BO21" s="11">
        <f t="shared" si="1"/>
        <v>-3079</v>
      </c>
      <c r="BP21" s="10">
        <f t="shared" si="1"/>
        <v>103065</v>
      </c>
      <c r="BQ21" s="10">
        <f t="shared" si="1"/>
        <v>183664</v>
      </c>
      <c r="BR21" s="11">
        <f t="shared" si="1"/>
        <v>396129</v>
      </c>
      <c r="BS21" s="11">
        <f t="shared" ref="BS21:EA21" si="2">BS13-BS19</f>
        <v>744247</v>
      </c>
      <c r="BT21" s="10">
        <f t="shared" si="2"/>
        <v>870526</v>
      </c>
      <c r="BU21" s="10">
        <f t="shared" si="2"/>
        <v>2964346</v>
      </c>
      <c r="BV21" s="11">
        <f t="shared" si="2"/>
        <v>275802</v>
      </c>
      <c r="BW21" s="11">
        <f t="shared" si="2"/>
        <v>506531</v>
      </c>
      <c r="BX21" s="10">
        <f t="shared" si="2"/>
        <v>47052</v>
      </c>
      <c r="BY21" s="10">
        <f t="shared" si="2"/>
        <v>95768</v>
      </c>
      <c r="BZ21" s="11">
        <f t="shared" si="2"/>
        <v>199038</v>
      </c>
      <c r="CA21" s="11">
        <f t="shared" si="2"/>
        <v>323913</v>
      </c>
      <c r="CB21" s="10">
        <f t="shared" si="2"/>
        <v>264368</v>
      </c>
      <c r="CC21" s="10">
        <f t="shared" si="2"/>
        <v>276445</v>
      </c>
      <c r="CD21" s="11">
        <f t="shared" si="2"/>
        <v>79636</v>
      </c>
      <c r="CE21" s="11">
        <f t="shared" si="2"/>
        <v>103115</v>
      </c>
      <c r="CF21" s="10">
        <f t="shared" si="2"/>
        <v>73183</v>
      </c>
      <c r="CG21" s="10">
        <f t="shared" si="2"/>
        <v>75924</v>
      </c>
      <c r="CH21" s="11">
        <f t="shared" si="2"/>
        <v>26593</v>
      </c>
      <c r="CI21" s="11">
        <f t="shared" si="2"/>
        <v>41738</v>
      </c>
      <c r="CJ21" s="10">
        <f t="shared" si="2"/>
        <v>18335.5</v>
      </c>
      <c r="CK21" s="10">
        <f t="shared" si="2"/>
        <v>18335.5</v>
      </c>
      <c r="CL21" s="11">
        <f t="shared" si="2"/>
        <v>220305</v>
      </c>
      <c r="CM21" s="11">
        <f t="shared" si="2"/>
        <v>255361</v>
      </c>
      <c r="CN21" s="10">
        <f t="shared" si="2"/>
        <v>136958</v>
      </c>
      <c r="CO21" s="10">
        <f t="shared" si="2"/>
        <v>236728</v>
      </c>
      <c r="CP21" s="11">
        <f t="shared" si="2"/>
        <v>415448</v>
      </c>
      <c r="CQ21" s="11">
        <f t="shared" si="2"/>
        <v>1006743</v>
      </c>
      <c r="CR21" s="10">
        <f t="shared" si="2"/>
        <v>173796</v>
      </c>
      <c r="CS21" s="10">
        <f t="shared" si="2"/>
        <v>921003</v>
      </c>
      <c r="CT21" s="11">
        <f t="shared" si="2"/>
        <v>-60576</v>
      </c>
      <c r="CU21" s="11">
        <f t="shared" si="2"/>
        <v>113094</v>
      </c>
      <c r="CV21" s="10">
        <f t="shared" si="2"/>
        <v>48483.600000000006</v>
      </c>
      <c r="CW21" s="10">
        <f t="shared" si="2"/>
        <v>48947.999999999971</v>
      </c>
      <c r="CX21" s="11">
        <f t="shared" si="2"/>
        <v>176275.70000000019</v>
      </c>
      <c r="CY21" s="11">
        <f t="shared" si="2"/>
        <v>542471</v>
      </c>
      <c r="CZ21" s="10">
        <f t="shared" si="2"/>
        <v>303767</v>
      </c>
      <c r="DA21" s="10">
        <f t="shared" si="2"/>
        <v>1033078</v>
      </c>
      <c r="DB21" s="11">
        <f t="shared" si="2"/>
        <v>341007</v>
      </c>
      <c r="DC21" s="11">
        <f t="shared" si="2"/>
        <v>550849</v>
      </c>
      <c r="DD21" s="10">
        <f t="shared" si="2"/>
        <v>280009</v>
      </c>
      <c r="DE21" s="10">
        <f t="shared" si="2"/>
        <v>308717</v>
      </c>
      <c r="DF21" s="11">
        <f t="shared" si="2"/>
        <v>48977</v>
      </c>
      <c r="DG21" s="11">
        <f t="shared" si="2"/>
        <v>65461</v>
      </c>
      <c r="DH21" s="10">
        <f t="shared" si="2"/>
        <v>48015</v>
      </c>
      <c r="DI21" s="10">
        <f t="shared" si="2"/>
        <v>51842</v>
      </c>
      <c r="DJ21" s="11">
        <f t="shared" si="2"/>
        <v>386495</v>
      </c>
      <c r="DK21" s="11">
        <f t="shared" si="2"/>
        <v>459672</v>
      </c>
      <c r="DL21" s="10">
        <f t="shared" si="2"/>
        <v>372546</v>
      </c>
      <c r="DM21" s="10">
        <f t="shared" si="2"/>
        <v>438655</v>
      </c>
      <c r="DN21" s="11">
        <f t="shared" si="2"/>
        <v>168349</v>
      </c>
      <c r="DO21" s="11">
        <f t="shared" si="2"/>
        <v>257860</v>
      </c>
      <c r="DP21" s="10">
        <f t="shared" si="2"/>
        <v>496978</v>
      </c>
      <c r="DQ21" s="10">
        <f t="shared" si="2"/>
        <v>471329</v>
      </c>
      <c r="DR21" s="11">
        <f t="shared" si="2"/>
        <v>450382</v>
      </c>
      <c r="DS21" s="11">
        <f t="shared" si="2"/>
        <v>775442</v>
      </c>
      <c r="DT21" s="10">
        <f t="shared" si="2"/>
        <v>214262</v>
      </c>
      <c r="DU21" s="10">
        <f t="shared" si="2"/>
        <v>284854</v>
      </c>
      <c r="DV21" s="11">
        <f t="shared" si="2"/>
        <v>148307</v>
      </c>
      <c r="DW21" s="11">
        <f t="shared" si="2"/>
        <v>153011</v>
      </c>
      <c r="DX21" s="10">
        <f t="shared" si="2"/>
        <v>153555</v>
      </c>
      <c r="DY21" s="10">
        <f t="shared" si="2"/>
        <v>248776</v>
      </c>
      <c r="DZ21" s="11">
        <f t="shared" si="2"/>
        <v>102945</v>
      </c>
      <c r="EA21" s="11">
        <f t="shared" si="2"/>
        <v>113608</v>
      </c>
    </row>
    <row r="22" spans="1:131">
      <c r="B22" s="7"/>
      <c r="C22" s="7"/>
      <c r="D22" s="6"/>
      <c r="E22" s="6"/>
      <c r="F22" s="7"/>
      <c r="G22" s="7"/>
      <c r="H22" s="6"/>
      <c r="I22" s="6"/>
      <c r="J22" s="7"/>
      <c r="K22" s="7"/>
      <c r="L22" s="6"/>
      <c r="M22" s="6"/>
      <c r="N22" s="7"/>
      <c r="O22" s="7"/>
      <c r="P22" s="6"/>
      <c r="Q22" s="6"/>
      <c r="R22" s="7"/>
      <c r="S22" s="7"/>
      <c r="T22" s="6"/>
      <c r="U22" s="6"/>
      <c r="V22" s="7"/>
      <c r="W22" s="7"/>
      <c r="X22" s="6"/>
      <c r="Y22" s="6"/>
      <c r="Z22" s="7"/>
      <c r="AA22" s="7"/>
      <c r="AB22" s="6"/>
      <c r="AC22" s="6"/>
      <c r="AD22" s="7"/>
      <c r="AE22" s="7"/>
      <c r="AF22" s="6"/>
      <c r="AG22" s="6"/>
      <c r="AH22" s="7"/>
      <c r="AI22" s="7"/>
      <c r="AJ22" s="6"/>
      <c r="AK22" s="6"/>
      <c r="AL22" s="7"/>
      <c r="AM22" s="7"/>
      <c r="AN22" s="6"/>
      <c r="AO22" s="6"/>
      <c r="AP22" s="7"/>
      <c r="AQ22" s="7"/>
      <c r="AR22" s="6"/>
      <c r="AS22" s="6"/>
      <c r="AT22" s="7"/>
      <c r="AU22" s="7"/>
      <c r="AV22" s="6"/>
      <c r="AW22" s="6"/>
      <c r="AX22" s="7"/>
      <c r="AY22" s="7"/>
      <c r="AZ22" s="6"/>
      <c r="BA22" s="6"/>
      <c r="BB22" s="7"/>
      <c r="BC22" s="7"/>
      <c r="BD22" s="6"/>
      <c r="BE22" s="6"/>
      <c r="BF22" s="7"/>
      <c r="BG22" s="7"/>
      <c r="BH22" s="6"/>
      <c r="BI22" s="6"/>
      <c r="BJ22" s="7"/>
      <c r="BK22" s="7"/>
      <c r="BL22" s="6"/>
      <c r="BM22" s="6"/>
      <c r="BN22" s="7"/>
      <c r="BO22" s="7"/>
      <c r="BP22" s="6"/>
      <c r="BQ22" s="6"/>
      <c r="BR22" s="7"/>
      <c r="BS22" s="7"/>
      <c r="BT22" s="6"/>
      <c r="BU22" s="6"/>
      <c r="BV22" s="7"/>
      <c r="BW22" s="7"/>
      <c r="BX22" s="6"/>
      <c r="BY22" s="6"/>
      <c r="BZ22" s="7"/>
      <c r="CA22" s="7"/>
      <c r="CB22" s="6"/>
      <c r="CC22" s="6"/>
      <c r="CD22" s="7"/>
      <c r="CE22" s="7"/>
      <c r="CF22" s="6"/>
      <c r="CG22" s="6"/>
      <c r="CH22" s="7"/>
      <c r="CI22" s="7"/>
      <c r="CJ22" s="6"/>
      <c r="CK22" s="6"/>
      <c r="CL22" s="7"/>
      <c r="CM22" s="7"/>
      <c r="CN22" s="6"/>
      <c r="CO22" s="6"/>
      <c r="CP22" s="7"/>
      <c r="CQ22" s="7"/>
      <c r="CR22" s="6"/>
      <c r="CS22" s="6"/>
      <c r="CT22" s="7"/>
      <c r="CU22" s="7"/>
      <c r="CV22" s="6"/>
      <c r="CW22" s="6"/>
      <c r="CX22" s="7"/>
      <c r="CY22" s="7"/>
      <c r="CZ22" s="6"/>
      <c r="DA22" s="6"/>
      <c r="DB22" s="7"/>
      <c r="DC22" s="7"/>
      <c r="DD22" s="6"/>
      <c r="DE22" s="6"/>
      <c r="DF22" s="7"/>
      <c r="DG22" s="7"/>
      <c r="DH22" s="6"/>
      <c r="DI22" s="6"/>
      <c r="DJ22" s="7"/>
      <c r="DK22" s="7"/>
      <c r="DL22" s="6"/>
      <c r="DM22" s="6"/>
      <c r="DN22" s="7"/>
      <c r="DO22" s="7"/>
      <c r="DP22" s="6"/>
      <c r="DQ22" s="6"/>
      <c r="DR22" s="7"/>
      <c r="DS22" s="7"/>
      <c r="DT22" s="6"/>
      <c r="DU22" s="6"/>
      <c r="DV22" s="7"/>
      <c r="DW22" s="7"/>
      <c r="DX22" s="6"/>
      <c r="DY22" s="6"/>
      <c r="DZ22" s="7"/>
      <c r="EA22" s="7"/>
    </row>
    <row r="23" spans="1:131">
      <c r="A23" t="s">
        <v>26</v>
      </c>
      <c r="B23" s="7">
        <v>-21016846.40000001</v>
      </c>
      <c r="C23" s="7">
        <v>-54016749.100000001</v>
      </c>
      <c r="D23" s="6">
        <v>-4143480.600000001</v>
      </c>
      <c r="E23" s="6">
        <v>-29418077.800000001</v>
      </c>
      <c r="F23" s="7">
        <v>-2671968</v>
      </c>
      <c r="G23" s="7">
        <v>-3460055</v>
      </c>
      <c r="H23" s="6">
        <v>-230129</v>
      </c>
      <c r="I23" s="6">
        <v>-376980.39999999991</v>
      </c>
      <c r="J23" s="7">
        <v>-2177736</v>
      </c>
      <c r="K23" s="7">
        <v>-2305262</v>
      </c>
      <c r="L23" s="6">
        <v>-2269865</v>
      </c>
      <c r="M23" s="6">
        <v>-2840392</v>
      </c>
      <c r="N23" s="7">
        <v>-1566678</v>
      </c>
      <c r="O23" s="7">
        <v>-1733336</v>
      </c>
      <c r="P23" s="6">
        <v>-7222</v>
      </c>
      <c r="Q23" s="6">
        <v>-50184</v>
      </c>
      <c r="R23" s="7">
        <v>-820837</v>
      </c>
      <c r="S23" s="7">
        <v>-2782228</v>
      </c>
      <c r="T23" s="6">
        <v>38928</v>
      </c>
      <c r="U23" s="6">
        <v>-109758</v>
      </c>
      <c r="V23" s="7">
        <v>-125689</v>
      </c>
      <c r="W23" s="7">
        <v>-142040</v>
      </c>
      <c r="X23" s="6">
        <v>-211810</v>
      </c>
      <c r="Y23" s="6">
        <v>-344407</v>
      </c>
      <c r="Z23" s="7">
        <v>645615</v>
      </c>
      <c r="AA23" s="7">
        <v>517912</v>
      </c>
      <c r="AB23" s="6">
        <v>1025</v>
      </c>
      <c r="AC23" s="6">
        <v>-4939</v>
      </c>
      <c r="AD23" s="7">
        <v>268060</v>
      </c>
      <c r="AE23" s="7">
        <v>264255</v>
      </c>
      <c r="AF23" s="6">
        <v>-11102</v>
      </c>
      <c r="AG23" s="6">
        <v>-159813</v>
      </c>
      <c r="AH23" s="7">
        <v>-129776</v>
      </c>
      <c r="AI23" s="7">
        <v>-158798</v>
      </c>
      <c r="AJ23" s="6">
        <v>8755</v>
      </c>
      <c r="AK23" s="6">
        <v>3787</v>
      </c>
      <c r="AL23" s="7">
        <v>-49352</v>
      </c>
      <c r="AM23" s="7">
        <v>-100988</v>
      </c>
      <c r="AN23" s="6">
        <v>-202591</v>
      </c>
      <c r="AO23" s="6">
        <v>-235479</v>
      </c>
      <c r="AP23" s="7">
        <v>-9793</v>
      </c>
      <c r="AQ23" s="7">
        <v>-25700</v>
      </c>
      <c r="AR23" s="6">
        <v>-95724</v>
      </c>
      <c r="AS23" s="6">
        <v>-163902</v>
      </c>
      <c r="AT23" s="7">
        <v>-333775</v>
      </c>
      <c r="AU23" s="7">
        <v>-531253</v>
      </c>
      <c r="AV23" s="6">
        <v>742</v>
      </c>
      <c r="AW23" s="6">
        <v>-5189</v>
      </c>
      <c r="AX23" s="7">
        <v>-41472</v>
      </c>
      <c r="AY23" s="7">
        <v>-51815</v>
      </c>
      <c r="AZ23" s="6">
        <v>-169843</v>
      </c>
      <c r="BA23" s="6">
        <v>-208249</v>
      </c>
      <c r="BB23" s="7">
        <v>9390</v>
      </c>
      <c r="BC23" s="7">
        <v>9705</v>
      </c>
      <c r="BD23" s="6">
        <v>1909</v>
      </c>
      <c r="BE23" s="6">
        <v>1477</v>
      </c>
      <c r="BF23" s="7">
        <v>10553</v>
      </c>
      <c r="BG23" s="7">
        <v>741</v>
      </c>
      <c r="BH23" s="6">
        <v>-62244</v>
      </c>
      <c r="BI23" s="6">
        <v>-84881</v>
      </c>
      <c r="BJ23" s="7">
        <v>-18467</v>
      </c>
      <c r="BK23" s="7">
        <v>-88519</v>
      </c>
      <c r="BL23" s="6">
        <v>9952</v>
      </c>
      <c r="BM23" s="6">
        <v>770</v>
      </c>
      <c r="BN23" s="7">
        <v>399</v>
      </c>
      <c r="BO23" s="7">
        <v>932</v>
      </c>
      <c r="BP23" s="6">
        <v>-180641</v>
      </c>
      <c r="BQ23" s="6">
        <v>-252043</v>
      </c>
      <c r="BR23" s="7">
        <v>-523962</v>
      </c>
      <c r="BS23" s="7">
        <v>-627653</v>
      </c>
      <c r="BT23" s="6">
        <v>-1324543</v>
      </c>
      <c r="BU23" s="6">
        <v>-2501997</v>
      </c>
      <c r="BV23" s="7">
        <v>-85646</v>
      </c>
      <c r="BW23" s="7">
        <v>-312947</v>
      </c>
      <c r="BX23" s="6">
        <v>34664</v>
      </c>
      <c r="BY23" s="6">
        <v>-5917</v>
      </c>
      <c r="BZ23" s="7">
        <v>7206</v>
      </c>
      <c r="CA23" s="7">
        <v>-36460</v>
      </c>
      <c r="CB23" s="6">
        <v>26902</v>
      </c>
      <c r="CC23" s="6">
        <v>8594</v>
      </c>
      <c r="CD23" s="7">
        <v>-47825</v>
      </c>
      <c r="CE23" s="7">
        <v>-47693</v>
      </c>
      <c r="CF23" s="6">
        <v>12252</v>
      </c>
      <c r="CG23" s="6">
        <v>11064</v>
      </c>
      <c r="CH23" s="7">
        <v>-3151</v>
      </c>
      <c r="CI23" s="7">
        <v>-15787</v>
      </c>
      <c r="CJ23" s="6">
        <v>4735.8</v>
      </c>
      <c r="CK23" s="6">
        <v>4735.8</v>
      </c>
      <c r="CL23" s="7">
        <v>-74826</v>
      </c>
      <c r="CM23" s="7">
        <v>-121383</v>
      </c>
      <c r="CN23" s="6">
        <v>-70478</v>
      </c>
      <c r="CO23" s="6">
        <v>-76353</v>
      </c>
      <c r="CP23" s="7">
        <v>-517888</v>
      </c>
      <c r="CQ23" s="7">
        <v>-621878</v>
      </c>
      <c r="CR23" s="6">
        <v>-729138</v>
      </c>
      <c r="CS23" s="6">
        <v>-896986</v>
      </c>
      <c r="CT23" s="7">
        <v>-10258</v>
      </c>
      <c r="CU23" s="7">
        <v>-56811</v>
      </c>
      <c r="CV23" s="6">
        <v>13346.800000000003</v>
      </c>
      <c r="CW23" s="6">
        <v>10121.600000000002</v>
      </c>
      <c r="CX23" s="7">
        <v>55151.600000000006</v>
      </c>
      <c r="CY23" s="7">
        <v>23654.699999999997</v>
      </c>
      <c r="CZ23" s="6">
        <v>-2185006</v>
      </c>
      <c r="DA23" s="6">
        <v>-2303675</v>
      </c>
      <c r="DB23" s="7">
        <v>-32436</v>
      </c>
      <c r="DC23" s="7">
        <v>-93765</v>
      </c>
      <c r="DD23" s="6">
        <v>23820</v>
      </c>
      <c r="DE23" s="6">
        <v>-47567</v>
      </c>
      <c r="DF23" s="7">
        <v>-28194</v>
      </c>
      <c r="DG23" s="7">
        <v>-36509</v>
      </c>
      <c r="DH23" s="6">
        <v>239</v>
      </c>
      <c r="DI23" s="6">
        <v>-3740</v>
      </c>
      <c r="DJ23" s="7">
        <v>-143376</v>
      </c>
      <c r="DK23" s="7">
        <v>-170673</v>
      </c>
      <c r="DL23" s="6">
        <v>-130037</v>
      </c>
      <c r="DM23" s="6">
        <v>-217850</v>
      </c>
      <c r="DN23" s="7">
        <v>-60263</v>
      </c>
      <c r="DO23" s="7">
        <v>-128804</v>
      </c>
      <c r="DP23" s="6">
        <v>-472323</v>
      </c>
      <c r="DQ23" s="6">
        <v>-499320</v>
      </c>
      <c r="DR23" s="7">
        <v>-111728</v>
      </c>
      <c r="DS23" s="7">
        <v>-184572</v>
      </c>
      <c r="DT23" s="6">
        <v>-14974</v>
      </c>
      <c r="DU23" s="6">
        <v>-52432</v>
      </c>
      <c r="DV23" s="7">
        <v>5314</v>
      </c>
      <c r="DW23" s="7">
        <v>-15572</v>
      </c>
      <c r="DX23" s="6">
        <v>-101848</v>
      </c>
      <c r="DY23" s="6">
        <v>-155786</v>
      </c>
      <c r="DZ23" s="7">
        <v>2289</v>
      </c>
      <c r="EA23" s="7">
        <v>-8080</v>
      </c>
    </row>
    <row r="24" spans="1:131">
      <c r="D24" s="4"/>
      <c r="E24" s="4"/>
      <c r="H24" s="4"/>
      <c r="I24" s="4"/>
      <c r="L24" s="4"/>
      <c r="M24" s="4"/>
      <c r="P24" s="4"/>
      <c r="Q24" s="4"/>
      <c r="T24" s="4"/>
      <c r="U24" s="4"/>
      <c r="X24" s="4"/>
      <c r="Y24" s="4"/>
      <c r="AB24" s="4"/>
      <c r="AC24" s="4"/>
      <c r="AF24" s="4"/>
      <c r="AG24" s="4"/>
      <c r="AJ24" s="4"/>
      <c r="AK24" s="4"/>
      <c r="AN24" s="4"/>
      <c r="AO24" s="4"/>
      <c r="AR24" s="4"/>
      <c r="AS24" s="4"/>
      <c r="AV24" s="4"/>
      <c r="AW24" s="4"/>
      <c r="AZ24" s="4"/>
      <c r="BA24" s="4"/>
      <c r="BD24" s="4"/>
      <c r="BE24" s="4"/>
      <c r="BH24" s="4"/>
      <c r="BI24" s="4"/>
      <c r="BL24" s="4"/>
      <c r="BM24" s="4"/>
      <c r="BP24" s="4"/>
      <c r="BQ24" s="4"/>
      <c r="BT24" s="4"/>
      <c r="BU24" s="4"/>
      <c r="BX24" s="4"/>
      <c r="BY24" s="4"/>
      <c r="CB24" s="4"/>
      <c r="CC24" s="4"/>
      <c r="CF24" s="4"/>
      <c r="CG24" s="4"/>
      <c r="CJ24" s="4"/>
      <c r="CK24" s="4"/>
      <c r="CN24" s="4"/>
      <c r="CO24" s="4"/>
      <c r="CR24" s="4"/>
      <c r="CS24" s="4"/>
      <c r="CV24" s="4"/>
      <c r="CW24" s="4"/>
      <c r="CZ24" s="4"/>
      <c r="DA24" s="4"/>
      <c r="DD24" s="4"/>
      <c r="DE24" s="4"/>
      <c r="DH24" s="4"/>
      <c r="DI24" s="4"/>
      <c r="DL24" s="4"/>
      <c r="DM24" s="4"/>
      <c r="DP24" s="4"/>
      <c r="DQ24" s="4"/>
      <c r="DT24" s="4"/>
      <c r="DU24" s="4"/>
      <c r="DX24" s="4"/>
      <c r="DY24" s="4"/>
    </row>
    <row r="25" spans="1:131">
      <c r="A25" s="14" t="s">
        <v>27</v>
      </c>
      <c r="B25" s="11">
        <f t="shared" ref="B25:C25" si="3">B21+B23</f>
        <v>-934352.699999962</v>
      </c>
      <c r="C25" s="11">
        <f t="shared" si="3"/>
        <v>3380206.3999998793</v>
      </c>
      <c r="D25" s="10">
        <f>D21+D23</f>
        <v>-4969346.7000000551</v>
      </c>
      <c r="E25" s="10">
        <f t="shared" ref="E25:BR25" si="4">E21+E23</f>
        <v>-7848138.6000000127</v>
      </c>
      <c r="F25" s="11">
        <f t="shared" si="4"/>
        <v>-753344</v>
      </c>
      <c r="G25" s="11">
        <f t="shared" si="4"/>
        <v>-799234</v>
      </c>
      <c r="H25" s="10">
        <f t="shared" si="4"/>
        <v>-867051</v>
      </c>
      <c r="I25" s="10">
        <f t="shared" si="4"/>
        <v>-816912.60000000009</v>
      </c>
      <c r="J25" s="11">
        <f t="shared" si="4"/>
        <v>1129764</v>
      </c>
      <c r="K25" s="11">
        <f t="shared" si="4"/>
        <v>1642383</v>
      </c>
      <c r="L25" s="10">
        <f t="shared" si="4"/>
        <v>250891</v>
      </c>
      <c r="M25" s="10">
        <f t="shared" si="4"/>
        <v>808436</v>
      </c>
      <c r="N25" s="11">
        <f t="shared" si="4"/>
        <v>231679</v>
      </c>
      <c r="O25" s="11">
        <f t="shared" si="4"/>
        <v>361361</v>
      </c>
      <c r="P25" s="10">
        <f t="shared" si="4"/>
        <v>79695</v>
      </c>
      <c r="Q25" s="10">
        <f t="shared" si="4"/>
        <v>49765</v>
      </c>
      <c r="R25" s="11">
        <f t="shared" si="4"/>
        <v>1452982</v>
      </c>
      <c r="S25" s="11">
        <f t="shared" si="4"/>
        <v>3160064</v>
      </c>
      <c r="T25" s="10">
        <f t="shared" si="4"/>
        <v>499402</v>
      </c>
      <c r="U25" s="10">
        <f t="shared" si="4"/>
        <v>434211</v>
      </c>
      <c r="V25" s="11">
        <f t="shared" si="4"/>
        <v>-15791</v>
      </c>
      <c r="W25" s="11">
        <f t="shared" si="4"/>
        <v>-3736</v>
      </c>
      <c r="X25" s="10">
        <f t="shared" si="4"/>
        <v>-12218</v>
      </c>
      <c r="Y25" s="10">
        <f t="shared" si="4"/>
        <v>-39146</v>
      </c>
      <c r="Z25" s="11">
        <f t="shared" si="4"/>
        <v>475211</v>
      </c>
      <c r="AA25" s="11">
        <f t="shared" si="4"/>
        <v>319161</v>
      </c>
      <c r="AB25" s="10">
        <f t="shared" si="4"/>
        <v>11911</v>
      </c>
      <c r="AC25" s="10">
        <f t="shared" si="4"/>
        <v>40037</v>
      </c>
      <c r="AD25" s="11">
        <f t="shared" si="4"/>
        <v>517936</v>
      </c>
      <c r="AE25" s="11">
        <f t="shared" si="4"/>
        <v>513710</v>
      </c>
      <c r="AF25" s="10">
        <f t="shared" si="4"/>
        <v>461581</v>
      </c>
      <c r="AG25" s="10">
        <f t="shared" si="4"/>
        <v>383643</v>
      </c>
      <c r="AH25" s="11">
        <f t="shared" si="4"/>
        <v>5865</v>
      </c>
      <c r="AI25" s="11">
        <f t="shared" si="4"/>
        <v>51036</v>
      </c>
      <c r="AJ25" s="10">
        <f t="shared" si="4"/>
        <v>38425</v>
      </c>
      <c r="AK25" s="10">
        <f t="shared" si="4"/>
        <v>34383</v>
      </c>
      <c r="AL25" s="11">
        <f t="shared" si="4"/>
        <v>177815</v>
      </c>
      <c r="AM25" s="11">
        <f t="shared" si="4"/>
        <v>349984</v>
      </c>
      <c r="AN25" s="10">
        <f t="shared" si="4"/>
        <v>-68960</v>
      </c>
      <c r="AO25" s="10">
        <f t="shared" si="4"/>
        <v>-56670</v>
      </c>
      <c r="AP25" s="11">
        <f t="shared" si="4"/>
        <v>33206</v>
      </c>
      <c r="AQ25" s="11">
        <f t="shared" si="4"/>
        <v>105043</v>
      </c>
      <c r="AR25" s="10">
        <f t="shared" si="4"/>
        <v>13390</v>
      </c>
      <c r="AS25" s="10">
        <f t="shared" si="4"/>
        <v>52539</v>
      </c>
      <c r="AT25" s="11">
        <f t="shared" si="4"/>
        <v>-61367</v>
      </c>
      <c r="AU25" s="11">
        <f t="shared" si="4"/>
        <v>118633</v>
      </c>
      <c r="AV25" s="10">
        <f t="shared" si="4"/>
        <v>107648</v>
      </c>
      <c r="AW25" s="10">
        <f t="shared" si="4"/>
        <v>123606</v>
      </c>
      <c r="AX25" s="11">
        <f t="shared" si="4"/>
        <v>-89742</v>
      </c>
      <c r="AY25" s="11">
        <f t="shared" si="4"/>
        <v>-81435</v>
      </c>
      <c r="AZ25" s="10">
        <f t="shared" si="4"/>
        <v>-88494</v>
      </c>
      <c r="BA25" s="10">
        <f t="shared" si="4"/>
        <v>-11185</v>
      </c>
      <c r="BB25" s="11">
        <f t="shared" si="4"/>
        <v>110871</v>
      </c>
      <c r="BC25" s="11">
        <f t="shared" si="4"/>
        <v>113312</v>
      </c>
      <c r="BD25" s="10">
        <f t="shared" si="4"/>
        <v>13625</v>
      </c>
      <c r="BE25" s="10">
        <f t="shared" si="4"/>
        <v>14242</v>
      </c>
      <c r="BF25" s="11">
        <f t="shared" si="4"/>
        <v>22585</v>
      </c>
      <c r="BG25" s="11">
        <f t="shared" si="4"/>
        <v>13318</v>
      </c>
      <c r="BH25" s="10">
        <f t="shared" si="4"/>
        <v>78596</v>
      </c>
      <c r="BI25" s="10">
        <f t="shared" si="4"/>
        <v>77728</v>
      </c>
      <c r="BJ25" s="11">
        <f t="shared" si="4"/>
        <v>63863</v>
      </c>
      <c r="BK25" s="11">
        <f t="shared" si="4"/>
        <v>81545</v>
      </c>
      <c r="BL25" s="10">
        <f t="shared" si="4"/>
        <v>-101195</v>
      </c>
      <c r="BM25" s="10">
        <f t="shared" si="4"/>
        <v>-46775</v>
      </c>
      <c r="BN25" s="11">
        <f t="shared" si="4"/>
        <v>-1176</v>
      </c>
      <c r="BO25" s="11">
        <f t="shared" si="4"/>
        <v>-2147</v>
      </c>
      <c r="BP25" s="10">
        <f t="shared" si="4"/>
        <v>-77576</v>
      </c>
      <c r="BQ25" s="10">
        <f t="shared" si="4"/>
        <v>-68379</v>
      </c>
      <c r="BR25" s="11">
        <f t="shared" si="4"/>
        <v>-127833</v>
      </c>
      <c r="BS25" s="11">
        <f t="shared" ref="BS25:EA25" si="5">BS21+BS23</f>
        <v>116594</v>
      </c>
      <c r="BT25" s="10">
        <f t="shared" si="5"/>
        <v>-454017</v>
      </c>
      <c r="BU25" s="10">
        <f t="shared" si="5"/>
        <v>462349</v>
      </c>
      <c r="BV25" s="11">
        <f t="shared" si="5"/>
        <v>190156</v>
      </c>
      <c r="BW25" s="11">
        <f t="shared" si="5"/>
        <v>193584</v>
      </c>
      <c r="BX25" s="10">
        <f t="shared" si="5"/>
        <v>81716</v>
      </c>
      <c r="BY25" s="10">
        <f t="shared" si="5"/>
        <v>89851</v>
      </c>
      <c r="BZ25" s="11">
        <f t="shared" si="5"/>
        <v>206244</v>
      </c>
      <c r="CA25" s="11">
        <f t="shared" si="5"/>
        <v>287453</v>
      </c>
      <c r="CB25" s="10">
        <f t="shared" si="5"/>
        <v>291270</v>
      </c>
      <c r="CC25" s="10">
        <f t="shared" si="5"/>
        <v>285039</v>
      </c>
      <c r="CD25" s="11">
        <f t="shared" si="5"/>
        <v>31811</v>
      </c>
      <c r="CE25" s="11">
        <f t="shared" si="5"/>
        <v>55422</v>
      </c>
      <c r="CF25" s="10">
        <f t="shared" si="5"/>
        <v>85435</v>
      </c>
      <c r="CG25" s="10">
        <f t="shared" si="5"/>
        <v>86988</v>
      </c>
      <c r="CH25" s="11">
        <f t="shared" si="5"/>
        <v>23442</v>
      </c>
      <c r="CI25" s="11">
        <f t="shared" si="5"/>
        <v>25951</v>
      </c>
      <c r="CJ25" s="10">
        <f t="shared" si="5"/>
        <v>23071.3</v>
      </c>
      <c r="CK25" s="10">
        <f t="shared" si="5"/>
        <v>23071.3</v>
      </c>
      <c r="CL25" s="11">
        <f t="shared" si="5"/>
        <v>145479</v>
      </c>
      <c r="CM25" s="11">
        <f t="shared" si="5"/>
        <v>133978</v>
      </c>
      <c r="CN25" s="10">
        <f t="shared" si="5"/>
        <v>66480</v>
      </c>
      <c r="CO25" s="10">
        <f t="shared" si="5"/>
        <v>160375</v>
      </c>
      <c r="CP25" s="11">
        <f t="shared" si="5"/>
        <v>-102440</v>
      </c>
      <c r="CQ25" s="11">
        <f t="shared" si="5"/>
        <v>384865</v>
      </c>
      <c r="CR25" s="10">
        <f t="shared" si="5"/>
        <v>-555342</v>
      </c>
      <c r="CS25" s="10">
        <f t="shared" si="5"/>
        <v>24017</v>
      </c>
      <c r="CT25" s="11">
        <f t="shared" si="5"/>
        <v>-70834</v>
      </c>
      <c r="CU25" s="11">
        <f t="shared" si="5"/>
        <v>56283</v>
      </c>
      <c r="CV25" s="10">
        <f t="shared" si="5"/>
        <v>61830.400000000009</v>
      </c>
      <c r="CW25" s="10">
        <f t="shared" si="5"/>
        <v>59069.599999999977</v>
      </c>
      <c r="CX25" s="11">
        <f t="shared" si="5"/>
        <v>231427.30000000019</v>
      </c>
      <c r="CY25" s="11">
        <f t="shared" si="5"/>
        <v>566125.69999999995</v>
      </c>
      <c r="CZ25" s="10">
        <f t="shared" si="5"/>
        <v>-1881239</v>
      </c>
      <c r="DA25" s="10">
        <f t="shared" si="5"/>
        <v>-1270597</v>
      </c>
      <c r="DB25" s="11">
        <f t="shared" si="5"/>
        <v>308571</v>
      </c>
      <c r="DC25" s="11">
        <f t="shared" si="5"/>
        <v>457084</v>
      </c>
      <c r="DD25" s="10">
        <f t="shared" si="5"/>
        <v>303829</v>
      </c>
      <c r="DE25" s="10">
        <f t="shared" si="5"/>
        <v>261150</v>
      </c>
      <c r="DF25" s="11">
        <f t="shared" si="5"/>
        <v>20783</v>
      </c>
      <c r="DG25" s="11">
        <f t="shared" si="5"/>
        <v>28952</v>
      </c>
      <c r="DH25" s="10">
        <f t="shared" si="5"/>
        <v>48254</v>
      </c>
      <c r="DI25" s="10">
        <f t="shared" si="5"/>
        <v>48102</v>
      </c>
      <c r="DJ25" s="11">
        <f t="shared" si="5"/>
        <v>243119</v>
      </c>
      <c r="DK25" s="11">
        <f t="shared" si="5"/>
        <v>288999</v>
      </c>
      <c r="DL25" s="10">
        <f t="shared" si="5"/>
        <v>242509</v>
      </c>
      <c r="DM25" s="10">
        <f t="shared" si="5"/>
        <v>220805</v>
      </c>
      <c r="DN25" s="11">
        <f t="shared" si="5"/>
        <v>108086</v>
      </c>
      <c r="DO25" s="11">
        <f t="shared" si="5"/>
        <v>129056</v>
      </c>
      <c r="DP25" s="10">
        <f t="shared" si="5"/>
        <v>24655</v>
      </c>
      <c r="DQ25" s="10">
        <f t="shared" si="5"/>
        <v>-27991</v>
      </c>
      <c r="DR25" s="11">
        <f t="shared" si="5"/>
        <v>338654</v>
      </c>
      <c r="DS25" s="11">
        <f t="shared" si="5"/>
        <v>590870</v>
      </c>
      <c r="DT25" s="10">
        <f t="shared" si="5"/>
        <v>199288</v>
      </c>
      <c r="DU25" s="10">
        <f t="shared" si="5"/>
        <v>232422</v>
      </c>
      <c r="DV25" s="11">
        <f t="shared" si="5"/>
        <v>153621</v>
      </c>
      <c r="DW25" s="11">
        <f t="shared" si="5"/>
        <v>137439</v>
      </c>
      <c r="DX25" s="10">
        <f t="shared" si="5"/>
        <v>51707</v>
      </c>
      <c r="DY25" s="10">
        <f t="shared" si="5"/>
        <v>92990</v>
      </c>
      <c r="DZ25" s="11">
        <f t="shared" si="5"/>
        <v>105234</v>
      </c>
      <c r="EA25" s="11">
        <f t="shared" si="5"/>
        <v>105528</v>
      </c>
    </row>
    <row r="26" spans="1:131">
      <c r="B26" s="7">
        <v>0</v>
      </c>
      <c r="C26" s="7">
        <v>0</v>
      </c>
      <c r="D26" s="6"/>
      <c r="E26" s="6"/>
      <c r="F26" s="7"/>
      <c r="G26" s="7"/>
      <c r="H26" s="6"/>
      <c r="I26" s="6"/>
      <c r="J26" s="7"/>
      <c r="K26" s="7"/>
      <c r="L26" s="6"/>
      <c r="M26" s="6"/>
      <c r="N26" s="7"/>
      <c r="O26" s="7"/>
      <c r="P26" s="6"/>
      <c r="Q26" s="6"/>
      <c r="R26" s="7"/>
      <c r="S26" s="7"/>
      <c r="T26" s="6"/>
      <c r="U26" s="6"/>
      <c r="V26" s="7"/>
      <c r="W26" s="7"/>
      <c r="X26" s="6"/>
      <c r="Y26" s="6"/>
      <c r="Z26" s="7"/>
      <c r="AA26" s="7"/>
      <c r="AB26" s="6"/>
      <c r="AC26" s="6"/>
      <c r="AD26" s="7"/>
      <c r="AE26" s="7"/>
      <c r="AF26" s="6"/>
      <c r="AG26" s="6"/>
      <c r="AH26" s="7"/>
      <c r="AI26" s="7"/>
      <c r="AJ26" s="6"/>
      <c r="AK26" s="6"/>
      <c r="AL26" s="7"/>
      <c r="AM26" s="7"/>
      <c r="AN26" s="6"/>
      <c r="AO26" s="6"/>
      <c r="AP26" s="7"/>
      <c r="AQ26" s="7"/>
      <c r="AR26" s="6"/>
      <c r="AS26" s="6"/>
      <c r="AT26" s="7"/>
      <c r="AU26" s="7"/>
      <c r="AV26" s="6"/>
      <c r="AW26" s="6"/>
      <c r="AX26" s="7"/>
      <c r="AY26" s="7"/>
      <c r="AZ26" s="6"/>
      <c r="BA26" s="6"/>
      <c r="BB26" s="7"/>
      <c r="BC26" s="7"/>
      <c r="BD26" s="6"/>
      <c r="BE26" s="6"/>
      <c r="BF26" s="7"/>
      <c r="BG26" s="7"/>
      <c r="BH26" s="6"/>
      <c r="BI26" s="6"/>
      <c r="BJ26" s="7"/>
      <c r="BK26" s="7"/>
      <c r="BL26" s="6"/>
      <c r="BM26" s="6"/>
      <c r="BN26" s="7"/>
      <c r="BO26" s="7"/>
      <c r="BP26" s="6"/>
      <c r="BQ26" s="6"/>
      <c r="BR26" s="7"/>
      <c r="BS26" s="7"/>
      <c r="BT26" s="6"/>
      <c r="BU26" s="6"/>
      <c r="BV26" s="7"/>
      <c r="BW26" s="7"/>
      <c r="BX26" s="6"/>
      <c r="BY26" s="6"/>
      <c r="BZ26" s="7"/>
      <c r="CA26" s="7"/>
      <c r="CB26" s="6"/>
      <c r="CC26" s="6"/>
      <c r="CD26" s="7"/>
      <c r="CE26" s="7"/>
      <c r="CF26" s="6"/>
      <c r="CG26" s="6"/>
      <c r="CH26" s="7"/>
      <c r="CI26" s="7"/>
      <c r="CJ26" s="6"/>
      <c r="CK26" s="6"/>
      <c r="CL26" s="7"/>
      <c r="CM26" s="7"/>
      <c r="CN26" s="6"/>
      <c r="CO26" s="6"/>
      <c r="CP26" s="7"/>
      <c r="CQ26" s="7"/>
      <c r="CR26" s="6"/>
      <c r="CS26" s="6"/>
      <c r="CT26" s="7"/>
      <c r="CU26" s="7"/>
      <c r="CV26" s="6"/>
      <c r="CW26" s="6"/>
      <c r="CX26" s="7"/>
      <c r="CY26" s="7"/>
      <c r="CZ26" s="6"/>
      <c r="DA26" s="6"/>
      <c r="DB26" s="7"/>
      <c r="DC26" s="7"/>
      <c r="DD26" s="6"/>
      <c r="DE26" s="6"/>
      <c r="DF26" s="7"/>
      <c r="DG26" s="7"/>
      <c r="DH26" s="6"/>
      <c r="DI26" s="6"/>
      <c r="DJ26" s="7"/>
      <c r="DK26" s="7"/>
      <c r="DL26" s="6"/>
      <c r="DM26" s="6"/>
      <c r="DN26" s="7"/>
      <c r="DO26" s="7"/>
      <c r="DP26" s="6"/>
      <c r="DQ26" s="6"/>
      <c r="DR26" s="7"/>
      <c r="DS26" s="7"/>
      <c r="DT26" s="6"/>
      <c r="DU26" s="6"/>
      <c r="DV26" s="7"/>
      <c r="DW26" s="7"/>
      <c r="DX26" s="6"/>
      <c r="DY26" s="6"/>
      <c r="DZ26" s="7"/>
      <c r="EA26" s="7"/>
    </row>
    <row r="27" spans="1:131">
      <c r="A27" t="s">
        <v>28</v>
      </c>
      <c r="B27" s="7">
        <v>23689.1</v>
      </c>
      <c r="C27" s="7">
        <v>3516940.0999999996</v>
      </c>
      <c r="D27" s="6"/>
      <c r="E27" s="6">
        <v>4462765</v>
      </c>
      <c r="F27" s="7"/>
      <c r="G27" s="7"/>
      <c r="H27" s="6"/>
      <c r="I27" s="6">
        <v>19290</v>
      </c>
      <c r="J27" s="7"/>
      <c r="K27" s="7"/>
      <c r="L27" s="6"/>
      <c r="M27" s="6"/>
      <c r="N27" s="7">
        <v>0</v>
      </c>
      <c r="O27" s="7">
        <v>-20036</v>
      </c>
      <c r="P27" s="6">
        <v>0</v>
      </c>
      <c r="Q27" s="6">
        <v>0</v>
      </c>
      <c r="R27" s="7">
        <v>0</v>
      </c>
      <c r="S27" s="7">
        <v>-719915</v>
      </c>
      <c r="T27" s="6">
        <v>-30976</v>
      </c>
      <c r="U27" s="6">
        <v>-173574</v>
      </c>
      <c r="V27" s="7">
        <v>0</v>
      </c>
      <c r="W27" s="7">
        <v>0</v>
      </c>
      <c r="X27" s="6">
        <v>0</v>
      </c>
      <c r="Y27" s="6">
        <v>0</v>
      </c>
      <c r="Z27" s="7"/>
      <c r="AA27" s="7"/>
      <c r="AB27" s="6">
        <v>0</v>
      </c>
      <c r="AC27" s="6">
        <v>0</v>
      </c>
      <c r="AD27" s="7"/>
      <c r="AE27" s="7"/>
      <c r="AF27" s="6">
        <v>0</v>
      </c>
      <c r="AG27" s="6">
        <v>976</v>
      </c>
      <c r="AH27" s="7"/>
      <c r="AI27" s="7"/>
      <c r="AJ27" s="6">
        <v>0</v>
      </c>
      <c r="AK27" s="6">
        <v>0</v>
      </c>
      <c r="AL27" s="7">
        <v>0</v>
      </c>
      <c r="AM27" s="7">
        <v>0</v>
      </c>
      <c r="AN27" s="6">
        <v>0</v>
      </c>
      <c r="AO27" s="6">
        <v>16500</v>
      </c>
      <c r="AP27" s="7">
        <v>14886</v>
      </c>
      <c r="AQ27" s="7">
        <v>1631</v>
      </c>
      <c r="AR27" s="6"/>
      <c r="AS27" s="6"/>
      <c r="AT27" s="7">
        <v>0</v>
      </c>
      <c r="AU27" s="7">
        <v>0</v>
      </c>
      <c r="AV27" s="6">
        <v>-3252</v>
      </c>
      <c r="AW27" s="6">
        <v>-3252</v>
      </c>
      <c r="AX27" s="7">
        <v>0</v>
      </c>
      <c r="AY27" s="7">
        <v>0</v>
      </c>
      <c r="AZ27" s="6">
        <v>0</v>
      </c>
      <c r="BA27" s="6">
        <v>0</v>
      </c>
      <c r="BB27" s="7">
        <v>0</v>
      </c>
      <c r="BC27" s="7">
        <v>0</v>
      </c>
      <c r="BD27" s="6">
        <v>0</v>
      </c>
      <c r="BE27" s="6">
        <v>0</v>
      </c>
      <c r="BF27" s="7"/>
      <c r="BG27" s="7">
        <v>-1422</v>
      </c>
      <c r="BH27" s="6"/>
      <c r="BI27" s="6">
        <v>-2138</v>
      </c>
      <c r="BJ27" s="7"/>
      <c r="BK27" s="7">
        <v>-3956</v>
      </c>
      <c r="BL27" s="6"/>
      <c r="BM27" s="6"/>
      <c r="BN27" s="7"/>
      <c r="BO27" s="7"/>
      <c r="BP27" s="6"/>
      <c r="BQ27" s="6"/>
      <c r="BR27" s="7"/>
      <c r="BS27" s="7">
        <v>6368</v>
      </c>
      <c r="BT27" s="6"/>
      <c r="BU27" s="6">
        <v>-26077</v>
      </c>
      <c r="BV27" s="7">
        <v>0</v>
      </c>
      <c r="BW27" s="7">
        <v>1124</v>
      </c>
      <c r="BX27" s="6"/>
      <c r="BY27" s="6"/>
      <c r="BZ27" s="7"/>
      <c r="CA27" s="7">
        <v>-27116</v>
      </c>
      <c r="CB27" s="6"/>
      <c r="CC27" s="6"/>
      <c r="CD27" s="7"/>
      <c r="CE27" s="7">
        <v>417</v>
      </c>
      <c r="CF27" s="6">
        <v>0</v>
      </c>
      <c r="CG27" s="6">
        <v>0</v>
      </c>
      <c r="CH27" s="7">
        <v>0</v>
      </c>
      <c r="CI27" s="7">
        <v>0</v>
      </c>
      <c r="CJ27" s="6">
        <v>11165.1</v>
      </c>
      <c r="CK27" s="6">
        <v>11165.1</v>
      </c>
      <c r="CL27" s="7"/>
      <c r="CM27" s="7">
        <v>-11803</v>
      </c>
      <c r="CN27" s="6">
        <v>0</v>
      </c>
      <c r="CO27" s="6">
        <v>0</v>
      </c>
      <c r="CP27" s="7"/>
      <c r="CQ27" s="7">
        <v>24029</v>
      </c>
      <c r="CR27" s="6">
        <v>31866</v>
      </c>
      <c r="CS27" s="6">
        <v>-22194</v>
      </c>
      <c r="CT27" s="7">
        <v>0</v>
      </c>
      <c r="CU27" s="7">
        <v>0</v>
      </c>
      <c r="CV27" s="6"/>
      <c r="CW27" s="6"/>
      <c r="CX27" s="7"/>
      <c r="CY27" s="7">
        <v>-2018</v>
      </c>
      <c r="CZ27" s="6">
        <v>0</v>
      </c>
      <c r="DA27" s="6">
        <v>1574</v>
      </c>
      <c r="DB27" s="7">
        <v>0</v>
      </c>
      <c r="DC27" s="7">
        <v>0</v>
      </c>
      <c r="DD27" s="6">
        <v>0</v>
      </c>
      <c r="DE27" s="6">
        <v>198</v>
      </c>
      <c r="DF27" s="7">
        <v>0</v>
      </c>
      <c r="DG27" s="7">
        <v>0</v>
      </c>
      <c r="DH27" s="6">
        <v>0</v>
      </c>
      <c r="DI27" s="6">
        <v>0</v>
      </c>
      <c r="DJ27" s="7"/>
      <c r="DK27" s="7">
        <v>-952</v>
      </c>
      <c r="DL27" s="6">
        <v>0</v>
      </c>
      <c r="DM27" s="6">
        <v>9456</v>
      </c>
      <c r="DN27" s="7">
        <v>0</v>
      </c>
      <c r="DO27" s="7">
        <v>-6125</v>
      </c>
      <c r="DP27" s="6">
        <v>0</v>
      </c>
      <c r="DQ27" s="6">
        <v>0</v>
      </c>
      <c r="DR27" s="7"/>
      <c r="DS27" s="7"/>
      <c r="DT27" s="6">
        <v>0</v>
      </c>
      <c r="DU27" s="6">
        <v>0</v>
      </c>
      <c r="DV27" s="7"/>
      <c r="DW27" s="7">
        <v>-334</v>
      </c>
      <c r="DX27" s="6"/>
      <c r="DY27" s="6">
        <v>-17641</v>
      </c>
      <c r="DZ27" s="7">
        <v>0</v>
      </c>
      <c r="EA27" s="7">
        <v>0</v>
      </c>
    </row>
    <row r="28" spans="1:131">
      <c r="B28" s="7"/>
      <c r="C28" s="7"/>
      <c r="D28" s="6"/>
      <c r="E28" s="6"/>
      <c r="F28" s="7"/>
      <c r="G28" s="7"/>
      <c r="H28" s="6"/>
      <c r="I28" s="6"/>
      <c r="J28" s="7"/>
      <c r="K28" s="7"/>
      <c r="L28" s="6"/>
      <c r="M28" s="6"/>
      <c r="N28" s="7"/>
      <c r="O28" s="7"/>
      <c r="P28" s="6"/>
      <c r="Q28" s="6"/>
      <c r="R28" s="7"/>
      <c r="S28" s="7"/>
      <c r="T28" s="6"/>
      <c r="U28" s="6"/>
      <c r="V28" s="7"/>
      <c r="W28" s="7"/>
      <c r="X28" s="6"/>
      <c r="Y28" s="6"/>
      <c r="Z28" s="7"/>
      <c r="AA28" s="7"/>
      <c r="AB28" s="6"/>
      <c r="AC28" s="6"/>
      <c r="AD28" s="7"/>
      <c r="AE28" s="7"/>
      <c r="AF28" s="6"/>
      <c r="AG28" s="6"/>
      <c r="AH28" s="7"/>
      <c r="AI28" s="7"/>
      <c r="AJ28" s="6"/>
      <c r="AK28" s="6"/>
      <c r="AL28" s="7"/>
      <c r="AM28" s="7"/>
      <c r="AN28" s="6"/>
      <c r="AO28" s="6"/>
      <c r="AP28" s="7"/>
      <c r="AQ28" s="7"/>
      <c r="AR28" s="6"/>
      <c r="AS28" s="6"/>
      <c r="AT28" s="7"/>
      <c r="AU28" s="7"/>
      <c r="AV28" s="6"/>
      <c r="AW28" s="6"/>
      <c r="AX28" s="7"/>
      <c r="AY28" s="7"/>
      <c r="AZ28" s="6"/>
      <c r="BA28" s="6"/>
      <c r="BB28" s="7"/>
      <c r="BC28" s="7"/>
      <c r="BD28" s="6"/>
      <c r="BE28" s="6"/>
      <c r="BF28" s="7"/>
      <c r="BG28" s="7"/>
      <c r="BH28" s="6"/>
      <c r="BI28" s="6"/>
      <c r="BJ28" s="7"/>
      <c r="BK28" s="7"/>
      <c r="BL28" s="6"/>
      <c r="BM28" s="6"/>
      <c r="BN28" s="7"/>
      <c r="BO28" s="7"/>
      <c r="BP28" s="6"/>
      <c r="BQ28" s="6"/>
      <c r="BR28" s="7"/>
      <c r="BS28" s="7"/>
      <c r="BT28" s="6"/>
      <c r="BU28" s="6"/>
      <c r="BV28" s="7"/>
      <c r="BW28" s="7"/>
      <c r="BX28" s="6"/>
      <c r="BY28" s="6"/>
      <c r="BZ28" s="7"/>
      <c r="CA28" s="7"/>
      <c r="CB28" s="6"/>
      <c r="CC28" s="6"/>
      <c r="CD28" s="7"/>
      <c r="CE28" s="7"/>
      <c r="CF28" s="6"/>
      <c r="CG28" s="6"/>
      <c r="CH28" s="7"/>
      <c r="CI28" s="7"/>
      <c r="CJ28" s="6"/>
      <c r="CK28" s="6"/>
      <c r="CL28" s="7"/>
      <c r="CM28" s="7"/>
      <c r="CN28" s="6"/>
      <c r="CO28" s="6"/>
      <c r="CP28" s="7"/>
      <c r="CQ28" s="7"/>
      <c r="CR28" s="6"/>
      <c r="CS28" s="6"/>
      <c r="CT28" s="7"/>
      <c r="CU28" s="7"/>
      <c r="CV28" s="6"/>
      <c r="CW28" s="6"/>
      <c r="CX28" s="7"/>
      <c r="CY28" s="7"/>
      <c r="CZ28" s="6"/>
      <c r="DA28" s="6"/>
      <c r="DB28" s="7"/>
      <c r="DC28" s="7"/>
      <c r="DD28" s="6"/>
      <c r="DE28" s="6"/>
      <c r="DF28" s="7"/>
      <c r="DG28" s="7"/>
      <c r="DH28" s="6"/>
      <c r="DI28" s="6"/>
      <c r="DJ28" s="7"/>
      <c r="DK28" s="7"/>
      <c r="DL28" s="6"/>
      <c r="DM28" s="6"/>
      <c r="DN28" s="7"/>
      <c r="DO28" s="7"/>
      <c r="DP28" s="6"/>
      <c r="DQ28" s="6"/>
      <c r="DR28" s="7"/>
      <c r="DS28" s="7"/>
      <c r="DT28" s="6"/>
      <c r="DU28" s="6"/>
      <c r="DV28" s="7"/>
      <c r="DW28" s="7"/>
      <c r="DX28" s="6"/>
      <c r="DY28" s="6"/>
      <c r="DZ28" s="7"/>
      <c r="EA28" s="7"/>
    </row>
    <row r="29" spans="1:131" s="14" customFormat="1" ht="15.75" thickBot="1">
      <c r="A29" s="76" t="s">
        <v>29</v>
      </c>
      <c r="B29" s="13">
        <v>-910663.59999996203</v>
      </c>
      <c r="C29" s="13">
        <v>6897146.4999998789</v>
      </c>
      <c r="D29" s="12">
        <v>-4969346.7000000551</v>
      </c>
      <c r="E29" s="12">
        <v>-3385373.6000000127</v>
      </c>
      <c r="F29" s="13">
        <v>-753344</v>
      </c>
      <c r="G29" s="13">
        <v>-799234</v>
      </c>
      <c r="H29" s="12">
        <v>-867051</v>
      </c>
      <c r="I29" s="12">
        <v>-797622.60000000009</v>
      </c>
      <c r="J29" s="13">
        <v>1129764</v>
      </c>
      <c r="K29" s="13">
        <v>1642383</v>
      </c>
      <c r="L29" s="12">
        <v>250891</v>
      </c>
      <c r="M29" s="12">
        <v>808436</v>
      </c>
      <c r="N29" s="13">
        <v>231679</v>
      </c>
      <c r="O29" s="13">
        <v>341325</v>
      </c>
      <c r="P29" s="12">
        <v>79695</v>
      </c>
      <c r="Q29" s="12">
        <v>49765</v>
      </c>
      <c r="R29" s="13">
        <v>1452982</v>
      </c>
      <c r="S29" s="13">
        <v>2440149</v>
      </c>
      <c r="T29" s="12">
        <v>468426</v>
      </c>
      <c r="U29" s="12">
        <v>260637</v>
      </c>
      <c r="V29" s="13">
        <v>-15791</v>
      </c>
      <c r="W29" s="13">
        <v>-3736</v>
      </c>
      <c r="X29" s="12">
        <v>-12218</v>
      </c>
      <c r="Y29" s="12">
        <v>-39146</v>
      </c>
      <c r="Z29" s="13">
        <v>475211</v>
      </c>
      <c r="AA29" s="13">
        <v>319161</v>
      </c>
      <c r="AB29" s="12">
        <v>11911</v>
      </c>
      <c r="AC29" s="12">
        <v>40037</v>
      </c>
      <c r="AD29" s="13">
        <v>517936</v>
      </c>
      <c r="AE29" s="13">
        <v>513710</v>
      </c>
      <c r="AF29" s="12">
        <v>461581</v>
      </c>
      <c r="AG29" s="12">
        <v>384619</v>
      </c>
      <c r="AH29" s="13">
        <v>5865</v>
      </c>
      <c r="AI29" s="13">
        <v>51036</v>
      </c>
      <c r="AJ29" s="12">
        <v>38425</v>
      </c>
      <c r="AK29" s="12">
        <v>34383</v>
      </c>
      <c r="AL29" s="13">
        <v>177815</v>
      </c>
      <c r="AM29" s="13">
        <v>349984</v>
      </c>
      <c r="AN29" s="12">
        <v>-68960</v>
      </c>
      <c r="AO29" s="12">
        <v>-40170</v>
      </c>
      <c r="AP29" s="13">
        <v>48092</v>
      </c>
      <c r="AQ29" s="13">
        <v>106674</v>
      </c>
      <c r="AR29" s="12">
        <v>13390</v>
      </c>
      <c r="AS29" s="12">
        <v>52539</v>
      </c>
      <c r="AT29" s="13">
        <v>-61367</v>
      </c>
      <c r="AU29" s="13">
        <v>118633</v>
      </c>
      <c r="AV29" s="12">
        <v>104396</v>
      </c>
      <c r="AW29" s="12">
        <v>120354</v>
      </c>
      <c r="AX29" s="13">
        <v>-89742</v>
      </c>
      <c r="AY29" s="13">
        <v>-81435</v>
      </c>
      <c r="AZ29" s="12">
        <v>-88494</v>
      </c>
      <c r="BA29" s="12">
        <v>-11185</v>
      </c>
      <c r="BB29" s="13">
        <v>110871</v>
      </c>
      <c r="BC29" s="13">
        <v>113312</v>
      </c>
      <c r="BD29" s="12">
        <v>13625</v>
      </c>
      <c r="BE29" s="12">
        <v>14242</v>
      </c>
      <c r="BF29" s="13">
        <v>22585</v>
      </c>
      <c r="BG29" s="13">
        <v>11896</v>
      </c>
      <c r="BH29" s="12">
        <v>78596</v>
      </c>
      <c r="BI29" s="12">
        <v>75590</v>
      </c>
      <c r="BJ29" s="13">
        <v>63863</v>
      </c>
      <c r="BK29" s="13">
        <v>77589</v>
      </c>
      <c r="BL29" s="12">
        <v>-101195</v>
      </c>
      <c r="BM29" s="12">
        <v>-46775</v>
      </c>
      <c r="BN29" s="13">
        <v>-1176</v>
      </c>
      <c r="BO29" s="13">
        <v>-2147</v>
      </c>
      <c r="BP29" s="12">
        <v>-77576</v>
      </c>
      <c r="BQ29" s="12">
        <v>-68379</v>
      </c>
      <c r="BR29" s="13">
        <v>-127833</v>
      </c>
      <c r="BS29" s="13">
        <v>122962</v>
      </c>
      <c r="BT29" s="12">
        <v>-454017</v>
      </c>
      <c r="BU29" s="12">
        <v>436272</v>
      </c>
      <c r="BV29" s="13">
        <v>190156</v>
      </c>
      <c r="BW29" s="13">
        <v>194708</v>
      </c>
      <c r="BX29" s="12">
        <v>81716</v>
      </c>
      <c r="BY29" s="12">
        <v>89851</v>
      </c>
      <c r="BZ29" s="13">
        <v>206244</v>
      </c>
      <c r="CA29" s="13">
        <v>260337</v>
      </c>
      <c r="CB29" s="12">
        <v>291270</v>
      </c>
      <c r="CC29" s="12">
        <v>285039</v>
      </c>
      <c r="CD29" s="13">
        <v>31811</v>
      </c>
      <c r="CE29" s="13">
        <v>55839</v>
      </c>
      <c r="CF29" s="12">
        <v>85435</v>
      </c>
      <c r="CG29" s="12">
        <v>86988</v>
      </c>
      <c r="CH29" s="13">
        <v>23442</v>
      </c>
      <c r="CI29" s="13">
        <v>25951</v>
      </c>
      <c r="CJ29" s="12">
        <v>34236.400000000001</v>
      </c>
      <c r="CK29" s="12">
        <v>34236.400000000001</v>
      </c>
      <c r="CL29" s="13">
        <v>145479</v>
      </c>
      <c r="CM29" s="13">
        <v>122175</v>
      </c>
      <c r="CN29" s="12">
        <v>66480</v>
      </c>
      <c r="CO29" s="12">
        <v>160375</v>
      </c>
      <c r="CP29" s="13">
        <v>-102440</v>
      </c>
      <c r="CQ29" s="13">
        <v>408894</v>
      </c>
      <c r="CR29" s="12">
        <v>-523476</v>
      </c>
      <c r="CS29" s="12">
        <v>1823</v>
      </c>
      <c r="CT29" s="13">
        <v>-70834</v>
      </c>
      <c r="CU29" s="13">
        <v>56283</v>
      </c>
      <c r="CV29" s="12">
        <v>61830.400000000009</v>
      </c>
      <c r="CW29" s="12">
        <v>59069.599999999977</v>
      </c>
      <c r="CX29" s="13">
        <v>231427.30000000019</v>
      </c>
      <c r="CY29" s="13">
        <v>564107.69999999995</v>
      </c>
      <c r="CZ29" s="12">
        <v>-1881239</v>
      </c>
      <c r="DA29" s="12">
        <v>-1269023</v>
      </c>
      <c r="DB29" s="13">
        <v>308571</v>
      </c>
      <c r="DC29" s="13">
        <v>457084</v>
      </c>
      <c r="DD29" s="12">
        <v>303829</v>
      </c>
      <c r="DE29" s="12">
        <v>261348</v>
      </c>
      <c r="DF29" s="13">
        <v>20783</v>
      </c>
      <c r="DG29" s="13">
        <v>28952</v>
      </c>
      <c r="DH29" s="12">
        <v>48254</v>
      </c>
      <c r="DI29" s="12">
        <v>48102</v>
      </c>
      <c r="DJ29" s="13">
        <v>243119</v>
      </c>
      <c r="DK29" s="13">
        <v>288047</v>
      </c>
      <c r="DL29" s="12">
        <v>242509</v>
      </c>
      <c r="DM29" s="12">
        <v>230261</v>
      </c>
      <c r="DN29" s="13">
        <v>108086</v>
      </c>
      <c r="DO29" s="13">
        <v>122931</v>
      </c>
      <c r="DP29" s="12">
        <v>24655</v>
      </c>
      <c r="DQ29" s="12">
        <v>-27991</v>
      </c>
      <c r="DR29" s="13">
        <v>338654</v>
      </c>
      <c r="DS29" s="13">
        <v>590870</v>
      </c>
      <c r="DT29" s="12">
        <v>199288</v>
      </c>
      <c r="DU29" s="12">
        <v>232422</v>
      </c>
      <c r="DV29" s="13">
        <v>153621</v>
      </c>
      <c r="DW29" s="13">
        <v>137105</v>
      </c>
      <c r="DX29" s="12">
        <v>51707</v>
      </c>
      <c r="DY29" s="12">
        <v>75349</v>
      </c>
      <c r="DZ29" s="13">
        <v>105234</v>
      </c>
      <c r="EA29" s="13">
        <v>105528</v>
      </c>
    </row>
    <row r="30" spans="1:131" ht="15.75" thickTop="1">
      <c r="B30" s="7"/>
      <c r="C30" s="7"/>
      <c r="D30" s="6"/>
      <c r="E30" s="6"/>
      <c r="F30" s="7"/>
      <c r="G30" s="7"/>
      <c r="H30" s="6"/>
      <c r="I30" s="6"/>
      <c r="J30" s="7"/>
      <c r="K30" s="7"/>
      <c r="L30" s="6"/>
      <c r="M30" s="6"/>
      <c r="N30" s="7"/>
      <c r="O30" s="7"/>
      <c r="P30" s="6"/>
      <c r="Q30" s="6"/>
      <c r="R30" s="7"/>
      <c r="S30" s="7"/>
      <c r="T30" s="6"/>
      <c r="U30" s="6"/>
      <c r="V30" s="7"/>
      <c r="W30" s="7"/>
      <c r="X30" s="6"/>
      <c r="Y30" s="6"/>
      <c r="Z30" s="7"/>
      <c r="AA30" s="7"/>
      <c r="AB30" s="6"/>
      <c r="AC30" s="6"/>
      <c r="AD30" s="7"/>
      <c r="AE30" s="7"/>
      <c r="AF30" s="6"/>
      <c r="AG30" s="6"/>
      <c r="AH30" s="7"/>
      <c r="AI30" s="7"/>
      <c r="AJ30" s="6"/>
      <c r="AK30" s="6"/>
      <c r="AL30" s="7"/>
      <c r="AM30" s="7"/>
      <c r="AN30" s="6"/>
      <c r="AO30" s="6"/>
      <c r="AP30" s="7"/>
      <c r="AQ30" s="7"/>
      <c r="AR30" s="6"/>
      <c r="AS30" s="6"/>
      <c r="AT30" s="7"/>
      <c r="AU30" s="7"/>
      <c r="AV30" s="6"/>
      <c r="AW30" s="6"/>
      <c r="AX30" s="7"/>
      <c r="AY30" s="7"/>
      <c r="AZ30" s="6"/>
      <c r="BA30" s="6"/>
      <c r="BB30" s="7"/>
      <c r="BC30" s="7"/>
      <c r="BD30" s="6"/>
      <c r="BE30" s="6"/>
      <c r="BF30" s="7"/>
      <c r="BG30" s="7"/>
      <c r="BH30" s="6"/>
      <c r="BI30" s="6"/>
      <c r="BJ30" s="7"/>
      <c r="BK30" s="7"/>
      <c r="BL30" s="6"/>
      <c r="BM30" s="6"/>
      <c r="BN30" s="7"/>
      <c r="BO30" s="7"/>
      <c r="BP30" s="6"/>
      <c r="BQ30" s="6"/>
      <c r="BR30" s="7"/>
      <c r="BS30" s="7"/>
      <c r="BT30" s="6"/>
      <c r="BU30" s="6"/>
      <c r="BV30" s="7"/>
      <c r="BW30" s="7"/>
      <c r="BX30" s="6"/>
      <c r="BY30" s="6"/>
      <c r="BZ30" s="7"/>
      <c r="CA30" s="7"/>
      <c r="CB30" s="6"/>
      <c r="CC30" s="6"/>
      <c r="CD30" s="7"/>
      <c r="CE30" s="7"/>
      <c r="CF30" s="6"/>
      <c r="CG30" s="6"/>
      <c r="CH30" s="7"/>
      <c r="CI30" s="7"/>
      <c r="CJ30" s="6"/>
      <c r="CK30" s="6"/>
      <c r="CL30" s="7"/>
      <c r="CM30" s="7"/>
      <c r="CN30" s="6"/>
      <c r="CO30" s="6"/>
      <c r="CP30" s="7"/>
      <c r="CQ30" s="7"/>
      <c r="CR30" s="6"/>
      <c r="CS30" s="6"/>
      <c r="CT30" s="7"/>
      <c r="CU30" s="7"/>
      <c r="CV30" s="6"/>
      <c r="CW30" s="6"/>
      <c r="CX30" s="7"/>
      <c r="CY30" s="7"/>
      <c r="CZ30" s="6"/>
      <c r="DA30" s="6"/>
      <c r="DB30" s="7"/>
      <c r="DC30" s="7"/>
      <c r="DD30" s="6"/>
      <c r="DE30" s="6"/>
      <c r="DF30" s="7"/>
      <c r="DG30" s="7"/>
      <c r="DH30" s="6"/>
      <c r="DI30" s="6"/>
      <c r="DJ30" s="7"/>
      <c r="DK30" s="7"/>
      <c r="DL30" s="6"/>
      <c r="DM30" s="6"/>
      <c r="DN30" s="7"/>
      <c r="DO30" s="7"/>
      <c r="DP30" s="6"/>
      <c r="DQ30" s="6"/>
      <c r="DR30" s="7"/>
      <c r="DS30" s="7"/>
      <c r="DT30" s="6"/>
      <c r="DU30" s="6"/>
      <c r="DV30" s="7"/>
      <c r="DW30" s="7"/>
      <c r="DX30" s="6"/>
      <c r="DY30" s="6"/>
      <c r="DZ30" s="7"/>
      <c r="EA30" s="7"/>
    </row>
    <row r="31" spans="1:131">
      <c r="A31" s="74" t="s">
        <v>30</v>
      </c>
      <c r="B31" s="7"/>
      <c r="C31" s="7"/>
      <c r="D31" s="6"/>
      <c r="E31" s="6"/>
      <c r="F31" s="7"/>
      <c r="G31" s="7"/>
      <c r="H31" s="6"/>
      <c r="I31" s="6"/>
      <c r="J31" s="7"/>
      <c r="K31" s="7"/>
      <c r="L31" s="6"/>
      <c r="M31" s="6"/>
      <c r="N31" s="7"/>
      <c r="O31" s="7"/>
      <c r="P31" s="6"/>
      <c r="Q31" s="6"/>
      <c r="R31" s="7"/>
      <c r="S31" s="7"/>
      <c r="T31" s="6"/>
      <c r="U31" s="6"/>
      <c r="V31" s="7"/>
      <c r="W31" s="7"/>
      <c r="X31" s="6"/>
      <c r="Y31" s="6"/>
      <c r="Z31" s="7"/>
      <c r="AA31" s="7"/>
      <c r="AB31" s="6"/>
      <c r="AC31" s="6"/>
      <c r="AD31" s="7"/>
      <c r="AE31" s="7"/>
      <c r="AF31" s="6"/>
      <c r="AG31" s="6"/>
      <c r="AH31" s="7"/>
      <c r="AI31" s="7"/>
      <c r="AJ31" s="6"/>
      <c r="AK31" s="6"/>
      <c r="AL31" s="7"/>
      <c r="AM31" s="7"/>
      <c r="AN31" s="6"/>
      <c r="AO31" s="6"/>
      <c r="AP31" s="7"/>
      <c r="AQ31" s="7"/>
      <c r="AR31" s="6"/>
      <c r="AS31" s="6"/>
      <c r="AT31" s="7"/>
      <c r="AU31" s="7"/>
      <c r="AV31" s="6"/>
      <c r="AW31" s="6"/>
      <c r="AX31" s="7"/>
      <c r="AY31" s="7"/>
      <c r="AZ31" s="6"/>
      <c r="BA31" s="6"/>
      <c r="BB31" s="7"/>
      <c r="BC31" s="7"/>
      <c r="BD31" s="6"/>
      <c r="BE31" s="6"/>
      <c r="BF31" s="7"/>
      <c r="BG31" s="7"/>
      <c r="BH31" s="6"/>
      <c r="BI31" s="6"/>
      <c r="BJ31" s="7"/>
      <c r="BK31" s="7"/>
      <c r="BL31" s="6"/>
      <c r="BM31" s="6"/>
      <c r="BN31" s="7"/>
      <c r="BO31" s="7"/>
      <c r="BP31" s="6"/>
      <c r="BQ31" s="6"/>
      <c r="BR31" s="7"/>
      <c r="BS31" s="7"/>
      <c r="BT31" s="6"/>
      <c r="BU31" s="6"/>
      <c r="BV31" s="7"/>
      <c r="BW31" s="7"/>
      <c r="BX31" s="6"/>
      <c r="BY31" s="6"/>
      <c r="BZ31" s="7"/>
      <c r="CA31" s="7"/>
      <c r="CB31" s="6"/>
      <c r="CC31" s="6"/>
      <c r="CD31" s="7"/>
      <c r="CE31" s="7"/>
      <c r="CF31" s="6"/>
      <c r="CG31" s="6"/>
      <c r="CH31" s="7"/>
      <c r="CI31" s="7"/>
      <c r="CJ31" s="6"/>
      <c r="CK31" s="6"/>
      <c r="CL31" s="7"/>
      <c r="CM31" s="7"/>
      <c r="CN31" s="6"/>
      <c r="CO31" s="6"/>
      <c r="CP31" s="7"/>
      <c r="CQ31" s="7"/>
      <c r="CR31" s="6"/>
      <c r="CS31" s="6"/>
      <c r="CT31" s="7"/>
      <c r="CU31" s="7"/>
      <c r="CV31" s="6"/>
      <c r="CW31" s="6"/>
      <c r="CX31" s="7"/>
      <c r="CY31" s="7"/>
      <c r="CZ31" s="6"/>
      <c r="DA31" s="6"/>
      <c r="DB31" s="7"/>
      <c r="DC31" s="7"/>
      <c r="DD31" s="6"/>
      <c r="DE31" s="6"/>
      <c r="DF31" s="7"/>
      <c r="DG31" s="7"/>
      <c r="DH31" s="6"/>
      <c r="DI31" s="6"/>
      <c r="DJ31" s="7"/>
      <c r="DK31" s="7"/>
      <c r="DL31" s="6"/>
      <c r="DM31" s="6"/>
      <c r="DN31" s="7"/>
      <c r="DO31" s="7"/>
      <c r="DP31" s="6"/>
      <c r="DQ31" s="6"/>
      <c r="DR31" s="7"/>
      <c r="DS31" s="7"/>
      <c r="DT31" s="6"/>
      <c r="DU31" s="6"/>
      <c r="DV31" s="7"/>
      <c r="DW31" s="7"/>
      <c r="DX31" s="6"/>
      <c r="DY31" s="6"/>
      <c r="DZ31" s="7"/>
      <c r="EA31" s="7"/>
    </row>
    <row r="32" spans="1:131">
      <c r="A32" t="s">
        <v>31</v>
      </c>
      <c r="B32" s="7">
        <v>655631680.19999993</v>
      </c>
      <c r="C32" s="7">
        <v>1456994044.4000001</v>
      </c>
      <c r="D32" s="6">
        <v>220390297.50000003</v>
      </c>
      <c r="E32" s="6">
        <v>833366779.20000005</v>
      </c>
      <c r="F32" s="7">
        <v>58499962</v>
      </c>
      <c r="G32" s="7">
        <v>87808136</v>
      </c>
      <c r="H32" s="6">
        <v>7140278.5000000009</v>
      </c>
      <c r="I32" s="6">
        <v>9104945.4000000004</v>
      </c>
      <c r="J32" s="7">
        <v>44390800</v>
      </c>
      <c r="K32" s="7">
        <v>52430036</v>
      </c>
      <c r="L32" s="6">
        <v>53316246</v>
      </c>
      <c r="M32" s="6">
        <v>76148578</v>
      </c>
      <c r="N32" s="7">
        <v>24000263</v>
      </c>
      <c r="O32" s="7">
        <v>27710312</v>
      </c>
      <c r="P32" s="6">
        <v>164924</v>
      </c>
      <c r="Q32" s="6">
        <v>732637</v>
      </c>
      <c r="R32" s="7">
        <v>37419137</v>
      </c>
      <c r="S32" s="7">
        <v>76291015</v>
      </c>
      <c r="T32" s="6">
        <v>7625050</v>
      </c>
      <c r="U32" s="6">
        <v>9312725</v>
      </c>
      <c r="V32" s="7">
        <v>1692251</v>
      </c>
      <c r="W32" s="7">
        <v>2132583</v>
      </c>
      <c r="X32" s="6">
        <v>7636021</v>
      </c>
      <c r="Y32" s="6">
        <v>8832388</v>
      </c>
      <c r="Z32" s="7">
        <v>11070260</v>
      </c>
      <c r="AA32" s="7">
        <v>11771989</v>
      </c>
      <c r="AB32" s="6">
        <v>44635</v>
      </c>
      <c r="AC32" s="6">
        <v>76034</v>
      </c>
      <c r="AD32" s="7">
        <v>1503037</v>
      </c>
      <c r="AE32" s="7">
        <v>1627853</v>
      </c>
      <c r="AF32" s="6">
        <v>6746388</v>
      </c>
      <c r="AG32" s="6">
        <v>8650320</v>
      </c>
      <c r="AH32" s="7">
        <v>1879259</v>
      </c>
      <c r="AI32" s="7">
        <v>2624607</v>
      </c>
      <c r="AJ32" s="6">
        <v>99808</v>
      </c>
      <c r="AK32" s="6">
        <v>129160</v>
      </c>
      <c r="AL32" s="7">
        <v>4368322</v>
      </c>
      <c r="AM32" s="7">
        <v>6554929</v>
      </c>
      <c r="AN32" s="6">
        <v>2933276</v>
      </c>
      <c r="AO32" s="6">
        <v>3357441</v>
      </c>
      <c r="AP32" s="7">
        <v>1011496</v>
      </c>
      <c r="AQ32" s="7">
        <v>1295774</v>
      </c>
      <c r="AR32" s="6">
        <v>1394408</v>
      </c>
      <c r="AS32" s="6">
        <v>2345090</v>
      </c>
      <c r="AT32" s="7">
        <v>5517839</v>
      </c>
      <c r="AU32" s="7">
        <v>8184884</v>
      </c>
      <c r="AV32" s="6">
        <v>365659</v>
      </c>
      <c r="AW32" s="6">
        <v>615208</v>
      </c>
      <c r="AX32" s="7">
        <v>384952</v>
      </c>
      <c r="AY32" s="7">
        <v>593913</v>
      </c>
      <c r="AZ32" s="6">
        <v>1817446</v>
      </c>
      <c r="BA32" s="6">
        <v>2689818</v>
      </c>
      <c r="BB32" s="7">
        <v>264994</v>
      </c>
      <c r="BC32" s="7">
        <v>543131</v>
      </c>
      <c r="BD32" s="6">
        <v>32051</v>
      </c>
      <c r="BE32" s="6">
        <v>47575</v>
      </c>
      <c r="BF32" s="7">
        <v>130682</v>
      </c>
      <c r="BG32" s="7">
        <v>192404</v>
      </c>
      <c r="BH32" s="6">
        <v>987748</v>
      </c>
      <c r="BI32" s="6">
        <v>1217671</v>
      </c>
      <c r="BJ32" s="7">
        <v>1826183</v>
      </c>
      <c r="BK32" s="7">
        <v>2581643</v>
      </c>
      <c r="BL32" s="6">
        <v>841513</v>
      </c>
      <c r="BM32" s="6">
        <v>1439167</v>
      </c>
      <c r="BN32" s="7">
        <v>50382</v>
      </c>
      <c r="BO32" s="7">
        <v>72928</v>
      </c>
      <c r="BP32" s="6">
        <v>3127330</v>
      </c>
      <c r="BQ32" s="6">
        <v>3979145</v>
      </c>
      <c r="BR32" s="7">
        <v>9344130</v>
      </c>
      <c r="BS32" s="7">
        <v>12426838</v>
      </c>
      <c r="BT32" s="6">
        <v>34883751</v>
      </c>
      <c r="BU32" s="6">
        <v>56625176</v>
      </c>
      <c r="BV32" s="7">
        <v>4540243</v>
      </c>
      <c r="BW32" s="7">
        <v>8017347</v>
      </c>
      <c r="BX32" s="6">
        <v>4655906</v>
      </c>
      <c r="BY32" s="6">
        <v>5699654</v>
      </c>
      <c r="BZ32" s="7">
        <v>3339305</v>
      </c>
      <c r="CA32" s="7">
        <v>4413411</v>
      </c>
      <c r="CB32" s="6">
        <v>1133567</v>
      </c>
      <c r="CC32" s="6">
        <v>1213114</v>
      </c>
      <c r="CD32" s="7">
        <v>1633115</v>
      </c>
      <c r="CE32" s="7">
        <v>1786393</v>
      </c>
      <c r="CF32" s="6">
        <v>751104</v>
      </c>
      <c r="CG32" s="6">
        <v>777271</v>
      </c>
      <c r="CH32" s="7">
        <v>521182</v>
      </c>
      <c r="CI32" s="7">
        <v>719914</v>
      </c>
      <c r="CJ32" s="6">
        <v>10310.5</v>
      </c>
      <c r="CK32" s="6">
        <v>10310.5</v>
      </c>
      <c r="CL32" s="7">
        <v>1436446</v>
      </c>
      <c r="CM32" s="7">
        <v>2330534</v>
      </c>
      <c r="CN32" s="6">
        <v>1535595</v>
      </c>
      <c r="CO32" s="6">
        <v>1960935</v>
      </c>
      <c r="CP32" s="7">
        <v>9999506</v>
      </c>
      <c r="CQ32" s="7">
        <v>16289373</v>
      </c>
      <c r="CR32" s="6">
        <v>7969182</v>
      </c>
      <c r="CS32" s="6">
        <v>13226991</v>
      </c>
      <c r="CT32" s="7">
        <v>1108817</v>
      </c>
      <c r="CU32" s="7">
        <v>1709663</v>
      </c>
      <c r="CV32" s="6">
        <v>568383.69999999995</v>
      </c>
      <c r="CW32" s="6">
        <v>598906.69999999995</v>
      </c>
      <c r="CX32" s="7">
        <v>9749073</v>
      </c>
      <c r="CY32" s="7">
        <v>13986522.600000001</v>
      </c>
      <c r="CZ32" s="6">
        <v>22667785</v>
      </c>
      <c r="DA32" s="6">
        <v>28831258</v>
      </c>
      <c r="DB32" s="7">
        <v>5708721</v>
      </c>
      <c r="DC32" s="7">
        <v>7553584</v>
      </c>
      <c r="DD32" s="6">
        <v>1190395</v>
      </c>
      <c r="DE32" s="6">
        <v>1764663</v>
      </c>
      <c r="DF32" s="7">
        <v>696271</v>
      </c>
      <c r="DG32" s="7">
        <v>792170</v>
      </c>
      <c r="DH32" s="6">
        <v>288448</v>
      </c>
      <c r="DI32" s="6">
        <v>455885</v>
      </c>
      <c r="DJ32" s="7">
        <v>4628708</v>
      </c>
      <c r="DK32" s="7">
        <v>4914073</v>
      </c>
      <c r="DL32" s="6">
        <v>3049211</v>
      </c>
      <c r="DM32" s="6">
        <v>4637560</v>
      </c>
      <c r="DN32" s="7">
        <v>1399205</v>
      </c>
      <c r="DO32" s="7">
        <v>2288782</v>
      </c>
      <c r="DP32" s="6">
        <v>5695157</v>
      </c>
      <c r="DQ32" s="6">
        <v>6392224</v>
      </c>
      <c r="DR32" s="7">
        <v>3262831</v>
      </c>
      <c r="DS32" s="7">
        <v>6185049</v>
      </c>
      <c r="DT32" s="6">
        <v>1438625</v>
      </c>
      <c r="DU32" s="6">
        <v>1962938</v>
      </c>
      <c r="DV32" s="7">
        <v>971952</v>
      </c>
      <c r="DW32" s="7">
        <v>1203998</v>
      </c>
      <c r="DX32" s="6">
        <v>2319150</v>
      </c>
      <c r="DY32" s="6">
        <v>3073325</v>
      </c>
      <c r="DZ32" s="7">
        <v>462707</v>
      </c>
      <c r="EA32" s="7">
        <v>685363</v>
      </c>
    </row>
    <row r="33" spans="1:131">
      <c r="A33" s="77" t="s">
        <v>32</v>
      </c>
      <c r="B33" s="9">
        <v>83404112.700000003</v>
      </c>
      <c r="C33" s="9">
        <v>70757168</v>
      </c>
      <c r="D33" s="8">
        <v>24867533.800000001</v>
      </c>
      <c r="E33" s="8">
        <v>22619874.699999999</v>
      </c>
      <c r="F33" s="9">
        <v>5464701</v>
      </c>
      <c r="G33" s="9">
        <v>2484045</v>
      </c>
      <c r="H33" s="8">
        <v>2500713.4000000004</v>
      </c>
      <c r="I33" s="8">
        <v>1821414.6</v>
      </c>
      <c r="J33" s="9">
        <v>5341040</v>
      </c>
      <c r="K33" s="9">
        <v>6213867</v>
      </c>
      <c r="L33" s="8">
        <v>6233239</v>
      </c>
      <c r="M33" s="8">
        <v>5346002</v>
      </c>
      <c r="N33" s="9">
        <v>1358976</v>
      </c>
      <c r="O33" s="9">
        <v>1777498</v>
      </c>
      <c r="P33" s="8">
        <v>175669</v>
      </c>
      <c r="Q33" s="8">
        <v>7169</v>
      </c>
      <c r="R33" s="9">
        <v>5169161</v>
      </c>
      <c r="S33" s="9">
        <v>2777535</v>
      </c>
      <c r="T33" s="8">
        <v>1212100</v>
      </c>
      <c r="U33" s="8">
        <v>308770</v>
      </c>
      <c r="V33" s="9">
        <v>105211</v>
      </c>
      <c r="W33" s="9">
        <v>92036</v>
      </c>
      <c r="X33" s="8">
        <v>388217</v>
      </c>
      <c r="Y33" s="8">
        <v>289106</v>
      </c>
      <c r="Z33" s="9">
        <v>6028991</v>
      </c>
      <c r="AA33" s="9">
        <v>5704119</v>
      </c>
      <c r="AB33" s="8">
        <v>55067</v>
      </c>
      <c r="AC33" s="8">
        <v>30837</v>
      </c>
      <c r="AD33" s="9">
        <v>988424</v>
      </c>
      <c r="AE33" s="9">
        <v>885317</v>
      </c>
      <c r="AF33" s="8">
        <v>1182164</v>
      </c>
      <c r="AG33" s="8">
        <v>1693886</v>
      </c>
      <c r="AH33" s="9">
        <v>308840</v>
      </c>
      <c r="AI33" s="9">
        <v>231677</v>
      </c>
      <c r="AJ33" s="8">
        <v>69478</v>
      </c>
      <c r="AK33" s="8">
        <v>36314</v>
      </c>
      <c r="AL33" s="9">
        <v>1064660</v>
      </c>
      <c r="AM33" s="9">
        <v>307460</v>
      </c>
      <c r="AN33" s="8">
        <v>280965</v>
      </c>
      <c r="AO33" s="8">
        <v>329479</v>
      </c>
      <c r="AP33" s="9">
        <v>270751</v>
      </c>
      <c r="AQ33" s="9">
        <v>189999</v>
      </c>
      <c r="AR33" s="8">
        <v>408923</v>
      </c>
      <c r="AS33" s="8">
        <v>511005</v>
      </c>
      <c r="AT33" s="9">
        <v>1047349</v>
      </c>
      <c r="AU33" s="9">
        <v>1915280</v>
      </c>
      <c r="AV33" s="8">
        <v>189120</v>
      </c>
      <c r="AW33" s="8">
        <v>51605</v>
      </c>
      <c r="AX33" s="9">
        <v>110948</v>
      </c>
      <c r="AY33" s="9">
        <v>35935</v>
      </c>
      <c r="AZ33" s="8">
        <v>229562</v>
      </c>
      <c r="BA33" s="8">
        <v>230297</v>
      </c>
      <c r="BB33" s="9">
        <v>115705</v>
      </c>
      <c r="BC33" s="9">
        <v>115705</v>
      </c>
      <c r="BD33" s="8">
        <v>5330</v>
      </c>
      <c r="BE33" s="8">
        <v>4732</v>
      </c>
      <c r="BF33" s="9">
        <v>168978</v>
      </c>
      <c r="BG33" s="9">
        <v>81215</v>
      </c>
      <c r="BH33" s="8">
        <v>80960</v>
      </c>
      <c r="BI33" s="8">
        <v>67351</v>
      </c>
      <c r="BJ33" s="9">
        <v>433183</v>
      </c>
      <c r="BK33" s="9">
        <v>174078</v>
      </c>
      <c r="BL33" s="8">
        <v>70547</v>
      </c>
      <c r="BM33" s="8">
        <v>70547</v>
      </c>
      <c r="BN33" s="9">
        <v>9048</v>
      </c>
      <c r="BO33" s="9">
        <v>4048</v>
      </c>
      <c r="BP33" s="8">
        <v>343335</v>
      </c>
      <c r="BQ33" s="8">
        <v>260541</v>
      </c>
      <c r="BR33" s="9">
        <v>789632</v>
      </c>
      <c r="BS33" s="9">
        <v>644177</v>
      </c>
      <c r="BT33" s="8">
        <v>2849822</v>
      </c>
      <c r="BU33" s="8">
        <v>3428221</v>
      </c>
      <c r="BV33" s="9">
        <v>796893</v>
      </c>
      <c r="BW33" s="9">
        <v>620524</v>
      </c>
      <c r="BX33" s="8">
        <v>782486</v>
      </c>
      <c r="BY33" s="8">
        <v>535272</v>
      </c>
      <c r="BZ33" s="9">
        <v>597293</v>
      </c>
      <c r="CA33" s="9">
        <v>525836</v>
      </c>
      <c r="CB33" s="8">
        <v>191886</v>
      </c>
      <c r="CC33" s="8">
        <v>94999</v>
      </c>
      <c r="CD33" s="9">
        <v>87752</v>
      </c>
      <c r="CE33" s="9">
        <v>69774</v>
      </c>
      <c r="CF33" s="8">
        <v>54150</v>
      </c>
      <c r="CG33" s="8">
        <v>54150</v>
      </c>
      <c r="CH33" s="9">
        <v>111393</v>
      </c>
      <c r="CI33" s="9">
        <v>74150</v>
      </c>
      <c r="CJ33" s="8">
        <v>3980.2000000000003</v>
      </c>
      <c r="CK33" s="8">
        <v>3980.2000000000003</v>
      </c>
      <c r="CL33" s="9">
        <v>410977</v>
      </c>
      <c r="CM33" s="9">
        <v>210353</v>
      </c>
      <c r="CN33" s="8">
        <v>121471</v>
      </c>
      <c r="CO33" s="8">
        <v>65129</v>
      </c>
      <c r="CP33" s="9">
        <v>1033013</v>
      </c>
      <c r="CQ33" s="9">
        <v>1072178</v>
      </c>
      <c r="CR33" s="8">
        <v>1225647</v>
      </c>
      <c r="CS33" s="8">
        <v>1873556</v>
      </c>
      <c r="CT33" s="9">
        <v>143021</v>
      </c>
      <c r="CU33" s="9">
        <v>86961</v>
      </c>
      <c r="CV33" s="8">
        <v>13162.7</v>
      </c>
      <c r="CW33" s="8">
        <v>10910.900000000001</v>
      </c>
      <c r="CX33" s="9">
        <v>1576436.6</v>
      </c>
      <c r="CY33" s="9">
        <v>718300.60000000009</v>
      </c>
      <c r="CZ33" s="8">
        <v>1139187</v>
      </c>
      <c r="DA33" s="8">
        <v>996348</v>
      </c>
      <c r="DB33" s="9">
        <v>296223</v>
      </c>
      <c r="DC33" s="9">
        <v>270073</v>
      </c>
      <c r="DD33" s="8">
        <v>561638</v>
      </c>
      <c r="DE33" s="8">
        <v>198464</v>
      </c>
      <c r="DF33" s="9">
        <v>223501</v>
      </c>
      <c r="DG33" s="9">
        <v>118710</v>
      </c>
      <c r="DH33" s="8">
        <v>136253</v>
      </c>
      <c r="DI33" s="8">
        <v>33909</v>
      </c>
      <c r="DJ33" s="9">
        <v>383761</v>
      </c>
      <c r="DK33" s="9">
        <v>348281</v>
      </c>
      <c r="DL33" s="8">
        <v>1214827</v>
      </c>
      <c r="DM33" s="8">
        <v>365838</v>
      </c>
      <c r="DN33" s="9">
        <v>414688</v>
      </c>
      <c r="DO33" s="9">
        <v>139332</v>
      </c>
      <c r="DP33" s="8">
        <v>331859</v>
      </c>
      <c r="DQ33" s="8">
        <v>331859</v>
      </c>
      <c r="DR33" s="9">
        <v>431369</v>
      </c>
      <c r="DS33" s="9">
        <v>380322</v>
      </c>
      <c r="DT33" s="8">
        <v>79332</v>
      </c>
      <c r="DU33" s="8">
        <v>410086</v>
      </c>
      <c r="DV33" s="9">
        <v>322821</v>
      </c>
      <c r="DW33" s="9">
        <v>104288</v>
      </c>
      <c r="DX33" s="8">
        <v>601430</v>
      </c>
      <c r="DY33" s="8">
        <v>213570</v>
      </c>
      <c r="DZ33" s="9">
        <v>199319</v>
      </c>
      <c r="EA33" s="9">
        <v>88872</v>
      </c>
    </row>
    <row r="34" spans="1:131">
      <c r="A34" t="s">
        <v>33</v>
      </c>
      <c r="B34" s="7">
        <f t="shared" ref="B34:C34" si="6">B32+B33</f>
        <v>739035792.89999998</v>
      </c>
      <c r="C34" s="7">
        <f t="shared" si="6"/>
        <v>1527751212.4000001</v>
      </c>
      <c r="D34" s="6">
        <f>D32+D33</f>
        <v>245257831.30000004</v>
      </c>
      <c r="E34" s="6">
        <f t="shared" ref="E34:BR34" si="7">E32+E33</f>
        <v>855986653.9000001</v>
      </c>
      <c r="F34" s="7">
        <f t="shared" si="7"/>
        <v>63964663</v>
      </c>
      <c r="G34" s="7">
        <f t="shared" si="7"/>
        <v>90292181</v>
      </c>
      <c r="H34" s="6">
        <f t="shared" si="7"/>
        <v>9640991.9000000022</v>
      </c>
      <c r="I34" s="6">
        <f t="shared" si="7"/>
        <v>10926360</v>
      </c>
      <c r="J34" s="7">
        <f t="shared" si="7"/>
        <v>49731840</v>
      </c>
      <c r="K34" s="7">
        <f t="shared" si="7"/>
        <v>58643903</v>
      </c>
      <c r="L34" s="6">
        <f t="shared" si="7"/>
        <v>59549485</v>
      </c>
      <c r="M34" s="6">
        <f t="shared" si="7"/>
        <v>81494580</v>
      </c>
      <c r="N34" s="7">
        <f t="shared" si="7"/>
        <v>25359239</v>
      </c>
      <c r="O34" s="7">
        <f t="shared" si="7"/>
        <v>29487810</v>
      </c>
      <c r="P34" s="6">
        <f t="shared" si="7"/>
        <v>340593</v>
      </c>
      <c r="Q34" s="6">
        <f t="shared" si="7"/>
        <v>739806</v>
      </c>
      <c r="R34" s="7">
        <f t="shared" si="7"/>
        <v>42588298</v>
      </c>
      <c r="S34" s="7">
        <f t="shared" si="7"/>
        <v>79068550</v>
      </c>
      <c r="T34" s="6">
        <f t="shared" si="7"/>
        <v>8837150</v>
      </c>
      <c r="U34" s="6">
        <f t="shared" si="7"/>
        <v>9621495</v>
      </c>
      <c r="V34" s="7">
        <f t="shared" si="7"/>
        <v>1797462</v>
      </c>
      <c r="W34" s="7">
        <f t="shared" si="7"/>
        <v>2224619</v>
      </c>
      <c r="X34" s="6">
        <f t="shared" si="7"/>
        <v>8024238</v>
      </c>
      <c r="Y34" s="6">
        <f t="shared" si="7"/>
        <v>9121494</v>
      </c>
      <c r="Z34" s="7">
        <f t="shared" si="7"/>
        <v>17099251</v>
      </c>
      <c r="AA34" s="7">
        <f t="shared" si="7"/>
        <v>17476108</v>
      </c>
      <c r="AB34" s="6">
        <f t="shared" si="7"/>
        <v>99702</v>
      </c>
      <c r="AC34" s="6">
        <f t="shared" si="7"/>
        <v>106871</v>
      </c>
      <c r="AD34" s="7">
        <f t="shared" si="7"/>
        <v>2491461</v>
      </c>
      <c r="AE34" s="7">
        <f t="shared" si="7"/>
        <v>2513170</v>
      </c>
      <c r="AF34" s="6">
        <f t="shared" si="7"/>
        <v>7928552</v>
      </c>
      <c r="AG34" s="6">
        <f t="shared" si="7"/>
        <v>10344206</v>
      </c>
      <c r="AH34" s="7">
        <f t="shared" si="7"/>
        <v>2188099</v>
      </c>
      <c r="AI34" s="7">
        <f t="shared" si="7"/>
        <v>2856284</v>
      </c>
      <c r="AJ34" s="6">
        <f t="shared" si="7"/>
        <v>169286</v>
      </c>
      <c r="AK34" s="6">
        <f t="shared" si="7"/>
        <v>165474</v>
      </c>
      <c r="AL34" s="7">
        <f t="shared" si="7"/>
        <v>5432982</v>
      </c>
      <c r="AM34" s="7">
        <f t="shared" si="7"/>
        <v>6862389</v>
      </c>
      <c r="AN34" s="6">
        <f t="shared" si="7"/>
        <v>3214241</v>
      </c>
      <c r="AO34" s="6">
        <f t="shared" si="7"/>
        <v>3686920</v>
      </c>
      <c r="AP34" s="7">
        <f t="shared" si="7"/>
        <v>1282247</v>
      </c>
      <c r="AQ34" s="7">
        <f t="shared" si="7"/>
        <v>1485773</v>
      </c>
      <c r="AR34" s="6">
        <f t="shared" si="7"/>
        <v>1803331</v>
      </c>
      <c r="AS34" s="6">
        <f t="shared" si="7"/>
        <v>2856095</v>
      </c>
      <c r="AT34" s="7">
        <f t="shared" si="7"/>
        <v>6565188</v>
      </c>
      <c r="AU34" s="7">
        <f t="shared" si="7"/>
        <v>10100164</v>
      </c>
      <c r="AV34" s="6">
        <f t="shared" si="7"/>
        <v>554779</v>
      </c>
      <c r="AW34" s="6">
        <f t="shared" si="7"/>
        <v>666813</v>
      </c>
      <c r="AX34" s="7">
        <f t="shared" si="7"/>
        <v>495900</v>
      </c>
      <c r="AY34" s="7">
        <f t="shared" si="7"/>
        <v>629848</v>
      </c>
      <c r="AZ34" s="6">
        <f t="shared" si="7"/>
        <v>2047008</v>
      </c>
      <c r="BA34" s="6">
        <f t="shared" si="7"/>
        <v>2920115</v>
      </c>
      <c r="BB34" s="7">
        <f t="shared" si="7"/>
        <v>380699</v>
      </c>
      <c r="BC34" s="7">
        <f t="shared" si="7"/>
        <v>658836</v>
      </c>
      <c r="BD34" s="6">
        <f t="shared" si="7"/>
        <v>37381</v>
      </c>
      <c r="BE34" s="6">
        <f t="shared" si="7"/>
        <v>52307</v>
      </c>
      <c r="BF34" s="7">
        <f t="shared" si="7"/>
        <v>299660</v>
      </c>
      <c r="BG34" s="7">
        <f t="shared" si="7"/>
        <v>273619</v>
      </c>
      <c r="BH34" s="6">
        <f t="shared" si="7"/>
        <v>1068708</v>
      </c>
      <c r="BI34" s="6">
        <f t="shared" si="7"/>
        <v>1285022</v>
      </c>
      <c r="BJ34" s="7">
        <f t="shared" si="7"/>
        <v>2259366</v>
      </c>
      <c r="BK34" s="7">
        <f t="shared" si="7"/>
        <v>2755721</v>
      </c>
      <c r="BL34" s="6">
        <f t="shared" si="7"/>
        <v>912060</v>
      </c>
      <c r="BM34" s="6">
        <f t="shared" si="7"/>
        <v>1509714</v>
      </c>
      <c r="BN34" s="7">
        <f t="shared" si="7"/>
        <v>59430</v>
      </c>
      <c r="BO34" s="7">
        <f t="shared" si="7"/>
        <v>76976</v>
      </c>
      <c r="BP34" s="6">
        <f t="shared" si="7"/>
        <v>3470665</v>
      </c>
      <c r="BQ34" s="6">
        <f t="shared" si="7"/>
        <v>4239686</v>
      </c>
      <c r="BR34" s="7">
        <f t="shared" si="7"/>
        <v>10133762</v>
      </c>
      <c r="BS34" s="7">
        <f t="shared" ref="BS34:EA34" si="8">BS32+BS33</f>
        <v>13071015</v>
      </c>
      <c r="BT34" s="6">
        <f t="shared" si="8"/>
        <v>37733573</v>
      </c>
      <c r="BU34" s="6">
        <f t="shared" si="8"/>
        <v>60053397</v>
      </c>
      <c r="BV34" s="7">
        <f t="shared" si="8"/>
        <v>5337136</v>
      </c>
      <c r="BW34" s="7">
        <f t="shared" si="8"/>
        <v>8637871</v>
      </c>
      <c r="BX34" s="6">
        <f t="shared" si="8"/>
        <v>5438392</v>
      </c>
      <c r="BY34" s="6">
        <f t="shared" si="8"/>
        <v>6234926</v>
      </c>
      <c r="BZ34" s="7">
        <f t="shared" si="8"/>
        <v>3936598</v>
      </c>
      <c r="CA34" s="7">
        <f t="shared" si="8"/>
        <v>4939247</v>
      </c>
      <c r="CB34" s="6">
        <f t="shared" si="8"/>
        <v>1325453</v>
      </c>
      <c r="CC34" s="6">
        <f t="shared" si="8"/>
        <v>1308113</v>
      </c>
      <c r="CD34" s="7">
        <f t="shared" si="8"/>
        <v>1720867</v>
      </c>
      <c r="CE34" s="7">
        <f t="shared" si="8"/>
        <v>1856167</v>
      </c>
      <c r="CF34" s="6">
        <f t="shared" si="8"/>
        <v>805254</v>
      </c>
      <c r="CG34" s="6">
        <f t="shared" si="8"/>
        <v>831421</v>
      </c>
      <c r="CH34" s="7">
        <f t="shared" si="8"/>
        <v>632575</v>
      </c>
      <c r="CI34" s="7">
        <f t="shared" si="8"/>
        <v>794064</v>
      </c>
      <c r="CJ34" s="6">
        <f t="shared" si="8"/>
        <v>14290.7</v>
      </c>
      <c r="CK34" s="6">
        <f t="shared" si="8"/>
        <v>14290.7</v>
      </c>
      <c r="CL34" s="7">
        <f t="shared" si="8"/>
        <v>1847423</v>
      </c>
      <c r="CM34" s="7">
        <f t="shared" si="8"/>
        <v>2540887</v>
      </c>
      <c r="CN34" s="6">
        <f t="shared" si="8"/>
        <v>1657066</v>
      </c>
      <c r="CO34" s="6">
        <f t="shared" si="8"/>
        <v>2026064</v>
      </c>
      <c r="CP34" s="7">
        <f t="shared" si="8"/>
        <v>11032519</v>
      </c>
      <c r="CQ34" s="7">
        <f t="shared" si="8"/>
        <v>17361551</v>
      </c>
      <c r="CR34" s="6">
        <f t="shared" si="8"/>
        <v>9194829</v>
      </c>
      <c r="CS34" s="6">
        <f t="shared" si="8"/>
        <v>15100547</v>
      </c>
      <c r="CT34" s="7">
        <f t="shared" si="8"/>
        <v>1251838</v>
      </c>
      <c r="CU34" s="7">
        <f t="shared" si="8"/>
        <v>1796624</v>
      </c>
      <c r="CV34" s="6">
        <f t="shared" si="8"/>
        <v>581546.39999999991</v>
      </c>
      <c r="CW34" s="6">
        <f t="shared" si="8"/>
        <v>609817.59999999998</v>
      </c>
      <c r="CX34" s="7">
        <f t="shared" si="8"/>
        <v>11325509.6</v>
      </c>
      <c r="CY34" s="7">
        <f t="shared" si="8"/>
        <v>14704823.200000001</v>
      </c>
      <c r="CZ34" s="6">
        <f t="shared" si="8"/>
        <v>23806972</v>
      </c>
      <c r="DA34" s="6">
        <f t="shared" si="8"/>
        <v>29827606</v>
      </c>
      <c r="DB34" s="7">
        <f t="shared" si="8"/>
        <v>6004944</v>
      </c>
      <c r="DC34" s="7">
        <f t="shared" si="8"/>
        <v>7823657</v>
      </c>
      <c r="DD34" s="6">
        <f t="shared" si="8"/>
        <v>1752033</v>
      </c>
      <c r="DE34" s="6">
        <f t="shared" si="8"/>
        <v>1963127</v>
      </c>
      <c r="DF34" s="7">
        <f t="shared" si="8"/>
        <v>919772</v>
      </c>
      <c r="DG34" s="7">
        <f t="shared" si="8"/>
        <v>910880</v>
      </c>
      <c r="DH34" s="6">
        <f t="shared" si="8"/>
        <v>424701</v>
      </c>
      <c r="DI34" s="6">
        <f t="shared" si="8"/>
        <v>489794</v>
      </c>
      <c r="DJ34" s="7">
        <f t="shared" si="8"/>
        <v>5012469</v>
      </c>
      <c r="DK34" s="7">
        <f t="shared" si="8"/>
        <v>5262354</v>
      </c>
      <c r="DL34" s="6">
        <f t="shared" si="8"/>
        <v>4264038</v>
      </c>
      <c r="DM34" s="6">
        <f t="shared" si="8"/>
        <v>5003398</v>
      </c>
      <c r="DN34" s="7">
        <f t="shared" si="8"/>
        <v>1813893</v>
      </c>
      <c r="DO34" s="7">
        <f t="shared" si="8"/>
        <v>2428114</v>
      </c>
      <c r="DP34" s="6">
        <f t="shared" si="8"/>
        <v>6027016</v>
      </c>
      <c r="DQ34" s="6">
        <f t="shared" si="8"/>
        <v>6724083</v>
      </c>
      <c r="DR34" s="7">
        <f t="shared" si="8"/>
        <v>3694200</v>
      </c>
      <c r="DS34" s="7">
        <f t="shared" si="8"/>
        <v>6565371</v>
      </c>
      <c r="DT34" s="6">
        <f t="shared" si="8"/>
        <v>1517957</v>
      </c>
      <c r="DU34" s="6">
        <f t="shared" si="8"/>
        <v>2373024</v>
      </c>
      <c r="DV34" s="7">
        <f t="shared" si="8"/>
        <v>1294773</v>
      </c>
      <c r="DW34" s="7">
        <f t="shared" si="8"/>
        <v>1308286</v>
      </c>
      <c r="DX34" s="6">
        <f t="shared" si="8"/>
        <v>2920580</v>
      </c>
      <c r="DY34" s="6">
        <f t="shared" si="8"/>
        <v>3286895</v>
      </c>
      <c r="DZ34" s="7">
        <f t="shared" si="8"/>
        <v>662026</v>
      </c>
      <c r="EA34" s="7">
        <f t="shared" si="8"/>
        <v>774235</v>
      </c>
    </row>
    <row r="35" spans="1:131">
      <c r="A35" t="s">
        <v>34</v>
      </c>
      <c r="B35" s="7">
        <v>125092010.99999999</v>
      </c>
      <c r="C35" s="7">
        <v>163217385.29999998</v>
      </c>
      <c r="D35" s="6">
        <v>34468838.400000006</v>
      </c>
      <c r="E35" s="6">
        <v>76362484.099999994</v>
      </c>
      <c r="F35" s="7">
        <v>6406431</v>
      </c>
      <c r="G35" s="7">
        <v>6405961</v>
      </c>
      <c r="H35" s="6">
        <v>764833.5</v>
      </c>
      <c r="I35" s="6">
        <v>700237.60000000009</v>
      </c>
      <c r="J35" s="7">
        <v>7416079</v>
      </c>
      <c r="K35" s="7">
        <v>4765421</v>
      </c>
      <c r="L35" s="6">
        <v>10811958</v>
      </c>
      <c r="M35" s="6">
        <v>12423186</v>
      </c>
      <c r="N35" s="7">
        <v>2879297</v>
      </c>
      <c r="O35" s="7">
        <v>2495317</v>
      </c>
      <c r="P35" s="6">
        <v>329607</v>
      </c>
      <c r="Q35" s="6">
        <v>220226</v>
      </c>
      <c r="R35" s="7">
        <v>4653525</v>
      </c>
      <c r="S35" s="7">
        <v>8717549</v>
      </c>
      <c r="T35" s="6">
        <v>3081696</v>
      </c>
      <c r="U35" s="6">
        <v>2817560</v>
      </c>
      <c r="V35" s="7">
        <v>529473</v>
      </c>
      <c r="W35" s="7">
        <v>425636</v>
      </c>
      <c r="X35" s="6">
        <v>1439819</v>
      </c>
      <c r="Y35" s="6">
        <v>1290277</v>
      </c>
      <c r="Z35" s="7">
        <v>2745298</v>
      </c>
      <c r="AA35" s="7">
        <v>2875139</v>
      </c>
      <c r="AB35" s="6">
        <v>37057</v>
      </c>
      <c r="AC35" s="6">
        <v>46720</v>
      </c>
      <c r="AD35" s="7">
        <v>2016735</v>
      </c>
      <c r="AE35" s="7">
        <v>2010011</v>
      </c>
      <c r="AF35" s="6">
        <v>1896390</v>
      </c>
      <c r="AG35" s="6">
        <v>1706405</v>
      </c>
      <c r="AH35" s="7">
        <v>366803</v>
      </c>
      <c r="AI35" s="7">
        <v>298405</v>
      </c>
      <c r="AJ35" s="6">
        <v>138810</v>
      </c>
      <c r="AK35" s="6">
        <v>115699</v>
      </c>
      <c r="AL35" s="7">
        <v>421271</v>
      </c>
      <c r="AM35" s="7">
        <v>580863</v>
      </c>
      <c r="AN35" s="6">
        <v>377584</v>
      </c>
      <c r="AO35" s="6">
        <v>294907</v>
      </c>
      <c r="AP35" s="7">
        <v>349939</v>
      </c>
      <c r="AQ35" s="7">
        <v>239184</v>
      </c>
      <c r="AR35" s="6">
        <v>728573</v>
      </c>
      <c r="AS35" s="6">
        <v>381579</v>
      </c>
      <c r="AT35" s="7">
        <v>1327524</v>
      </c>
      <c r="AU35" s="7">
        <v>1351352</v>
      </c>
      <c r="AV35" s="6">
        <v>296827</v>
      </c>
      <c r="AW35" s="6">
        <v>342887</v>
      </c>
      <c r="AX35" s="7">
        <v>151627</v>
      </c>
      <c r="AY35" s="7">
        <v>91720</v>
      </c>
      <c r="AZ35" s="6">
        <v>490950</v>
      </c>
      <c r="BA35" s="6">
        <v>576222</v>
      </c>
      <c r="BB35" s="7">
        <v>621501</v>
      </c>
      <c r="BC35" s="7">
        <v>330884</v>
      </c>
      <c r="BD35" s="6">
        <v>99410</v>
      </c>
      <c r="BE35" s="6">
        <v>90578</v>
      </c>
      <c r="BF35" s="7">
        <v>119607</v>
      </c>
      <c r="BG35" s="7">
        <v>100523</v>
      </c>
      <c r="BH35" s="6">
        <v>323787</v>
      </c>
      <c r="BI35" s="6">
        <v>239383</v>
      </c>
      <c r="BJ35" s="7">
        <v>792767</v>
      </c>
      <c r="BK35" s="7">
        <v>522394</v>
      </c>
      <c r="BL35" s="6">
        <v>545075</v>
      </c>
      <c r="BM35" s="6">
        <v>247934</v>
      </c>
      <c r="BN35" s="7">
        <v>92286</v>
      </c>
      <c r="BO35" s="7">
        <v>72546</v>
      </c>
      <c r="BP35" s="6">
        <v>612709</v>
      </c>
      <c r="BQ35" s="6">
        <v>396379</v>
      </c>
      <c r="BR35" s="7">
        <v>1000803</v>
      </c>
      <c r="BS35" s="7">
        <v>1468127</v>
      </c>
      <c r="BT35" s="6">
        <v>7241432</v>
      </c>
      <c r="BU35" s="6">
        <v>6917369</v>
      </c>
      <c r="BV35" s="7">
        <v>1880573</v>
      </c>
      <c r="BW35" s="7">
        <v>2726934</v>
      </c>
      <c r="BX35" s="6">
        <v>1017532</v>
      </c>
      <c r="BY35" s="6">
        <v>905011</v>
      </c>
      <c r="BZ35" s="7">
        <v>1255559</v>
      </c>
      <c r="CA35" s="7">
        <v>1240702</v>
      </c>
      <c r="CB35" s="6">
        <v>763514</v>
      </c>
      <c r="CC35" s="6">
        <v>724392</v>
      </c>
      <c r="CD35" s="7">
        <v>121120</v>
      </c>
      <c r="CE35" s="7">
        <v>154285</v>
      </c>
      <c r="CF35" s="6">
        <v>328923</v>
      </c>
      <c r="CG35" s="6">
        <v>274760</v>
      </c>
      <c r="CH35" s="7">
        <v>156108</v>
      </c>
      <c r="CI35" s="7">
        <v>57860</v>
      </c>
      <c r="CJ35" s="6">
        <v>108891.40000000001</v>
      </c>
      <c r="CK35" s="6">
        <v>108891.40000000001</v>
      </c>
      <c r="CL35" s="7">
        <v>566014</v>
      </c>
      <c r="CM35" s="7">
        <v>493430</v>
      </c>
      <c r="CN35" s="6">
        <v>313242</v>
      </c>
      <c r="CO35" s="6">
        <v>218523</v>
      </c>
      <c r="CP35" s="7">
        <v>1733331</v>
      </c>
      <c r="CQ35" s="7">
        <v>1662366</v>
      </c>
      <c r="CR35" s="6">
        <v>1841449</v>
      </c>
      <c r="CS35" s="6">
        <v>1658539</v>
      </c>
      <c r="CT35" s="7">
        <v>279000</v>
      </c>
      <c r="CU35" s="7">
        <v>232073</v>
      </c>
      <c r="CV35" s="6">
        <v>308110.10000000003</v>
      </c>
      <c r="CW35" s="6">
        <v>308691.10000000003</v>
      </c>
      <c r="CX35" s="7">
        <v>3077438.6000000006</v>
      </c>
      <c r="CY35" s="7">
        <v>2620545.1</v>
      </c>
      <c r="CZ35" s="6">
        <v>4661783</v>
      </c>
      <c r="DA35" s="6">
        <v>3544609</v>
      </c>
      <c r="DB35" s="7">
        <v>1322567</v>
      </c>
      <c r="DC35" s="7">
        <v>775968</v>
      </c>
      <c r="DD35" s="6">
        <v>839951</v>
      </c>
      <c r="DE35" s="6">
        <v>549405</v>
      </c>
      <c r="DF35" s="7">
        <v>293761</v>
      </c>
      <c r="DG35" s="7">
        <v>240544</v>
      </c>
      <c r="DH35" s="6">
        <v>299982</v>
      </c>
      <c r="DI35" s="6">
        <v>312172</v>
      </c>
      <c r="DJ35" s="7">
        <v>539767</v>
      </c>
      <c r="DK35" s="7">
        <v>492077</v>
      </c>
      <c r="DL35" s="6">
        <v>943912</v>
      </c>
      <c r="DM35" s="6">
        <v>1026240</v>
      </c>
      <c r="DN35" s="7">
        <v>699805</v>
      </c>
      <c r="DO35" s="7">
        <v>392517</v>
      </c>
      <c r="DP35" s="6">
        <v>1309921</v>
      </c>
      <c r="DQ35" s="6">
        <v>986243</v>
      </c>
      <c r="DR35" s="7">
        <v>1503742</v>
      </c>
      <c r="DS35" s="7">
        <v>1674859</v>
      </c>
      <c r="DT35" s="6">
        <v>1502530</v>
      </c>
      <c r="DU35" s="6">
        <v>600261</v>
      </c>
      <c r="DV35" s="7">
        <v>404710</v>
      </c>
      <c r="DW35" s="7">
        <v>301684</v>
      </c>
      <c r="DX35" s="6">
        <v>892679</v>
      </c>
      <c r="DY35" s="6">
        <v>607852</v>
      </c>
      <c r="DZ35" s="7">
        <v>549774</v>
      </c>
      <c r="EA35" s="7">
        <v>404887</v>
      </c>
    </row>
    <row r="36" spans="1:131" s="14" customFormat="1">
      <c r="A36" s="74" t="s">
        <v>35</v>
      </c>
      <c r="B36" s="11">
        <v>864127803.89999986</v>
      </c>
      <c r="C36" s="11">
        <v>1690968597.7</v>
      </c>
      <c r="D36" s="10">
        <v>279726669.70000005</v>
      </c>
      <c r="E36" s="10">
        <v>932349138</v>
      </c>
      <c r="F36" s="11">
        <v>70371094</v>
      </c>
      <c r="G36" s="11">
        <v>96698142</v>
      </c>
      <c r="H36" s="10">
        <v>10405825.4</v>
      </c>
      <c r="I36" s="10">
        <v>11626597.6</v>
      </c>
      <c r="J36" s="11">
        <v>57147919</v>
      </c>
      <c r="K36" s="11">
        <v>63409324</v>
      </c>
      <c r="L36" s="10">
        <v>70361443</v>
      </c>
      <c r="M36" s="10">
        <v>93917766</v>
      </c>
      <c r="N36" s="11">
        <v>28238536</v>
      </c>
      <c r="O36" s="11">
        <v>31983127</v>
      </c>
      <c r="P36" s="10">
        <v>670200</v>
      </c>
      <c r="Q36" s="10">
        <v>960032</v>
      </c>
      <c r="R36" s="11">
        <v>47241823</v>
      </c>
      <c r="S36" s="11">
        <v>87786099</v>
      </c>
      <c r="T36" s="10">
        <v>11918846</v>
      </c>
      <c r="U36" s="10">
        <v>12439055</v>
      </c>
      <c r="V36" s="11">
        <v>2326935</v>
      </c>
      <c r="W36" s="11">
        <v>2650255</v>
      </c>
      <c r="X36" s="10">
        <v>9464057</v>
      </c>
      <c r="Y36" s="10">
        <v>10411771</v>
      </c>
      <c r="Z36" s="11">
        <v>19844549</v>
      </c>
      <c r="AA36" s="11">
        <v>20351247</v>
      </c>
      <c r="AB36" s="10">
        <v>136759</v>
      </c>
      <c r="AC36" s="10">
        <v>153591</v>
      </c>
      <c r="AD36" s="11">
        <v>4508196</v>
      </c>
      <c r="AE36" s="11">
        <v>4523181</v>
      </c>
      <c r="AF36" s="10">
        <v>9824942</v>
      </c>
      <c r="AG36" s="10">
        <v>12050611</v>
      </c>
      <c r="AH36" s="11">
        <v>2554902</v>
      </c>
      <c r="AI36" s="11">
        <v>3154689</v>
      </c>
      <c r="AJ36" s="10">
        <v>308096</v>
      </c>
      <c r="AK36" s="10">
        <v>281173</v>
      </c>
      <c r="AL36" s="11">
        <v>5854253</v>
      </c>
      <c r="AM36" s="11">
        <v>7443252</v>
      </c>
      <c r="AN36" s="10">
        <v>3591825</v>
      </c>
      <c r="AO36" s="10">
        <v>3981827</v>
      </c>
      <c r="AP36" s="11">
        <v>1632186</v>
      </c>
      <c r="AQ36" s="11">
        <v>1724957</v>
      </c>
      <c r="AR36" s="10">
        <v>2531904</v>
      </c>
      <c r="AS36" s="10">
        <v>3237674</v>
      </c>
      <c r="AT36" s="11">
        <v>7892712</v>
      </c>
      <c r="AU36" s="11">
        <v>11451516</v>
      </c>
      <c r="AV36" s="10">
        <v>851606</v>
      </c>
      <c r="AW36" s="10">
        <v>1009700</v>
      </c>
      <c r="AX36" s="11">
        <v>647527</v>
      </c>
      <c r="AY36" s="11">
        <v>721568</v>
      </c>
      <c r="AZ36" s="10">
        <v>2537958</v>
      </c>
      <c r="BA36" s="10">
        <v>3496337</v>
      </c>
      <c r="BB36" s="11">
        <v>1002200</v>
      </c>
      <c r="BC36" s="11">
        <v>989720</v>
      </c>
      <c r="BD36" s="10">
        <v>136791</v>
      </c>
      <c r="BE36" s="10">
        <v>142885</v>
      </c>
      <c r="BF36" s="11">
        <v>419267</v>
      </c>
      <c r="BG36" s="11">
        <v>374142</v>
      </c>
      <c r="BH36" s="10">
        <v>1392495</v>
      </c>
      <c r="BI36" s="10">
        <v>1524405</v>
      </c>
      <c r="BJ36" s="11">
        <v>3052133</v>
      </c>
      <c r="BK36" s="11">
        <v>3278115</v>
      </c>
      <c r="BL36" s="10">
        <v>1457135</v>
      </c>
      <c r="BM36" s="10">
        <v>1757648</v>
      </c>
      <c r="BN36" s="11">
        <v>151716</v>
      </c>
      <c r="BO36" s="11">
        <v>149522</v>
      </c>
      <c r="BP36" s="10">
        <v>4083374</v>
      </c>
      <c r="BQ36" s="10">
        <v>4636065</v>
      </c>
      <c r="BR36" s="11">
        <v>11134565</v>
      </c>
      <c r="BS36" s="11">
        <v>14539142</v>
      </c>
      <c r="BT36" s="10">
        <v>44975005</v>
      </c>
      <c r="BU36" s="10">
        <v>66970766</v>
      </c>
      <c r="BV36" s="11">
        <v>7217709</v>
      </c>
      <c r="BW36" s="11">
        <v>11364805</v>
      </c>
      <c r="BX36" s="10">
        <v>6455924</v>
      </c>
      <c r="BY36" s="10">
        <v>7139937</v>
      </c>
      <c r="BZ36" s="11">
        <v>5192157</v>
      </c>
      <c r="CA36" s="11">
        <v>6179949</v>
      </c>
      <c r="CB36" s="10">
        <v>2088967</v>
      </c>
      <c r="CC36" s="10">
        <v>2032505</v>
      </c>
      <c r="CD36" s="11">
        <v>1841987</v>
      </c>
      <c r="CE36" s="11">
        <v>2010452</v>
      </c>
      <c r="CF36" s="10">
        <v>1134177</v>
      </c>
      <c r="CG36" s="10">
        <v>1106181</v>
      </c>
      <c r="CH36" s="11">
        <v>788683</v>
      </c>
      <c r="CI36" s="11">
        <v>851924</v>
      </c>
      <c r="CJ36" s="10">
        <v>123182.1</v>
      </c>
      <c r="CK36" s="10">
        <v>123182.1</v>
      </c>
      <c r="CL36" s="11">
        <v>2413437</v>
      </c>
      <c r="CM36" s="11">
        <v>3034317</v>
      </c>
      <c r="CN36" s="10">
        <v>1970308</v>
      </c>
      <c r="CO36" s="10">
        <v>2244587</v>
      </c>
      <c r="CP36" s="11">
        <v>12765850</v>
      </c>
      <c r="CQ36" s="11">
        <v>19023917</v>
      </c>
      <c r="CR36" s="10">
        <v>11036278</v>
      </c>
      <c r="CS36" s="10">
        <v>16759086</v>
      </c>
      <c r="CT36" s="11">
        <v>1530838</v>
      </c>
      <c r="CU36" s="11">
        <v>2028697</v>
      </c>
      <c r="CV36" s="10">
        <v>889656.5</v>
      </c>
      <c r="CW36" s="10">
        <v>918508.7</v>
      </c>
      <c r="CX36" s="11">
        <v>14402948.200000001</v>
      </c>
      <c r="CY36" s="11">
        <v>17325368.300000004</v>
      </c>
      <c r="CZ36" s="10">
        <v>28468755</v>
      </c>
      <c r="DA36" s="10">
        <v>33372215</v>
      </c>
      <c r="DB36" s="11">
        <v>7327511</v>
      </c>
      <c r="DC36" s="11">
        <v>8599625</v>
      </c>
      <c r="DD36" s="10">
        <v>2591984</v>
      </c>
      <c r="DE36" s="10">
        <v>2512532</v>
      </c>
      <c r="DF36" s="11">
        <v>1213533</v>
      </c>
      <c r="DG36" s="11">
        <v>1151424</v>
      </c>
      <c r="DH36" s="10">
        <v>724683</v>
      </c>
      <c r="DI36" s="10">
        <v>801966</v>
      </c>
      <c r="DJ36" s="11">
        <v>5552236</v>
      </c>
      <c r="DK36" s="11">
        <v>5754431</v>
      </c>
      <c r="DL36" s="10">
        <v>5207950</v>
      </c>
      <c r="DM36" s="10">
        <v>6029638</v>
      </c>
      <c r="DN36" s="11">
        <v>2513698</v>
      </c>
      <c r="DO36" s="11">
        <v>2820631</v>
      </c>
      <c r="DP36" s="10">
        <v>7336937</v>
      </c>
      <c r="DQ36" s="10">
        <v>7710326</v>
      </c>
      <c r="DR36" s="11">
        <v>5197942</v>
      </c>
      <c r="DS36" s="11">
        <v>8240230</v>
      </c>
      <c r="DT36" s="10">
        <v>3020487</v>
      </c>
      <c r="DU36" s="10">
        <v>2973285</v>
      </c>
      <c r="DV36" s="11">
        <v>1699483</v>
      </c>
      <c r="DW36" s="11">
        <v>1609970</v>
      </c>
      <c r="DX36" s="10">
        <v>3813259</v>
      </c>
      <c r="DY36" s="10">
        <v>3894747</v>
      </c>
      <c r="DZ36" s="11">
        <v>1211800</v>
      </c>
      <c r="EA36" s="11">
        <v>1179122</v>
      </c>
    </row>
    <row r="37" spans="1:131">
      <c r="B37" s="7"/>
      <c r="C37" s="7"/>
      <c r="D37" s="6"/>
      <c r="E37" s="6"/>
      <c r="F37" s="7"/>
      <c r="G37" s="7"/>
      <c r="H37" s="6"/>
      <c r="I37" s="6"/>
      <c r="J37" s="7"/>
      <c r="K37" s="7"/>
      <c r="L37" s="6"/>
      <c r="M37" s="6"/>
      <c r="N37" s="7"/>
      <c r="O37" s="7"/>
      <c r="P37" s="6"/>
      <c r="Q37" s="6"/>
      <c r="R37" s="7"/>
      <c r="S37" s="7"/>
      <c r="T37" s="6"/>
      <c r="U37" s="6"/>
      <c r="V37" s="7"/>
      <c r="W37" s="7"/>
      <c r="X37" s="6"/>
      <c r="Y37" s="6"/>
      <c r="Z37" s="7"/>
      <c r="AA37" s="7"/>
      <c r="AB37" s="6"/>
      <c r="AC37" s="6"/>
      <c r="AD37" s="7"/>
      <c r="AE37" s="7"/>
      <c r="AF37" s="6"/>
      <c r="AG37" s="6"/>
      <c r="AH37" s="7"/>
      <c r="AI37" s="7"/>
      <c r="AJ37" s="6"/>
      <c r="AK37" s="6"/>
      <c r="AL37" s="7"/>
      <c r="AM37" s="7"/>
      <c r="AN37" s="6"/>
      <c r="AO37" s="6"/>
      <c r="AP37" s="7"/>
      <c r="AQ37" s="7"/>
      <c r="AR37" s="6"/>
      <c r="AS37" s="6"/>
      <c r="AT37" s="7"/>
      <c r="AU37" s="7"/>
      <c r="AV37" s="6"/>
      <c r="AW37" s="6"/>
      <c r="AX37" s="7"/>
      <c r="AY37" s="7"/>
      <c r="AZ37" s="6"/>
      <c r="BA37" s="6"/>
      <c r="BB37" s="7"/>
      <c r="BC37" s="7"/>
      <c r="BD37" s="6"/>
      <c r="BE37" s="6"/>
      <c r="BF37" s="7"/>
      <c r="BG37" s="7"/>
      <c r="BH37" s="6"/>
      <c r="BI37" s="6"/>
      <c r="BJ37" s="7"/>
      <c r="BK37" s="7"/>
      <c r="BL37" s="6"/>
      <c r="BM37" s="6"/>
      <c r="BN37" s="7"/>
      <c r="BO37" s="7"/>
      <c r="BP37" s="6"/>
      <c r="BQ37" s="6"/>
      <c r="BR37" s="7"/>
      <c r="BS37" s="7"/>
      <c r="BT37" s="6"/>
      <c r="BU37" s="6"/>
      <c r="BV37" s="7"/>
      <c r="BW37" s="7"/>
      <c r="BX37" s="6"/>
      <c r="BY37" s="6"/>
      <c r="BZ37" s="7"/>
      <c r="CA37" s="7"/>
      <c r="CB37" s="6"/>
      <c r="CC37" s="6"/>
      <c r="CD37" s="7"/>
      <c r="CE37" s="7"/>
      <c r="CF37" s="6"/>
      <c r="CG37" s="6"/>
      <c r="CH37" s="7"/>
      <c r="CI37" s="7"/>
      <c r="CJ37" s="6"/>
      <c r="CK37" s="6"/>
      <c r="CL37" s="7"/>
      <c r="CM37" s="7"/>
      <c r="CN37" s="6"/>
      <c r="CO37" s="6"/>
      <c r="CP37" s="7"/>
      <c r="CQ37" s="7"/>
      <c r="CR37" s="6"/>
      <c r="CS37" s="6"/>
      <c r="CT37" s="7"/>
      <c r="CU37" s="7"/>
      <c r="CV37" s="6"/>
      <c r="CW37" s="6"/>
      <c r="CX37" s="7"/>
      <c r="CY37" s="7"/>
      <c r="CZ37" s="6"/>
      <c r="DA37" s="6"/>
      <c r="DB37" s="7"/>
      <c r="DC37" s="7"/>
      <c r="DD37" s="6"/>
      <c r="DE37" s="6"/>
      <c r="DF37" s="7"/>
      <c r="DG37" s="7"/>
      <c r="DH37" s="6"/>
      <c r="DI37" s="6"/>
      <c r="DJ37" s="7"/>
      <c r="DK37" s="7"/>
      <c r="DL37" s="6"/>
      <c r="DM37" s="6"/>
      <c r="DN37" s="7"/>
      <c r="DO37" s="7"/>
      <c r="DP37" s="6"/>
      <c r="DQ37" s="6"/>
      <c r="DR37" s="7"/>
      <c r="DS37" s="7"/>
      <c r="DT37" s="6"/>
      <c r="DU37" s="6"/>
      <c r="DV37" s="7"/>
      <c r="DW37" s="7"/>
      <c r="DX37" s="6"/>
      <c r="DY37" s="6"/>
      <c r="DZ37" s="7"/>
      <c r="EA37" s="7"/>
    </row>
    <row r="38" spans="1:131">
      <c r="A38" t="s">
        <v>36</v>
      </c>
      <c r="B38" s="7">
        <v>276688430.39999998</v>
      </c>
      <c r="C38" s="7">
        <v>738830566.20000005</v>
      </c>
      <c r="D38" s="6">
        <v>81253975.700000003</v>
      </c>
      <c r="E38" s="6">
        <v>437088628.60000002</v>
      </c>
      <c r="F38" s="7">
        <v>18370166</v>
      </c>
      <c r="G38" s="7">
        <v>38353168</v>
      </c>
      <c r="H38" s="6">
        <v>2322843.1</v>
      </c>
      <c r="I38" s="6">
        <v>2880059.9000000004</v>
      </c>
      <c r="J38" s="7">
        <v>21693325</v>
      </c>
      <c r="K38" s="7">
        <v>26777601</v>
      </c>
      <c r="L38" s="6">
        <v>13885470</v>
      </c>
      <c r="M38" s="6">
        <v>32812838</v>
      </c>
      <c r="N38" s="7">
        <v>5974926</v>
      </c>
      <c r="O38" s="7">
        <v>7757335</v>
      </c>
      <c r="P38" s="6">
        <v>491838</v>
      </c>
      <c r="Q38" s="6">
        <v>359525</v>
      </c>
      <c r="R38" s="7">
        <v>16907065</v>
      </c>
      <c r="S38" s="7">
        <v>35531558</v>
      </c>
      <c r="T38" s="6">
        <v>9603168</v>
      </c>
      <c r="U38" s="6">
        <v>9803532</v>
      </c>
      <c r="V38" s="7">
        <v>342846</v>
      </c>
      <c r="W38" s="7">
        <v>628217</v>
      </c>
      <c r="X38" s="6">
        <v>4776206</v>
      </c>
      <c r="Y38" s="6">
        <v>4347959</v>
      </c>
      <c r="Z38" s="7">
        <v>10050609</v>
      </c>
      <c r="AA38" s="7">
        <v>9794986</v>
      </c>
      <c r="AB38" s="6">
        <v>65913</v>
      </c>
      <c r="AC38" s="6">
        <v>87019</v>
      </c>
      <c r="AD38" s="7">
        <v>4387643</v>
      </c>
      <c r="AE38" s="7">
        <v>4404052</v>
      </c>
      <c r="AF38" s="6">
        <v>5953997</v>
      </c>
      <c r="AG38" s="6">
        <v>6289547</v>
      </c>
      <c r="AH38" s="7">
        <v>803614</v>
      </c>
      <c r="AI38" s="7">
        <v>1131213</v>
      </c>
      <c r="AJ38" s="6">
        <v>268468</v>
      </c>
      <c r="AK38" s="6">
        <v>241545</v>
      </c>
      <c r="AL38" s="7">
        <v>3846250</v>
      </c>
      <c r="AM38" s="7">
        <v>5269202</v>
      </c>
      <c r="AN38" s="6">
        <v>829135</v>
      </c>
      <c r="AO38" s="6">
        <v>903318</v>
      </c>
      <c r="AP38" s="7">
        <v>921282</v>
      </c>
      <c r="AQ38" s="7">
        <v>1034013</v>
      </c>
      <c r="AR38" s="6">
        <v>341703</v>
      </c>
      <c r="AS38" s="6">
        <v>538058</v>
      </c>
      <c r="AT38" s="7">
        <v>563851</v>
      </c>
      <c r="AU38" s="7">
        <v>1640474</v>
      </c>
      <c r="AV38" s="6">
        <v>616546</v>
      </c>
      <c r="AW38" s="6">
        <v>747538</v>
      </c>
      <c r="AX38" s="7">
        <v>-49287</v>
      </c>
      <c r="AY38" s="7">
        <v>51683</v>
      </c>
      <c r="AZ38" s="6">
        <v>-22112</v>
      </c>
      <c r="BA38" s="6">
        <v>639953</v>
      </c>
      <c r="BB38" s="7">
        <v>787038</v>
      </c>
      <c r="BC38" s="7">
        <v>808255</v>
      </c>
      <c r="BD38" s="6">
        <v>122367</v>
      </c>
      <c r="BE38" s="6">
        <v>126371</v>
      </c>
      <c r="BF38" s="7">
        <v>374441</v>
      </c>
      <c r="BG38" s="7">
        <v>340425</v>
      </c>
      <c r="BH38" s="6">
        <v>481319</v>
      </c>
      <c r="BI38" s="6">
        <v>366941</v>
      </c>
      <c r="BJ38" s="7">
        <v>2022257</v>
      </c>
      <c r="BK38" s="7">
        <v>1736378</v>
      </c>
      <c r="BL38" s="6">
        <v>949945</v>
      </c>
      <c r="BM38" s="6">
        <v>1312975</v>
      </c>
      <c r="BN38" s="7">
        <v>107655</v>
      </c>
      <c r="BO38" s="7">
        <v>101759</v>
      </c>
      <c r="BP38" s="6">
        <v>1128484</v>
      </c>
      <c r="BQ38" s="6">
        <v>1129618</v>
      </c>
      <c r="BR38" s="7">
        <v>2262441</v>
      </c>
      <c r="BS38" s="7">
        <v>4342820</v>
      </c>
      <c r="BT38" s="6">
        <v>16746981</v>
      </c>
      <c r="BU38" s="6">
        <v>27023383</v>
      </c>
      <c r="BV38" s="7">
        <v>1743093</v>
      </c>
      <c r="BW38" s="7">
        <v>3510680</v>
      </c>
      <c r="BX38" s="6">
        <v>3863059</v>
      </c>
      <c r="BY38" s="6">
        <v>4628386</v>
      </c>
      <c r="BZ38" s="7">
        <v>3133039</v>
      </c>
      <c r="CA38" s="7">
        <v>4017303</v>
      </c>
      <c r="CB38" s="6">
        <v>1836857</v>
      </c>
      <c r="CC38" s="6">
        <v>1720329</v>
      </c>
      <c r="CD38" s="7">
        <v>1048186</v>
      </c>
      <c r="CE38" s="7">
        <v>1185521</v>
      </c>
      <c r="CF38" s="6">
        <v>1056426</v>
      </c>
      <c r="CG38" s="6">
        <v>1014524</v>
      </c>
      <c r="CH38" s="7">
        <v>432717</v>
      </c>
      <c r="CI38" s="7">
        <v>444215</v>
      </c>
      <c r="CJ38" s="6">
        <v>122975.20000000001</v>
      </c>
      <c r="CK38" s="6">
        <v>122975.20000000001</v>
      </c>
      <c r="CL38" s="7">
        <v>855964</v>
      </c>
      <c r="CM38" s="7">
        <v>1115241</v>
      </c>
      <c r="CN38" s="6">
        <v>872224</v>
      </c>
      <c r="CO38" s="6">
        <v>1291982</v>
      </c>
      <c r="CP38" s="7">
        <v>989235</v>
      </c>
      <c r="CQ38" s="7">
        <v>7616441</v>
      </c>
      <c r="CR38" s="6">
        <v>595056</v>
      </c>
      <c r="CS38" s="6">
        <v>3093265</v>
      </c>
      <c r="CT38" s="7">
        <v>987</v>
      </c>
      <c r="CU38" s="7">
        <v>970865</v>
      </c>
      <c r="CV38" s="6">
        <v>823213.8</v>
      </c>
      <c r="CW38" s="6">
        <v>817892.9</v>
      </c>
      <c r="CX38" s="7">
        <v>8138831.6000000006</v>
      </c>
      <c r="CY38" s="7">
        <v>11100292.600000001</v>
      </c>
      <c r="CZ38" s="6">
        <v>-2822770</v>
      </c>
      <c r="DA38" s="6">
        <v>1965322</v>
      </c>
      <c r="DB38" s="7">
        <v>5381094</v>
      </c>
      <c r="DC38" s="7">
        <v>6254370</v>
      </c>
      <c r="DD38" s="6">
        <v>1916177</v>
      </c>
      <c r="DE38" s="6">
        <v>1708637</v>
      </c>
      <c r="DF38" s="7">
        <v>591763</v>
      </c>
      <c r="DG38" s="7">
        <v>571156</v>
      </c>
      <c r="DH38" s="6">
        <v>584678</v>
      </c>
      <c r="DI38" s="6">
        <v>617054</v>
      </c>
      <c r="DJ38" s="7">
        <v>3182770</v>
      </c>
      <c r="DK38" s="7">
        <v>3362055</v>
      </c>
      <c r="DL38" s="6">
        <v>3071153</v>
      </c>
      <c r="DM38" s="6">
        <v>3302914</v>
      </c>
      <c r="DN38" s="7">
        <v>1059315</v>
      </c>
      <c r="DO38" s="7">
        <v>1145539</v>
      </c>
      <c r="DP38" s="6">
        <v>926920</v>
      </c>
      <c r="DQ38" s="6">
        <v>1076604</v>
      </c>
      <c r="DR38" s="7">
        <v>2715673</v>
      </c>
      <c r="DS38" s="7">
        <v>4432331</v>
      </c>
      <c r="DT38" s="6">
        <v>2036350</v>
      </c>
      <c r="DU38" s="6">
        <v>1753773</v>
      </c>
      <c r="DV38" s="7">
        <v>1220802</v>
      </c>
      <c r="DW38" s="7">
        <v>1148761</v>
      </c>
      <c r="DX38" s="6">
        <v>1288439</v>
      </c>
      <c r="DY38" s="6">
        <v>1620634</v>
      </c>
      <c r="DZ38" s="7">
        <v>841834</v>
      </c>
      <c r="EA38" s="7">
        <v>819556</v>
      </c>
    </row>
    <row r="39" spans="1:131">
      <c r="A39" t="s">
        <v>37</v>
      </c>
      <c r="B39" s="7">
        <v>130755412.30000001</v>
      </c>
      <c r="C39" s="7">
        <v>167857462.30000001</v>
      </c>
      <c r="D39" s="6">
        <v>38745231.600000001</v>
      </c>
      <c r="E39" s="6">
        <v>69544991.400000006</v>
      </c>
      <c r="F39" s="7">
        <v>14760985</v>
      </c>
      <c r="G39" s="7">
        <v>14760985</v>
      </c>
      <c r="H39" s="6">
        <v>2382366.3000000003</v>
      </c>
      <c r="I39" s="6">
        <v>2483780.7000000002</v>
      </c>
      <c r="J39" s="7">
        <v>3717960</v>
      </c>
      <c r="K39" s="7">
        <v>3773450</v>
      </c>
      <c r="L39" s="6">
        <v>17607609</v>
      </c>
      <c r="M39" s="6">
        <v>17914727</v>
      </c>
      <c r="N39" s="7">
        <v>2801688</v>
      </c>
      <c r="O39" s="7">
        <v>2903272</v>
      </c>
      <c r="P39" s="6">
        <v>0</v>
      </c>
      <c r="Q39" s="6">
        <v>0</v>
      </c>
      <c r="R39" s="7">
        <v>8161785</v>
      </c>
      <c r="S39" s="7">
        <v>11013576</v>
      </c>
      <c r="T39" s="6">
        <v>858538</v>
      </c>
      <c r="U39" s="6">
        <v>957536</v>
      </c>
      <c r="V39" s="7">
        <v>264958</v>
      </c>
      <c r="W39" s="7">
        <v>270176</v>
      </c>
      <c r="X39" s="6">
        <v>1184551</v>
      </c>
      <c r="Y39" s="6">
        <v>1405970</v>
      </c>
      <c r="Z39" s="7">
        <v>4489700</v>
      </c>
      <c r="AA39" s="7">
        <v>4558278</v>
      </c>
      <c r="AB39" s="6">
        <v>0</v>
      </c>
      <c r="AC39" s="6">
        <v>0</v>
      </c>
      <c r="AD39" s="7">
        <v>3257</v>
      </c>
      <c r="AE39" s="7">
        <v>3257</v>
      </c>
      <c r="AF39" s="6">
        <v>1421376</v>
      </c>
      <c r="AG39" s="6">
        <v>1421376</v>
      </c>
      <c r="AH39" s="7">
        <v>145547</v>
      </c>
      <c r="AI39" s="7">
        <v>238023</v>
      </c>
      <c r="AJ39" s="6">
        <v>0</v>
      </c>
      <c r="AK39" s="6">
        <v>0</v>
      </c>
      <c r="AL39" s="7">
        <v>640519</v>
      </c>
      <c r="AM39" s="7">
        <v>689784</v>
      </c>
      <c r="AN39" s="6">
        <v>420647</v>
      </c>
      <c r="AO39" s="6">
        <v>527101</v>
      </c>
      <c r="AP39" s="7">
        <v>234725</v>
      </c>
      <c r="AQ39" s="7">
        <v>234725</v>
      </c>
      <c r="AR39" s="6">
        <v>169550</v>
      </c>
      <c r="AS39" s="6">
        <v>169550</v>
      </c>
      <c r="AT39" s="7">
        <v>2256859</v>
      </c>
      <c r="AU39" s="7">
        <v>2338952</v>
      </c>
      <c r="AV39" s="6">
        <v>3032</v>
      </c>
      <c r="AW39" s="6">
        <v>3032</v>
      </c>
      <c r="AX39" s="7">
        <v>1332</v>
      </c>
      <c r="AY39" s="7">
        <v>1632</v>
      </c>
      <c r="AZ39" s="6">
        <v>301943</v>
      </c>
      <c r="BA39" s="6">
        <v>303267</v>
      </c>
      <c r="BB39" s="7">
        <v>0</v>
      </c>
      <c r="BC39" s="7">
        <v>0</v>
      </c>
      <c r="BD39" s="6">
        <v>0</v>
      </c>
      <c r="BE39" s="6">
        <v>63</v>
      </c>
      <c r="BF39" s="7">
        <v>5721</v>
      </c>
      <c r="BG39" s="7">
        <v>5721</v>
      </c>
      <c r="BH39" s="6">
        <v>89679</v>
      </c>
      <c r="BI39" s="6">
        <v>89679</v>
      </c>
      <c r="BJ39" s="7">
        <v>245920</v>
      </c>
      <c r="BK39" s="7">
        <v>249392</v>
      </c>
      <c r="BL39" s="6">
        <v>259831</v>
      </c>
      <c r="BM39" s="6">
        <v>259831</v>
      </c>
      <c r="BN39" s="7"/>
      <c r="BO39" s="7"/>
      <c r="BP39" s="6">
        <v>473127</v>
      </c>
      <c r="BQ39" s="6">
        <v>473127</v>
      </c>
      <c r="BR39" s="7">
        <v>1781758</v>
      </c>
      <c r="BS39" s="7">
        <v>1943485</v>
      </c>
      <c r="BT39" s="6">
        <v>5833527</v>
      </c>
      <c r="BU39" s="6">
        <v>6505025</v>
      </c>
      <c r="BV39" s="7">
        <v>2465300</v>
      </c>
      <c r="BW39" s="7">
        <v>2550111</v>
      </c>
      <c r="BX39" s="6">
        <v>1788298</v>
      </c>
      <c r="BY39" s="6">
        <v>1839911</v>
      </c>
      <c r="BZ39" s="7">
        <v>776055</v>
      </c>
      <c r="CA39" s="7">
        <v>837953</v>
      </c>
      <c r="CB39" s="6"/>
      <c r="CC39" s="6"/>
      <c r="CD39" s="7"/>
      <c r="CE39" s="7">
        <v>860</v>
      </c>
      <c r="CF39" s="6">
        <v>4402</v>
      </c>
      <c r="CG39" s="6">
        <v>4402</v>
      </c>
      <c r="CH39" s="7">
        <v>117755</v>
      </c>
      <c r="CI39" s="7">
        <v>117755</v>
      </c>
      <c r="CJ39" s="6"/>
      <c r="CK39" s="6"/>
      <c r="CL39" s="7">
        <v>98654</v>
      </c>
      <c r="CM39" s="7">
        <v>98654</v>
      </c>
      <c r="CN39" s="6">
        <v>51672</v>
      </c>
      <c r="CO39" s="6">
        <v>51672</v>
      </c>
      <c r="CP39" s="7">
        <v>3571382</v>
      </c>
      <c r="CQ39" s="7">
        <v>3766481</v>
      </c>
      <c r="CR39" s="6">
        <v>1489069</v>
      </c>
      <c r="CS39" s="6">
        <v>1615892</v>
      </c>
      <c r="CT39" s="7">
        <v>90620</v>
      </c>
      <c r="CU39" s="7">
        <v>128033</v>
      </c>
      <c r="CV39" s="6"/>
      <c r="CW39" s="6"/>
      <c r="CX39" s="7">
        <v>4599077.4000000004</v>
      </c>
      <c r="CY39" s="7">
        <v>4848457.2</v>
      </c>
      <c r="CZ39" s="6">
        <v>3329092</v>
      </c>
      <c r="DA39" s="6">
        <v>3682469</v>
      </c>
      <c r="DB39" s="7">
        <v>659030</v>
      </c>
      <c r="DC39" s="7">
        <v>770846</v>
      </c>
      <c r="DD39" s="6">
        <v>119803</v>
      </c>
      <c r="DE39" s="6">
        <v>119803</v>
      </c>
      <c r="DF39" s="7">
        <v>21696</v>
      </c>
      <c r="DG39" s="7">
        <v>21696</v>
      </c>
      <c r="DH39" s="6">
        <v>7064</v>
      </c>
      <c r="DI39" s="6">
        <v>7064</v>
      </c>
      <c r="DJ39" s="7">
        <v>254595</v>
      </c>
      <c r="DK39" s="7">
        <v>254595</v>
      </c>
      <c r="DL39" s="6">
        <v>135821</v>
      </c>
      <c r="DM39" s="6">
        <v>135821</v>
      </c>
      <c r="DN39" s="7">
        <v>56924</v>
      </c>
      <c r="DO39" s="7">
        <v>79908</v>
      </c>
      <c r="DP39" s="6">
        <v>1021732</v>
      </c>
      <c r="DQ39" s="6">
        <v>1021732</v>
      </c>
      <c r="DR39" s="7">
        <v>685238</v>
      </c>
      <c r="DS39" s="7">
        <v>711172</v>
      </c>
      <c r="DT39" s="6">
        <v>16589</v>
      </c>
      <c r="DU39" s="6">
        <v>16589</v>
      </c>
      <c r="DV39" s="7">
        <v>37120</v>
      </c>
      <c r="DW39" s="7">
        <v>37120</v>
      </c>
      <c r="DX39" s="6">
        <v>72210</v>
      </c>
      <c r="DY39" s="6">
        <v>72210</v>
      </c>
      <c r="DZ39" s="7">
        <v>22492</v>
      </c>
      <c r="EA39" s="7">
        <v>22492</v>
      </c>
    </row>
    <row r="40" spans="1:131">
      <c r="A40" t="s">
        <v>38</v>
      </c>
      <c r="B40" s="7">
        <v>320316022.5</v>
      </c>
      <c r="C40" s="7">
        <v>623338707.10000002</v>
      </c>
      <c r="D40" s="6">
        <v>123010780.80000001</v>
      </c>
      <c r="E40" s="6">
        <v>355488754.69999999</v>
      </c>
      <c r="F40" s="7">
        <v>23555393</v>
      </c>
      <c r="G40" s="7">
        <v>29448345</v>
      </c>
      <c r="H40" s="6">
        <v>3780137.7</v>
      </c>
      <c r="I40" s="6">
        <v>4390209.4000000004</v>
      </c>
      <c r="J40" s="7">
        <v>19139275</v>
      </c>
      <c r="K40" s="7">
        <v>20516764</v>
      </c>
      <c r="L40" s="6">
        <v>28875135</v>
      </c>
      <c r="M40" s="6">
        <v>34850324</v>
      </c>
      <c r="N40" s="7">
        <v>15340411</v>
      </c>
      <c r="O40" s="7">
        <v>16985253</v>
      </c>
      <c r="P40" s="6">
        <v>103832</v>
      </c>
      <c r="Q40" s="6">
        <v>475371</v>
      </c>
      <c r="R40" s="7">
        <v>14043736</v>
      </c>
      <c r="S40" s="7">
        <v>32773654</v>
      </c>
      <c r="T40" s="6">
        <v>715288</v>
      </c>
      <c r="U40" s="6">
        <v>967736</v>
      </c>
      <c r="V40" s="7">
        <v>1225737</v>
      </c>
      <c r="W40" s="7">
        <v>1354259</v>
      </c>
      <c r="X40" s="6">
        <v>2688406</v>
      </c>
      <c r="Y40" s="6">
        <v>3716256</v>
      </c>
      <c r="Z40" s="7">
        <v>725796</v>
      </c>
      <c r="AA40" s="7">
        <v>946476</v>
      </c>
      <c r="AB40" s="6">
        <v>24000</v>
      </c>
      <c r="AC40" s="6">
        <v>24000</v>
      </c>
      <c r="AD40" s="7"/>
      <c r="AE40" s="7"/>
      <c r="AF40" s="6">
        <v>1611539</v>
      </c>
      <c r="AG40" s="6">
        <v>3380576</v>
      </c>
      <c r="AH40" s="7">
        <v>1224159</v>
      </c>
      <c r="AI40" s="7">
        <v>1507380</v>
      </c>
      <c r="AJ40" s="6">
        <v>529</v>
      </c>
      <c r="AK40" s="6">
        <v>529</v>
      </c>
      <c r="AL40" s="7">
        <v>855553</v>
      </c>
      <c r="AM40" s="7">
        <v>1045697</v>
      </c>
      <c r="AN40" s="6">
        <v>1798345</v>
      </c>
      <c r="AO40" s="6">
        <v>2048802</v>
      </c>
      <c r="AP40" s="7">
        <v>196534</v>
      </c>
      <c r="AQ40" s="7">
        <v>240615</v>
      </c>
      <c r="AR40" s="6">
        <v>1602777</v>
      </c>
      <c r="AS40" s="6">
        <v>2122969</v>
      </c>
      <c r="AT40" s="7">
        <v>2993760</v>
      </c>
      <c r="AU40" s="7">
        <v>6064422</v>
      </c>
      <c r="AV40" s="6">
        <v>122211</v>
      </c>
      <c r="AW40" s="6">
        <v>128536</v>
      </c>
      <c r="AX40" s="7">
        <v>520650</v>
      </c>
      <c r="AY40" s="7">
        <v>546555</v>
      </c>
      <c r="AZ40" s="6">
        <v>1465718</v>
      </c>
      <c r="BA40" s="6">
        <v>1851982</v>
      </c>
      <c r="BB40" s="7">
        <v>0</v>
      </c>
      <c r="BC40" s="7">
        <v>0</v>
      </c>
      <c r="BD40" s="6">
        <v>566</v>
      </c>
      <c r="BE40" s="6">
        <v>566</v>
      </c>
      <c r="BF40" s="7">
        <v>2205</v>
      </c>
      <c r="BG40" s="7">
        <v>2205</v>
      </c>
      <c r="BH40" s="6">
        <v>575940</v>
      </c>
      <c r="BI40" s="6">
        <v>873099</v>
      </c>
      <c r="BJ40" s="7">
        <v>489648</v>
      </c>
      <c r="BK40" s="7">
        <v>962860</v>
      </c>
      <c r="BL40" s="6">
        <v>0</v>
      </c>
      <c r="BM40" s="6">
        <v>92525</v>
      </c>
      <c r="BN40" s="7">
        <v>18986</v>
      </c>
      <c r="BO40" s="7">
        <v>18986</v>
      </c>
      <c r="BP40" s="6">
        <v>1883029</v>
      </c>
      <c r="BQ40" s="6">
        <v>2446373</v>
      </c>
      <c r="BR40" s="7">
        <v>5099793</v>
      </c>
      <c r="BS40" s="7">
        <v>6439385</v>
      </c>
      <c r="BT40" s="6">
        <v>17035304</v>
      </c>
      <c r="BU40" s="6">
        <v>27518194</v>
      </c>
      <c r="BV40" s="7">
        <v>1886740</v>
      </c>
      <c r="BW40" s="7">
        <v>4093797</v>
      </c>
      <c r="BX40" s="6">
        <v>117050</v>
      </c>
      <c r="BY40" s="6">
        <v>133128</v>
      </c>
      <c r="BZ40" s="7">
        <v>596459</v>
      </c>
      <c r="CA40" s="7">
        <v>797399</v>
      </c>
      <c r="CB40" s="6"/>
      <c r="CC40" s="6">
        <v>64173</v>
      </c>
      <c r="CD40" s="7">
        <v>616961</v>
      </c>
      <c r="CE40" s="7">
        <v>626948</v>
      </c>
      <c r="CF40" s="6">
        <v>1580</v>
      </c>
      <c r="CG40" s="6">
        <v>14937</v>
      </c>
      <c r="CH40" s="7">
        <v>92991</v>
      </c>
      <c r="CI40" s="7">
        <v>160541</v>
      </c>
      <c r="CJ40" s="6"/>
      <c r="CK40" s="6"/>
      <c r="CL40" s="7">
        <v>999358</v>
      </c>
      <c r="CM40" s="7">
        <v>1287238</v>
      </c>
      <c r="CN40" s="6">
        <v>564746</v>
      </c>
      <c r="CO40" s="6">
        <v>680315</v>
      </c>
      <c r="CP40" s="7">
        <v>4396678</v>
      </c>
      <c r="CQ40" s="7">
        <v>5830445</v>
      </c>
      <c r="CR40" s="6">
        <v>6254148</v>
      </c>
      <c r="CS40" s="6">
        <v>9442084</v>
      </c>
      <c r="CT40" s="7">
        <v>331887</v>
      </c>
      <c r="CU40" s="7">
        <v>706827</v>
      </c>
      <c r="CV40" s="6"/>
      <c r="CW40" s="6">
        <v>33734</v>
      </c>
      <c r="CX40" s="7"/>
      <c r="CY40" s="7">
        <v>502690</v>
      </c>
      <c r="CZ40" s="6">
        <v>20294644</v>
      </c>
      <c r="DA40" s="6">
        <v>22767345</v>
      </c>
      <c r="DB40" s="7">
        <v>418193</v>
      </c>
      <c r="DC40" s="7">
        <v>988807</v>
      </c>
      <c r="DD40" s="6">
        <v>288780</v>
      </c>
      <c r="DE40" s="6">
        <v>437828</v>
      </c>
      <c r="DF40" s="7">
        <v>412888</v>
      </c>
      <c r="DG40" s="7">
        <v>412888</v>
      </c>
      <c r="DH40" s="6">
        <v>43464</v>
      </c>
      <c r="DI40" s="6">
        <v>89271</v>
      </c>
      <c r="DJ40" s="7">
        <v>1444749</v>
      </c>
      <c r="DK40" s="7">
        <v>1732209</v>
      </c>
      <c r="DL40" s="6">
        <v>1257822</v>
      </c>
      <c r="DM40" s="6">
        <v>1896520</v>
      </c>
      <c r="DN40" s="7">
        <v>1094666</v>
      </c>
      <c r="DO40" s="7">
        <v>1316556</v>
      </c>
      <c r="DP40" s="6">
        <v>4427880</v>
      </c>
      <c r="DQ40" s="6">
        <v>4633042</v>
      </c>
      <c r="DR40" s="7">
        <v>1314013</v>
      </c>
      <c r="DS40" s="7">
        <v>2437191</v>
      </c>
      <c r="DT40" s="6">
        <v>698114</v>
      </c>
      <c r="DU40" s="6">
        <v>836189</v>
      </c>
      <c r="DV40" s="7">
        <v>185721</v>
      </c>
      <c r="DW40" s="7">
        <v>237756</v>
      </c>
      <c r="DX40" s="6">
        <v>1680485</v>
      </c>
      <c r="DY40" s="6">
        <v>1746692</v>
      </c>
      <c r="DZ40" s="7">
        <v>170832</v>
      </c>
      <c r="EA40" s="7">
        <v>202499</v>
      </c>
    </row>
    <row r="41" spans="1:131">
      <c r="A41" s="77" t="s">
        <v>39</v>
      </c>
      <c r="B41" s="9">
        <v>136367938.40000001</v>
      </c>
      <c r="C41" s="9">
        <v>160941862.80000001</v>
      </c>
      <c r="D41" s="8">
        <v>36716681.600000001</v>
      </c>
      <c r="E41" s="8">
        <v>70226763.300000012</v>
      </c>
      <c r="F41" s="9">
        <v>13684550</v>
      </c>
      <c r="G41" s="9">
        <v>14135644</v>
      </c>
      <c r="H41" s="8">
        <v>1920478.2999999998</v>
      </c>
      <c r="I41" s="8">
        <v>1872547.7000000002</v>
      </c>
      <c r="J41" s="9">
        <v>12597359</v>
      </c>
      <c r="K41" s="9">
        <v>12341509</v>
      </c>
      <c r="L41" s="8">
        <v>9993229</v>
      </c>
      <c r="M41" s="8">
        <v>8339877</v>
      </c>
      <c r="N41" s="9">
        <v>4121511</v>
      </c>
      <c r="O41" s="9">
        <v>4337267</v>
      </c>
      <c r="P41" s="8">
        <v>74530</v>
      </c>
      <c r="Q41" s="8">
        <v>125136</v>
      </c>
      <c r="R41" s="9">
        <v>8129237</v>
      </c>
      <c r="S41" s="9">
        <v>8467311</v>
      </c>
      <c r="T41" s="8">
        <v>741852</v>
      </c>
      <c r="U41" s="8">
        <v>710251</v>
      </c>
      <c r="V41" s="9">
        <v>493394</v>
      </c>
      <c r="W41" s="9">
        <v>397603</v>
      </c>
      <c r="X41" s="8">
        <v>814894</v>
      </c>
      <c r="Y41" s="8">
        <v>941586</v>
      </c>
      <c r="Z41" s="9">
        <v>4578444</v>
      </c>
      <c r="AA41" s="9">
        <v>5051507</v>
      </c>
      <c r="AB41" s="8">
        <v>46846</v>
      </c>
      <c r="AC41" s="8">
        <v>42572</v>
      </c>
      <c r="AD41" s="9">
        <v>117296</v>
      </c>
      <c r="AE41" s="9">
        <v>115872</v>
      </c>
      <c r="AF41" s="8">
        <v>838030</v>
      </c>
      <c r="AG41" s="8">
        <v>959112</v>
      </c>
      <c r="AH41" s="9">
        <v>381582</v>
      </c>
      <c r="AI41" s="9">
        <v>278073</v>
      </c>
      <c r="AJ41" s="8">
        <v>39099</v>
      </c>
      <c r="AK41" s="8">
        <v>39099</v>
      </c>
      <c r="AL41" s="9">
        <v>511931</v>
      </c>
      <c r="AM41" s="9">
        <v>438569</v>
      </c>
      <c r="AN41" s="8">
        <v>543698</v>
      </c>
      <c r="AO41" s="8">
        <v>502606</v>
      </c>
      <c r="AP41" s="9">
        <v>279645</v>
      </c>
      <c r="AQ41" s="9">
        <v>215604</v>
      </c>
      <c r="AR41" s="8">
        <v>417874</v>
      </c>
      <c r="AS41" s="8">
        <v>407097</v>
      </c>
      <c r="AT41" s="9">
        <v>2078242</v>
      </c>
      <c r="AU41" s="9">
        <v>1407668</v>
      </c>
      <c r="AV41" s="8">
        <v>109817</v>
      </c>
      <c r="AW41" s="8">
        <v>130594</v>
      </c>
      <c r="AX41" s="9">
        <v>174832</v>
      </c>
      <c r="AY41" s="9">
        <v>121698</v>
      </c>
      <c r="AZ41" s="8">
        <v>792409</v>
      </c>
      <c r="BA41" s="8">
        <v>701135</v>
      </c>
      <c r="BB41" s="9">
        <v>215162</v>
      </c>
      <c r="BC41" s="9">
        <v>181465</v>
      </c>
      <c r="BD41" s="8">
        <v>13858</v>
      </c>
      <c r="BE41" s="8">
        <v>15885</v>
      </c>
      <c r="BF41" s="9">
        <v>36900</v>
      </c>
      <c r="BG41" s="9">
        <v>25791</v>
      </c>
      <c r="BH41" s="8">
        <v>245557</v>
      </c>
      <c r="BI41" s="8">
        <v>194686</v>
      </c>
      <c r="BJ41" s="9">
        <v>294308</v>
      </c>
      <c r="BK41" s="9">
        <v>329485</v>
      </c>
      <c r="BL41" s="8">
        <v>247359</v>
      </c>
      <c r="BM41" s="8">
        <v>92317</v>
      </c>
      <c r="BN41" s="9">
        <v>25075</v>
      </c>
      <c r="BO41" s="9">
        <v>28777</v>
      </c>
      <c r="BP41" s="8">
        <v>598734</v>
      </c>
      <c r="BQ41" s="8">
        <v>586947</v>
      </c>
      <c r="BR41" s="9">
        <v>1990573</v>
      </c>
      <c r="BS41" s="9">
        <v>1813452</v>
      </c>
      <c r="BT41" s="8">
        <v>5359193</v>
      </c>
      <c r="BU41" s="8">
        <v>5924164</v>
      </c>
      <c r="BV41" s="9">
        <v>1122576</v>
      </c>
      <c r="BW41" s="9">
        <v>1210217</v>
      </c>
      <c r="BX41" s="8">
        <v>687517</v>
      </c>
      <c r="BY41" s="8">
        <v>538512</v>
      </c>
      <c r="BZ41" s="9">
        <v>686604</v>
      </c>
      <c r="CA41" s="9">
        <v>527294</v>
      </c>
      <c r="CB41" s="8">
        <v>252110</v>
      </c>
      <c r="CC41" s="8">
        <v>248003</v>
      </c>
      <c r="CD41" s="9">
        <v>176840</v>
      </c>
      <c r="CE41" s="9">
        <v>197123</v>
      </c>
      <c r="CF41" s="8">
        <v>71769</v>
      </c>
      <c r="CG41" s="8">
        <v>72318</v>
      </c>
      <c r="CH41" s="9">
        <v>145220</v>
      </c>
      <c r="CI41" s="9">
        <v>129413</v>
      </c>
      <c r="CJ41" s="8">
        <v>206.9</v>
      </c>
      <c r="CK41" s="8">
        <v>206.9</v>
      </c>
      <c r="CL41" s="9">
        <v>459461</v>
      </c>
      <c r="CM41" s="9">
        <v>533184</v>
      </c>
      <c r="CN41" s="8">
        <v>481666</v>
      </c>
      <c r="CO41" s="8">
        <v>220618</v>
      </c>
      <c r="CP41" s="9">
        <v>3808555</v>
      </c>
      <c r="CQ41" s="9">
        <v>1810550</v>
      </c>
      <c r="CR41" s="8">
        <v>2698005</v>
      </c>
      <c r="CS41" s="8">
        <v>2607845</v>
      </c>
      <c r="CT41" s="9">
        <v>1107344</v>
      </c>
      <c r="CU41" s="9">
        <v>222972</v>
      </c>
      <c r="CV41" s="8">
        <v>66442.7</v>
      </c>
      <c r="CW41" s="8">
        <v>66882</v>
      </c>
      <c r="CX41" s="9">
        <v>1665038.9</v>
      </c>
      <c r="CY41" s="9">
        <v>873928.90000000014</v>
      </c>
      <c r="CZ41" s="8">
        <v>7667789</v>
      </c>
      <c r="DA41" s="8">
        <v>4957079</v>
      </c>
      <c r="DB41" s="9">
        <v>869194</v>
      </c>
      <c r="DC41" s="9">
        <v>585602</v>
      </c>
      <c r="DD41" s="8">
        <v>267224</v>
      </c>
      <c r="DE41" s="8">
        <v>246264</v>
      </c>
      <c r="DF41" s="9">
        <v>187186</v>
      </c>
      <c r="DG41" s="9">
        <v>145684</v>
      </c>
      <c r="DH41" s="8">
        <v>89477</v>
      </c>
      <c r="DI41" s="8">
        <v>88577</v>
      </c>
      <c r="DJ41" s="9">
        <v>670122</v>
      </c>
      <c r="DK41" s="9">
        <v>405572</v>
      </c>
      <c r="DL41" s="8">
        <v>743154</v>
      </c>
      <c r="DM41" s="8">
        <v>694383</v>
      </c>
      <c r="DN41" s="9">
        <v>302793</v>
      </c>
      <c r="DO41" s="9">
        <v>278628</v>
      </c>
      <c r="DP41" s="8">
        <v>960405</v>
      </c>
      <c r="DQ41" s="8">
        <v>978948</v>
      </c>
      <c r="DR41" s="9">
        <v>483018</v>
      </c>
      <c r="DS41" s="9">
        <v>659536</v>
      </c>
      <c r="DT41" s="8">
        <v>269434</v>
      </c>
      <c r="DU41" s="8">
        <v>366734</v>
      </c>
      <c r="DV41" s="9">
        <v>255840</v>
      </c>
      <c r="DW41" s="9">
        <v>186333</v>
      </c>
      <c r="DX41" s="8">
        <v>772125</v>
      </c>
      <c r="DY41" s="8">
        <v>455211</v>
      </c>
      <c r="DZ41" s="9">
        <v>176642</v>
      </c>
      <c r="EA41" s="9">
        <v>134575</v>
      </c>
    </row>
    <row r="42" spans="1:131" s="14" customFormat="1">
      <c r="A42" s="74" t="s">
        <v>40</v>
      </c>
      <c r="B42" s="11">
        <f t="shared" ref="B42:C42" si="9">B40+B41</f>
        <v>456683960.89999998</v>
      </c>
      <c r="C42" s="11">
        <f t="shared" si="9"/>
        <v>784280569.9000001</v>
      </c>
      <c r="D42" s="10">
        <f>D40+D41</f>
        <v>159727462.40000001</v>
      </c>
      <c r="E42" s="10">
        <f t="shared" ref="E42:BR42" si="10">E40+E41</f>
        <v>425715518</v>
      </c>
      <c r="F42" s="11">
        <f t="shared" si="10"/>
        <v>37239943</v>
      </c>
      <c r="G42" s="11">
        <f t="shared" si="10"/>
        <v>43583989</v>
      </c>
      <c r="H42" s="10">
        <f t="shared" si="10"/>
        <v>5700616</v>
      </c>
      <c r="I42" s="10">
        <f t="shared" si="10"/>
        <v>6262757.1000000006</v>
      </c>
      <c r="J42" s="11">
        <f t="shared" si="10"/>
        <v>31736634</v>
      </c>
      <c r="K42" s="11">
        <f t="shared" si="10"/>
        <v>32858273</v>
      </c>
      <c r="L42" s="10">
        <f t="shared" si="10"/>
        <v>38868364</v>
      </c>
      <c r="M42" s="10">
        <f t="shared" si="10"/>
        <v>43190201</v>
      </c>
      <c r="N42" s="11">
        <f t="shared" si="10"/>
        <v>19461922</v>
      </c>
      <c r="O42" s="11">
        <f t="shared" si="10"/>
        <v>21322520</v>
      </c>
      <c r="P42" s="10">
        <f t="shared" si="10"/>
        <v>178362</v>
      </c>
      <c r="Q42" s="10">
        <f t="shared" si="10"/>
        <v>600507</v>
      </c>
      <c r="R42" s="11">
        <f t="shared" si="10"/>
        <v>22172973</v>
      </c>
      <c r="S42" s="11">
        <f t="shared" si="10"/>
        <v>41240965</v>
      </c>
      <c r="T42" s="10">
        <f t="shared" si="10"/>
        <v>1457140</v>
      </c>
      <c r="U42" s="10">
        <f t="shared" si="10"/>
        <v>1677987</v>
      </c>
      <c r="V42" s="11">
        <f t="shared" si="10"/>
        <v>1719131</v>
      </c>
      <c r="W42" s="11">
        <f t="shared" si="10"/>
        <v>1751862</v>
      </c>
      <c r="X42" s="10">
        <f t="shared" si="10"/>
        <v>3503300</v>
      </c>
      <c r="Y42" s="10">
        <f t="shared" si="10"/>
        <v>4657842</v>
      </c>
      <c r="Z42" s="11">
        <f t="shared" si="10"/>
        <v>5304240</v>
      </c>
      <c r="AA42" s="11">
        <f t="shared" si="10"/>
        <v>5997983</v>
      </c>
      <c r="AB42" s="10">
        <f t="shared" si="10"/>
        <v>70846</v>
      </c>
      <c r="AC42" s="10">
        <f t="shared" si="10"/>
        <v>66572</v>
      </c>
      <c r="AD42" s="11">
        <f t="shared" si="10"/>
        <v>117296</v>
      </c>
      <c r="AE42" s="11">
        <f t="shared" si="10"/>
        <v>115872</v>
      </c>
      <c r="AF42" s="10">
        <f t="shared" si="10"/>
        <v>2449569</v>
      </c>
      <c r="AG42" s="10">
        <f t="shared" si="10"/>
        <v>4339688</v>
      </c>
      <c r="AH42" s="11">
        <f t="shared" si="10"/>
        <v>1605741</v>
      </c>
      <c r="AI42" s="11">
        <f t="shared" si="10"/>
        <v>1785453</v>
      </c>
      <c r="AJ42" s="10">
        <f t="shared" si="10"/>
        <v>39628</v>
      </c>
      <c r="AK42" s="10">
        <f t="shared" si="10"/>
        <v>39628</v>
      </c>
      <c r="AL42" s="11">
        <f t="shared" si="10"/>
        <v>1367484</v>
      </c>
      <c r="AM42" s="11">
        <f t="shared" si="10"/>
        <v>1484266</v>
      </c>
      <c r="AN42" s="10">
        <f t="shared" si="10"/>
        <v>2342043</v>
      </c>
      <c r="AO42" s="10">
        <f t="shared" si="10"/>
        <v>2551408</v>
      </c>
      <c r="AP42" s="11">
        <f t="shared" si="10"/>
        <v>476179</v>
      </c>
      <c r="AQ42" s="11">
        <f t="shared" si="10"/>
        <v>456219</v>
      </c>
      <c r="AR42" s="10">
        <f t="shared" si="10"/>
        <v>2020651</v>
      </c>
      <c r="AS42" s="10">
        <f t="shared" si="10"/>
        <v>2530066</v>
      </c>
      <c r="AT42" s="11">
        <f t="shared" si="10"/>
        <v>5072002</v>
      </c>
      <c r="AU42" s="11">
        <f t="shared" si="10"/>
        <v>7472090</v>
      </c>
      <c r="AV42" s="10">
        <f t="shared" si="10"/>
        <v>232028</v>
      </c>
      <c r="AW42" s="10">
        <f t="shared" si="10"/>
        <v>259130</v>
      </c>
      <c r="AX42" s="11">
        <f t="shared" si="10"/>
        <v>695482</v>
      </c>
      <c r="AY42" s="11">
        <f t="shared" si="10"/>
        <v>668253</v>
      </c>
      <c r="AZ42" s="10">
        <f t="shared" si="10"/>
        <v>2258127</v>
      </c>
      <c r="BA42" s="10">
        <f t="shared" si="10"/>
        <v>2553117</v>
      </c>
      <c r="BB42" s="11">
        <f t="shared" si="10"/>
        <v>215162</v>
      </c>
      <c r="BC42" s="11">
        <f t="shared" si="10"/>
        <v>181465</v>
      </c>
      <c r="BD42" s="10">
        <f t="shared" si="10"/>
        <v>14424</v>
      </c>
      <c r="BE42" s="10">
        <f t="shared" si="10"/>
        <v>16451</v>
      </c>
      <c r="BF42" s="11">
        <f t="shared" si="10"/>
        <v>39105</v>
      </c>
      <c r="BG42" s="11">
        <f t="shared" si="10"/>
        <v>27996</v>
      </c>
      <c r="BH42" s="10">
        <f t="shared" si="10"/>
        <v>821497</v>
      </c>
      <c r="BI42" s="10">
        <f t="shared" si="10"/>
        <v>1067785</v>
      </c>
      <c r="BJ42" s="11">
        <f t="shared" si="10"/>
        <v>783956</v>
      </c>
      <c r="BK42" s="11">
        <f t="shared" si="10"/>
        <v>1292345</v>
      </c>
      <c r="BL42" s="10">
        <f t="shared" si="10"/>
        <v>247359</v>
      </c>
      <c r="BM42" s="10">
        <f t="shared" si="10"/>
        <v>184842</v>
      </c>
      <c r="BN42" s="11">
        <f t="shared" si="10"/>
        <v>44061</v>
      </c>
      <c r="BO42" s="11">
        <f t="shared" si="10"/>
        <v>47763</v>
      </c>
      <c r="BP42" s="10">
        <f t="shared" si="10"/>
        <v>2481763</v>
      </c>
      <c r="BQ42" s="10">
        <f t="shared" si="10"/>
        <v>3033320</v>
      </c>
      <c r="BR42" s="11">
        <f t="shared" si="10"/>
        <v>7090366</v>
      </c>
      <c r="BS42" s="11">
        <f t="shared" ref="BS42:EA42" si="11">BS40+BS41</f>
        <v>8252837</v>
      </c>
      <c r="BT42" s="10">
        <f t="shared" si="11"/>
        <v>22394497</v>
      </c>
      <c r="BU42" s="10">
        <f t="shared" si="11"/>
        <v>33442358</v>
      </c>
      <c r="BV42" s="11">
        <f t="shared" si="11"/>
        <v>3009316</v>
      </c>
      <c r="BW42" s="11">
        <f t="shared" si="11"/>
        <v>5304014</v>
      </c>
      <c r="BX42" s="10">
        <f t="shared" si="11"/>
        <v>804567</v>
      </c>
      <c r="BY42" s="10">
        <f t="shared" si="11"/>
        <v>671640</v>
      </c>
      <c r="BZ42" s="11">
        <f t="shared" si="11"/>
        <v>1283063</v>
      </c>
      <c r="CA42" s="11">
        <f t="shared" si="11"/>
        <v>1324693</v>
      </c>
      <c r="CB42" s="10">
        <f t="shared" si="11"/>
        <v>252110</v>
      </c>
      <c r="CC42" s="10">
        <f t="shared" si="11"/>
        <v>312176</v>
      </c>
      <c r="CD42" s="11">
        <f t="shared" si="11"/>
        <v>793801</v>
      </c>
      <c r="CE42" s="11">
        <f t="shared" si="11"/>
        <v>824071</v>
      </c>
      <c r="CF42" s="10">
        <f t="shared" si="11"/>
        <v>73349</v>
      </c>
      <c r="CG42" s="10">
        <f t="shared" si="11"/>
        <v>87255</v>
      </c>
      <c r="CH42" s="11">
        <f t="shared" si="11"/>
        <v>238211</v>
      </c>
      <c r="CI42" s="11">
        <f t="shared" si="11"/>
        <v>289954</v>
      </c>
      <c r="CJ42" s="10">
        <f t="shared" si="11"/>
        <v>206.9</v>
      </c>
      <c r="CK42" s="10">
        <f t="shared" si="11"/>
        <v>206.9</v>
      </c>
      <c r="CL42" s="11">
        <f t="shared" si="11"/>
        <v>1458819</v>
      </c>
      <c r="CM42" s="11">
        <f t="shared" si="11"/>
        <v>1820422</v>
      </c>
      <c r="CN42" s="10">
        <f t="shared" si="11"/>
        <v>1046412</v>
      </c>
      <c r="CO42" s="10">
        <f t="shared" si="11"/>
        <v>900933</v>
      </c>
      <c r="CP42" s="11">
        <f t="shared" si="11"/>
        <v>8205233</v>
      </c>
      <c r="CQ42" s="11">
        <f t="shared" si="11"/>
        <v>7640995</v>
      </c>
      <c r="CR42" s="10">
        <f t="shared" si="11"/>
        <v>8952153</v>
      </c>
      <c r="CS42" s="10">
        <f t="shared" si="11"/>
        <v>12049929</v>
      </c>
      <c r="CT42" s="11">
        <f t="shared" si="11"/>
        <v>1439231</v>
      </c>
      <c r="CU42" s="11">
        <f t="shared" si="11"/>
        <v>929799</v>
      </c>
      <c r="CV42" s="10">
        <f t="shared" si="11"/>
        <v>66442.7</v>
      </c>
      <c r="CW42" s="10">
        <f t="shared" si="11"/>
        <v>100616</v>
      </c>
      <c r="CX42" s="11">
        <f t="shared" si="11"/>
        <v>1665038.9</v>
      </c>
      <c r="CY42" s="11">
        <f t="shared" si="11"/>
        <v>1376618.9000000001</v>
      </c>
      <c r="CZ42" s="10">
        <f t="shared" si="11"/>
        <v>27962433</v>
      </c>
      <c r="DA42" s="10">
        <f t="shared" si="11"/>
        <v>27724424</v>
      </c>
      <c r="DB42" s="11">
        <f t="shared" si="11"/>
        <v>1287387</v>
      </c>
      <c r="DC42" s="11">
        <f t="shared" si="11"/>
        <v>1574409</v>
      </c>
      <c r="DD42" s="10">
        <f t="shared" si="11"/>
        <v>556004</v>
      </c>
      <c r="DE42" s="10">
        <f t="shared" si="11"/>
        <v>684092</v>
      </c>
      <c r="DF42" s="11">
        <f t="shared" si="11"/>
        <v>600074</v>
      </c>
      <c r="DG42" s="11">
        <f t="shared" si="11"/>
        <v>558572</v>
      </c>
      <c r="DH42" s="10">
        <f t="shared" si="11"/>
        <v>132941</v>
      </c>
      <c r="DI42" s="10">
        <f t="shared" si="11"/>
        <v>177848</v>
      </c>
      <c r="DJ42" s="11">
        <f t="shared" si="11"/>
        <v>2114871</v>
      </c>
      <c r="DK42" s="11">
        <f t="shared" si="11"/>
        <v>2137781</v>
      </c>
      <c r="DL42" s="10">
        <f t="shared" si="11"/>
        <v>2000976</v>
      </c>
      <c r="DM42" s="10">
        <f t="shared" si="11"/>
        <v>2590903</v>
      </c>
      <c r="DN42" s="11">
        <f t="shared" si="11"/>
        <v>1397459</v>
      </c>
      <c r="DO42" s="11">
        <f t="shared" si="11"/>
        <v>1595184</v>
      </c>
      <c r="DP42" s="10">
        <f t="shared" si="11"/>
        <v>5388285</v>
      </c>
      <c r="DQ42" s="10">
        <f t="shared" si="11"/>
        <v>5611990</v>
      </c>
      <c r="DR42" s="11">
        <f t="shared" si="11"/>
        <v>1797031</v>
      </c>
      <c r="DS42" s="11">
        <f t="shared" si="11"/>
        <v>3096727</v>
      </c>
      <c r="DT42" s="10">
        <f t="shared" si="11"/>
        <v>967548</v>
      </c>
      <c r="DU42" s="10">
        <f t="shared" si="11"/>
        <v>1202923</v>
      </c>
      <c r="DV42" s="11">
        <f t="shared" si="11"/>
        <v>441561</v>
      </c>
      <c r="DW42" s="11">
        <f t="shared" si="11"/>
        <v>424089</v>
      </c>
      <c r="DX42" s="10">
        <f t="shared" si="11"/>
        <v>2452610</v>
      </c>
      <c r="DY42" s="10">
        <f t="shared" si="11"/>
        <v>2201903</v>
      </c>
      <c r="DZ42" s="11">
        <f t="shared" si="11"/>
        <v>347474</v>
      </c>
      <c r="EA42" s="11">
        <f t="shared" si="11"/>
        <v>337074</v>
      </c>
    </row>
    <row r="43" spans="1:131" s="14" customFormat="1">
      <c r="A43" s="74" t="s">
        <v>41</v>
      </c>
      <c r="B43" s="11">
        <f t="shared" ref="B43:C43" si="12">B42+B39</f>
        <v>587439373.20000005</v>
      </c>
      <c r="C43" s="11">
        <f t="shared" si="12"/>
        <v>952138032.20000005</v>
      </c>
      <c r="D43" s="10">
        <f>D42+D39</f>
        <v>198472694</v>
      </c>
      <c r="E43" s="10">
        <f t="shared" ref="E43:BR43" si="13">E42+E39</f>
        <v>495260509.39999998</v>
      </c>
      <c r="F43" s="11">
        <f t="shared" si="13"/>
        <v>52000928</v>
      </c>
      <c r="G43" s="11">
        <f t="shared" si="13"/>
        <v>58344974</v>
      </c>
      <c r="H43" s="10">
        <f t="shared" si="13"/>
        <v>8082982.3000000007</v>
      </c>
      <c r="I43" s="10">
        <f t="shared" si="13"/>
        <v>8746537.8000000007</v>
      </c>
      <c r="J43" s="11">
        <f t="shared" si="13"/>
        <v>35454594</v>
      </c>
      <c r="K43" s="11">
        <f t="shared" si="13"/>
        <v>36631723</v>
      </c>
      <c r="L43" s="10">
        <f t="shared" si="13"/>
        <v>56475973</v>
      </c>
      <c r="M43" s="10">
        <f t="shared" si="13"/>
        <v>61104928</v>
      </c>
      <c r="N43" s="11">
        <f t="shared" si="13"/>
        <v>22263610</v>
      </c>
      <c r="O43" s="11">
        <f t="shared" si="13"/>
        <v>24225792</v>
      </c>
      <c r="P43" s="10">
        <f t="shared" si="13"/>
        <v>178362</v>
      </c>
      <c r="Q43" s="10">
        <f t="shared" si="13"/>
        <v>600507</v>
      </c>
      <c r="R43" s="11">
        <f t="shared" si="13"/>
        <v>30334758</v>
      </c>
      <c r="S43" s="11">
        <f t="shared" si="13"/>
        <v>52254541</v>
      </c>
      <c r="T43" s="10">
        <f t="shared" si="13"/>
        <v>2315678</v>
      </c>
      <c r="U43" s="10">
        <f t="shared" si="13"/>
        <v>2635523</v>
      </c>
      <c r="V43" s="11">
        <f t="shared" si="13"/>
        <v>1984089</v>
      </c>
      <c r="W43" s="11">
        <f t="shared" si="13"/>
        <v>2022038</v>
      </c>
      <c r="X43" s="10">
        <f t="shared" si="13"/>
        <v>4687851</v>
      </c>
      <c r="Y43" s="10">
        <f t="shared" si="13"/>
        <v>6063812</v>
      </c>
      <c r="Z43" s="11">
        <f t="shared" si="13"/>
        <v>9793940</v>
      </c>
      <c r="AA43" s="11">
        <f t="shared" si="13"/>
        <v>10556261</v>
      </c>
      <c r="AB43" s="10">
        <f t="shared" si="13"/>
        <v>70846</v>
      </c>
      <c r="AC43" s="10">
        <f t="shared" si="13"/>
        <v>66572</v>
      </c>
      <c r="AD43" s="11">
        <f t="shared" si="13"/>
        <v>120553</v>
      </c>
      <c r="AE43" s="11">
        <f t="shared" si="13"/>
        <v>119129</v>
      </c>
      <c r="AF43" s="10">
        <f t="shared" si="13"/>
        <v>3870945</v>
      </c>
      <c r="AG43" s="10">
        <f t="shared" si="13"/>
        <v>5761064</v>
      </c>
      <c r="AH43" s="11">
        <f t="shared" si="13"/>
        <v>1751288</v>
      </c>
      <c r="AI43" s="11">
        <f t="shared" si="13"/>
        <v>2023476</v>
      </c>
      <c r="AJ43" s="10">
        <f t="shared" si="13"/>
        <v>39628</v>
      </c>
      <c r="AK43" s="10">
        <f t="shared" si="13"/>
        <v>39628</v>
      </c>
      <c r="AL43" s="11">
        <f t="shared" si="13"/>
        <v>2008003</v>
      </c>
      <c r="AM43" s="11">
        <f t="shared" si="13"/>
        <v>2174050</v>
      </c>
      <c r="AN43" s="10">
        <f t="shared" si="13"/>
        <v>2762690</v>
      </c>
      <c r="AO43" s="10">
        <f t="shared" si="13"/>
        <v>3078509</v>
      </c>
      <c r="AP43" s="11">
        <f t="shared" si="13"/>
        <v>710904</v>
      </c>
      <c r="AQ43" s="11">
        <f t="shared" si="13"/>
        <v>690944</v>
      </c>
      <c r="AR43" s="10">
        <f t="shared" si="13"/>
        <v>2190201</v>
      </c>
      <c r="AS43" s="10">
        <f t="shared" si="13"/>
        <v>2699616</v>
      </c>
      <c r="AT43" s="11">
        <f t="shared" si="13"/>
        <v>7328861</v>
      </c>
      <c r="AU43" s="11">
        <f t="shared" si="13"/>
        <v>9811042</v>
      </c>
      <c r="AV43" s="10">
        <f t="shared" si="13"/>
        <v>235060</v>
      </c>
      <c r="AW43" s="10">
        <f t="shared" si="13"/>
        <v>262162</v>
      </c>
      <c r="AX43" s="11">
        <f t="shared" si="13"/>
        <v>696814</v>
      </c>
      <c r="AY43" s="11">
        <f t="shared" si="13"/>
        <v>669885</v>
      </c>
      <c r="AZ43" s="10">
        <f t="shared" si="13"/>
        <v>2560070</v>
      </c>
      <c r="BA43" s="10">
        <f t="shared" si="13"/>
        <v>2856384</v>
      </c>
      <c r="BB43" s="11">
        <f t="shared" si="13"/>
        <v>215162</v>
      </c>
      <c r="BC43" s="11">
        <f t="shared" si="13"/>
        <v>181465</v>
      </c>
      <c r="BD43" s="10">
        <f t="shared" si="13"/>
        <v>14424</v>
      </c>
      <c r="BE43" s="10">
        <f t="shared" si="13"/>
        <v>16514</v>
      </c>
      <c r="BF43" s="11">
        <f t="shared" si="13"/>
        <v>44826</v>
      </c>
      <c r="BG43" s="11">
        <f t="shared" si="13"/>
        <v>33717</v>
      </c>
      <c r="BH43" s="10">
        <f t="shared" si="13"/>
        <v>911176</v>
      </c>
      <c r="BI43" s="10">
        <f t="shared" si="13"/>
        <v>1157464</v>
      </c>
      <c r="BJ43" s="11">
        <f t="shared" si="13"/>
        <v>1029876</v>
      </c>
      <c r="BK43" s="11">
        <f t="shared" si="13"/>
        <v>1541737</v>
      </c>
      <c r="BL43" s="10">
        <f t="shared" si="13"/>
        <v>507190</v>
      </c>
      <c r="BM43" s="10">
        <f t="shared" si="13"/>
        <v>444673</v>
      </c>
      <c r="BN43" s="11">
        <f t="shared" si="13"/>
        <v>44061</v>
      </c>
      <c r="BO43" s="11">
        <f t="shared" si="13"/>
        <v>47763</v>
      </c>
      <c r="BP43" s="10">
        <f t="shared" si="13"/>
        <v>2954890</v>
      </c>
      <c r="BQ43" s="10">
        <f t="shared" si="13"/>
        <v>3506447</v>
      </c>
      <c r="BR43" s="11">
        <f t="shared" si="13"/>
        <v>8872124</v>
      </c>
      <c r="BS43" s="11">
        <f t="shared" ref="BS43:EA43" si="14">BS42+BS39</f>
        <v>10196322</v>
      </c>
      <c r="BT43" s="10">
        <f t="shared" si="14"/>
        <v>28228024</v>
      </c>
      <c r="BU43" s="10">
        <f t="shared" si="14"/>
        <v>39947383</v>
      </c>
      <c r="BV43" s="11">
        <f t="shared" si="14"/>
        <v>5474616</v>
      </c>
      <c r="BW43" s="11">
        <f t="shared" si="14"/>
        <v>7854125</v>
      </c>
      <c r="BX43" s="10">
        <f t="shared" si="14"/>
        <v>2592865</v>
      </c>
      <c r="BY43" s="10">
        <f t="shared" si="14"/>
        <v>2511551</v>
      </c>
      <c r="BZ43" s="11">
        <f t="shared" si="14"/>
        <v>2059118</v>
      </c>
      <c r="CA43" s="11">
        <f t="shared" si="14"/>
        <v>2162646</v>
      </c>
      <c r="CB43" s="10">
        <f t="shared" si="14"/>
        <v>252110</v>
      </c>
      <c r="CC43" s="10">
        <f t="shared" si="14"/>
        <v>312176</v>
      </c>
      <c r="CD43" s="11">
        <f t="shared" si="14"/>
        <v>793801</v>
      </c>
      <c r="CE43" s="11">
        <f t="shared" si="14"/>
        <v>824931</v>
      </c>
      <c r="CF43" s="10">
        <f t="shared" si="14"/>
        <v>77751</v>
      </c>
      <c r="CG43" s="10">
        <f t="shared" si="14"/>
        <v>91657</v>
      </c>
      <c r="CH43" s="11">
        <f t="shared" si="14"/>
        <v>355966</v>
      </c>
      <c r="CI43" s="11">
        <f t="shared" si="14"/>
        <v>407709</v>
      </c>
      <c r="CJ43" s="10">
        <f t="shared" si="14"/>
        <v>206.9</v>
      </c>
      <c r="CK43" s="10">
        <f t="shared" si="14"/>
        <v>206.9</v>
      </c>
      <c r="CL43" s="11">
        <f t="shared" si="14"/>
        <v>1557473</v>
      </c>
      <c r="CM43" s="11">
        <f t="shared" si="14"/>
        <v>1919076</v>
      </c>
      <c r="CN43" s="10">
        <f t="shared" si="14"/>
        <v>1098084</v>
      </c>
      <c r="CO43" s="10">
        <f t="shared" si="14"/>
        <v>952605</v>
      </c>
      <c r="CP43" s="11">
        <f t="shared" si="14"/>
        <v>11776615</v>
      </c>
      <c r="CQ43" s="11">
        <f t="shared" si="14"/>
        <v>11407476</v>
      </c>
      <c r="CR43" s="10">
        <f t="shared" si="14"/>
        <v>10441222</v>
      </c>
      <c r="CS43" s="10">
        <f t="shared" si="14"/>
        <v>13665821</v>
      </c>
      <c r="CT43" s="11">
        <f t="shared" si="14"/>
        <v>1529851</v>
      </c>
      <c r="CU43" s="11">
        <f t="shared" si="14"/>
        <v>1057832</v>
      </c>
      <c r="CV43" s="10">
        <f t="shared" si="14"/>
        <v>66442.7</v>
      </c>
      <c r="CW43" s="10">
        <f t="shared" si="14"/>
        <v>100616</v>
      </c>
      <c r="CX43" s="11">
        <f t="shared" si="14"/>
        <v>6264116.3000000007</v>
      </c>
      <c r="CY43" s="11">
        <f t="shared" si="14"/>
        <v>6225076.1000000006</v>
      </c>
      <c r="CZ43" s="10">
        <f t="shared" si="14"/>
        <v>31291525</v>
      </c>
      <c r="DA43" s="10">
        <f t="shared" si="14"/>
        <v>31406893</v>
      </c>
      <c r="DB43" s="11">
        <f t="shared" si="14"/>
        <v>1946417</v>
      </c>
      <c r="DC43" s="11">
        <f t="shared" si="14"/>
        <v>2345255</v>
      </c>
      <c r="DD43" s="10">
        <f t="shared" si="14"/>
        <v>675807</v>
      </c>
      <c r="DE43" s="10">
        <f t="shared" si="14"/>
        <v>803895</v>
      </c>
      <c r="DF43" s="11">
        <f t="shared" si="14"/>
        <v>621770</v>
      </c>
      <c r="DG43" s="11">
        <f t="shared" si="14"/>
        <v>580268</v>
      </c>
      <c r="DH43" s="10">
        <f t="shared" si="14"/>
        <v>140005</v>
      </c>
      <c r="DI43" s="10">
        <f t="shared" si="14"/>
        <v>184912</v>
      </c>
      <c r="DJ43" s="11">
        <f t="shared" si="14"/>
        <v>2369466</v>
      </c>
      <c r="DK43" s="11">
        <f t="shared" si="14"/>
        <v>2392376</v>
      </c>
      <c r="DL43" s="10">
        <f t="shared" si="14"/>
        <v>2136797</v>
      </c>
      <c r="DM43" s="10">
        <f t="shared" si="14"/>
        <v>2726724</v>
      </c>
      <c r="DN43" s="11">
        <f t="shared" si="14"/>
        <v>1454383</v>
      </c>
      <c r="DO43" s="11">
        <f t="shared" si="14"/>
        <v>1675092</v>
      </c>
      <c r="DP43" s="10">
        <f t="shared" si="14"/>
        <v>6410017</v>
      </c>
      <c r="DQ43" s="10">
        <f t="shared" si="14"/>
        <v>6633722</v>
      </c>
      <c r="DR43" s="11">
        <f t="shared" si="14"/>
        <v>2482269</v>
      </c>
      <c r="DS43" s="11">
        <f t="shared" si="14"/>
        <v>3807899</v>
      </c>
      <c r="DT43" s="10">
        <f t="shared" si="14"/>
        <v>984137</v>
      </c>
      <c r="DU43" s="10">
        <f t="shared" si="14"/>
        <v>1219512</v>
      </c>
      <c r="DV43" s="11">
        <f t="shared" si="14"/>
        <v>478681</v>
      </c>
      <c r="DW43" s="11">
        <f t="shared" si="14"/>
        <v>461209</v>
      </c>
      <c r="DX43" s="10">
        <f t="shared" si="14"/>
        <v>2524820</v>
      </c>
      <c r="DY43" s="10">
        <f t="shared" si="14"/>
        <v>2274113</v>
      </c>
      <c r="DZ43" s="11">
        <f t="shared" si="14"/>
        <v>369966</v>
      </c>
      <c r="EA43" s="11">
        <f t="shared" si="14"/>
        <v>359566</v>
      </c>
    </row>
    <row r="44" spans="1:131" s="14" customFormat="1">
      <c r="A44" s="74" t="s">
        <v>42</v>
      </c>
      <c r="B44" s="11">
        <v>864127803.5999999</v>
      </c>
      <c r="C44" s="11">
        <v>1690968598.4000001</v>
      </c>
      <c r="D44" s="10">
        <v>279726669.69999999</v>
      </c>
      <c r="E44" s="10">
        <v>932349138.00000012</v>
      </c>
      <c r="F44" s="11">
        <v>70371094</v>
      </c>
      <c r="G44" s="11">
        <v>96698142</v>
      </c>
      <c r="H44" s="10">
        <v>10405825.4</v>
      </c>
      <c r="I44" s="10">
        <v>11626597.699999999</v>
      </c>
      <c r="J44" s="11">
        <v>57147919</v>
      </c>
      <c r="K44" s="11">
        <v>63409324</v>
      </c>
      <c r="L44" s="10">
        <v>70361443</v>
      </c>
      <c r="M44" s="10">
        <v>93917766</v>
      </c>
      <c r="N44" s="11">
        <v>28238536</v>
      </c>
      <c r="O44" s="11">
        <v>31983127</v>
      </c>
      <c r="P44" s="10">
        <v>670200</v>
      </c>
      <c r="Q44" s="10">
        <v>960032</v>
      </c>
      <c r="R44" s="11">
        <v>47241823</v>
      </c>
      <c r="S44" s="11">
        <v>87786099</v>
      </c>
      <c r="T44" s="10">
        <v>11918846</v>
      </c>
      <c r="U44" s="10">
        <v>12439055</v>
      </c>
      <c r="V44" s="11">
        <v>2326935</v>
      </c>
      <c r="W44" s="11">
        <v>2650255</v>
      </c>
      <c r="X44" s="10">
        <v>9464057</v>
      </c>
      <c r="Y44" s="10">
        <v>10411771</v>
      </c>
      <c r="Z44" s="11">
        <v>19844549</v>
      </c>
      <c r="AA44" s="11">
        <v>20351247</v>
      </c>
      <c r="AB44" s="10">
        <v>136759</v>
      </c>
      <c r="AC44" s="10">
        <v>153591</v>
      </c>
      <c r="AD44" s="11">
        <v>4508196</v>
      </c>
      <c r="AE44" s="11">
        <v>4523181</v>
      </c>
      <c r="AF44" s="10">
        <v>9824942</v>
      </c>
      <c r="AG44" s="10">
        <v>12050611</v>
      </c>
      <c r="AH44" s="11">
        <v>2554902</v>
      </c>
      <c r="AI44" s="11">
        <v>3154689</v>
      </c>
      <c r="AJ44" s="10">
        <v>308096</v>
      </c>
      <c r="AK44" s="10">
        <v>281173</v>
      </c>
      <c r="AL44" s="11">
        <v>5854253</v>
      </c>
      <c r="AM44" s="11">
        <v>7443252</v>
      </c>
      <c r="AN44" s="10">
        <v>3591825</v>
      </c>
      <c r="AO44" s="10">
        <v>3981827</v>
      </c>
      <c r="AP44" s="11">
        <v>1632186</v>
      </c>
      <c r="AQ44" s="11">
        <v>1724957</v>
      </c>
      <c r="AR44" s="10">
        <v>2531904</v>
      </c>
      <c r="AS44" s="10">
        <v>3237674</v>
      </c>
      <c r="AT44" s="11">
        <v>7892712</v>
      </c>
      <c r="AU44" s="11">
        <v>11451516</v>
      </c>
      <c r="AV44" s="10">
        <v>851606</v>
      </c>
      <c r="AW44" s="10">
        <v>1009700</v>
      </c>
      <c r="AX44" s="11">
        <v>647527</v>
      </c>
      <c r="AY44" s="11">
        <v>721568</v>
      </c>
      <c r="AZ44" s="10">
        <v>2537958</v>
      </c>
      <c r="BA44" s="10">
        <v>3496337</v>
      </c>
      <c r="BB44" s="11">
        <v>1002200</v>
      </c>
      <c r="BC44" s="11">
        <v>989720</v>
      </c>
      <c r="BD44" s="10">
        <v>136791</v>
      </c>
      <c r="BE44" s="10">
        <v>142885</v>
      </c>
      <c r="BF44" s="11">
        <v>419267</v>
      </c>
      <c r="BG44" s="11">
        <v>374142</v>
      </c>
      <c r="BH44" s="10">
        <v>1392495</v>
      </c>
      <c r="BI44" s="10">
        <v>1524405</v>
      </c>
      <c r="BJ44" s="11">
        <v>3052133</v>
      </c>
      <c r="BK44" s="11">
        <v>3278115</v>
      </c>
      <c r="BL44" s="10">
        <v>1457135</v>
      </c>
      <c r="BM44" s="10">
        <v>1757648</v>
      </c>
      <c r="BN44" s="11">
        <v>151716</v>
      </c>
      <c r="BO44" s="11">
        <v>149522</v>
      </c>
      <c r="BP44" s="10">
        <v>4083374</v>
      </c>
      <c r="BQ44" s="10">
        <v>4636065</v>
      </c>
      <c r="BR44" s="11">
        <v>11134565</v>
      </c>
      <c r="BS44" s="11">
        <v>14539142</v>
      </c>
      <c r="BT44" s="10">
        <v>44975005</v>
      </c>
      <c r="BU44" s="10">
        <v>66970766</v>
      </c>
      <c r="BV44" s="11">
        <v>7217709</v>
      </c>
      <c r="BW44" s="11">
        <v>11364805</v>
      </c>
      <c r="BX44" s="10">
        <v>6455924</v>
      </c>
      <c r="BY44" s="10">
        <v>7139937</v>
      </c>
      <c r="BZ44" s="11">
        <v>5192157</v>
      </c>
      <c r="CA44" s="11">
        <v>6179949</v>
      </c>
      <c r="CB44" s="10">
        <v>2088967</v>
      </c>
      <c r="CC44" s="10">
        <v>2032505</v>
      </c>
      <c r="CD44" s="11">
        <v>1841987</v>
      </c>
      <c r="CE44" s="11">
        <v>2010452</v>
      </c>
      <c r="CF44" s="10">
        <v>1134177</v>
      </c>
      <c r="CG44" s="10">
        <v>1106181</v>
      </c>
      <c r="CH44" s="11">
        <v>788683</v>
      </c>
      <c r="CI44" s="11">
        <v>851924</v>
      </c>
      <c r="CJ44" s="10">
        <v>123182.1</v>
      </c>
      <c r="CK44" s="10">
        <v>123182.1</v>
      </c>
      <c r="CL44" s="11">
        <v>2413437</v>
      </c>
      <c r="CM44" s="11">
        <v>3034317</v>
      </c>
      <c r="CN44" s="10">
        <v>1970308</v>
      </c>
      <c r="CO44" s="10">
        <v>2244587</v>
      </c>
      <c r="CP44" s="11">
        <v>12765850</v>
      </c>
      <c r="CQ44" s="11">
        <v>19023917</v>
      </c>
      <c r="CR44" s="10">
        <v>11036278</v>
      </c>
      <c r="CS44" s="10">
        <v>16759086</v>
      </c>
      <c r="CT44" s="11">
        <v>1530838</v>
      </c>
      <c r="CU44" s="11">
        <v>2028697</v>
      </c>
      <c r="CV44" s="10">
        <v>889656.5</v>
      </c>
      <c r="CW44" s="10">
        <v>918508.9</v>
      </c>
      <c r="CX44" s="11">
        <v>14402947.9</v>
      </c>
      <c r="CY44" s="11">
        <v>17325368.700000003</v>
      </c>
      <c r="CZ44" s="10">
        <v>28468755</v>
      </c>
      <c r="DA44" s="10">
        <v>33372215</v>
      </c>
      <c r="DB44" s="11">
        <v>7327511</v>
      </c>
      <c r="DC44" s="11">
        <v>8599625</v>
      </c>
      <c r="DD44" s="10">
        <v>2591984</v>
      </c>
      <c r="DE44" s="10">
        <v>2512532</v>
      </c>
      <c r="DF44" s="11">
        <v>1213533</v>
      </c>
      <c r="DG44" s="11">
        <v>1151424</v>
      </c>
      <c r="DH44" s="10">
        <v>724683</v>
      </c>
      <c r="DI44" s="10">
        <v>801966</v>
      </c>
      <c r="DJ44" s="11">
        <v>5552236</v>
      </c>
      <c r="DK44" s="11">
        <v>5754431</v>
      </c>
      <c r="DL44" s="10">
        <v>5207950</v>
      </c>
      <c r="DM44" s="10">
        <v>6029638</v>
      </c>
      <c r="DN44" s="11">
        <v>2513698</v>
      </c>
      <c r="DO44" s="11">
        <v>2820631</v>
      </c>
      <c r="DP44" s="10">
        <v>7336937</v>
      </c>
      <c r="DQ44" s="10">
        <v>7710326</v>
      </c>
      <c r="DR44" s="11">
        <v>5197942</v>
      </c>
      <c r="DS44" s="11">
        <v>8240230</v>
      </c>
      <c r="DT44" s="10">
        <v>3020487</v>
      </c>
      <c r="DU44" s="10">
        <v>2973285</v>
      </c>
      <c r="DV44" s="11">
        <v>1699483</v>
      </c>
      <c r="DW44" s="11">
        <v>1609970</v>
      </c>
      <c r="DX44" s="10">
        <v>3813259</v>
      </c>
      <c r="DY44" s="10">
        <v>3894747</v>
      </c>
      <c r="DZ44" s="11">
        <v>1211800</v>
      </c>
      <c r="EA44" s="11">
        <v>1179122</v>
      </c>
    </row>
    <row r="45" spans="1:131">
      <c r="B45" s="7"/>
      <c r="C45" s="7"/>
      <c r="D45" s="6"/>
      <c r="E45" s="6"/>
      <c r="F45" s="7"/>
      <c r="G45" s="7"/>
      <c r="H45" s="6"/>
      <c r="I45" s="6"/>
      <c r="J45" s="7"/>
      <c r="K45" s="7"/>
      <c r="L45" s="6"/>
      <c r="M45" s="6"/>
      <c r="N45" s="7"/>
      <c r="O45" s="7"/>
      <c r="P45" s="6"/>
      <c r="Q45" s="6"/>
      <c r="R45" s="7"/>
      <c r="S45" s="7"/>
      <c r="T45" s="6"/>
      <c r="U45" s="6"/>
      <c r="V45" s="7"/>
      <c r="W45" s="7"/>
      <c r="X45" s="6"/>
      <c r="Y45" s="6"/>
      <c r="Z45" s="7"/>
      <c r="AA45" s="7"/>
      <c r="AB45" s="6"/>
      <c r="AC45" s="6"/>
      <c r="AD45" s="7"/>
      <c r="AE45" s="7"/>
      <c r="AF45" s="6"/>
      <c r="AG45" s="6"/>
      <c r="AH45" s="7"/>
      <c r="AI45" s="7"/>
      <c r="AJ45" s="6"/>
      <c r="AK45" s="6"/>
      <c r="AL45" s="7"/>
      <c r="AM45" s="7"/>
      <c r="AN45" s="6"/>
      <c r="AO45" s="6"/>
      <c r="AP45" s="7"/>
      <c r="AQ45" s="7"/>
      <c r="AR45" s="6"/>
      <c r="AS45" s="6"/>
      <c r="AT45" s="7"/>
      <c r="AU45" s="7"/>
      <c r="AV45" s="6"/>
      <c r="AW45" s="6"/>
      <c r="AX45" s="7"/>
      <c r="AY45" s="7"/>
      <c r="AZ45" s="6"/>
      <c r="BA45" s="6"/>
      <c r="BB45" s="7"/>
      <c r="BC45" s="7"/>
      <c r="BD45" s="6"/>
      <c r="BE45" s="6"/>
      <c r="BF45" s="7"/>
      <c r="BG45" s="7"/>
      <c r="BH45" s="6"/>
      <c r="BI45" s="6"/>
      <c r="BJ45" s="7"/>
      <c r="BK45" s="7"/>
      <c r="BL45" s="6"/>
      <c r="BM45" s="6"/>
      <c r="BN45" s="7"/>
      <c r="BO45" s="7"/>
      <c r="BP45" s="6"/>
      <c r="BQ45" s="6"/>
      <c r="BR45" s="7"/>
      <c r="BS45" s="7"/>
      <c r="BT45" s="6"/>
      <c r="BU45" s="6"/>
      <c r="BV45" s="7"/>
      <c r="BW45" s="7"/>
      <c r="BX45" s="6"/>
      <c r="BY45" s="6"/>
      <c r="BZ45" s="7"/>
      <c r="CA45" s="7"/>
      <c r="CB45" s="6"/>
      <c r="CC45" s="6"/>
      <c r="CD45" s="7"/>
      <c r="CE45" s="7"/>
      <c r="CF45" s="6"/>
      <c r="CG45" s="6"/>
      <c r="CH45" s="7"/>
      <c r="CI45" s="7"/>
      <c r="CJ45" s="6"/>
      <c r="CK45" s="6"/>
      <c r="CL45" s="7"/>
      <c r="CM45" s="7"/>
      <c r="CN45" s="6"/>
      <c r="CO45" s="6"/>
      <c r="CP45" s="7"/>
      <c r="CQ45" s="7"/>
      <c r="CR45" s="6"/>
      <c r="CS45" s="6"/>
      <c r="CT45" s="7"/>
      <c r="CU45" s="7"/>
      <c r="CV45" s="6"/>
      <c r="CW45" s="6"/>
      <c r="CX45" s="7"/>
      <c r="CY45" s="7"/>
      <c r="CZ45" s="6"/>
      <c r="DA45" s="6"/>
      <c r="DB45" s="7"/>
      <c r="DC45" s="7"/>
      <c r="DD45" s="6"/>
      <c r="DE45" s="6"/>
      <c r="DF45" s="7"/>
      <c r="DG45" s="7"/>
      <c r="DH45" s="6"/>
      <c r="DI45" s="6"/>
      <c r="DJ45" s="7"/>
      <c r="DK45" s="7"/>
      <c r="DL45" s="6"/>
      <c r="DM45" s="6"/>
      <c r="DN45" s="7"/>
      <c r="DO45" s="7"/>
      <c r="DP45" s="6"/>
      <c r="DQ45" s="6"/>
      <c r="DR45" s="7"/>
      <c r="DS45" s="7"/>
      <c r="DT45" s="6"/>
      <c r="DU45" s="6"/>
      <c r="DV45" s="7"/>
      <c r="DW45" s="7"/>
      <c r="DX45" s="6"/>
      <c r="DY45" s="6"/>
      <c r="DZ45" s="7"/>
      <c r="EA45" s="7"/>
    </row>
    <row r="46" spans="1:131">
      <c r="A46" s="74" t="s">
        <v>43</v>
      </c>
      <c r="B46" s="7"/>
      <c r="C46" s="7"/>
      <c r="D46" s="6"/>
      <c r="E46" s="6"/>
      <c r="F46" s="7"/>
      <c r="G46" s="7"/>
      <c r="H46" s="6"/>
      <c r="I46" s="6"/>
      <c r="J46" s="7"/>
      <c r="K46" s="7"/>
      <c r="L46" s="6"/>
      <c r="M46" s="6"/>
      <c r="N46" s="7"/>
      <c r="O46" s="7"/>
      <c r="P46" s="6"/>
      <c r="Q46" s="6"/>
      <c r="R46" s="7"/>
      <c r="S46" s="7"/>
      <c r="T46" s="6"/>
      <c r="U46" s="6"/>
      <c r="V46" s="7"/>
      <c r="W46" s="7"/>
      <c r="X46" s="6"/>
      <c r="Y46" s="6"/>
      <c r="Z46" s="7"/>
      <c r="AA46" s="7"/>
      <c r="AB46" s="6"/>
      <c r="AC46" s="6"/>
      <c r="AD46" s="7"/>
      <c r="AE46" s="7"/>
      <c r="AF46" s="6"/>
      <c r="AG46" s="6"/>
      <c r="AH46" s="7"/>
      <c r="AI46" s="7"/>
      <c r="AJ46" s="6"/>
      <c r="AK46" s="6"/>
      <c r="AL46" s="7"/>
      <c r="AM46" s="7"/>
      <c r="AN46" s="6"/>
      <c r="AO46" s="6"/>
      <c r="AP46" s="7"/>
      <c r="AQ46" s="7"/>
      <c r="AR46" s="6"/>
      <c r="AS46" s="6"/>
      <c r="AT46" s="7"/>
      <c r="AU46" s="7"/>
      <c r="AV46" s="6"/>
      <c r="AW46" s="6"/>
      <c r="AX46" s="7"/>
      <c r="AY46" s="7"/>
      <c r="AZ46" s="6"/>
      <c r="BA46" s="6"/>
      <c r="BB46" s="7"/>
      <c r="BC46" s="7"/>
      <c r="BD46" s="6"/>
      <c r="BE46" s="6"/>
      <c r="BF46" s="7"/>
      <c r="BG46" s="7"/>
      <c r="BH46" s="6"/>
      <c r="BI46" s="6"/>
      <c r="BJ46" s="7"/>
      <c r="BK46" s="7"/>
      <c r="BL46" s="6"/>
      <c r="BM46" s="6"/>
      <c r="BN46" s="7"/>
      <c r="BO46" s="7"/>
      <c r="BP46" s="6"/>
      <c r="BQ46" s="6"/>
      <c r="BR46" s="7"/>
      <c r="BS46" s="7"/>
      <c r="BT46" s="6"/>
      <c r="BU46" s="6"/>
      <c r="BV46" s="7"/>
      <c r="BW46" s="7"/>
      <c r="BX46" s="6"/>
      <c r="BY46" s="6"/>
      <c r="BZ46" s="7"/>
      <c r="CA46" s="7"/>
      <c r="CB46" s="6"/>
      <c r="CC46" s="6"/>
      <c r="CD46" s="7"/>
      <c r="CE46" s="7"/>
      <c r="CF46" s="6"/>
      <c r="CG46" s="6"/>
      <c r="CH46" s="7"/>
      <c r="CI46" s="7"/>
      <c r="CJ46" s="6"/>
      <c r="CK46" s="6"/>
      <c r="CL46" s="7"/>
      <c r="CM46" s="7"/>
      <c r="CN46" s="6"/>
      <c r="CO46" s="6"/>
      <c r="CP46" s="7"/>
      <c r="CQ46" s="7"/>
      <c r="CR46" s="6"/>
      <c r="CS46" s="6"/>
      <c r="CT46" s="7"/>
      <c r="CU46" s="7"/>
      <c r="CV46" s="6"/>
      <c r="CW46" s="6"/>
      <c r="CX46" s="7"/>
      <c r="CY46" s="7"/>
      <c r="CZ46" s="6"/>
      <c r="DA46" s="6"/>
      <c r="DB46" s="7"/>
      <c r="DC46" s="7"/>
      <c r="DD46" s="6"/>
      <c r="DE46" s="6"/>
      <c r="DF46" s="7"/>
      <c r="DG46" s="7"/>
      <c r="DH46" s="6"/>
      <c r="DI46" s="6"/>
      <c r="DJ46" s="7"/>
      <c r="DK46" s="7"/>
      <c r="DL46" s="6"/>
      <c r="DM46" s="6"/>
      <c r="DN46" s="7"/>
      <c r="DO46" s="7"/>
      <c r="DP46" s="6"/>
      <c r="DQ46" s="6"/>
      <c r="DR46" s="7"/>
      <c r="DS46" s="7"/>
      <c r="DT46" s="6"/>
      <c r="DU46" s="6"/>
      <c r="DV46" s="7"/>
      <c r="DW46" s="7"/>
      <c r="DX46" s="6"/>
      <c r="DY46" s="6"/>
      <c r="DZ46" s="7"/>
      <c r="EA46" s="7"/>
    </row>
    <row r="47" spans="1:131">
      <c r="A47" t="s">
        <v>44</v>
      </c>
      <c r="B47" s="7">
        <v>-910663.50000000047</v>
      </c>
      <c r="C47" s="7">
        <v>6897146.8999999994</v>
      </c>
      <c r="D47" s="6">
        <v>-4969346.8</v>
      </c>
      <c r="E47" s="6">
        <v>-3385374</v>
      </c>
      <c r="F47" s="7">
        <v>-753344</v>
      </c>
      <c r="G47" s="7">
        <v>-799234</v>
      </c>
      <c r="H47" s="6">
        <v>-867051.10000000009</v>
      </c>
      <c r="I47" s="6">
        <v>-797622.3</v>
      </c>
      <c r="J47" s="7">
        <v>1129764</v>
      </c>
      <c r="K47" s="7">
        <v>1642383</v>
      </c>
      <c r="L47" s="6">
        <v>250891</v>
      </c>
      <c r="M47" s="6">
        <v>808436</v>
      </c>
      <c r="N47" s="7">
        <v>231679</v>
      </c>
      <c r="O47" s="7">
        <v>341325</v>
      </c>
      <c r="P47" s="6">
        <v>79695</v>
      </c>
      <c r="Q47" s="6">
        <v>49765</v>
      </c>
      <c r="R47" s="7">
        <v>1452982</v>
      </c>
      <c r="S47" s="7">
        <v>2440149</v>
      </c>
      <c r="T47" s="6">
        <v>468426</v>
      </c>
      <c r="U47" s="6">
        <v>260637</v>
      </c>
      <c r="V47" s="7">
        <v>-15791</v>
      </c>
      <c r="W47" s="7">
        <v>-3736</v>
      </c>
      <c r="X47" s="6">
        <v>-12218</v>
      </c>
      <c r="Y47" s="6">
        <v>-39146</v>
      </c>
      <c r="Z47" s="7">
        <v>475211</v>
      </c>
      <c r="AA47" s="7">
        <v>319161</v>
      </c>
      <c r="AB47" s="6">
        <v>11911</v>
      </c>
      <c r="AC47" s="6">
        <v>40037</v>
      </c>
      <c r="AD47" s="7">
        <v>517936</v>
      </c>
      <c r="AE47" s="7">
        <v>513710</v>
      </c>
      <c r="AF47" s="6">
        <v>461581</v>
      </c>
      <c r="AG47" s="6">
        <v>384619</v>
      </c>
      <c r="AH47" s="7">
        <v>5865</v>
      </c>
      <c r="AI47" s="7">
        <v>51036</v>
      </c>
      <c r="AJ47" s="6">
        <v>38425</v>
      </c>
      <c r="AK47" s="6">
        <v>34383</v>
      </c>
      <c r="AL47" s="7">
        <v>177815</v>
      </c>
      <c r="AM47" s="7">
        <v>349984</v>
      </c>
      <c r="AN47" s="6">
        <v>-68960</v>
      </c>
      <c r="AO47" s="6">
        <v>-40170</v>
      </c>
      <c r="AP47" s="7">
        <v>48092</v>
      </c>
      <c r="AQ47" s="7">
        <v>106674</v>
      </c>
      <c r="AR47" s="6">
        <v>13390</v>
      </c>
      <c r="AS47" s="6">
        <v>52539</v>
      </c>
      <c r="AT47" s="7">
        <v>-61367</v>
      </c>
      <c r="AU47" s="7">
        <v>118633</v>
      </c>
      <c r="AV47" s="6">
        <v>104396</v>
      </c>
      <c r="AW47" s="6">
        <v>120354</v>
      </c>
      <c r="AX47" s="7">
        <v>-89742</v>
      </c>
      <c r="AY47" s="7">
        <v>-81435</v>
      </c>
      <c r="AZ47" s="6">
        <v>-88494</v>
      </c>
      <c r="BA47" s="6">
        <v>-11185</v>
      </c>
      <c r="BB47" s="7">
        <v>110871</v>
      </c>
      <c r="BC47" s="7">
        <v>113312</v>
      </c>
      <c r="BD47" s="6">
        <v>13625</v>
      </c>
      <c r="BE47" s="6">
        <v>14242</v>
      </c>
      <c r="BF47" s="7">
        <v>22585</v>
      </c>
      <c r="BG47" s="7">
        <v>11896</v>
      </c>
      <c r="BH47" s="6">
        <v>78596</v>
      </c>
      <c r="BI47" s="6">
        <v>75590</v>
      </c>
      <c r="BJ47" s="7">
        <v>63863</v>
      </c>
      <c r="BK47" s="7">
        <v>77589</v>
      </c>
      <c r="BL47" s="6">
        <v>-101195</v>
      </c>
      <c r="BM47" s="6">
        <v>-46775</v>
      </c>
      <c r="BN47" s="7">
        <v>-1176</v>
      </c>
      <c r="BO47" s="7">
        <v>-2147</v>
      </c>
      <c r="BP47" s="6">
        <v>-77576</v>
      </c>
      <c r="BQ47" s="6">
        <v>-68379</v>
      </c>
      <c r="BR47" s="7">
        <v>-127833</v>
      </c>
      <c r="BS47" s="7">
        <v>122962</v>
      </c>
      <c r="BT47" s="6">
        <v>-454017</v>
      </c>
      <c r="BU47" s="6">
        <v>436272</v>
      </c>
      <c r="BV47" s="7">
        <v>190156</v>
      </c>
      <c r="BW47" s="7">
        <v>194708</v>
      </c>
      <c r="BX47" s="6">
        <v>81716</v>
      </c>
      <c r="BY47" s="6">
        <v>89851</v>
      </c>
      <c r="BZ47" s="7">
        <v>206244</v>
      </c>
      <c r="CA47" s="7">
        <v>260337</v>
      </c>
      <c r="CB47" s="6">
        <v>291270</v>
      </c>
      <c r="CC47" s="6">
        <v>285039</v>
      </c>
      <c r="CD47" s="7">
        <v>31811</v>
      </c>
      <c r="CE47" s="7">
        <v>55839</v>
      </c>
      <c r="CF47" s="6">
        <v>85435</v>
      </c>
      <c r="CG47" s="6">
        <v>86988</v>
      </c>
      <c r="CH47" s="7">
        <v>23442</v>
      </c>
      <c r="CI47" s="7">
        <v>25951</v>
      </c>
      <c r="CJ47" s="6">
        <v>34236.400000000001</v>
      </c>
      <c r="CK47" s="6">
        <v>34236.400000000001</v>
      </c>
      <c r="CL47" s="7">
        <v>145479</v>
      </c>
      <c r="CM47" s="7">
        <v>122175</v>
      </c>
      <c r="CN47" s="6">
        <v>66480</v>
      </c>
      <c r="CO47" s="6">
        <v>160375</v>
      </c>
      <c r="CP47" s="7">
        <v>-102440</v>
      </c>
      <c r="CQ47" s="7">
        <v>408894</v>
      </c>
      <c r="CR47" s="6">
        <v>-523476</v>
      </c>
      <c r="CS47" s="6">
        <v>1823</v>
      </c>
      <c r="CT47" s="7">
        <v>-70834</v>
      </c>
      <c r="CU47" s="7">
        <v>56283</v>
      </c>
      <c r="CV47" s="6">
        <v>61830.400000000001</v>
      </c>
      <c r="CW47" s="6">
        <v>59070</v>
      </c>
      <c r="CX47" s="7">
        <v>231427.6</v>
      </c>
      <c r="CY47" s="7">
        <v>564107.80000000005</v>
      </c>
      <c r="CZ47" s="6">
        <v>-1881239</v>
      </c>
      <c r="DA47" s="6">
        <v>-1269023</v>
      </c>
      <c r="DB47" s="7">
        <v>308571</v>
      </c>
      <c r="DC47" s="7">
        <v>457084</v>
      </c>
      <c r="DD47" s="6">
        <v>303829</v>
      </c>
      <c r="DE47" s="6">
        <v>261348</v>
      </c>
      <c r="DF47" s="7">
        <v>20783</v>
      </c>
      <c r="DG47" s="7">
        <v>28952</v>
      </c>
      <c r="DH47" s="6">
        <v>48254</v>
      </c>
      <c r="DI47" s="6">
        <v>48102</v>
      </c>
      <c r="DJ47" s="7">
        <v>243119</v>
      </c>
      <c r="DK47" s="7">
        <v>288047</v>
      </c>
      <c r="DL47" s="6">
        <v>242509</v>
      </c>
      <c r="DM47" s="6">
        <v>230261</v>
      </c>
      <c r="DN47" s="7">
        <v>108086</v>
      </c>
      <c r="DO47" s="7">
        <v>122931</v>
      </c>
      <c r="DP47" s="6">
        <v>24655</v>
      </c>
      <c r="DQ47" s="6">
        <v>-27991</v>
      </c>
      <c r="DR47" s="7">
        <v>338654</v>
      </c>
      <c r="DS47" s="7">
        <v>590870</v>
      </c>
      <c r="DT47" s="6">
        <v>199288</v>
      </c>
      <c r="DU47" s="6">
        <v>232422</v>
      </c>
      <c r="DV47" s="7">
        <v>153621</v>
      </c>
      <c r="DW47" s="7">
        <v>137105</v>
      </c>
      <c r="DX47" s="6">
        <v>51707</v>
      </c>
      <c r="DY47" s="6">
        <v>75349</v>
      </c>
      <c r="DZ47" s="7">
        <v>105234</v>
      </c>
      <c r="EA47" s="7">
        <v>105528</v>
      </c>
    </row>
    <row r="48" spans="1:131">
      <c r="A48" s="77" t="s">
        <v>45</v>
      </c>
      <c r="B48" s="9">
        <v>44702208.700000003</v>
      </c>
      <c r="C48" s="9">
        <v>79764203.900000006</v>
      </c>
      <c r="D48" s="8">
        <v>16510829.9</v>
      </c>
      <c r="E48" s="8">
        <v>39129338.799999997</v>
      </c>
      <c r="F48" s="9">
        <v>4801108</v>
      </c>
      <c r="G48" s="9">
        <v>5731472</v>
      </c>
      <c r="H48" s="8">
        <v>843586.8</v>
      </c>
      <c r="I48" s="8">
        <v>1008814.3</v>
      </c>
      <c r="J48" s="9">
        <v>-1318924</v>
      </c>
      <c r="K48" s="9">
        <v>-995226</v>
      </c>
      <c r="L48" s="8">
        <v>708911</v>
      </c>
      <c r="M48" s="8">
        <v>1826574</v>
      </c>
      <c r="N48" s="9">
        <v>1360926</v>
      </c>
      <c r="O48" s="9">
        <v>1594108</v>
      </c>
      <c r="P48" s="8">
        <v>11249</v>
      </c>
      <c r="Q48" s="8">
        <v>61792</v>
      </c>
      <c r="R48" s="9">
        <v>2514565</v>
      </c>
      <c r="S48" s="9">
        <v>5943318</v>
      </c>
      <c r="T48" s="8">
        <v>1342794</v>
      </c>
      <c r="U48" s="8">
        <v>1689042</v>
      </c>
      <c r="V48" s="9">
        <v>166128</v>
      </c>
      <c r="W48" s="9">
        <v>192298</v>
      </c>
      <c r="X48" s="8">
        <v>609036</v>
      </c>
      <c r="Y48" s="8">
        <v>741767</v>
      </c>
      <c r="Z48" s="9">
        <v>768975</v>
      </c>
      <c r="AA48" s="9">
        <v>858202</v>
      </c>
      <c r="AB48" s="8">
        <v>1378</v>
      </c>
      <c r="AC48" s="8">
        <v>-27708</v>
      </c>
      <c r="AD48" s="9">
        <v>47798</v>
      </c>
      <c r="AE48" s="9">
        <v>52525</v>
      </c>
      <c r="AF48" s="8">
        <v>499823</v>
      </c>
      <c r="AG48" s="8">
        <v>614289</v>
      </c>
      <c r="AH48" s="9">
        <v>202835</v>
      </c>
      <c r="AI48" s="9">
        <v>247477</v>
      </c>
      <c r="AJ48" s="8">
        <v>-1790</v>
      </c>
      <c r="AK48" s="8">
        <v>2724</v>
      </c>
      <c r="AL48" s="9">
        <v>292073</v>
      </c>
      <c r="AM48" s="9">
        <v>341663</v>
      </c>
      <c r="AN48" s="8">
        <v>313830</v>
      </c>
      <c r="AO48" s="8">
        <v>347585</v>
      </c>
      <c r="AP48" s="9">
        <v>7737</v>
      </c>
      <c r="AQ48" s="9">
        <v>-72491</v>
      </c>
      <c r="AR48" s="8">
        <v>151942</v>
      </c>
      <c r="AS48" s="8">
        <v>197906</v>
      </c>
      <c r="AT48" s="9">
        <v>742690</v>
      </c>
      <c r="AU48" s="9">
        <v>940690</v>
      </c>
      <c r="AV48" s="8">
        <v>28650</v>
      </c>
      <c r="AW48" s="8">
        <v>40629</v>
      </c>
      <c r="AX48" s="9">
        <v>45359</v>
      </c>
      <c r="AY48" s="9">
        <v>60094</v>
      </c>
      <c r="AZ48" s="8">
        <v>230287</v>
      </c>
      <c r="BA48" s="8">
        <v>300713</v>
      </c>
      <c r="BB48" s="9">
        <v>15648</v>
      </c>
      <c r="BC48" s="9">
        <v>20668</v>
      </c>
      <c r="BD48" s="8">
        <v>1047</v>
      </c>
      <c r="BE48" s="8">
        <v>2429</v>
      </c>
      <c r="BF48" s="9">
        <v>3313</v>
      </c>
      <c r="BG48" s="9">
        <v>14361</v>
      </c>
      <c r="BH48" s="8">
        <v>101574</v>
      </c>
      <c r="BI48" s="8">
        <v>135465</v>
      </c>
      <c r="BJ48" s="9">
        <v>79039</v>
      </c>
      <c r="BK48" s="9">
        <v>133646</v>
      </c>
      <c r="BL48" s="8">
        <v>68744</v>
      </c>
      <c r="BM48" s="8">
        <v>80068</v>
      </c>
      <c r="BN48" s="9">
        <v>3085</v>
      </c>
      <c r="BO48" s="9">
        <v>7489</v>
      </c>
      <c r="BP48" s="8">
        <v>231487</v>
      </c>
      <c r="BQ48" s="8">
        <v>282086</v>
      </c>
      <c r="BR48" s="9">
        <v>879715</v>
      </c>
      <c r="BS48" s="9">
        <v>1103242</v>
      </c>
      <c r="BT48" s="8">
        <v>3154307</v>
      </c>
      <c r="BU48" s="8">
        <v>4844465</v>
      </c>
      <c r="BV48" s="9">
        <v>558308</v>
      </c>
      <c r="BW48" s="9">
        <v>820627</v>
      </c>
      <c r="BX48" s="8">
        <v>429577</v>
      </c>
      <c r="BY48" s="8">
        <v>503974</v>
      </c>
      <c r="BZ48" s="9">
        <v>252197</v>
      </c>
      <c r="CA48" s="9">
        <v>349379</v>
      </c>
      <c r="CB48" s="8">
        <v>-31806</v>
      </c>
      <c r="CC48" s="8">
        <v>-14341</v>
      </c>
      <c r="CD48" s="9">
        <v>74746</v>
      </c>
      <c r="CE48" s="9">
        <v>82591</v>
      </c>
      <c r="CF48" s="8">
        <v>41201</v>
      </c>
      <c r="CG48" s="8">
        <v>45991</v>
      </c>
      <c r="CH48" s="9">
        <v>43894</v>
      </c>
      <c r="CI48" s="9">
        <v>54857</v>
      </c>
      <c r="CJ48" s="8">
        <v>666.80000000000007</v>
      </c>
      <c r="CK48" s="8">
        <v>666.80000000000007</v>
      </c>
      <c r="CL48" s="9">
        <v>124403</v>
      </c>
      <c r="CM48" s="9">
        <v>185103</v>
      </c>
      <c r="CN48" s="8">
        <v>106526</v>
      </c>
      <c r="CO48" s="8">
        <v>130737</v>
      </c>
      <c r="CP48" s="9">
        <v>1040540</v>
      </c>
      <c r="CQ48" s="9">
        <v>1479420</v>
      </c>
      <c r="CR48" s="8">
        <v>1006024</v>
      </c>
      <c r="CS48" s="8">
        <v>1321574</v>
      </c>
      <c r="CT48" s="9">
        <v>75146</v>
      </c>
      <c r="CU48" s="9">
        <v>129658</v>
      </c>
      <c r="CV48" s="8">
        <v>24226.2</v>
      </c>
      <c r="CW48" s="8">
        <v>27117.200000000001</v>
      </c>
      <c r="CX48" s="9">
        <v>723791</v>
      </c>
      <c r="CY48" s="9">
        <v>986838.8</v>
      </c>
      <c r="CZ48" s="8">
        <v>2433166</v>
      </c>
      <c r="DA48" s="8">
        <v>2981595</v>
      </c>
      <c r="DB48" s="9">
        <v>289315</v>
      </c>
      <c r="DC48" s="9">
        <v>359221</v>
      </c>
      <c r="DD48" s="8">
        <v>42009</v>
      </c>
      <c r="DE48" s="8">
        <v>105598</v>
      </c>
      <c r="DF48" s="9">
        <v>59190</v>
      </c>
      <c r="DG48" s="9">
        <v>68966</v>
      </c>
      <c r="DH48" s="8">
        <v>18506</v>
      </c>
      <c r="DI48" s="8">
        <v>32291</v>
      </c>
      <c r="DJ48" s="9">
        <v>244839</v>
      </c>
      <c r="DK48" s="9">
        <v>299209</v>
      </c>
      <c r="DL48" s="8">
        <v>215826</v>
      </c>
      <c r="DM48" s="8">
        <v>347353</v>
      </c>
      <c r="DN48" s="9">
        <v>131976</v>
      </c>
      <c r="DO48" s="9">
        <v>227187</v>
      </c>
      <c r="DP48" s="8">
        <v>625696</v>
      </c>
      <c r="DQ48" s="8">
        <v>678257</v>
      </c>
      <c r="DR48" s="9">
        <v>334767</v>
      </c>
      <c r="DS48" s="9">
        <v>521109</v>
      </c>
      <c r="DT48" s="8">
        <v>118114</v>
      </c>
      <c r="DU48" s="8">
        <v>161150</v>
      </c>
      <c r="DV48" s="9">
        <v>55292</v>
      </c>
      <c r="DW48" s="9">
        <v>79961</v>
      </c>
      <c r="DX48" s="8">
        <v>205444</v>
      </c>
      <c r="DY48" s="8">
        <v>297207</v>
      </c>
      <c r="DZ48" s="9">
        <v>38873</v>
      </c>
      <c r="EA48" s="9">
        <v>49392</v>
      </c>
    </row>
    <row r="49" spans="1:131" s="14" customFormat="1">
      <c r="A49" s="74" t="s">
        <v>46</v>
      </c>
      <c r="B49" s="11">
        <v>43791545.200000003</v>
      </c>
      <c r="C49" s="11">
        <v>86661350.800000012</v>
      </c>
      <c r="D49" s="10">
        <v>11541483.100000001</v>
      </c>
      <c r="E49" s="10">
        <v>35743964.799999997</v>
      </c>
      <c r="F49" s="11">
        <v>4047764</v>
      </c>
      <c r="G49" s="11">
        <v>4932238</v>
      </c>
      <c r="H49" s="10">
        <v>-23464.299999999988</v>
      </c>
      <c r="I49" s="10">
        <v>211192.00000000006</v>
      </c>
      <c r="J49" s="11">
        <v>-189160</v>
      </c>
      <c r="K49" s="11">
        <v>647157</v>
      </c>
      <c r="L49" s="10">
        <v>959802</v>
      </c>
      <c r="M49" s="10">
        <v>2635010</v>
      </c>
      <c r="N49" s="11">
        <v>1592605</v>
      </c>
      <c r="O49" s="11">
        <v>1935433</v>
      </c>
      <c r="P49" s="10">
        <v>90944</v>
      </c>
      <c r="Q49" s="10">
        <v>111557</v>
      </c>
      <c r="R49" s="11">
        <v>3967547</v>
      </c>
      <c r="S49" s="11">
        <v>8383467</v>
      </c>
      <c r="T49" s="10">
        <v>1811220</v>
      </c>
      <c r="U49" s="10">
        <v>1949679</v>
      </c>
      <c r="V49" s="11">
        <v>150337</v>
      </c>
      <c r="W49" s="11">
        <v>188562</v>
      </c>
      <c r="X49" s="10">
        <v>596818</v>
      </c>
      <c r="Y49" s="10">
        <v>702621</v>
      </c>
      <c r="Z49" s="11">
        <v>1244186</v>
      </c>
      <c r="AA49" s="11">
        <v>1177363</v>
      </c>
      <c r="AB49" s="10">
        <v>13289</v>
      </c>
      <c r="AC49" s="10">
        <v>12329</v>
      </c>
      <c r="AD49" s="11">
        <v>565734</v>
      </c>
      <c r="AE49" s="11">
        <v>566235</v>
      </c>
      <c r="AF49" s="10">
        <v>961404</v>
      </c>
      <c r="AG49" s="10">
        <v>998908</v>
      </c>
      <c r="AH49" s="11">
        <v>208700</v>
      </c>
      <c r="AI49" s="11">
        <v>298513</v>
      </c>
      <c r="AJ49" s="10">
        <v>36635</v>
      </c>
      <c r="AK49" s="10">
        <v>37107</v>
      </c>
      <c r="AL49" s="11">
        <v>469888</v>
      </c>
      <c r="AM49" s="11">
        <v>691647</v>
      </c>
      <c r="AN49" s="10">
        <v>244870</v>
      </c>
      <c r="AO49" s="10">
        <v>307415</v>
      </c>
      <c r="AP49" s="11">
        <v>55829</v>
      </c>
      <c r="AQ49" s="11">
        <v>34183</v>
      </c>
      <c r="AR49" s="10">
        <v>165332</v>
      </c>
      <c r="AS49" s="10">
        <v>250445</v>
      </c>
      <c r="AT49" s="11">
        <v>681323</v>
      </c>
      <c r="AU49" s="11">
        <v>1059323</v>
      </c>
      <c r="AV49" s="10">
        <v>133046</v>
      </c>
      <c r="AW49" s="10">
        <v>160983</v>
      </c>
      <c r="AX49" s="11">
        <v>-44383</v>
      </c>
      <c r="AY49" s="11">
        <v>-21341</v>
      </c>
      <c r="AZ49" s="10">
        <v>141793</v>
      </c>
      <c r="BA49" s="10">
        <v>289528</v>
      </c>
      <c r="BB49" s="11">
        <v>126519</v>
      </c>
      <c r="BC49" s="11">
        <v>133980</v>
      </c>
      <c r="BD49" s="10">
        <v>14672</v>
      </c>
      <c r="BE49" s="10">
        <v>16671</v>
      </c>
      <c r="BF49" s="11">
        <v>25898</v>
      </c>
      <c r="BG49" s="11">
        <v>26257</v>
      </c>
      <c r="BH49" s="10">
        <v>180170</v>
      </c>
      <c r="BI49" s="10">
        <v>211055</v>
      </c>
      <c r="BJ49" s="11">
        <v>142902</v>
      </c>
      <c r="BK49" s="11">
        <v>211235</v>
      </c>
      <c r="BL49" s="10">
        <v>-32451</v>
      </c>
      <c r="BM49" s="10">
        <v>33293</v>
      </c>
      <c r="BN49" s="11">
        <v>1909</v>
      </c>
      <c r="BO49" s="11">
        <v>5342</v>
      </c>
      <c r="BP49" s="10">
        <v>153911</v>
      </c>
      <c r="BQ49" s="10">
        <v>213707</v>
      </c>
      <c r="BR49" s="11">
        <v>751882</v>
      </c>
      <c r="BS49" s="11">
        <v>1226204</v>
      </c>
      <c r="BT49" s="10">
        <v>2700290</v>
      </c>
      <c r="BU49" s="10">
        <v>5280737</v>
      </c>
      <c r="BV49" s="11">
        <v>748464</v>
      </c>
      <c r="BW49" s="11">
        <v>1015335</v>
      </c>
      <c r="BX49" s="10">
        <v>511293</v>
      </c>
      <c r="BY49" s="10">
        <v>593825</v>
      </c>
      <c r="BZ49" s="11">
        <v>458441</v>
      </c>
      <c r="CA49" s="11">
        <v>609716</v>
      </c>
      <c r="CB49" s="10">
        <v>259464</v>
      </c>
      <c r="CC49" s="10">
        <v>270698</v>
      </c>
      <c r="CD49" s="11">
        <v>106557</v>
      </c>
      <c r="CE49" s="11">
        <v>138430</v>
      </c>
      <c r="CF49" s="10">
        <v>126636</v>
      </c>
      <c r="CG49" s="10">
        <v>132979</v>
      </c>
      <c r="CH49" s="11">
        <v>67336</v>
      </c>
      <c r="CI49" s="11">
        <v>80808</v>
      </c>
      <c r="CJ49" s="10">
        <v>34903.199999999997</v>
      </c>
      <c r="CK49" s="10">
        <v>34903.199999999997</v>
      </c>
      <c r="CL49" s="11">
        <v>269882</v>
      </c>
      <c r="CM49" s="11">
        <v>307278</v>
      </c>
      <c r="CN49" s="10">
        <v>173006</v>
      </c>
      <c r="CO49" s="10">
        <v>291112</v>
      </c>
      <c r="CP49" s="11">
        <v>938100</v>
      </c>
      <c r="CQ49" s="11">
        <v>1888314</v>
      </c>
      <c r="CR49" s="10">
        <v>482548</v>
      </c>
      <c r="CS49" s="10">
        <v>1323397</v>
      </c>
      <c r="CT49" s="11">
        <v>4312</v>
      </c>
      <c r="CU49" s="11">
        <v>185941</v>
      </c>
      <c r="CV49" s="10">
        <v>86056.6</v>
      </c>
      <c r="CW49" s="10">
        <v>86187.199999999997</v>
      </c>
      <c r="CX49" s="11">
        <v>955218.60000000009</v>
      </c>
      <c r="CY49" s="11">
        <v>1550946.6</v>
      </c>
      <c r="CZ49" s="10">
        <v>551927</v>
      </c>
      <c r="DA49" s="10">
        <v>1712572</v>
      </c>
      <c r="DB49" s="11">
        <v>597886</v>
      </c>
      <c r="DC49" s="11">
        <v>816305</v>
      </c>
      <c r="DD49" s="10">
        <v>345838</v>
      </c>
      <c r="DE49" s="10">
        <v>366946</v>
      </c>
      <c r="DF49" s="11">
        <v>79973</v>
      </c>
      <c r="DG49" s="11">
        <v>97918</v>
      </c>
      <c r="DH49" s="10">
        <v>66760</v>
      </c>
      <c r="DI49" s="10">
        <v>80393</v>
      </c>
      <c r="DJ49" s="11">
        <v>487958</v>
      </c>
      <c r="DK49" s="11">
        <v>587256</v>
      </c>
      <c r="DL49" s="10">
        <v>458335</v>
      </c>
      <c r="DM49" s="10">
        <v>577614</v>
      </c>
      <c r="DN49" s="11">
        <v>240062</v>
      </c>
      <c r="DO49" s="11">
        <v>350118</v>
      </c>
      <c r="DP49" s="10">
        <v>650351</v>
      </c>
      <c r="DQ49" s="10">
        <v>650266</v>
      </c>
      <c r="DR49" s="11">
        <v>673421</v>
      </c>
      <c r="DS49" s="11">
        <v>1111979</v>
      </c>
      <c r="DT49" s="10">
        <v>317402</v>
      </c>
      <c r="DU49" s="10">
        <v>393572</v>
      </c>
      <c r="DV49" s="11">
        <v>208913</v>
      </c>
      <c r="DW49" s="11">
        <v>217066</v>
      </c>
      <c r="DX49" s="10">
        <v>257151</v>
      </c>
      <c r="DY49" s="10">
        <v>372556</v>
      </c>
      <c r="DZ49" s="11">
        <v>144107</v>
      </c>
      <c r="EA49" s="11">
        <v>154920</v>
      </c>
    </row>
    <row r="50" spans="1:131">
      <c r="A50" s="77" t="s">
        <v>47</v>
      </c>
      <c r="B50" s="9">
        <v>-5094462.2999999989</v>
      </c>
      <c r="C50" s="9">
        <v>-6312253.1999999983</v>
      </c>
      <c r="D50" s="8">
        <v>877958.2</v>
      </c>
      <c r="E50" s="8">
        <v>790960.99999999953</v>
      </c>
      <c r="F50" s="9">
        <v>-2415903</v>
      </c>
      <c r="G50" s="9">
        <v>-2406620</v>
      </c>
      <c r="H50" s="8">
        <v>186516.19999999998</v>
      </c>
      <c r="I50" s="8">
        <v>165625.70000000001</v>
      </c>
      <c r="J50" s="9">
        <v>-1094002</v>
      </c>
      <c r="K50" s="9">
        <v>-1117099</v>
      </c>
      <c r="L50" s="8">
        <v>-900439</v>
      </c>
      <c r="M50" s="8">
        <v>-1075771</v>
      </c>
      <c r="N50" s="9">
        <v>128774</v>
      </c>
      <c r="O50" s="9">
        <v>60407</v>
      </c>
      <c r="P50" s="8">
        <v>3349</v>
      </c>
      <c r="Q50" s="8">
        <v>30291</v>
      </c>
      <c r="R50" s="9">
        <v>356790</v>
      </c>
      <c r="S50" s="9">
        <v>-250672</v>
      </c>
      <c r="T50" s="8">
        <v>-934504</v>
      </c>
      <c r="U50" s="8">
        <v>-906035</v>
      </c>
      <c r="V50" s="9">
        <v>-12431</v>
      </c>
      <c r="W50" s="9">
        <v>-20932</v>
      </c>
      <c r="X50" s="8">
        <v>41442</v>
      </c>
      <c r="Y50" s="8">
        <v>18668</v>
      </c>
      <c r="Z50" s="9">
        <v>-548170</v>
      </c>
      <c r="AA50" s="9">
        <v>-520668</v>
      </c>
      <c r="AB50" s="8">
        <v>-42436</v>
      </c>
      <c r="AC50" s="8">
        <v>-40539</v>
      </c>
      <c r="AD50" s="9">
        <v>-64664</v>
      </c>
      <c r="AE50" s="9">
        <v>-64652</v>
      </c>
      <c r="AF50" s="8">
        <v>66769</v>
      </c>
      <c r="AG50" s="8">
        <v>78602</v>
      </c>
      <c r="AH50" s="9">
        <v>-16076</v>
      </c>
      <c r="AI50" s="9">
        <v>-7666</v>
      </c>
      <c r="AJ50" s="8">
        <v>14967</v>
      </c>
      <c r="AK50" s="8">
        <v>14967</v>
      </c>
      <c r="AL50" s="9">
        <v>4390</v>
      </c>
      <c r="AM50" s="9">
        <v>4745</v>
      </c>
      <c r="AN50" s="8">
        <v>18036</v>
      </c>
      <c r="AO50" s="8">
        <v>17879</v>
      </c>
      <c r="AP50" s="9">
        <v>-37577</v>
      </c>
      <c r="AQ50" s="9">
        <v>-44936</v>
      </c>
      <c r="AR50" s="8">
        <v>48949</v>
      </c>
      <c r="AS50" s="8">
        <v>49473</v>
      </c>
      <c r="AT50" s="9">
        <v>-19485</v>
      </c>
      <c r="AU50" s="9">
        <v>61091</v>
      </c>
      <c r="AV50" s="8">
        <v>6090</v>
      </c>
      <c r="AW50" s="8">
        <v>-7646</v>
      </c>
      <c r="AX50" s="9">
        <v>8996</v>
      </c>
      <c r="AY50" s="9">
        <v>4503</v>
      </c>
      <c r="AZ50" s="8">
        <v>-57389</v>
      </c>
      <c r="BA50" s="8">
        <v>145</v>
      </c>
      <c r="BB50" s="9">
        <v>96660</v>
      </c>
      <c r="BC50" s="9">
        <v>91929</v>
      </c>
      <c r="BD50" s="8">
        <v>-42531</v>
      </c>
      <c r="BE50" s="8">
        <v>-55274</v>
      </c>
      <c r="BF50" s="9">
        <v>7488</v>
      </c>
      <c r="BG50" s="9">
        <v>13070</v>
      </c>
      <c r="BH50" s="8">
        <v>-9067</v>
      </c>
      <c r="BI50" s="8">
        <v>-2695</v>
      </c>
      <c r="BJ50" s="9">
        <v>-64278</v>
      </c>
      <c r="BK50" s="9">
        <v>-57004</v>
      </c>
      <c r="BL50" s="8">
        <v>-54517</v>
      </c>
      <c r="BM50" s="8">
        <v>-58298</v>
      </c>
      <c r="BN50" s="9">
        <v>11968</v>
      </c>
      <c r="BO50" s="9">
        <v>8894</v>
      </c>
      <c r="BP50" s="8">
        <v>26988</v>
      </c>
      <c r="BQ50" s="8">
        <v>26282</v>
      </c>
      <c r="BR50" s="9">
        <v>38</v>
      </c>
      <c r="BS50" s="9">
        <v>20684</v>
      </c>
      <c r="BT50" s="8">
        <v>200127.50000000003</v>
      </c>
      <c r="BU50" s="8">
        <v>81804.100000000035</v>
      </c>
      <c r="BV50" s="9">
        <v>-80262</v>
      </c>
      <c r="BW50" s="9">
        <v>-125030</v>
      </c>
      <c r="BX50" s="8">
        <v>-165973</v>
      </c>
      <c r="BY50" s="8">
        <v>-149019</v>
      </c>
      <c r="BZ50" s="9">
        <v>2892</v>
      </c>
      <c r="CA50" s="9">
        <v>23974</v>
      </c>
      <c r="CB50" s="8">
        <v>-3769</v>
      </c>
      <c r="CC50" s="8">
        <v>-3763</v>
      </c>
      <c r="CD50" s="9">
        <v>12568</v>
      </c>
      <c r="CE50" s="9">
        <v>1368</v>
      </c>
      <c r="CF50" s="8">
        <v>5859</v>
      </c>
      <c r="CG50" s="8">
        <v>5860</v>
      </c>
      <c r="CH50" s="9">
        <v>13280</v>
      </c>
      <c r="CI50" s="9">
        <v>13427</v>
      </c>
      <c r="CJ50" s="8">
        <v>-319.70000000000005</v>
      </c>
      <c r="CK50" s="8">
        <v>-319.70000000000005</v>
      </c>
      <c r="CL50" s="9">
        <v>-17831</v>
      </c>
      <c r="CM50" s="9">
        <v>-31966</v>
      </c>
      <c r="CN50" s="8">
        <v>-28461</v>
      </c>
      <c r="CO50" s="8">
        <v>-29895</v>
      </c>
      <c r="CP50" s="9">
        <v>113257</v>
      </c>
      <c r="CQ50" s="9">
        <v>35706</v>
      </c>
      <c r="CR50" s="8">
        <v>10408</v>
      </c>
      <c r="CS50" s="8">
        <v>15031</v>
      </c>
      <c r="CT50" s="9">
        <v>7817</v>
      </c>
      <c r="CU50" s="9">
        <v>16729</v>
      </c>
      <c r="CV50" s="8">
        <v>34706.400000000001</v>
      </c>
      <c r="CW50" s="8">
        <v>34751.199999999997</v>
      </c>
      <c r="CX50" s="9">
        <v>-76490.899999999994</v>
      </c>
      <c r="CY50" s="9">
        <v>-110106.50000000003</v>
      </c>
      <c r="CZ50" s="8">
        <v>-981842</v>
      </c>
      <c r="DA50" s="8">
        <v>-985366</v>
      </c>
      <c r="DB50" s="9">
        <v>-17441</v>
      </c>
      <c r="DC50" s="9">
        <v>-118560</v>
      </c>
      <c r="DD50" s="8">
        <v>114445</v>
      </c>
      <c r="DE50" s="8">
        <v>113700</v>
      </c>
      <c r="DF50" s="9">
        <v>-21859</v>
      </c>
      <c r="DG50" s="9">
        <v>-22322</v>
      </c>
      <c r="DH50" s="8">
        <v>26136</v>
      </c>
      <c r="DI50" s="8">
        <v>23585</v>
      </c>
      <c r="DJ50" s="9">
        <v>5510</v>
      </c>
      <c r="DK50" s="9">
        <v>-2366</v>
      </c>
      <c r="DL50" s="8">
        <v>20673</v>
      </c>
      <c r="DM50" s="8">
        <v>3150</v>
      </c>
      <c r="DN50" s="9">
        <v>-104607</v>
      </c>
      <c r="DO50" s="9">
        <v>-108016</v>
      </c>
      <c r="DP50" s="8">
        <v>116853</v>
      </c>
      <c r="DQ50" s="8">
        <v>110980</v>
      </c>
      <c r="DR50" s="9">
        <v>156054</v>
      </c>
      <c r="DS50" s="9">
        <v>94760</v>
      </c>
      <c r="DT50" s="8">
        <v>22603</v>
      </c>
      <c r="DU50" s="8">
        <v>27888</v>
      </c>
      <c r="DV50" s="9">
        <v>29416</v>
      </c>
      <c r="DW50" s="9">
        <v>27975</v>
      </c>
      <c r="DX50" s="8">
        <v>-88403</v>
      </c>
      <c r="DY50" s="8">
        <v>-87240</v>
      </c>
      <c r="DZ50" s="9">
        <v>7492</v>
      </c>
      <c r="EA50" s="9">
        <v>9318</v>
      </c>
    </row>
    <row r="51" spans="1:131" s="14" customFormat="1">
      <c r="A51" s="74" t="s">
        <v>48</v>
      </c>
      <c r="B51" s="11">
        <v>38697082.899999999</v>
      </c>
      <c r="C51" s="11">
        <v>80349097.600000009</v>
      </c>
      <c r="D51" s="10">
        <v>12419441.300000003</v>
      </c>
      <c r="E51" s="10">
        <v>36534925.799999997</v>
      </c>
      <c r="F51" s="11">
        <v>1631861</v>
      </c>
      <c r="G51" s="11">
        <v>2525618</v>
      </c>
      <c r="H51" s="10">
        <v>163051.9</v>
      </c>
      <c r="I51" s="10">
        <v>376817.70000000007</v>
      </c>
      <c r="J51" s="11">
        <v>-1283162</v>
      </c>
      <c r="K51" s="11">
        <v>-469942</v>
      </c>
      <c r="L51" s="10">
        <v>59363</v>
      </c>
      <c r="M51" s="10">
        <v>1559239</v>
      </c>
      <c r="N51" s="11">
        <v>1721379</v>
      </c>
      <c r="O51" s="11">
        <v>1995840</v>
      </c>
      <c r="P51" s="10">
        <v>94293</v>
      </c>
      <c r="Q51" s="10">
        <v>141848</v>
      </c>
      <c r="R51" s="11">
        <v>4324337</v>
      </c>
      <c r="S51" s="11">
        <v>8132795</v>
      </c>
      <c r="T51" s="10">
        <v>876716</v>
      </c>
      <c r="U51" s="10">
        <v>1043644</v>
      </c>
      <c r="V51" s="11">
        <v>137906</v>
      </c>
      <c r="W51" s="11">
        <v>167630</v>
      </c>
      <c r="X51" s="10">
        <v>638260</v>
      </c>
      <c r="Y51" s="10">
        <v>721289</v>
      </c>
      <c r="Z51" s="11">
        <v>696016</v>
      </c>
      <c r="AA51" s="11">
        <v>656695</v>
      </c>
      <c r="AB51" s="10">
        <v>-29147</v>
      </c>
      <c r="AC51" s="10">
        <v>-28210</v>
      </c>
      <c r="AD51" s="11">
        <v>501070</v>
      </c>
      <c r="AE51" s="11">
        <v>501583</v>
      </c>
      <c r="AF51" s="10">
        <v>1028173</v>
      </c>
      <c r="AG51" s="10">
        <v>1077510</v>
      </c>
      <c r="AH51" s="11">
        <v>192624</v>
      </c>
      <c r="AI51" s="11">
        <v>290847</v>
      </c>
      <c r="AJ51" s="10">
        <v>51602</v>
      </c>
      <c r="AK51" s="10">
        <v>52074</v>
      </c>
      <c r="AL51" s="11">
        <v>474278</v>
      </c>
      <c r="AM51" s="11">
        <v>696392</v>
      </c>
      <c r="AN51" s="10">
        <v>262906</v>
      </c>
      <c r="AO51" s="10">
        <v>325294</v>
      </c>
      <c r="AP51" s="11">
        <v>18252</v>
      </c>
      <c r="AQ51" s="11">
        <v>-10753</v>
      </c>
      <c r="AR51" s="10">
        <v>214281</v>
      </c>
      <c r="AS51" s="10">
        <v>299918</v>
      </c>
      <c r="AT51" s="11">
        <v>661838</v>
      </c>
      <c r="AU51" s="11">
        <v>1120414</v>
      </c>
      <c r="AV51" s="10">
        <v>139136</v>
      </c>
      <c r="AW51" s="10">
        <v>153337</v>
      </c>
      <c r="AX51" s="11">
        <v>-35387</v>
      </c>
      <c r="AY51" s="11">
        <v>-16838</v>
      </c>
      <c r="AZ51" s="10">
        <v>84404</v>
      </c>
      <c r="BA51" s="10">
        <v>289673</v>
      </c>
      <c r="BB51" s="11">
        <v>223179</v>
      </c>
      <c r="BC51" s="11">
        <v>225909</v>
      </c>
      <c r="BD51" s="10">
        <v>-27859</v>
      </c>
      <c r="BE51" s="10">
        <v>-38603</v>
      </c>
      <c r="BF51" s="11">
        <v>33386</v>
      </c>
      <c r="BG51" s="11">
        <v>39327</v>
      </c>
      <c r="BH51" s="10">
        <v>171103</v>
      </c>
      <c r="BI51" s="10">
        <v>208360</v>
      </c>
      <c r="BJ51" s="11">
        <v>78624</v>
      </c>
      <c r="BK51" s="11">
        <v>154231</v>
      </c>
      <c r="BL51" s="10">
        <v>-86968</v>
      </c>
      <c r="BM51" s="10">
        <v>-25005</v>
      </c>
      <c r="BN51" s="11">
        <v>13877</v>
      </c>
      <c r="BO51" s="11">
        <v>14236</v>
      </c>
      <c r="BP51" s="10">
        <v>180899</v>
      </c>
      <c r="BQ51" s="10">
        <v>239989</v>
      </c>
      <c r="BR51" s="11">
        <v>751920</v>
      </c>
      <c r="BS51" s="11">
        <v>1246888</v>
      </c>
      <c r="BT51" s="10">
        <v>2900417.5</v>
      </c>
      <c r="BU51" s="10">
        <v>5362541.1000000006</v>
      </c>
      <c r="BV51" s="11">
        <v>668202</v>
      </c>
      <c r="BW51" s="11">
        <v>890305</v>
      </c>
      <c r="BX51" s="10">
        <v>345320</v>
      </c>
      <c r="BY51" s="10">
        <v>444806</v>
      </c>
      <c r="BZ51" s="11">
        <v>461333</v>
      </c>
      <c r="CA51" s="11">
        <v>633690</v>
      </c>
      <c r="CB51" s="10">
        <v>255695</v>
      </c>
      <c r="CC51" s="10">
        <v>266935</v>
      </c>
      <c r="CD51" s="11">
        <v>119125</v>
      </c>
      <c r="CE51" s="11">
        <v>139798</v>
      </c>
      <c r="CF51" s="10">
        <v>132495</v>
      </c>
      <c r="CG51" s="10">
        <v>138839</v>
      </c>
      <c r="CH51" s="11">
        <v>80616</v>
      </c>
      <c r="CI51" s="11">
        <v>94235</v>
      </c>
      <c r="CJ51" s="10">
        <v>34583.5</v>
      </c>
      <c r="CK51" s="10">
        <v>34583.5</v>
      </c>
      <c r="CL51" s="11">
        <v>252051</v>
      </c>
      <c r="CM51" s="11">
        <v>275312</v>
      </c>
      <c r="CN51" s="10">
        <v>144545</v>
      </c>
      <c r="CO51" s="10">
        <v>261217</v>
      </c>
      <c r="CP51" s="11">
        <v>1051357</v>
      </c>
      <c r="CQ51" s="11">
        <v>1924020</v>
      </c>
      <c r="CR51" s="10">
        <v>492956</v>
      </c>
      <c r="CS51" s="10">
        <v>1338428</v>
      </c>
      <c r="CT51" s="11">
        <v>12129</v>
      </c>
      <c r="CU51" s="11">
        <v>202670</v>
      </c>
      <c r="CV51" s="10">
        <v>120763.00000000001</v>
      </c>
      <c r="CW51" s="10">
        <v>120938.4</v>
      </c>
      <c r="CX51" s="11">
        <v>878727.70000000007</v>
      </c>
      <c r="CY51" s="11">
        <v>1440840.1</v>
      </c>
      <c r="CZ51" s="10">
        <v>-429915</v>
      </c>
      <c r="DA51" s="10">
        <v>727206</v>
      </c>
      <c r="DB51" s="11">
        <v>580445</v>
      </c>
      <c r="DC51" s="11">
        <v>697745</v>
      </c>
      <c r="DD51" s="10">
        <v>460283</v>
      </c>
      <c r="DE51" s="10">
        <v>480646</v>
      </c>
      <c r="DF51" s="11">
        <v>58114</v>
      </c>
      <c r="DG51" s="11">
        <v>75596</v>
      </c>
      <c r="DH51" s="10">
        <v>92896</v>
      </c>
      <c r="DI51" s="10">
        <v>103978</v>
      </c>
      <c r="DJ51" s="11">
        <v>493468</v>
      </c>
      <c r="DK51" s="11">
        <v>584890</v>
      </c>
      <c r="DL51" s="10">
        <v>479008</v>
      </c>
      <c r="DM51" s="10">
        <v>580764</v>
      </c>
      <c r="DN51" s="11">
        <v>135455</v>
      </c>
      <c r="DO51" s="11">
        <v>242102</v>
      </c>
      <c r="DP51" s="10">
        <v>767204</v>
      </c>
      <c r="DQ51" s="10">
        <v>761246</v>
      </c>
      <c r="DR51" s="11">
        <v>829475</v>
      </c>
      <c r="DS51" s="11">
        <v>1206739</v>
      </c>
      <c r="DT51" s="10">
        <v>340005</v>
      </c>
      <c r="DU51" s="10">
        <v>421460</v>
      </c>
      <c r="DV51" s="11">
        <v>238329</v>
      </c>
      <c r="DW51" s="11">
        <v>245041</v>
      </c>
      <c r="DX51" s="10">
        <v>168748</v>
      </c>
      <c r="DY51" s="10">
        <v>285316</v>
      </c>
      <c r="DZ51" s="11">
        <v>151599</v>
      </c>
      <c r="EA51" s="11">
        <v>164238</v>
      </c>
    </row>
    <row r="52" spans="1:131">
      <c r="A52" t="s">
        <v>49</v>
      </c>
      <c r="B52" s="7">
        <v>-54637033.500000015</v>
      </c>
      <c r="C52" s="7">
        <v>-99510995.699999988</v>
      </c>
      <c r="D52" s="6">
        <v>-22398254.600000005</v>
      </c>
      <c r="E52" s="6">
        <v>-51407321.20000001</v>
      </c>
      <c r="F52" s="7">
        <v>-3237785</v>
      </c>
      <c r="G52" s="7">
        <v>-3296050</v>
      </c>
      <c r="H52" s="6">
        <v>-473119.80000000005</v>
      </c>
      <c r="I52" s="6">
        <v>-680677.3</v>
      </c>
      <c r="J52" s="7">
        <v>-4041197</v>
      </c>
      <c r="K52" s="7">
        <v>-5486359</v>
      </c>
      <c r="L52" s="6">
        <v>-150573</v>
      </c>
      <c r="M52" s="6">
        <v>-1022613</v>
      </c>
      <c r="N52" s="7">
        <v>-1540210</v>
      </c>
      <c r="O52" s="7">
        <v>-2267276</v>
      </c>
      <c r="P52" s="6">
        <v>0</v>
      </c>
      <c r="Q52" s="6">
        <v>-8763</v>
      </c>
      <c r="R52" s="7">
        <v>-4628870</v>
      </c>
      <c r="S52" s="7">
        <v>-7600870</v>
      </c>
      <c r="T52" s="6">
        <v>-1020146</v>
      </c>
      <c r="U52" s="6">
        <v>-1313946</v>
      </c>
      <c r="V52" s="7">
        <v>-24978</v>
      </c>
      <c r="W52" s="7">
        <v>-121802</v>
      </c>
      <c r="X52" s="6">
        <v>-635788</v>
      </c>
      <c r="Y52" s="6">
        <v>-711263</v>
      </c>
      <c r="Z52" s="7">
        <v>-3106073</v>
      </c>
      <c r="AA52" s="7">
        <v>-3307719</v>
      </c>
      <c r="AB52" s="6">
        <v>16072</v>
      </c>
      <c r="AC52" s="6">
        <v>54795</v>
      </c>
      <c r="AD52" s="7">
        <v>-185329</v>
      </c>
      <c r="AE52" s="7">
        <v>-89875</v>
      </c>
      <c r="AF52" s="6">
        <v>-303538</v>
      </c>
      <c r="AG52" s="6">
        <v>-317786</v>
      </c>
      <c r="AH52" s="7">
        <v>-128673</v>
      </c>
      <c r="AI52" s="7">
        <v>-201810</v>
      </c>
      <c r="AJ52" s="6">
        <v>2157</v>
      </c>
      <c r="AK52" s="6">
        <v>-607</v>
      </c>
      <c r="AL52" s="7">
        <v>-434846</v>
      </c>
      <c r="AM52" s="7">
        <v>-569489</v>
      </c>
      <c r="AN52" s="6">
        <v>-222354</v>
      </c>
      <c r="AO52" s="6">
        <v>-292708</v>
      </c>
      <c r="AP52" s="7">
        <v>-174517</v>
      </c>
      <c r="AQ52" s="7">
        <v>24326</v>
      </c>
      <c r="AR52" s="6">
        <v>-69471</v>
      </c>
      <c r="AS52" s="6">
        <v>-305116</v>
      </c>
      <c r="AT52" s="7">
        <v>-293632</v>
      </c>
      <c r="AU52" s="7">
        <v>-658938</v>
      </c>
      <c r="AV52" s="6">
        <v>-29985</v>
      </c>
      <c r="AW52" s="6">
        <v>-54245</v>
      </c>
      <c r="AX52" s="7">
        <v>-19352</v>
      </c>
      <c r="AY52" s="7">
        <v>-65888</v>
      </c>
      <c r="AZ52" s="6">
        <v>-316924</v>
      </c>
      <c r="BA52" s="6">
        <v>-417864</v>
      </c>
      <c r="BB52" s="7">
        <v>-4016</v>
      </c>
      <c r="BC52" s="7">
        <v>-115505</v>
      </c>
      <c r="BD52" s="6">
        <v>588</v>
      </c>
      <c r="BE52" s="6">
        <v>0</v>
      </c>
      <c r="BF52" s="7">
        <v>-19969</v>
      </c>
      <c r="BG52" s="7">
        <v>-49694</v>
      </c>
      <c r="BH52" s="6">
        <v>-149723</v>
      </c>
      <c r="BI52" s="6">
        <v>-227786</v>
      </c>
      <c r="BJ52" s="7">
        <v>-51859</v>
      </c>
      <c r="BK52" s="7">
        <v>-83216</v>
      </c>
      <c r="BL52" s="6">
        <v>-20822</v>
      </c>
      <c r="BM52" s="6">
        <v>-93252</v>
      </c>
      <c r="BN52" s="7">
        <v>-15731</v>
      </c>
      <c r="BO52" s="7">
        <v>-15731</v>
      </c>
      <c r="BP52" s="6">
        <v>-134759</v>
      </c>
      <c r="BQ52" s="6">
        <v>-193804</v>
      </c>
      <c r="BR52" s="7">
        <v>-592330</v>
      </c>
      <c r="BS52" s="7">
        <v>-961715</v>
      </c>
      <c r="BT52" s="6">
        <v>-1815298</v>
      </c>
      <c r="BU52" s="6">
        <v>-4647883</v>
      </c>
      <c r="BV52" s="7">
        <v>-255276</v>
      </c>
      <c r="BW52" s="7">
        <v>-259896</v>
      </c>
      <c r="BX52" s="6">
        <v>-181286</v>
      </c>
      <c r="BY52" s="6">
        <v>-289569</v>
      </c>
      <c r="BZ52" s="7">
        <v>-123489</v>
      </c>
      <c r="CA52" s="7">
        <v>-174534</v>
      </c>
      <c r="CB52" s="6">
        <v>-78625</v>
      </c>
      <c r="CC52" s="6">
        <v>-75328</v>
      </c>
      <c r="CD52" s="7">
        <v>-407504</v>
      </c>
      <c r="CE52" s="7">
        <v>-421206</v>
      </c>
      <c r="CF52" s="6">
        <v>-20747</v>
      </c>
      <c r="CG52" s="6">
        <v>-88648</v>
      </c>
      <c r="CH52" s="7">
        <v>-78848</v>
      </c>
      <c r="CI52" s="7">
        <v>-84943</v>
      </c>
      <c r="CJ52" s="6"/>
      <c r="CK52" s="6"/>
      <c r="CL52" s="7">
        <v>-102534</v>
      </c>
      <c r="CM52" s="7">
        <v>-244647</v>
      </c>
      <c r="CN52" s="6">
        <v>-100465</v>
      </c>
      <c r="CO52" s="6">
        <v>-119732</v>
      </c>
      <c r="CP52" s="7">
        <v>-424554</v>
      </c>
      <c r="CQ52" s="7">
        <v>-888359</v>
      </c>
      <c r="CR52" s="6">
        <v>-538683</v>
      </c>
      <c r="CS52" s="6">
        <v>-1221575</v>
      </c>
      <c r="CT52" s="7">
        <v>-52962</v>
      </c>
      <c r="CU52" s="7">
        <v>-84314</v>
      </c>
      <c r="CV52" s="6">
        <v>-87886.6</v>
      </c>
      <c r="CW52" s="6">
        <v>-87347.6</v>
      </c>
      <c r="CX52" s="7">
        <v>-497878.5</v>
      </c>
      <c r="CY52" s="7">
        <v>-699075.60000000009</v>
      </c>
      <c r="CZ52" s="6">
        <v>-1378767</v>
      </c>
      <c r="DA52" s="6">
        <v>-1964448</v>
      </c>
      <c r="DB52" s="7">
        <v>-466281</v>
      </c>
      <c r="DC52" s="7">
        <v>-464156</v>
      </c>
      <c r="DD52" s="6">
        <v>-161072</v>
      </c>
      <c r="DE52" s="6">
        <v>-330641</v>
      </c>
      <c r="DF52" s="7">
        <v>-94928</v>
      </c>
      <c r="DG52" s="7">
        <v>-112072</v>
      </c>
      <c r="DH52" s="6">
        <v>-28882</v>
      </c>
      <c r="DI52" s="6">
        <v>-39636</v>
      </c>
      <c r="DJ52" s="7">
        <v>-958666</v>
      </c>
      <c r="DK52" s="7">
        <v>-977627</v>
      </c>
      <c r="DL52" s="6">
        <v>-466450</v>
      </c>
      <c r="DM52" s="6">
        <v>-557929</v>
      </c>
      <c r="DN52" s="7">
        <v>-269715</v>
      </c>
      <c r="DO52" s="7">
        <v>-468124</v>
      </c>
      <c r="DP52" s="6">
        <v>-609604</v>
      </c>
      <c r="DQ52" s="6">
        <v>-842344</v>
      </c>
      <c r="DR52" s="7">
        <v>-457316</v>
      </c>
      <c r="DS52" s="7">
        <v>-1262672</v>
      </c>
      <c r="DT52" s="6">
        <v>-218479</v>
      </c>
      <c r="DU52" s="6">
        <v>-648693</v>
      </c>
      <c r="DV52" s="7">
        <v>-149925</v>
      </c>
      <c r="DW52" s="7">
        <v>-182469</v>
      </c>
      <c r="DX52" s="6">
        <v>-208394</v>
      </c>
      <c r="DY52" s="6">
        <v>-315567</v>
      </c>
      <c r="DZ52" s="7">
        <v>3489</v>
      </c>
      <c r="EA52" s="7">
        <v>-96993</v>
      </c>
    </row>
    <row r="53" spans="1:131">
      <c r="A53" s="77" t="s">
        <v>50</v>
      </c>
      <c r="B53" s="9">
        <v>16440930.999999996</v>
      </c>
      <c r="C53" s="9">
        <v>23147724.199999996</v>
      </c>
      <c r="D53" s="8">
        <v>11263727.399999999</v>
      </c>
      <c r="E53" s="8">
        <v>20116879.500000004</v>
      </c>
      <c r="F53" s="9">
        <v>1029932</v>
      </c>
      <c r="G53" s="9">
        <v>199213</v>
      </c>
      <c r="H53" s="8">
        <v>324720.19999999995</v>
      </c>
      <c r="I53" s="8">
        <v>307038.59999999998</v>
      </c>
      <c r="J53" s="9">
        <v>5345368</v>
      </c>
      <c r="K53" s="9">
        <v>5911072</v>
      </c>
      <c r="L53" s="8">
        <v>447748</v>
      </c>
      <c r="M53" s="8">
        <v>45116</v>
      </c>
      <c r="N53" s="9">
        <v>-165670</v>
      </c>
      <c r="O53" s="9">
        <v>237288</v>
      </c>
      <c r="P53" s="8">
        <v>-18808</v>
      </c>
      <c r="Q53" s="8">
        <v>-40613</v>
      </c>
      <c r="R53" s="9">
        <v>-1441788</v>
      </c>
      <c r="S53" s="9">
        <v>-2712368</v>
      </c>
      <c r="T53" s="8">
        <v>-190230</v>
      </c>
      <c r="U53" s="8">
        <v>-85803</v>
      </c>
      <c r="V53" s="9">
        <v>-182850</v>
      </c>
      <c r="W53" s="9">
        <v>-126173</v>
      </c>
      <c r="X53" s="8">
        <v>-93834</v>
      </c>
      <c r="Y53" s="8">
        <v>-125979</v>
      </c>
      <c r="Z53" s="9">
        <v>1999324</v>
      </c>
      <c r="AA53" s="9">
        <v>2218105</v>
      </c>
      <c r="AB53" s="8">
        <v>7242</v>
      </c>
      <c r="AC53" s="8">
        <v>-31607</v>
      </c>
      <c r="AD53" s="9">
        <v>95970</v>
      </c>
      <c r="AE53" s="9">
        <v>3</v>
      </c>
      <c r="AF53" s="8">
        <v>-555260</v>
      </c>
      <c r="AG53" s="8">
        <v>-563456</v>
      </c>
      <c r="AH53" s="9">
        <v>-39792</v>
      </c>
      <c r="AI53" s="9">
        <v>-64908</v>
      </c>
      <c r="AJ53" s="8">
        <v>-2327</v>
      </c>
      <c r="AK53" s="8">
        <v>-35</v>
      </c>
      <c r="AL53" s="9">
        <v>-112723</v>
      </c>
      <c r="AM53" s="9">
        <v>-198793</v>
      </c>
      <c r="AN53" s="8">
        <v>-81649</v>
      </c>
      <c r="AO53" s="8">
        <v>-69619</v>
      </c>
      <c r="AP53" s="9">
        <v>93288</v>
      </c>
      <c r="AQ53" s="9">
        <v>-85202</v>
      </c>
      <c r="AR53" s="8">
        <v>-125359</v>
      </c>
      <c r="AS53" s="8">
        <v>22483</v>
      </c>
      <c r="AT53" s="9">
        <v>-124719</v>
      </c>
      <c r="AU53" s="9">
        <v>-223347</v>
      </c>
      <c r="AV53" s="8">
        <v>-22617</v>
      </c>
      <c r="AW53" s="8">
        <v>-8575</v>
      </c>
      <c r="AX53" s="9">
        <v>55305</v>
      </c>
      <c r="AY53" s="9">
        <v>82699</v>
      </c>
      <c r="AZ53" s="8">
        <v>178463</v>
      </c>
      <c r="BA53" s="8">
        <v>77382</v>
      </c>
      <c r="BB53" s="9">
        <v>-54549</v>
      </c>
      <c r="BC53" s="9">
        <v>-3700</v>
      </c>
      <c r="BD53" s="8">
        <v>-2212</v>
      </c>
      <c r="BE53" s="8">
        <v>-538</v>
      </c>
      <c r="BF53" s="9">
        <v>-24393</v>
      </c>
      <c r="BG53" s="9">
        <v>-793</v>
      </c>
      <c r="BH53" s="8">
        <v>11056</v>
      </c>
      <c r="BI53" s="8">
        <v>46730</v>
      </c>
      <c r="BJ53" s="9">
        <v>-109835</v>
      </c>
      <c r="BK53" s="9">
        <v>-138269</v>
      </c>
      <c r="BL53" s="8">
        <v>-38456</v>
      </c>
      <c r="BM53" s="8">
        <v>-29066</v>
      </c>
      <c r="BN53" s="9">
        <v>16998</v>
      </c>
      <c r="BO53" s="9">
        <v>16672</v>
      </c>
      <c r="BP53" s="8">
        <v>-60866</v>
      </c>
      <c r="BQ53" s="8">
        <v>-78744</v>
      </c>
      <c r="BR53" s="9">
        <v>-54041</v>
      </c>
      <c r="BS53" s="9">
        <v>-176877</v>
      </c>
      <c r="BT53" s="8">
        <v>-1840042.3</v>
      </c>
      <c r="BU53" s="8">
        <v>-1634088.4</v>
      </c>
      <c r="BV53" s="9">
        <v>-193850</v>
      </c>
      <c r="BW53" s="9">
        <v>-364732</v>
      </c>
      <c r="BX53" s="8">
        <v>8677</v>
      </c>
      <c r="BY53" s="8">
        <v>-78215</v>
      </c>
      <c r="BZ53" s="9">
        <v>-29836</v>
      </c>
      <c r="CA53" s="9">
        <v>-151147</v>
      </c>
      <c r="CB53" s="8">
        <v>48420</v>
      </c>
      <c r="CC53" s="8">
        <v>33883</v>
      </c>
      <c r="CD53" s="9">
        <v>268495</v>
      </c>
      <c r="CE53" s="9">
        <v>270548</v>
      </c>
      <c r="CF53" s="8">
        <v>-75424</v>
      </c>
      <c r="CG53" s="8">
        <v>-13363</v>
      </c>
      <c r="CH53" s="9">
        <v>-3845</v>
      </c>
      <c r="CI53" s="9">
        <v>-11369</v>
      </c>
      <c r="CJ53" s="8"/>
      <c r="CK53" s="8"/>
      <c r="CL53" s="9">
        <v>-256660</v>
      </c>
      <c r="CM53" s="9">
        <v>-142829</v>
      </c>
      <c r="CN53" s="8">
        <v>-13978</v>
      </c>
      <c r="CO53" s="8">
        <v>-109205</v>
      </c>
      <c r="CP53" s="9">
        <v>-127316</v>
      </c>
      <c r="CQ53" s="9">
        <v>-517511</v>
      </c>
      <c r="CR53" s="8">
        <v>95442</v>
      </c>
      <c r="CS53" s="8">
        <v>-129470</v>
      </c>
      <c r="CT53" s="9">
        <v>93989</v>
      </c>
      <c r="CU53" s="9">
        <v>-65200</v>
      </c>
      <c r="CV53" s="8"/>
      <c r="CW53" s="8">
        <v>-431</v>
      </c>
      <c r="CX53" s="9">
        <v>-195291.3</v>
      </c>
      <c r="CY53" s="9">
        <v>-455294.5</v>
      </c>
      <c r="CZ53" s="8">
        <v>1790731</v>
      </c>
      <c r="DA53" s="8">
        <v>1264731</v>
      </c>
      <c r="DB53" s="9">
        <v>6145</v>
      </c>
      <c r="DC53" s="9">
        <v>-120292</v>
      </c>
      <c r="DD53" s="8">
        <v>-203877</v>
      </c>
      <c r="DE53" s="8">
        <v>-54671</v>
      </c>
      <c r="DF53" s="9">
        <v>36208</v>
      </c>
      <c r="DG53" s="9">
        <v>27456</v>
      </c>
      <c r="DH53" s="8">
        <v>-2173</v>
      </c>
      <c r="DI53" s="8">
        <v>4167</v>
      </c>
      <c r="DJ53" s="9">
        <v>279949</v>
      </c>
      <c r="DK53" s="9">
        <v>197155</v>
      </c>
      <c r="DL53" s="8">
        <v>52761</v>
      </c>
      <c r="DM53" s="8">
        <v>67074</v>
      </c>
      <c r="DN53" s="9">
        <v>169185</v>
      </c>
      <c r="DO53" s="9">
        <v>259585</v>
      </c>
      <c r="DP53" s="8">
        <v>-63912</v>
      </c>
      <c r="DQ53" s="8">
        <v>174786</v>
      </c>
      <c r="DR53" s="9">
        <v>-168828</v>
      </c>
      <c r="DS53" s="9">
        <v>288233</v>
      </c>
      <c r="DT53" s="8">
        <v>-460560</v>
      </c>
      <c r="DU53" s="8">
        <v>-73669</v>
      </c>
      <c r="DV53" s="9">
        <v>-49922</v>
      </c>
      <c r="DW53" s="9">
        <v>-27604</v>
      </c>
      <c r="DX53" s="8">
        <v>11583</v>
      </c>
      <c r="DY53" s="8">
        <v>5800</v>
      </c>
      <c r="DZ53" s="9">
        <v>-102303</v>
      </c>
      <c r="EA53" s="9">
        <v>-12819</v>
      </c>
    </row>
    <row r="54" spans="1:131" s="14" customFormat="1">
      <c r="A54" s="74" t="s">
        <v>51</v>
      </c>
      <c r="B54" s="11">
        <v>500980.39999998244</v>
      </c>
      <c r="C54" s="11">
        <v>3985826.0999999922</v>
      </c>
      <c r="D54" s="10">
        <v>1284914.0999999982</v>
      </c>
      <c r="E54" s="10">
        <v>5244484.099999994</v>
      </c>
      <c r="F54" s="11">
        <v>-575992</v>
      </c>
      <c r="G54" s="11">
        <v>-571219</v>
      </c>
      <c r="H54" s="10">
        <v>14652.299999999901</v>
      </c>
      <c r="I54" s="10">
        <v>3179.0000000000555</v>
      </c>
      <c r="J54" s="11">
        <v>21009</v>
      </c>
      <c r="K54" s="11">
        <v>-45229</v>
      </c>
      <c r="L54" s="10">
        <v>356538</v>
      </c>
      <c r="M54" s="10">
        <v>581742</v>
      </c>
      <c r="N54" s="11">
        <v>15499</v>
      </c>
      <c r="O54" s="11">
        <v>-34148</v>
      </c>
      <c r="P54" s="10">
        <v>75485</v>
      </c>
      <c r="Q54" s="10">
        <v>92472</v>
      </c>
      <c r="R54" s="11">
        <v>-1746321</v>
      </c>
      <c r="S54" s="11">
        <v>-2180443</v>
      </c>
      <c r="T54" s="10">
        <v>-333660</v>
      </c>
      <c r="U54" s="10">
        <v>-356105</v>
      </c>
      <c r="V54" s="11">
        <v>-69922</v>
      </c>
      <c r="W54" s="11">
        <v>-80345</v>
      </c>
      <c r="X54" s="10">
        <v>-91362</v>
      </c>
      <c r="Y54" s="10">
        <v>-115953</v>
      </c>
      <c r="Z54" s="11">
        <v>-410733</v>
      </c>
      <c r="AA54" s="11">
        <v>-432919</v>
      </c>
      <c r="AB54" s="10">
        <v>-5833</v>
      </c>
      <c r="AC54" s="10">
        <v>-5022</v>
      </c>
      <c r="AD54" s="11">
        <v>411711</v>
      </c>
      <c r="AE54" s="11">
        <v>411711</v>
      </c>
      <c r="AF54" s="10">
        <v>169375</v>
      </c>
      <c r="AG54" s="10">
        <v>196268</v>
      </c>
      <c r="AH54" s="11">
        <v>24159</v>
      </c>
      <c r="AI54" s="11">
        <v>24129</v>
      </c>
      <c r="AJ54" s="10">
        <v>51432</v>
      </c>
      <c r="AK54" s="10">
        <v>51432</v>
      </c>
      <c r="AL54" s="11">
        <v>-73291</v>
      </c>
      <c r="AM54" s="11">
        <v>-71890</v>
      </c>
      <c r="AN54" s="10">
        <v>-41097</v>
      </c>
      <c r="AO54" s="10">
        <v>-37033</v>
      </c>
      <c r="AP54" s="11">
        <v>-62977</v>
      </c>
      <c r="AQ54" s="11">
        <v>-71629</v>
      </c>
      <c r="AR54" s="10">
        <v>19451</v>
      </c>
      <c r="AS54" s="10">
        <v>17285</v>
      </c>
      <c r="AT54" s="11">
        <v>243487</v>
      </c>
      <c r="AU54" s="11">
        <v>238129</v>
      </c>
      <c r="AV54" s="10">
        <v>86534</v>
      </c>
      <c r="AW54" s="10">
        <v>90517</v>
      </c>
      <c r="AX54" s="11">
        <v>566</v>
      </c>
      <c r="AY54" s="11">
        <v>-27</v>
      </c>
      <c r="AZ54" s="10">
        <v>-54057</v>
      </c>
      <c r="BA54" s="10">
        <v>-50809</v>
      </c>
      <c r="BB54" s="11">
        <v>164614</v>
      </c>
      <c r="BC54" s="11">
        <v>106704</v>
      </c>
      <c r="BD54" s="10">
        <v>-29483</v>
      </c>
      <c r="BE54" s="10">
        <v>-39141</v>
      </c>
      <c r="BF54" s="11">
        <v>-10976</v>
      </c>
      <c r="BG54" s="11">
        <v>-11160</v>
      </c>
      <c r="BH54" s="10">
        <v>32436</v>
      </c>
      <c r="BI54" s="10">
        <v>27304</v>
      </c>
      <c r="BJ54" s="11">
        <v>-83070</v>
      </c>
      <c r="BK54" s="11">
        <v>-67254</v>
      </c>
      <c r="BL54" s="10">
        <v>-146246</v>
      </c>
      <c r="BM54" s="10">
        <v>-147323</v>
      </c>
      <c r="BN54" s="11">
        <v>15144</v>
      </c>
      <c r="BO54" s="11">
        <v>15177</v>
      </c>
      <c r="BP54" s="10">
        <v>-14726</v>
      </c>
      <c r="BQ54" s="10">
        <v>-32559</v>
      </c>
      <c r="BR54" s="11">
        <v>105549</v>
      </c>
      <c r="BS54" s="11">
        <v>108296</v>
      </c>
      <c r="BT54" s="10">
        <v>-754922.8</v>
      </c>
      <c r="BU54" s="10">
        <v>-919430.29999999946</v>
      </c>
      <c r="BV54" s="11">
        <v>219076</v>
      </c>
      <c r="BW54" s="11">
        <v>265677</v>
      </c>
      <c r="BX54" s="10">
        <v>172711</v>
      </c>
      <c r="BY54" s="10">
        <v>77022</v>
      </c>
      <c r="BZ54" s="11">
        <v>308008</v>
      </c>
      <c r="CA54" s="11">
        <v>308009</v>
      </c>
      <c r="CB54" s="10">
        <v>225490</v>
      </c>
      <c r="CC54" s="10">
        <v>225490</v>
      </c>
      <c r="CD54" s="11">
        <v>-19884</v>
      </c>
      <c r="CE54" s="11">
        <v>-10860</v>
      </c>
      <c r="CF54" s="10">
        <v>36324</v>
      </c>
      <c r="CG54" s="10">
        <v>36828</v>
      </c>
      <c r="CH54" s="11">
        <v>-2077</v>
      </c>
      <c r="CI54" s="11">
        <v>-2077</v>
      </c>
      <c r="CJ54" s="10">
        <v>34583.5</v>
      </c>
      <c r="CK54" s="10">
        <v>34583.5</v>
      </c>
      <c r="CL54" s="11">
        <v>-107143</v>
      </c>
      <c r="CM54" s="11">
        <v>-112164</v>
      </c>
      <c r="CN54" s="10">
        <v>30102</v>
      </c>
      <c r="CO54" s="10">
        <v>32280</v>
      </c>
      <c r="CP54" s="11">
        <v>499487</v>
      </c>
      <c r="CQ54" s="11">
        <v>518150</v>
      </c>
      <c r="CR54" s="10">
        <v>49715</v>
      </c>
      <c r="CS54" s="10">
        <v>-12617</v>
      </c>
      <c r="CT54" s="11">
        <v>53156</v>
      </c>
      <c r="CU54" s="11">
        <v>53156</v>
      </c>
      <c r="CV54" s="10">
        <v>32876.400000000016</v>
      </c>
      <c r="CW54" s="10">
        <v>33159.799999999981</v>
      </c>
      <c r="CX54" s="11">
        <v>185557.90000000008</v>
      </c>
      <c r="CY54" s="11">
        <v>286470</v>
      </c>
      <c r="CZ54" s="10">
        <v>-17951</v>
      </c>
      <c r="DA54" s="10">
        <v>27489</v>
      </c>
      <c r="DB54" s="11">
        <v>120309</v>
      </c>
      <c r="DC54" s="11">
        <v>113297</v>
      </c>
      <c r="DD54" s="10">
        <v>95334</v>
      </c>
      <c r="DE54" s="10">
        <v>95334</v>
      </c>
      <c r="DF54" s="11">
        <v>-606</v>
      </c>
      <c r="DG54" s="11">
        <v>-9020</v>
      </c>
      <c r="DH54" s="10">
        <v>61841</v>
      </c>
      <c r="DI54" s="10">
        <v>68509</v>
      </c>
      <c r="DJ54" s="11">
        <v>-185249</v>
      </c>
      <c r="DK54" s="11">
        <v>-195582</v>
      </c>
      <c r="DL54" s="10">
        <v>65319</v>
      </c>
      <c r="DM54" s="10">
        <v>89909</v>
      </c>
      <c r="DN54" s="11">
        <v>34925</v>
      </c>
      <c r="DO54" s="11">
        <v>33563</v>
      </c>
      <c r="DP54" s="10">
        <v>93688</v>
      </c>
      <c r="DQ54" s="10">
        <v>93688</v>
      </c>
      <c r="DR54" s="11">
        <v>203331</v>
      </c>
      <c r="DS54" s="11">
        <v>232300</v>
      </c>
      <c r="DT54" s="10">
        <v>-339034</v>
      </c>
      <c r="DU54" s="10">
        <v>-300902</v>
      </c>
      <c r="DV54" s="11">
        <v>38482</v>
      </c>
      <c r="DW54" s="11">
        <v>34968</v>
      </c>
      <c r="DX54" s="10">
        <v>-28063</v>
      </c>
      <c r="DY54" s="10">
        <v>-24451</v>
      </c>
      <c r="DZ54" s="11">
        <v>52785</v>
      </c>
      <c r="EA54" s="11">
        <v>54426</v>
      </c>
    </row>
  </sheetData>
  <mergeCells count="65">
    <mergeCell ref="AD5:AE5"/>
    <mergeCell ref="AF5:AG5"/>
    <mergeCell ref="AH5:AI5"/>
    <mergeCell ref="AJ5:AK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N5:BO5"/>
    <mergeCell ref="BP5:BQ5"/>
    <mergeCell ref="BR5:BS5"/>
    <mergeCell ref="BT5:BU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CX5:CY5"/>
    <mergeCell ref="CZ5:DA5"/>
    <mergeCell ref="DB5:DC5"/>
    <mergeCell ref="DD5:DE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DX5:DY5"/>
    <mergeCell ref="DZ5:EA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</mergeCells>
  <hyperlinks>
    <hyperlink ref="A1" location="Efnisyfirlit!A1" display="Efnisyfirlit" xr:uid="{1C919649-D0A7-4583-A2A2-1734430104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A340-688A-473A-BFF5-D898844682C9}">
  <dimension ref="A1:O73"/>
  <sheetViews>
    <sheetView topLeftCell="D1" workbookViewId="0">
      <selection activeCell="D1" sqref="D1"/>
    </sheetView>
  </sheetViews>
  <sheetFormatPr defaultRowHeight="15"/>
  <cols>
    <col min="1" max="1" width="8.140625" hidden="1" customWidth="1"/>
    <col min="2" max="2" width="6.85546875" hidden="1" customWidth="1"/>
    <col min="3" max="3" width="7.140625" hidden="1" customWidth="1"/>
    <col min="4" max="4" width="26.5703125" customWidth="1"/>
    <col min="5" max="5" width="8.140625" customWidth="1"/>
    <col min="6" max="9" width="11.5703125" hidden="1" customWidth="1"/>
    <col min="10" max="10" width="12.5703125" hidden="1" customWidth="1"/>
    <col min="11" max="11" width="10.85546875" customWidth="1"/>
    <col min="12" max="12" width="12.140625" customWidth="1"/>
    <col min="13" max="13" width="11.140625" customWidth="1"/>
    <col min="14" max="14" width="9.42578125" customWidth="1"/>
    <col min="15" max="15" width="11.42578125" customWidth="1"/>
  </cols>
  <sheetData>
    <row r="1" spans="1:15">
      <c r="D1" s="71" t="s">
        <v>690</v>
      </c>
    </row>
    <row r="2" spans="1:15" ht="15.75">
      <c r="D2" s="1" t="s">
        <v>802</v>
      </c>
    </row>
    <row r="3" spans="1:15">
      <c r="D3" s="5" t="s">
        <v>168</v>
      </c>
    </row>
    <row r="5" spans="1:15">
      <c r="K5" s="23"/>
      <c r="L5" s="24" t="s">
        <v>105</v>
      </c>
      <c r="M5" s="24" t="s">
        <v>169</v>
      </c>
      <c r="N5" s="24" t="s">
        <v>694</v>
      </c>
      <c r="O5" s="25" t="s">
        <v>70</v>
      </c>
    </row>
    <row r="6" spans="1:15">
      <c r="C6" t="s">
        <v>695</v>
      </c>
      <c r="E6" t="s">
        <v>170</v>
      </c>
      <c r="F6" t="s">
        <v>171</v>
      </c>
      <c r="G6" t="s">
        <v>172</v>
      </c>
      <c r="H6" t="s">
        <v>173</v>
      </c>
      <c r="I6" t="s">
        <v>174</v>
      </c>
      <c r="J6" t="s">
        <v>175</v>
      </c>
      <c r="K6" s="26" t="s">
        <v>67</v>
      </c>
      <c r="L6" s="27" t="s">
        <v>176</v>
      </c>
      <c r="M6" s="27" t="s">
        <v>177</v>
      </c>
      <c r="N6" s="27" t="s">
        <v>696</v>
      </c>
      <c r="O6" s="28" t="s">
        <v>62</v>
      </c>
    </row>
    <row r="7" spans="1:15">
      <c r="K7" s="189"/>
      <c r="L7" s="189"/>
      <c r="M7" s="189"/>
      <c r="N7" s="189"/>
      <c r="O7" s="190"/>
    </row>
    <row r="8" spans="1:15">
      <c r="A8" s="4" t="s">
        <v>697</v>
      </c>
      <c r="B8" s="4">
        <v>0</v>
      </c>
      <c r="C8" s="4" t="s">
        <v>178</v>
      </c>
      <c r="D8" s="4" t="s">
        <v>9</v>
      </c>
      <c r="E8" s="6">
        <v>136894</v>
      </c>
      <c r="F8" s="6">
        <v>107917529.167</v>
      </c>
      <c r="G8" s="6">
        <v>27373202.002999999</v>
      </c>
      <c r="H8" s="6">
        <v>13382833.718</v>
      </c>
      <c r="I8" s="6">
        <v>2574273.889</v>
      </c>
      <c r="J8" s="6">
        <f t="shared" ref="J8:J71" si="0">SUM(F8:I8)</f>
        <v>151247838.77699998</v>
      </c>
      <c r="K8" s="6">
        <f t="shared" ref="K8:O39" si="1">(F8/$E8)*1000</f>
        <v>788329.13909302093</v>
      </c>
      <c r="L8" s="6">
        <f t="shared" si="1"/>
        <v>199959.10706824256</v>
      </c>
      <c r="M8" s="6">
        <f t="shared" si="1"/>
        <v>97760.557204844634</v>
      </c>
      <c r="N8" s="6">
        <f t="shared" si="1"/>
        <v>18804.870111180913</v>
      </c>
      <c r="O8" s="6">
        <f t="shared" si="1"/>
        <v>1104853.6734772888</v>
      </c>
    </row>
    <row r="9" spans="1:15">
      <c r="A9" t="s">
        <v>697</v>
      </c>
      <c r="B9">
        <v>1000</v>
      </c>
      <c r="C9" t="s">
        <v>179</v>
      </c>
      <c r="D9" t="s">
        <v>108</v>
      </c>
      <c r="E9" s="7">
        <v>39335</v>
      </c>
      <c r="F9" s="7">
        <v>32459695.285</v>
      </c>
      <c r="G9" s="7">
        <v>5261119.1770000001</v>
      </c>
      <c r="H9" s="7">
        <v>3105274.9190000002</v>
      </c>
      <c r="I9" s="7">
        <v>367139.02600000001</v>
      </c>
      <c r="J9" s="7">
        <f t="shared" si="0"/>
        <v>41193228.406999998</v>
      </c>
      <c r="K9" s="7">
        <f t="shared" si="1"/>
        <v>825211.52370662265</v>
      </c>
      <c r="L9" s="7">
        <f t="shared" si="1"/>
        <v>133751.59977119614</v>
      </c>
      <c r="M9" s="7">
        <f t="shared" si="1"/>
        <v>78944.322333799413</v>
      </c>
      <c r="N9" s="7">
        <f t="shared" si="1"/>
        <v>9333.6475403584591</v>
      </c>
      <c r="O9" s="7">
        <f t="shared" si="1"/>
        <v>1047241.0933519766</v>
      </c>
    </row>
    <row r="10" spans="1:15">
      <c r="A10" s="4" t="s">
        <v>697</v>
      </c>
      <c r="B10" s="4">
        <v>1400</v>
      </c>
      <c r="C10" s="4" t="s">
        <v>180</v>
      </c>
      <c r="D10" s="4" t="s">
        <v>111</v>
      </c>
      <c r="E10" s="6">
        <v>30616</v>
      </c>
      <c r="F10" s="6">
        <v>23538786.587000001</v>
      </c>
      <c r="G10" s="6">
        <v>4776478.0089999996</v>
      </c>
      <c r="H10" s="6">
        <v>4751589.3640000001</v>
      </c>
      <c r="I10" s="6">
        <v>792961.80799999996</v>
      </c>
      <c r="J10" s="6">
        <f t="shared" si="0"/>
        <v>33859815.767999999</v>
      </c>
      <c r="K10" s="6">
        <f t="shared" si="1"/>
        <v>768839.38421087025</v>
      </c>
      <c r="L10" s="6">
        <f t="shared" si="1"/>
        <v>156012.47743010189</v>
      </c>
      <c r="M10" s="6">
        <f t="shared" si="1"/>
        <v>155199.5480794356</v>
      </c>
      <c r="N10" s="6">
        <f t="shared" si="1"/>
        <v>25900.241964985627</v>
      </c>
      <c r="O10" s="6">
        <f t="shared" si="1"/>
        <v>1105951.6516853932</v>
      </c>
    </row>
    <row r="11" spans="1:15">
      <c r="A11" t="s">
        <v>697</v>
      </c>
      <c r="B11">
        <v>2000</v>
      </c>
      <c r="C11" t="s">
        <v>181</v>
      </c>
      <c r="D11" t="s">
        <v>114</v>
      </c>
      <c r="E11" s="7">
        <v>21957</v>
      </c>
      <c r="F11" s="7">
        <v>15692697.607999999</v>
      </c>
      <c r="G11" s="7">
        <v>2094049.0410000002</v>
      </c>
      <c r="H11" s="7">
        <v>3540220.2080000001</v>
      </c>
      <c r="I11" s="7">
        <v>422021.973</v>
      </c>
      <c r="J11" s="7">
        <f t="shared" si="0"/>
        <v>21748988.830000002</v>
      </c>
      <c r="K11" s="7">
        <f t="shared" si="1"/>
        <v>714701.35300815233</v>
      </c>
      <c r="L11" s="7">
        <f t="shared" si="1"/>
        <v>95370.453203989629</v>
      </c>
      <c r="M11" s="7">
        <f t="shared" si="1"/>
        <v>161234.24001457394</v>
      </c>
      <c r="N11" s="7">
        <f t="shared" si="1"/>
        <v>19220.384068861866</v>
      </c>
      <c r="O11" s="7">
        <f t="shared" si="1"/>
        <v>990526.43029557785</v>
      </c>
    </row>
    <row r="12" spans="1:15">
      <c r="A12" s="4" t="s">
        <v>697</v>
      </c>
      <c r="B12" s="4">
        <v>6000</v>
      </c>
      <c r="C12" s="4" t="s">
        <v>698</v>
      </c>
      <c r="D12" s="4" t="s">
        <v>693</v>
      </c>
      <c r="E12" s="6">
        <v>19812</v>
      </c>
      <c r="F12" s="6">
        <v>14945391.535</v>
      </c>
      <c r="G12" s="6">
        <v>3054710.7170000002</v>
      </c>
      <c r="H12" s="6">
        <v>5127337.38</v>
      </c>
      <c r="I12" s="6">
        <v>700263.67599999998</v>
      </c>
      <c r="J12" s="6">
        <f t="shared" si="0"/>
        <v>23827703.307999998</v>
      </c>
      <c r="K12" s="6">
        <f t="shared" si="1"/>
        <v>754360.56607106805</v>
      </c>
      <c r="L12" s="6">
        <f t="shared" si="1"/>
        <v>154184.87366242681</v>
      </c>
      <c r="M12" s="6">
        <f t="shared" si="1"/>
        <v>258799.5850999394</v>
      </c>
      <c r="N12" s="6">
        <f t="shared" si="1"/>
        <v>35345.430849989905</v>
      </c>
      <c r="O12" s="6">
        <f t="shared" si="1"/>
        <v>1202690.4556834241</v>
      </c>
    </row>
    <row r="13" spans="1:15">
      <c r="A13" t="s">
        <v>697</v>
      </c>
      <c r="B13">
        <v>1300</v>
      </c>
      <c r="C13" t="s">
        <v>182</v>
      </c>
      <c r="D13" t="s">
        <v>110</v>
      </c>
      <c r="E13" s="7">
        <v>19088</v>
      </c>
      <c r="F13" s="7">
        <v>15723841.239</v>
      </c>
      <c r="G13" s="7">
        <v>2397642.375</v>
      </c>
      <c r="H13" s="7">
        <v>2099362.7089999998</v>
      </c>
      <c r="I13" s="7">
        <v>459185.38900000002</v>
      </c>
      <c r="J13" s="7">
        <f t="shared" si="0"/>
        <v>20680031.711999997</v>
      </c>
      <c r="K13" s="7">
        <f t="shared" si="1"/>
        <v>823755.30380343669</v>
      </c>
      <c r="L13" s="7">
        <f t="shared" si="1"/>
        <v>125609.93163243923</v>
      </c>
      <c r="M13" s="7">
        <f t="shared" si="1"/>
        <v>109983.37746227995</v>
      </c>
      <c r="N13" s="7">
        <f t="shared" si="1"/>
        <v>24056.233707041072</v>
      </c>
      <c r="O13" s="7">
        <f t="shared" si="1"/>
        <v>1083404.8466051968</v>
      </c>
    </row>
    <row r="14" spans="1:15">
      <c r="A14" s="4" t="s">
        <v>697</v>
      </c>
      <c r="B14" s="4">
        <v>1604</v>
      </c>
      <c r="C14" s="4" t="s">
        <v>183</v>
      </c>
      <c r="D14" s="4" t="s">
        <v>112</v>
      </c>
      <c r="E14" s="6">
        <v>13403</v>
      </c>
      <c r="F14" s="6">
        <v>10394338.278999999</v>
      </c>
      <c r="G14" s="6">
        <v>1591015.946</v>
      </c>
      <c r="H14" s="6">
        <v>3478111.3280000002</v>
      </c>
      <c r="I14" s="6">
        <v>0</v>
      </c>
      <c r="J14" s="6">
        <f t="shared" si="0"/>
        <v>15463465.552999999</v>
      </c>
      <c r="K14" s="6">
        <f t="shared" si="1"/>
        <v>775523.26188166824</v>
      </c>
      <c r="L14" s="6">
        <f t="shared" si="1"/>
        <v>118705.95732298739</v>
      </c>
      <c r="M14" s="6">
        <f t="shared" si="1"/>
        <v>259502.44930239502</v>
      </c>
      <c r="N14" s="6">
        <f t="shared" si="1"/>
        <v>0</v>
      </c>
      <c r="O14" s="6">
        <f t="shared" si="1"/>
        <v>1153731.6685070507</v>
      </c>
    </row>
    <row r="15" spans="1:15">
      <c r="A15" t="s">
        <v>697</v>
      </c>
      <c r="B15">
        <v>8200</v>
      </c>
      <c r="C15" t="s">
        <v>184</v>
      </c>
      <c r="D15" t="s">
        <v>153</v>
      </c>
      <c r="E15" s="7">
        <v>11565</v>
      </c>
      <c r="F15" s="7">
        <v>8287663.4349999996</v>
      </c>
      <c r="G15" s="7">
        <v>1463290.8189999999</v>
      </c>
      <c r="H15" s="7">
        <v>2280115.4720000001</v>
      </c>
      <c r="I15" s="7">
        <v>298001.87699999998</v>
      </c>
      <c r="J15" s="7">
        <f t="shared" si="0"/>
        <v>12329071.603</v>
      </c>
      <c r="K15" s="7">
        <f t="shared" si="1"/>
        <v>716615.94768698665</v>
      </c>
      <c r="L15" s="7">
        <f t="shared" si="1"/>
        <v>126527.52434068309</v>
      </c>
      <c r="M15" s="7">
        <f t="shared" si="1"/>
        <v>197156.54751405102</v>
      </c>
      <c r="N15" s="7">
        <f t="shared" si="1"/>
        <v>25767.563942931258</v>
      </c>
      <c r="O15" s="7">
        <f t="shared" si="1"/>
        <v>1066067.583484652</v>
      </c>
    </row>
    <row r="16" spans="1:15">
      <c r="A16" s="4" t="s">
        <v>697</v>
      </c>
      <c r="B16" s="4">
        <v>3000</v>
      </c>
      <c r="C16" s="4" t="s">
        <v>185</v>
      </c>
      <c r="D16" s="4" t="s">
        <v>118</v>
      </c>
      <c r="E16" s="6">
        <v>8071</v>
      </c>
      <c r="F16" s="6">
        <v>6126515.0839999998</v>
      </c>
      <c r="G16" s="6">
        <v>778846.55099999998</v>
      </c>
      <c r="H16" s="6">
        <v>2260629.4559999998</v>
      </c>
      <c r="I16" s="6">
        <v>66130.870999999999</v>
      </c>
      <c r="J16" s="6">
        <f t="shared" si="0"/>
        <v>9232121.9619999994</v>
      </c>
      <c r="K16" s="6">
        <f t="shared" si="1"/>
        <v>759077.57204807329</v>
      </c>
      <c r="L16" s="6">
        <f t="shared" si="1"/>
        <v>96499.386816999133</v>
      </c>
      <c r="M16" s="6">
        <f t="shared" si="1"/>
        <v>280092.85788625944</v>
      </c>
      <c r="N16" s="6">
        <f t="shared" si="1"/>
        <v>8193.6403171849834</v>
      </c>
      <c r="O16" s="6">
        <f t="shared" si="1"/>
        <v>1143863.4570685169</v>
      </c>
    </row>
    <row r="17" spans="1:15">
      <c r="A17" t="s">
        <v>697</v>
      </c>
      <c r="B17">
        <v>7400</v>
      </c>
      <c r="C17" t="s">
        <v>187</v>
      </c>
      <c r="D17" t="s">
        <v>149</v>
      </c>
      <c r="E17" s="7">
        <v>5177</v>
      </c>
      <c r="F17" s="7">
        <v>3817037.8190000001</v>
      </c>
      <c r="G17" s="7">
        <v>764534.21499999997</v>
      </c>
      <c r="H17" s="7">
        <v>2520720.29</v>
      </c>
      <c r="I17" s="7">
        <v>68842.262000000002</v>
      </c>
      <c r="J17" s="7">
        <f t="shared" si="0"/>
        <v>7171134.5860000001</v>
      </c>
      <c r="K17" s="7">
        <f t="shared" si="1"/>
        <v>737306.89955572726</v>
      </c>
      <c r="L17" s="7">
        <f t="shared" si="1"/>
        <v>147679.00618118601</v>
      </c>
      <c r="M17" s="7">
        <f t="shared" si="1"/>
        <v>486907.53138883522</v>
      </c>
      <c r="N17" s="7">
        <f t="shared" si="1"/>
        <v>13297.713347498553</v>
      </c>
      <c r="O17" s="7">
        <f t="shared" si="1"/>
        <v>1385191.150473247</v>
      </c>
    </row>
    <row r="18" spans="1:15">
      <c r="A18" s="4" t="s">
        <v>697</v>
      </c>
      <c r="B18" s="4">
        <v>7300</v>
      </c>
      <c r="C18" s="4" t="s">
        <v>186</v>
      </c>
      <c r="D18" s="4" t="s">
        <v>148</v>
      </c>
      <c r="E18" s="6">
        <v>5163</v>
      </c>
      <c r="F18" s="6">
        <v>4702616.17</v>
      </c>
      <c r="G18" s="6">
        <v>1106752.0620000002</v>
      </c>
      <c r="H18" s="6">
        <v>1443174.344</v>
      </c>
      <c r="I18" s="6">
        <v>118313.432</v>
      </c>
      <c r="J18" s="6">
        <f t="shared" si="0"/>
        <v>7370856.0079999994</v>
      </c>
      <c r="K18" s="6">
        <f t="shared" si="1"/>
        <v>910830.17044354056</v>
      </c>
      <c r="L18" s="6">
        <f t="shared" si="1"/>
        <v>214362.20453224872</v>
      </c>
      <c r="M18" s="6">
        <f t="shared" si="1"/>
        <v>279522.43734263029</v>
      </c>
      <c r="N18" s="6">
        <f t="shared" si="1"/>
        <v>22915.636645361225</v>
      </c>
      <c r="O18" s="6">
        <f t="shared" si="1"/>
        <v>1427630.4489637807</v>
      </c>
    </row>
    <row r="19" spans="1:15">
      <c r="A19" t="s">
        <v>697</v>
      </c>
      <c r="B19">
        <v>1100</v>
      </c>
      <c r="C19" t="s">
        <v>269</v>
      </c>
      <c r="D19" t="s">
        <v>109</v>
      </c>
      <c r="E19" s="7">
        <v>4572</v>
      </c>
      <c r="F19" s="7">
        <v>4049772.054</v>
      </c>
      <c r="G19" s="7">
        <v>410504.31399999995</v>
      </c>
      <c r="H19" s="7">
        <v>534527.44999999995</v>
      </c>
      <c r="I19" s="7">
        <v>43641.498</v>
      </c>
      <c r="J19" s="7">
        <f t="shared" si="0"/>
        <v>5038445.3159999996</v>
      </c>
      <c r="K19" s="7">
        <f t="shared" si="1"/>
        <v>885776.9146981627</v>
      </c>
      <c r="L19" s="7">
        <f t="shared" si="1"/>
        <v>89786.595363079599</v>
      </c>
      <c r="M19" s="7">
        <f t="shared" si="1"/>
        <v>116913.26552930883</v>
      </c>
      <c r="N19" s="7">
        <f t="shared" si="1"/>
        <v>9545.3845144356965</v>
      </c>
      <c r="O19" s="7">
        <f t="shared" si="1"/>
        <v>1102022.1601049867</v>
      </c>
    </row>
    <row r="20" spans="1:15">
      <c r="A20" s="4" t="s">
        <v>697</v>
      </c>
      <c r="B20" s="4">
        <v>8000</v>
      </c>
      <c r="C20" s="4" t="s">
        <v>188</v>
      </c>
      <c r="D20" s="4" t="s">
        <v>152</v>
      </c>
      <c r="E20" s="6">
        <v>4444</v>
      </c>
      <c r="F20" s="6">
        <v>3690649.335</v>
      </c>
      <c r="G20" s="6">
        <v>489521.33799999999</v>
      </c>
      <c r="H20" s="6">
        <v>998185.72899999993</v>
      </c>
      <c r="I20" s="6">
        <v>121327.10499999998</v>
      </c>
      <c r="J20" s="6">
        <f t="shared" si="0"/>
        <v>5299683.5069999993</v>
      </c>
      <c r="K20" s="6">
        <f t="shared" si="1"/>
        <v>830479.14828982903</v>
      </c>
      <c r="L20" s="6">
        <f t="shared" si="1"/>
        <v>110153.31638163816</v>
      </c>
      <c r="M20" s="6">
        <f t="shared" si="1"/>
        <v>224614.25045004499</v>
      </c>
      <c r="N20" s="6">
        <f t="shared" si="1"/>
        <v>27301.328757875785</v>
      </c>
      <c r="O20" s="6">
        <f t="shared" si="1"/>
        <v>1192548.0438793877</v>
      </c>
    </row>
    <row r="21" spans="1:15">
      <c r="A21" t="s">
        <v>697</v>
      </c>
      <c r="B21">
        <v>5716</v>
      </c>
      <c r="C21" t="s">
        <v>781</v>
      </c>
      <c r="D21" t="s">
        <v>780</v>
      </c>
      <c r="E21" s="7">
        <v>4276</v>
      </c>
      <c r="F21" s="7">
        <v>3178664.25</v>
      </c>
      <c r="G21" s="7">
        <v>703315.53899999999</v>
      </c>
      <c r="H21" s="7">
        <v>2464470.86</v>
      </c>
      <c r="I21" s="7">
        <v>120501.708</v>
      </c>
      <c r="J21" s="7">
        <f t="shared" si="0"/>
        <v>6466952.3569999998</v>
      </c>
      <c r="K21" s="7">
        <f t="shared" si="1"/>
        <v>743373.30449017766</v>
      </c>
      <c r="L21" s="7">
        <f t="shared" si="1"/>
        <v>164479.77993451824</v>
      </c>
      <c r="M21" s="7">
        <f t="shared" si="1"/>
        <v>576349.59307764273</v>
      </c>
      <c r="N21" s="7">
        <f t="shared" si="1"/>
        <v>28180.942001870906</v>
      </c>
      <c r="O21" s="7">
        <f t="shared" si="1"/>
        <v>1512383.6195042096</v>
      </c>
    </row>
    <row r="22" spans="1:15">
      <c r="A22" s="4" t="s">
        <v>697</v>
      </c>
      <c r="B22" s="4">
        <v>3609</v>
      </c>
      <c r="C22" s="4" t="s">
        <v>190</v>
      </c>
      <c r="D22" s="4" t="s">
        <v>121</v>
      </c>
      <c r="E22" s="6">
        <v>4100</v>
      </c>
      <c r="F22" s="6">
        <v>2834935.648</v>
      </c>
      <c r="G22" s="6">
        <v>665426.58100000001</v>
      </c>
      <c r="H22" s="6">
        <v>1500289.193</v>
      </c>
      <c r="I22" s="6">
        <v>120686.05499999999</v>
      </c>
      <c r="J22" s="6">
        <f t="shared" si="0"/>
        <v>5121337.477</v>
      </c>
      <c r="K22" s="6">
        <f t="shared" si="1"/>
        <v>691447.71902439022</v>
      </c>
      <c r="L22" s="6">
        <f t="shared" si="1"/>
        <v>162299.16609756098</v>
      </c>
      <c r="M22" s="6">
        <f t="shared" si="1"/>
        <v>365924.19341463415</v>
      </c>
      <c r="N22" s="6">
        <f t="shared" si="1"/>
        <v>29435.623170731706</v>
      </c>
      <c r="O22" s="6">
        <f t="shared" si="1"/>
        <v>1249106.701707317</v>
      </c>
    </row>
    <row r="23" spans="1:15">
      <c r="A23" t="s">
        <v>697</v>
      </c>
      <c r="B23">
        <v>2510</v>
      </c>
      <c r="C23" t="s">
        <v>191</v>
      </c>
      <c r="D23" t="s">
        <v>117</v>
      </c>
      <c r="E23" s="7">
        <v>3897</v>
      </c>
      <c r="F23" s="7">
        <v>2696467.1310000001</v>
      </c>
      <c r="G23" s="7">
        <v>1067469.1070000001</v>
      </c>
      <c r="H23" s="7">
        <v>1288866.598</v>
      </c>
      <c r="I23" s="7">
        <v>56634.586000000003</v>
      </c>
      <c r="J23" s="7">
        <f t="shared" si="0"/>
        <v>5109437.4220000003</v>
      </c>
      <c r="K23" s="7">
        <f t="shared" si="1"/>
        <v>691934.08545034635</v>
      </c>
      <c r="L23" s="7">
        <f t="shared" si="1"/>
        <v>273920.73569412372</v>
      </c>
      <c r="M23" s="7">
        <f t="shared" si="1"/>
        <v>330733.02489094174</v>
      </c>
      <c r="N23" s="7">
        <f t="shared" si="1"/>
        <v>14532.867847061842</v>
      </c>
      <c r="O23" s="7">
        <f t="shared" si="1"/>
        <v>1311120.7138824738</v>
      </c>
    </row>
    <row r="24" spans="1:15">
      <c r="A24" s="4" t="s">
        <v>697</v>
      </c>
      <c r="B24" s="4">
        <v>4200</v>
      </c>
      <c r="C24" s="4" t="s">
        <v>189</v>
      </c>
      <c r="D24" s="4" t="s">
        <v>127</v>
      </c>
      <c r="E24" s="6">
        <v>3797</v>
      </c>
      <c r="F24" s="6">
        <v>2850779.4759999998</v>
      </c>
      <c r="G24" s="6">
        <v>512525.978</v>
      </c>
      <c r="H24" s="6">
        <v>1317903.5530000001</v>
      </c>
      <c r="I24" s="6">
        <v>100602.35699999999</v>
      </c>
      <c r="J24" s="6">
        <f t="shared" si="0"/>
        <v>4781811.3640000001</v>
      </c>
      <c r="K24" s="6">
        <f t="shared" si="1"/>
        <v>750797.86041611794</v>
      </c>
      <c r="L24" s="6">
        <f t="shared" si="1"/>
        <v>134981.82196470897</v>
      </c>
      <c r="M24" s="6">
        <f t="shared" si="1"/>
        <v>347090.74348169612</v>
      </c>
      <c r="N24" s="6">
        <f t="shared" si="1"/>
        <v>26495.221754016329</v>
      </c>
      <c r="O24" s="6">
        <f t="shared" si="1"/>
        <v>1259365.6476165394</v>
      </c>
    </row>
    <row r="25" spans="1:15">
      <c r="A25" t="s">
        <v>697</v>
      </c>
      <c r="B25">
        <v>2300</v>
      </c>
      <c r="C25" t="s">
        <v>192</v>
      </c>
      <c r="D25" t="s">
        <v>115</v>
      </c>
      <c r="E25" s="7">
        <v>3579</v>
      </c>
      <c r="F25" s="7">
        <v>2721846.0950000002</v>
      </c>
      <c r="G25" s="7">
        <v>614220.82799999998</v>
      </c>
      <c r="H25" s="7">
        <v>1130748.504</v>
      </c>
      <c r="I25" s="7">
        <v>73484.334999999992</v>
      </c>
      <c r="J25" s="7">
        <f t="shared" si="0"/>
        <v>4540299.7620000001</v>
      </c>
      <c r="K25" s="7">
        <f t="shared" si="1"/>
        <v>760504.6367700476</v>
      </c>
      <c r="L25" s="7">
        <f t="shared" si="1"/>
        <v>171618.00167644594</v>
      </c>
      <c r="M25" s="7">
        <f t="shared" si="1"/>
        <v>315939.78876781219</v>
      </c>
      <c r="N25" s="7">
        <f t="shared" si="1"/>
        <v>20532.085778150318</v>
      </c>
      <c r="O25" s="7">
        <f t="shared" si="1"/>
        <v>1268594.5129924561</v>
      </c>
    </row>
    <row r="26" spans="1:15">
      <c r="A26" s="4" t="s">
        <v>697</v>
      </c>
      <c r="B26" s="4">
        <v>8716</v>
      </c>
      <c r="C26" s="4" t="s">
        <v>194</v>
      </c>
      <c r="D26" s="4" t="s">
        <v>161</v>
      </c>
      <c r="E26" s="6">
        <v>3265</v>
      </c>
      <c r="F26" s="6">
        <v>2233420.4210000001</v>
      </c>
      <c r="G26" s="6">
        <v>455983.2</v>
      </c>
      <c r="H26" s="6">
        <v>958407.04200000002</v>
      </c>
      <c r="I26" s="6">
        <v>78184.081000000006</v>
      </c>
      <c r="J26" s="6">
        <f t="shared" si="0"/>
        <v>3725994.7439999999</v>
      </c>
      <c r="K26" s="6">
        <f t="shared" si="1"/>
        <v>684049.13353751914</v>
      </c>
      <c r="L26" s="6">
        <f t="shared" si="1"/>
        <v>139657.9479326187</v>
      </c>
      <c r="M26" s="6">
        <f t="shared" si="1"/>
        <v>293539.67595712101</v>
      </c>
      <c r="N26" s="6">
        <f t="shared" si="1"/>
        <v>23946.11975497703</v>
      </c>
      <c r="O26" s="6">
        <f t="shared" si="1"/>
        <v>1141192.8771822359</v>
      </c>
    </row>
    <row r="27" spans="1:15">
      <c r="A27" t="s">
        <v>697</v>
      </c>
      <c r="B27">
        <v>6100</v>
      </c>
      <c r="C27" t="s">
        <v>193</v>
      </c>
      <c r="D27" t="s">
        <v>138</v>
      </c>
      <c r="E27" s="7">
        <v>3081</v>
      </c>
      <c r="F27" s="7">
        <v>2403400.9870000002</v>
      </c>
      <c r="G27" s="7">
        <v>471892.511</v>
      </c>
      <c r="H27" s="7">
        <v>1019599.385</v>
      </c>
      <c r="I27" s="7">
        <v>96841.508000000002</v>
      </c>
      <c r="J27" s="7">
        <f t="shared" si="0"/>
        <v>3991734.3910000003</v>
      </c>
      <c r="K27" s="7">
        <f t="shared" si="1"/>
        <v>780071.72573839675</v>
      </c>
      <c r="L27" s="7">
        <f t="shared" si="1"/>
        <v>153162.12625770853</v>
      </c>
      <c r="M27" s="7">
        <f t="shared" si="1"/>
        <v>330931.31613112625</v>
      </c>
      <c r="N27" s="7">
        <f t="shared" si="1"/>
        <v>31431.842908146707</v>
      </c>
      <c r="O27" s="7">
        <f t="shared" si="1"/>
        <v>1295597.0110353783</v>
      </c>
    </row>
    <row r="28" spans="1:15">
      <c r="A28" s="4" t="s">
        <v>697</v>
      </c>
      <c r="B28" s="4">
        <v>8717</v>
      </c>
      <c r="C28" s="4" t="s">
        <v>196</v>
      </c>
      <c r="D28" s="4" t="s">
        <v>162</v>
      </c>
      <c r="E28" s="6">
        <v>2631</v>
      </c>
      <c r="F28" s="6">
        <v>1842993.9210000001</v>
      </c>
      <c r="G28" s="6">
        <v>633559.45700000005</v>
      </c>
      <c r="H28" s="6">
        <v>906621.76899999997</v>
      </c>
      <c r="I28" s="6">
        <v>64078.616999999998</v>
      </c>
      <c r="J28" s="6">
        <f t="shared" si="0"/>
        <v>3447253.764</v>
      </c>
      <c r="K28" s="6">
        <f t="shared" si="1"/>
        <v>700491.79817559861</v>
      </c>
      <c r="L28" s="6">
        <f t="shared" si="1"/>
        <v>240805.57088559485</v>
      </c>
      <c r="M28" s="6">
        <f t="shared" si="1"/>
        <v>344592.0824781452</v>
      </c>
      <c r="N28" s="6">
        <f t="shared" si="1"/>
        <v>24355.232611174459</v>
      </c>
      <c r="O28" s="6">
        <f t="shared" si="1"/>
        <v>1310244.6841505133</v>
      </c>
    </row>
    <row r="29" spans="1:15">
      <c r="A29" t="s">
        <v>697</v>
      </c>
      <c r="B29">
        <v>8401</v>
      </c>
      <c r="C29" t="s">
        <v>195</v>
      </c>
      <c r="D29" t="s">
        <v>154</v>
      </c>
      <c r="E29" s="7">
        <v>2487</v>
      </c>
      <c r="F29" s="7">
        <v>2105362.986</v>
      </c>
      <c r="G29" s="7">
        <v>287745.33100000001</v>
      </c>
      <c r="H29" s="7">
        <v>965745.179</v>
      </c>
      <c r="I29" s="7">
        <v>31351.83</v>
      </c>
      <c r="J29" s="7">
        <f t="shared" si="0"/>
        <v>3390205.3259999999</v>
      </c>
      <c r="K29" s="7">
        <f t="shared" si="1"/>
        <v>846547.240048251</v>
      </c>
      <c r="L29" s="7">
        <f t="shared" si="1"/>
        <v>115699.77121029353</v>
      </c>
      <c r="M29" s="7">
        <f t="shared" si="1"/>
        <v>388317.32167269802</v>
      </c>
      <c r="N29" s="7">
        <f t="shared" si="1"/>
        <v>12606.284680337756</v>
      </c>
      <c r="O29" s="7">
        <f t="shared" si="1"/>
        <v>1363170.6176115801</v>
      </c>
    </row>
    <row r="30" spans="1:15">
      <c r="A30" s="4" t="s">
        <v>697</v>
      </c>
      <c r="B30" s="4">
        <v>8613</v>
      </c>
      <c r="C30" s="4" t="s">
        <v>198</v>
      </c>
      <c r="D30" s="4" t="s">
        <v>158</v>
      </c>
      <c r="E30" s="6">
        <v>2007</v>
      </c>
      <c r="F30" s="6">
        <v>1408484.7860000001</v>
      </c>
      <c r="G30" s="6">
        <v>312202.06599999999</v>
      </c>
      <c r="H30" s="6">
        <v>646963.61400000006</v>
      </c>
      <c r="I30" s="6">
        <v>27088.686999999998</v>
      </c>
      <c r="J30" s="6">
        <f t="shared" si="0"/>
        <v>2394739.1529999999</v>
      </c>
      <c r="K30" s="6">
        <f t="shared" si="1"/>
        <v>701786.14150473347</v>
      </c>
      <c r="L30" s="6">
        <f t="shared" si="1"/>
        <v>155556.58495266567</v>
      </c>
      <c r="M30" s="6">
        <f t="shared" si="1"/>
        <v>322353.56950672652</v>
      </c>
      <c r="N30" s="6">
        <f t="shared" si="1"/>
        <v>13497.103637269556</v>
      </c>
      <c r="O30" s="6">
        <f t="shared" si="1"/>
        <v>1193193.3996013952</v>
      </c>
    </row>
    <row r="31" spans="1:15">
      <c r="A31" t="s">
        <v>697</v>
      </c>
      <c r="B31">
        <v>6250</v>
      </c>
      <c r="C31" t="s">
        <v>197</v>
      </c>
      <c r="D31" t="s">
        <v>139</v>
      </c>
      <c r="E31" s="7">
        <v>1973</v>
      </c>
      <c r="F31" s="7">
        <v>1544159.5149999999</v>
      </c>
      <c r="G31" s="7">
        <v>226249.53</v>
      </c>
      <c r="H31" s="7">
        <v>1142810.885</v>
      </c>
      <c r="I31" s="7">
        <v>70287.350000000006</v>
      </c>
      <c r="J31" s="7">
        <f t="shared" si="0"/>
        <v>2983507.28</v>
      </c>
      <c r="K31" s="7">
        <f t="shared" si="1"/>
        <v>782645.47136340593</v>
      </c>
      <c r="L31" s="7">
        <f t="shared" si="1"/>
        <v>114672.84845413076</v>
      </c>
      <c r="M31" s="7">
        <f t="shared" si="1"/>
        <v>579224.97972630512</v>
      </c>
      <c r="N31" s="7">
        <f t="shared" si="1"/>
        <v>35624.607197161684</v>
      </c>
      <c r="O31" s="7">
        <f t="shared" si="1"/>
        <v>1512167.9067410035</v>
      </c>
    </row>
    <row r="32" spans="1:15">
      <c r="A32" s="4" t="s">
        <v>697</v>
      </c>
      <c r="B32" s="4">
        <v>8614</v>
      </c>
      <c r="C32" s="4" t="s">
        <v>200</v>
      </c>
      <c r="D32" s="4" t="s">
        <v>159</v>
      </c>
      <c r="E32" s="6">
        <v>1867</v>
      </c>
      <c r="F32" s="6">
        <v>1304139.703</v>
      </c>
      <c r="G32" s="6">
        <v>445902.85600000003</v>
      </c>
      <c r="H32" s="6">
        <v>530595.054</v>
      </c>
      <c r="I32" s="6">
        <v>30699.347000000002</v>
      </c>
      <c r="J32" s="6">
        <f t="shared" si="0"/>
        <v>2311336.96</v>
      </c>
      <c r="K32" s="6">
        <f t="shared" si="1"/>
        <v>698521.53347616491</v>
      </c>
      <c r="L32" s="6">
        <f t="shared" si="1"/>
        <v>238833.88109266205</v>
      </c>
      <c r="M32" s="6">
        <f t="shared" si="1"/>
        <v>284196.60096411355</v>
      </c>
      <c r="N32" s="6">
        <f t="shared" si="1"/>
        <v>16443.142474558117</v>
      </c>
      <c r="O32" s="6">
        <f t="shared" si="1"/>
        <v>1237995.1580074988</v>
      </c>
    </row>
    <row r="33" spans="1:15">
      <c r="A33" t="s">
        <v>697</v>
      </c>
      <c r="B33">
        <v>6400</v>
      </c>
      <c r="C33" t="s">
        <v>199</v>
      </c>
      <c r="D33" t="s">
        <v>140</v>
      </c>
      <c r="E33" s="7">
        <v>1866</v>
      </c>
      <c r="F33" s="7">
        <v>1413512.557</v>
      </c>
      <c r="G33" s="7">
        <v>262368.42000000004</v>
      </c>
      <c r="H33" s="7">
        <v>1015417.806</v>
      </c>
      <c r="I33" s="7">
        <v>43112.368999999999</v>
      </c>
      <c r="J33" s="7">
        <f t="shared" si="0"/>
        <v>2734411.1519999998</v>
      </c>
      <c r="K33" s="7">
        <f t="shared" si="1"/>
        <v>757509.40889603435</v>
      </c>
      <c r="L33" s="7">
        <f t="shared" si="1"/>
        <v>140604.72668810291</v>
      </c>
      <c r="M33" s="7">
        <f t="shared" si="1"/>
        <v>544168.17041800637</v>
      </c>
      <c r="N33" s="7">
        <f t="shared" si="1"/>
        <v>23104.163451232584</v>
      </c>
      <c r="O33" s="7">
        <f t="shared" si="1"/>
        <v>1465386.469453376</v>
      </c>
    </row>
    <row r="34" spans="1:15">
      <c r="A34" s="4" t="s">
        <v>697</v>
      </c>
      <c r="B34" s="4">
        <v>3714</v>
      </c>
      <c r="C34" s="4" t="s">
        <v>201</v>
      </c>
      <c r="D34" s="4" t="s">
        <v>124</v>
      </c>
      <c r="E34" s="6">
        <v>1617</v>
      </c>
      <c r="F34" s="6">
        <v>1535830.365</v>
      </c>
      <c r="G34" s="6">
        <v>209677.78899999999</v>
      </c>
      <c r="H34" s="6">
        <v>648709.52599999995</v>
      </c>
      <c r="I34" s="6">
        <v>64628.805</v>
      </c>
      <c r="J34" s="6">
        <f t="shared" si="0"/>
        <v>2458846.4850000003</v>
      </c>
      <c r="K34" s="6">
        <f t="shared" si="1"/>
        <v>949802.32838589989</v>
      </c>
      <c r="L34" s="6">
        <f t="shared" si="1"/>
        <v>129670.86518243661</v>
      </c>
      <c r="M34" s="6">
        <f t="shared" si="1"/>
        <v>401180.90661719232</v>
      </c>
      <c r="N34" s="6">
        <f t="shared" si="1"/>
        <v>39968.339517625231</v>
      </c>
      <c r="O34" s="6">
        <f t="shared" si="1"/>
        <v>1520622.4397031541</v>
      </c>
    </row>
    <row r="35" spans="1:15">
      <c r="A35" t="s">
        <v>697</v>
      </c>
      <c r="B35">
        <v>2506</v>
      </c>
      <c r="C35" t="s">
        <v>202</v>
      </c>
      <c r="D35" t="s">
        <v>116</v>
      </c>
      <c r="E35" s="7">
        <v>1500</v>
      </c>
      <c r="F35" s="7">
        <v>1073781.0990000002</v>
      </c>
      <c r="G35" s="7">
        <v>186216.76800000001</v>
      </c>
      <c r="H35" s="7">
        <v>428430.75900000002</v>
      </c>
      <c r="I35" s="7">
        <v>13126.572</v>
      </c>
      <c r="J35" s="7">
        <f t="shared" si="0"/>
        <v>1701555.1980000001</v>
      </c>
      <c r="K35" s="7">
        <f t="shared" si="1"/>
        <v>715854.06600000011</v>
      </c>
      <c r="L35" s="7">
        <f t="shared" si="1"/>
        <v>124144.512</v>
      </c>
      <c r="M35" s="7">
        <f t="shared" si="1"/>
        <v>285620.50600000005</v>
      </c>
      <c r="N35" s="7">
        <f t="shared" si="1"/>
        <v>8751.0480000000007</v>
      </c>
      <c r="O35" s="7">
        <f t="shared" si="1"/>
        <v>1134370.132</v>
      </c>
    </row>
    <row r="36" spans="1:15">
      <c r="A36" s="4" t="s">
        <v>697</v>
      </c>
      <c r="B36" s="4">
        <v>6613</v>
      </c>
      <c r="C36" s="4" t="s">
        <v>782</v>
      </c>
      <c r="D36" s="4" t="s">
        <v>146</v>
      </c>
      <c r="E36" s="6">
        <v>1410</v>
      </c>
      <c r="F36" s="6">
        <v>1049218.5620000002</v>
      </c>
      <c r="G36" s="6">
        <v>405955.21100000001</v>
      </c>
      <c r="H36" s="6">
        <v>575585.85400000005</v>
      </c>
      <c r="I36" s="6">
        <v>64416.387000000002</v>
      </c>
      <c r="J36" s="6">
        <f t="shared" si="0"/>
        <v>2095176.0140000002</v>
      </c>
      <c r="K36" s="6">
        <f t="shared" si="1"/>
        <v>744126.63971631217</v>
      </c>
      <c r="L36" s="6">
        <f t="shared" si="1"/>
        <v>287911.4971631206</v>
      </c>
      <c r="M36" s="6">
        <f t="shared" si="1"/>
        <v>408216.9177304965</v>
      </c>
      <c r="N36" s="6">
        <f t="shared" si="1"/>
        <v>45685.380851063834</v>
      </c>
      <c r="O36" s="6">
        <f t="shared" si="1"/>
        <v>1485940.4354609931</v>
      </c>
    </row>
    <row r="37" spans="1:15">
      <c r="A37" t="s">
        <v>697</v>
      </c>
      <c r="B37">
        <v>8721</v>
      </c>
      <c r="C37" t="s">
        <v>204</v>
      </c>
      <c r="D37" t="s">
        <v>165</v>
      </c>
      <c r="E37" s="7">
        <v>1322</v>
      </c>
      <c r="F37" s="7">
        <v>924301.03100000008</v>
      </c>
      <c r="G37" s="7">
        <v>531777.772</v>
      </c>
      <c r="H37" s="7">
        <v>423940.60200000001</v>
      </c>
      <c r="I37" s="7">
        <v>23841.849000000002</v>
      </c>
      <c r="J37" s="7">
        <f t="shared" si="0"/>
        <v>1903861.254</v>
      </c>
      <c r="K37" s="7">
        <f t="shared" si="1"/>
        <v>699168.70726172475</v>
      </c>
      <c r="L37" s="7">
        <f t="shared" si="1"/>
        <v>402252.47503782145</v>
      </c>
      <c r="M37" s="7">
        <f t="shared" si="1"/>
        <v>320681.24205748865</v>
      </c>
      <c r="N37" s="7">
        <f t="shared" si="1"/>
        <v>18034.681543116491</v>
      </c>
      <c r="O37" s="7">
        <f t="shared" si="1"/>
        <v>1440137.1059001512</v>
      </c>
    </row>
    <row r="38" spans="1:15">
      <c r="A38" s="4" t="s">
        <v>697</v>
      </c>
      <c r="B38" s="4">
        <v>3716</v>
      </c>
      <c r="C38" s="4" t="s">
        <v>783</v>
      </c>
      <c r="D38" s="4" t="s">
        <v>778</v>
      </c>
      <c r="E38" s="6">
        <v>1266</v>
      </c>
      <c r="F38" s="6">
        <v>903800.85400000005</v>
      </c>
      <c r="G38" s="6">
        <v>181826.13699999999</v>
      </c>
      <c r="H38" s="6">
        <v>615752.78899999999</v>
      </c>
      <c r="I38" s="6">
        <v>43205.843000000001</v>
      </c>
      <c r="J38" s="6">
        <f t="shared" si="0"/>
        <v>1744585.6229999999</v>
      </c>
      <c r="K38" s="6">
        <f t="shared" si="1"/>
        <v>713902.72827804112</v>
      </c>
      <c r="L38" s="6">
        <f t="shared" si="1"/>
        <v>143622.5410742496</v>
      </c>
      <c r="M38" s="6">
        <f t="shared" si="1"/>
        <v>486376.61058451817</v>
      </c>
      <c r="N38" s="6">
        <f t="shared" si="1"/>
        <v>34127.838072669823</v>
      </c>
      <c r="O38" s="6">
        <f t="shared" si="1"/>
        <v>1378029.7180094784</v>
      </c>
    </row>
    <row r="39" spans="1:15">
      <c r="A39" t="s">
        <v>697</v>
      </c>
      <c r="B39">
        <v>5613</v>
      </c>
      <c r="C39" t="s">
        <v>784</v>
      </c>
      <c r="D39" t="s">
        <v>779</v>
      </c>
      <c r="E39" s="7">
        <v>1263</v>
      </c>
      <c r="F39" s="7">
        <v>887874.29200000002</v>
      </c>
      <c r="G39" s="7">
        <v>282912.78000000003</v>
      </c>
      <c r="H39" s="7">
        <v>752116.90399999998</v>
      </c>
      <c r="I39" s="7">
        <v>35036.008999999998</v>
      </c>
      <c r="J39" s="7">
        <f t="shared" si="0"/>
        <v>1957939.9850000003</v>
      </c>
      <c r="K39" s="7">
        <f t="shared" si="1"/>
        <v>702988.35471100546</v>
      </c>
      <c r="L39" s="7">
        <f t="shared" si="1"/>
        <v>224000.61757719718</v>
      </c>
      <c r="M39" s="7">
        <f t="shared" si="1"/>
        <v>595500.31987331749</v>
      </c>
      <c r="N39" s="7">
        <f t="shared" si="1"/>
        <v>27740.307996832937</v>
      </c>
      <c r="O39" s="7">
        <f t="shared" si="1"/>
        <v>1550229.6001583533</v>
      </c>
    </row>
    <row r="40" spans="1:15">
      <c r="A40" s="4" t="s">
        <v>697</v>
      </c>
      <c r="B40" s="4">
        <v>5508</v>
      </c>
      <c r="C40" s="4" t="s">
        <v>203</v>
      </c>
      <c r="D40" s="4" t="s">
        <v>135</v>
      </c>
      <c r="E40" s="6">
        <v>1212</v>
      </c>
      <c r="F40" s="6">
        <v>841818.52999999991</v>
      </c>
      <c r="G40" s="6">
        <v>153842.239</v>
      </c>
      <c r="H40" s="6">
        <v>540359.23800000001</v>
      </c>
      <c r="I40" s="6">
        <v>5366.76</v>
      </c>
      <c r="J40" s="6">
        <f t="shared" si="0"/>
        <v>1541386.7669999998</v>
      </c>
      <c r="K40" s="6">
        <f t="shared" ref="K40:O71" si="2">(F40/$E40)*1000</f>
        <v>694569.74422442238</v>
      </c>
      <c r="L40" s="6">
        <f t="shared" si="2"/>
        <v>126932.5404290429</v>
      </c>
      <c r="M40" s="6">
        <f t="shared" si="2"/>
        <v>445840.95544554456</v>
      </c>
      <c r="N40" s="6">
        <f t="shared" si="2"/>
        <v>4428.0198019801983</v>
      </c>
      <c r="O40" s="6">
        <f t="shared" si="2"/>
        <v>1271771.2599009899</v>
      </c>
    </row>
    <row r="41" spans="1:15">
      <c r="A41" t="s">
        <v>697</v>
      </c>
      <c r="B41">
        <v>6513</v>
      </c>
      <c r="C41" t="s">
        <v>205</v>
      </c>
      <c r="D41" t="s">
        <v>141</v>
      </c>
      <c r="E41" s="7">
        <v>1162</v>
      </c>
      <c r="F41" s="7">
        <v>823174.348</v>
      </c>
      <c r="G41" s="7">
        <v>124516.249</v>
      </c>
      <c r="H41" s="7">
        <v>525763.26899999997</v>
      </c>
      <c r="I41" s="7">
        <v>6145.3050000000003</v>
      </c>
      <c r="J41" s="7">
        <f t="shared" si="0"/>
        <v>1479599.1709999999</v>
      </c>
      <c r="K41" s="7">
        <f t="shared" si="2"/>
        <v>708411.65920826164</v>
      </c>
      <c r="L41" s="7">
        <f t="shared" si="2"/>
        <v>107156.84079173837</v>
      </c>
      <c r="M41" s="7">
        <f t="shared" si="2"/>
        <v>452464.08691910497</v>
      </c>
      <c r="N41" s="7">
        <f t="shared" si="2"/>
        <v>5288.5585197934597</v>
      </c>
      <c r="O41" s="7">
        <f t="shared" si="2"/>
        <v>1273321.1454388984</v>
      </c>
    </row>
    <row r="42" spans="1:15">
      <c r="A42" s="4" t="s">
        <v>697</v>
      </c>
      <c r="B42" s="4">
        <v>4607</v>
      </c>
      <c r="C42" s="4" t="s">
        <v>206</v>
      </c>
      <c r="D42" s="4" t="s">
        <v>130</v>
      </c>
      <c r="E42" s="6">
        <v>1106</v>
      </c>
      <c r="F42" s="6">
        <v>904159.87599999993</v>
      </c>
      <c r="G42" s="6">
        <v>113227.66899999999</v>
      </c>
      <c r="H42" s="6">
        <v>522519.40899999999</v>
      </c>
      <c r="I42" s="6">
        <v>18315.060000000001</v>
      </c>
      <c r="J42" s="6">
        <f t="shared" si="0"/>
        <v>1558222.014</v>
      </c>
      <c r="K42" s="6">
        <f t="shared" si="2"/>
        <v>817504.40867992758</v>
      </c>
      <c r="L42" s="6">
        <f t="shared" si="2"/>
        <v>102375.83092224231</v>
      </c>
      <c r="M42" s="6">
        <f t="shared" si="2"/>
        <v>472440.69529837248</v>
      </c>
      <c r="N42" s="6">
        <f t="shared" si="2"/>
        <v>16559.728752260398</v>
      </c>
      <c r="O42" s="6">
        <f t="shared" si="2"/>
        <v>1408880.6636528028</v>
      </c>
    </row>
    <row r="43" spans="1:15">
      <c r="A43" t="s">
        <v>697</v>
      </c>
      <c r="B43">
        <v>4100</v>
      </c>
      <c r="C43" t="s">
        <v>207</v>
      </c>
      <c r="D43" t="s">
        <v>126</v>
      </c>
      <c r="E43" s="7">
        <v>989</v>
      </c>
      <c r="F43" s="7">
        <v>835417.73800000001</v>
      </c>
      <c r="G43" s="7">
        <v>106375.783</v>
      </c>
      <c r="H43" s="7">
        <v>402933.15399999998</v>
      </c>
      <c r="I43" s="7">
        <v>16568.800999999999</v>
      </c>
      <c r="J43" s="7">
        <f t="shared" si="0"/>
        <v>1361295.4759999998</v>
      </c>
      <c r="K43" s="7">
        <f t="shared" si="2"/>
        <v>844709.54297269974</v>
      </c>
      <c r="L43" s="7">
        <f t="shared" si="2"/>
        <v>107558.93124368048</v>
      </c>
      <c r="M43" s="7">
        <f t="shared" si="2"/>
        <v>407414.71587462083</v>
      </c>
      <c r="N43" s="7">
        <f t="shared" si="2"/>
        <v>16753.084934277049</v>
      </c>
      <c r="O43" s="7">
        <f t="shared" si="2"/>
        <v>1376436.2750252779</v>
      </c>
    </row>
    <row r="44" spans="1:15">
      <c r="A44" s="4" t="s">
        <v>697</v>
      </c>
      <c r="B44" s="4">
        <v>8508</v>
      </c>
      <c r="C44" s="4" t="s">
        <v>210</v>
      </c>
      <c r="D44" s="4" t="s">
        <v>155</v>
      </c>
      <c r="E44" s="6">
        <v>881</v>
      </c>
      <c r="F44" s="6">
        <v>735460.62399999995</v>
      </c>
      <c r="G44" s="6">
        <v>121960.53</v>
      </c>
      <c r="H44" s="6">
        <v>205108.71400000001</v>
      </c>
      <c r="I44" s="6">
        <v>19793.258000000002</v>
      </c>
      <c r="J44" s="6">
        <f t="shared" si="0"/>
        <v>1082323.1259999999</v>
      </c>
      <c r="K44" s="6">
        <f t="shared" si="2"/>
        <v>834802.07037457428</v>
      </c>
      <c r="L44" s="6">
        <f t="shared" si="2"/>
        <v>138434.19977298524</v>
      </c>
      <c r="M44" s="6">
        <f t="shared" si="2"/>
        <v>232813.52326901251</v>
      </c>
      <c r="N44" s="6">
        <f t="shared" si="2"/>
        <v>22466.808172531215</v>
      </c>
      <c r="O44" s="6">
        <f t="shared" si="2"/>
        <v>1228516.6015891032</v>
      </c>
    </row>
    <row r="45" spans="1:15">
      <c r="A45" t="s">
        <v>697</v>
      </c>
      <c r="B45">
        <v>8710</v>
      </c>
      <c r="C45" t="s">
        <v>209</v>
      </c>
      <c r="D45" t="s">
        <v>160</v>
      </c>
      <c r="E45" s="7">
        <v>865</v>
      </c>
      <c r="F45" s="7">
        <v>598255.87899999996</v>
      </c>
      <c r="G45" s="7">
        <v>195016.95999999999</v>
      </c>
      <c r="H45" s="7">
        <v>269947.484</v>
      </c>
      <c r="I45" s="7">
        <v>10838.057999999999</v>
      </c>
      <c r="J45" s="7">
        <f t="shared" si="0"/>
        <v>1074058.3809999998</v>
      </c>
      <c r="K45" s="7">
        <f t="shared" si="2"/>
        <v>691625.29364161845</v>
      </c>
      <c r="L45" s="7">
        <f t="shared" si="2"/>
        <v>225453.13294797688</v>
      </c>
      <c r="M45" s="7">
        <f t="shared" si="2"/>
        <v>312078.01618497109</v>
      </c>
      <c r="N45" s="7">
        <f t="shared" si="2"/>
        <v>12529.546820809248</v>
      </c>
      <c r="O45" s="7">
        <f t="shared" si="2"/>
        <v>1241685.9895953755</v>
      </c>
    </row>
    <row r="46" spans="1:15">
      <c r="A46" s="4" t="s">
        <v>697</v>
      </c>
      <c r="B46" s="4">
        <v>3709</v>
      </c>
      <c r="C46" s="4" t="s">
        <v>208</v>
      </c>
      <c r="D46" s="4" t="s">
        <v>122</v>
      </c>
      <c r="E46" s="6">
        <v>821</v>
      </c>
      <c r="F46" s="6">
        <v>654699.39599999995</v>
      </c>
      <c r="G46" s="6">
        <v>135080.22500000001</v>
      </c>
      <c r="H46" s="6">
        <v>381488.21299999999</v>
      </c>
      <c r="I46" s="6">
        <v>39882.288999999997</v>
      </c>
      <c r="J46" s="6">
        <f t="shared" si="0"/>
        <v>1211150.1229999999</v>
      </c>
      <c r="K46" s="6">
        <f t="shared" si="2"/>
        <v>797441.40803897672</v>
      </c>
      <c r="L46" s="6">
        <f t="shared" si="2"/>
        <v>164531.33373934228</v>
      </c>
      <c r="M46" s="6">
        <f t="shared" si="2"/>
        <v>464662.86601705238</v>
      </c>
      <c r="N46" s="6">
        <f t="shared" si="2"/>
        <v>48577.696711327648</v>
      </c>
      <c r="O46" s="6">
        <f t="shared" si="2"/>
        <v>1475213.3045066989</v>
      </c>
    </row>
    <row r="47" spans="1:15">
      <c r="A47" t="s">
        <v>697</v>
      </c>
      <c r="B47">
        <v>6515</v>
      </c>
      <c r="C47" t="s">
        <v>212</v>
      </c>
      <c r="D47" t="s">
        <v>142</v>
      </c>
      <c r="E47" s="7">
        <v>791</v>
      </c>
      <c r="F47" s="7">
        <v>560949.43599999999</v>
      </c>
      <c r="G47" s="7">
        <v>105325.951</v>
      </c>
      <c r="H47" s="7">
        <v>314402.84999999998</v>
      </c>
      <c r="I47" s="7">
        <v>12854.33</v>
      </c>
      <c r="J47" s="7">
        <f t="shared" si="0"/>
        <v>993532.56699999992</v>
      </c>
      <c r="K47" s="7">
        <f t="shared" si="2"/>
        <v>709164.90012642229</v>
      </c>
      <c r="L47" s="7">
        <f t="shared" si="2"/>
        <v>133155.4374209861</v>
      </c>
      <c r="M47" s="7">
        <f t="shared" si="2"/>
        <v>397475.1580278129</v>
      </c>
      <c r="N47" s="7">
        <f t="shared" si="2"/>
        <v>16250.733249051833</v>
      </c>
      <c r="O47" s="7">
        <f t="shared" si="2"/>
        <v>1256046.228824273</v>
      </c>
    </row>
    <row r="48" spans="1:15">
      <c r="A48" s="4" t="s">
        <v>697</v>
      </c>
      <c r="B48" s="4">
        <v>3511</v>
      </c>
      <c r="C48" s="4" t="s">
        <v>214</v>
      </c>
      <c r="D48" s="4" t="s">
        <v>120</v>
      </c>
      <c r="E48" s="6">
        <v>727</v>
      </c>
      <c r="F48" s="6">
        <v>538893.01599999995</v>
      </c>
      <c r="G48" s="6">
        <v>720970.97499999998</v>
      </c>
      <c r="H48" s="6">
        <v>45565.017</v>
      </c>
      <c r="I48" s="6">
        <v>5478.7539999999999</v>
      </c>
      <c r="J48" s="6">
        <f t="shared" si="0"/>
        <v>1310907.7619999999</v>
      </c>
      <c r="K48" s="6">
        <f t="shared" si="2"/>
        <v>741255.86795048136</v>
      </c>
      <c r="L48" s="6">
        <f t="shared" si="2"/>
        <v>991706.98074277851</v>
      </c>
      <c r="M48" s="6">
        <f t="shared" si="2"/>
        <v>62675.40165061898</v>
      </c>
      <c r="N48" s="6">
        <f t="shared" si="2"/>
        <v>7536.1127922971118</v>
      </c>
      <c r="O48" s="6">
        <f t="shared" si="2"/>
        <v>1803174.363136176</v>
      </c>
    </row>
    <row r="49" spans="1:15">
      <c r="A49" t="s">
        <v>697</v>
      </c>
      <c r="B49">
        <v>8722</v>
      </c>
      <c r="C49" t="s">
        <v>211</v>
      </c>
      <c r="D49" t="s">
        <v>166</v>
      </c>
      <c r="E49" s="7">
        <v>699</v>
      </c>
      <c r="F49" s="7">
        <v>478414.799</v>
      </c>
      <c r="G49" s="7">
        <v>114081.692</v>
      </c>
      <c r="H49" s="7">
        <v>344173.74200000003</v>
      </c>
      <c r="I49" s="7">
        <v>1182.94</v>
      </c>
      <c r="J49" s="7">
        <f t="shared" si="0"/>
        <v>937853.17299999995</v>
      </c>
      <c r="K49" s="7">
        <f t="shared" si="2"/>
        <v>684427.46638054354</v>
      </c>
      <c r="L49" s="7">
        <f t="shared" si="2"/>
        <v>163206.99856938483</v>
      </c>
      <c r="M49" s="7">
        <f t="shared" si="2"/>
        <v>492380.17453505012</v>
      </c>
      <c r="N49" s="7">
        <f t="shared" si="2"/>
        <v>1692.331902718169</v>
      </c>
      <c r="O49" s="7">
        <f t="shared" si="2"/>
        <v>1341706.9713876967</v>
      </c>
    </row>
    <row r="50" spans="1:15">
      <c r="A50" s="4" t="s">
        <v>697</v>
      </c>
      <c r="B50" s="4">
        <v>7502</v>
      </c>
      <c r="C50" s="4" t="s">
        <v>213</v>
      </c>
      <c r="D50" s="4" t="s">
        <v>150</v>
      </c>
      <c r="E50" s="6">
        <v>650</v>
      </c>
      <c r="F50" s="6">
        <v>534459.77399999998</v>
      </c>
      <c r="G50" s="6">
        <v>86910.93</v>
      </c>
      <c r="H50" s="6">
        <v>292653.19900000002</v>
      </c>
      <c r="I50" s="6">
        <v>10638.48</v>
      </c>
      <c r="J50" s="6">
        <f t="shared" si="0"/>
        <v>924662.38299999991</v>
      </c>
      <c r="K50" s="6">
        <f t="shared" si="2"/>
        <v>822245.80615384621</v>
      </c>
      <c r="L50" s="6">
        <f t="shared" si="2"/>
        <v>133709.12307692308</v>
      </c>
      <c r="M50" s="6">
        <f t="shared" si="2"/>
        <v>450235.69076923083</v>
      </c>
      <c r="N50" s="6">
        <f t="shared" si="2"/>
        <v>16366.892307692307</v>
      </c>
      <c r="O50" s="6">
        <f t="shared" si="2"/>
        <v>1422557.5123076921</v>
      </c>
    </row>
    <row r="51" spans="1:15">
      <c r="A51" t="s">
        <v>697</v>
      </c>
      <c r="B51">
        <v>3811</v>
      </c>
      <c r="C51" t="s">
        <v>216</v>
      </c>
      <c r="D51" t="s">
        <v>125</v>
      </c>
      <c r="E51" s="7">
        <v>642</v>
      </c>
      <c r="F51" s="7">
        <v>409555.22100000002</v>
      </c>
      <c r="G51" s="7">
        <v>99246.45199999999</v>
      </c>
      <c r="H51" s="7">
        <v>392609.49300000002</v>
      </c>
      <c r="I51" s="7">
        <v>10043.282999999999</v>
      </c>
      <c r="J51" s="7">
        <f t="shared" si="0"/>
        <v>911454.44900000002</v>
      </c>
      <c r="K51" s="7">
        <f t="shared" si="2"/>
        <v>637936.48130841122</v>
      </c>
      <c r="L51" s="7">
        <f t="shared" si="2"/>
        <v>154589.4890965732</v>
      </c>
      <c r="M51" s="7">
        <f t="shared" si="2"/>
        <v>611541.26635514025</v>
      </c>
      <c r="N51" s="7">
        <f t="shared" si="2"/>
        <v>15643.742990654206</v>
      </c>
      <c r="O51" s="7">
        <f t="shared" si="2"/>
        <v>1419710.979750779</v>
      </c>
    </row>
    <row r="52" spans="1:15">
      <c r="A52" s="4" t="s">
        <v>697</v>
      </c>
      <c r="B52" s="4">
        <v>8509</v>
      </c>
      <c r="C52" s="4" t="s">
        <v>215</v>
      </c>
      <c r="D52" s="4" t="s">
        <v>156</v>
      </c>
      <c r="E52" s="6">
        <v>620</v>
      </c>
      <c r="F52" s="6">
        <v>446347.21799999999</v>
      </c>
      <c r="G52" s="6">
        <v>141118.728</v>
      </c>
      <c r="H52" s="6">
        <v>267398.02799999999</v>
      </c>
      <c r="I52" s="6">
        <v>0</v>
      </c>
      <c r="J52" s="6">
        <f t="shared" si="0"/>
        <v>854863.97399999993</v>
      </c>
      <c r="K52" s="6">
        <f t="shared" si="2"/>
        <v>719914.86774193554</v>
      </c>
      <c r="L52" s="6">
        <f t="shared" si="2"/>
        <v>227610.85161290321</v>
      </c>
      <c r="M52" s="6">
        <f t="shared" si="2"/>
        <v>431287.1419354839</v>
      </c>
      <c r="N52" s="6">
        <f t="shared" si="2"/>
        <v>0</v>
      </c>
      <c r="O52" s="6">
        <f t="shared" si="2"/>
        <v>1378812.8612903224</v>
      </c>
    </row>
    <row r="53" spans="1:15">
      <c r="A53" t="s">
        <v>697</v>
      </c>
      <c r="B53">
        <v>8720</v>
      </c>
      <c r="C53" t="s">
        <v>217</v>
      </c>
      <c r="D53" t="s">
        <v>164</v>
      </c>
      <c r="E53" s="7">
        <v>591</v>
      </c>
      <c r="F53" s="7">
        <v>408783.97200000001</v>
      </c>
      <c r="G53" s="7">
        <v>382800.462</v>
      </c>
      <c r="H53" s="7">
        <v>136867.62100000001</v>
      </c>
      <c r="I53" s="7">
        <v>5263.6239999999998</v>
      </c>
      <c r="J53" s="7">
        <f t="shared" si="0"/>
        <v>933715.679</v>
      </c>
      <c r="K53" s="7">
        <f t="shared" si="2"/>
        <v>691681.84771573602</v>
      </c>
      <c r="L53" s="7">
        <f t="shared" si="2"/>
        <v>647716.51776649745</v>
      </c>
      <c r="M53" s="7">
        <f t="shared" si="2"/>
        <v>231586.49915397636</v>
      </c>
      <c r="N53" s="7">
        <f t="shared" si="2"/>
        <v>8906.3011844331631</v>
      </c>
      <c r="O53" s="7">
        <f t="shared" si="2"/>
        <v>1579891.1658206431</v>
      </c>
    </row>
    <row r="54" spans="1:15">
      <c r="A54" s="4" t="s">
        <v>697</v>
      </c>
      <c r="B54" s="4">
        <v>6710</v>
      </c>
      <c r="C54" s="4" t="s">
        <v>785</v>
      </c>
      <c r="D54" s="4" t="s">
        <v>147</v>
      </c>
      <c r="E54" s="6">
        <v>540</v>
      </c>
      <c r="F54" s="6">
        <v>437478.95600000001</v>
      </c>
      <c r="G54" s="6">
        <v>62630.273999999998</v>
      </c>
      <c r="H54" s="6">
        <v>397983.935</v>
      </c>
      <c r="I54" s="6">
        <v>11000.1</v>
      </c>
      <c r="J54" s="6">
        <f t="shared" si="0"/>
        <v>909093.26500000001</v>
      </c>
      <c r="K54" s="6">
        <f t="shared" si="2"/>
        <v>810146.21481481486</v>
      </c>
      <c r="L54" s="6">
        <f t="shared" si="2"/>
        <v>115981.98888888888</v>
      </c>
      <c r="M54" s="6">
        <f t="shared" si="2"/>
        <v>737007.28703703708</v>
      </c>
      <c r="N54" s="6">
        <f t="shared" si="2"/>
        <v>20370.555555555555</v>
      </c>
      <c r="O54" s="6">
        <f t="shared" si="2"/>
        <v>1683506.0462962962</v>
      </c>
    </row>
    <row r="55" spans="1:15">
      <c r="A55" t="s">
        <v>697</v>
      </c>
      <c r="B55">
        <v>8719</v>
      </c>
      <c r="C55" t="s">
        <v>218</v>
      </c>
      <c r="D55" t="s">
        <v>163</v>
      </c>
      <c r="E55" s="7">
        <v>539</v>
      </c>
      <c r="F55" s="7">
        <v>342439.09399999998</v>
      </c>
      <c r="G55" s="7">
        <v>814096.348</v>
      </c>
      <c r="H55" s="7">
        <v>3151.1460000000002</v>
      </c>
      <c r="I55" s="7">
        <v>5120.8100000000004</v>
      </c>
      <c r="J55" s="7">
        <f t="shared" si="0"/>
        <v>1164807.398</v>
      </c>
      <c r="K55" s="7">
        <f t="shared" si="2"/>
        <v>635322.99443413725</v>
      </c>
      <c r="L55" s="7">
        <f t="shared" si="2"/>
        <v>1510382.8348794063</v>
      </c>
      <c r="M55" s="7">
        <f t="shared" si="2"/>
        <v>5846.2820037105757</v>
      </c>
      <c r="N55" s="7">
        <f t="shared" si="2"/>
        <v>9500.5751391465674</v>
      </c>
      <c r="O55" s="7">
        <f t="shared" si="2"/>
        <v>2161052.6864564009</v>
      </c>
    </row>
    <row r="56" spans="1:15">
      <c r="A56" s="4" t="s">
        <v>697</v>
      </c>
      <c r="B56" s="4">
        <v>6601</v>
      </c>
      <c r="C56" s="4" t="s">
        <v>220</v>
      </c>
      <c r="D56" s="4" t="s">
        <v>143</v>
      </c>
      <c r="E56" s="6">
        <v>491</v>
      </c>
      <c r="F56" s="6">
        <v>343828.55599999998</v>
      </c>
      <c r="G56" s="6">
        <v>76067.448000000004</v>
      </c>
      <c r="H56" s="6">
        <v>219614.91</v>
      </c>
      <c r="I56" s="6">
        <v>6629.5889999999999</v>
      </c>
      <c r="J56" s="6">
        <f t="shared" si="0"/>
        <v>646140.50300000003</v>
      </c>
      <c r="K56" s="6">
        <f t="shared" si="2"/>
        <v>700261.82484725048</v>
      </c>
      <c r="L56" s="6">
        <f t="shared" si="2"/>
        <v>154923.51934826886</v>
      </c>
      <c r="M56" s="6">
        <f t="shared" si="2"/>
        <v>447280.87576374749</v>
      </c>
      <c r="N56" s="6">
        <f t="shared" si="2"/>
        <v>13502.217922606924</v>
      </c>
      <c r="O56" s="6">
        <f t="shared" si="2"/>
        <v>1315968.4378818737</v>
      </c>
    </row>
    <row r="57" spans="1:15">
      <c r="A57" t="s">
        <v>697</v>
      </c>
      <c r="B57">
        <v>5609</v>
      </c>
      <c r="C57" t="s">
        <v>219</v>
      </c>
      <c r="D57" t="s">
        <v>136</v>
      </c>
      <c r="E57" s="7">
        <v>457</v>
      </c>
      <c r="F57" s="7">
        <v>345195.217</v>
      </c>
      <c r="G57" s="7">
        <v>47483.267999999996</v>
      </c>
      <c r="H57" s="7">
        <v>202390.736</v>
      </c>
      <c r="I57" s="7">
        <v>11342.496999999999</v>
      </c>
      <c r="J57" s="7">
        <f t="shared" si="0"/>
        <v>606411.71799999999</v>
      </c>
      <c r="K57" s="7">
        <f t="shared" si="2"/>
        <v>755350.58424507652</v>
      </c>
      <c r="L57" s="7">
        <f t="shared" si="2"/>
        <v>103902.11816192559</v>
      </c>
      <c r="M57" s="7">
        <f t="shared" si="2"/>
        <v>442868.13129102846</v>
      </c>
      <c r="N57" s="7">
        <f t="shared" si="2"/>
        <v>24819.46827133479</v>
      </c>
      <c r="O57" s="7">
        <f t="shared" si="2"/>
        <v>1326940.3019693654</v>
      </c>
    </row>
    <row r="58" spans="1:15">
      <c r="A58" s="4" t="s">
        <v>697</v>
      </c>
      <c r="B58" s="4">
        <v>4911</v>
      </c>
      <c r="C58" s="4" t="s">
        <v>221</v>
      </c>
      <c r="D58" s="4" t="s">
        <v>134</v>
      </c>
      <c r="E58" s="6">
        <v>414</v>
      </c>
      <c r="F58" s="6">
        <v>313405.94700000004</v>
      </c>
      <c r="G58" s="6">
        <v>51628.120999999999</v>
      </c>
      <c r="H58" s="6">
        <v>393506.11700000003</v>
      </c>
      <c r="I58" s="6">
        <v>8915.9629999999997</v>
      </c>
      <c r="J58" s="6">
        <f t="shared" si="0"/>
        <v>767456.14800000004</v>
      </c>
      <c r="K58" s="6">
        <f t="shared" si="2"/>
        <v>757019.19565217406</v>
      </c>
      <c r="L58" s="6">
        <f t="shared" si="2"/>
        <v>124705.60628019324</v>
      </c>
      <c r="M58" s="6">
        <f t="shared" si="2"/>
        <v>950497.86714975862</v>
      </c>
      <c r="N58" s="6">
        <f t="shared" si="2"/>
        <v>21536.142512077295</v>
      </c>
      <c r="O58" s="6">
        <f t="shared" si="2"/>
        <v>1853758.8115942031</v>
      </c>
    </row>
    <row r="59" spans="1:15">
      <c r="A59" t="s">
        <v>697</v>
      </c>
      <c r="B59">
        <v>6602</v>
      </c>
      <c r="C59" t="s">
        <v>222</v>
      </c>
      <c r="D59" t="s">
        <v>144</v>
      </c>
      <c r="E59" s="7">
        <v>396</v>
      </c>
      <c r="F59" s="7">
        <v>308554.48100000003</v>
      </c>
      <c r="G59" s="7">
        <v>46226.671000000002</v>
      </c>
      <c r="H59" s="7">
        <v>176022.06299999999</v>
      </c>
      <c r="I59" s="7">
        <v>4452.2079999999996</v>
      </c>
      <c r="J59" s="7">
        <f t="shared" si="0"/>
        <v>535255.42299999995</v>
      </c>
      <c r="K59" s="7">
        <f t="shared" si="2"/>
        <v>779177.98232323246</v>
      </c>
      <c r="L59" s="7">
        <f t="shared" si="2"/>
        <v>116734.01767676767</v>
      </c>
      <c r="M59" s="7">
        <f t="shared" si="2"/>
        <v>444500.15909090906</v>
      </c>
      <c r="N59" s="7">
        <f t="shared" si="2"/>
        <v>11242.949494949495</v>
      </c>
      <c r="O59" s="7">
        <f t="shared" si="2"/>
        <v>1351655.1085858585</v>
      </c>
    </row>
    <row r="60" spans="1:15">
      <c r="A60" s="4" t="s">
        <v>697</v>
      </c>
      <c r="B60" s="4">
        <v>8610</v>
      </c>
      <c r="C60" s="4" t="s">
        <v>223</v>
      </c>
      <c r="D60" s="4" t="s">
        <v>157</v>
      </c>
      <c r="E60" s="6">
        <v>293</v>
      </c>
      <c r="F60" s="6">
        <v>192116.755</v>
      </c>
      <c r="G60" s="6">
        <v>205769.38499999998</v>
      </c>
      <c r="H60" s="6">
        <v>1103.0640000000001</v>
      </c>
      <c r="I60" s="6">
        <v>0</v>
      </c>
      <c r="J60" s="6">
        <f t="shared" si="0"/>
        <v>398989.20400000003</v>
      </c>
      <c r="K60" s="6">
        <f t="shared" si="2"/>
        <v>655688.58361774741</v>
      </c>
      <c r="L60" s="6">
        <f t="shared" si="2"/>
        <v>702284.590443686</v>
      </c>
      <c r="M60" s="6">
        <f t="shared" si="2"/>
        <v>3764.7235494880547</v>
      </c>
      <c r="N60" s="6">
        <f t="shared" si="2"/>
        <v>0</v>
      </c>
      <c r="O60" s="6">
        <f t="shared" si="2"/>
        <v>1361737.8976109216</v>
      </c>
    </row>
    <row r="61" spans="1:15">
      <c r="A61" t="s">
        <v>697</v>
      </c>
      <c r="B61">
        <v>1606</v>
      </c>
      <c r="C61" t="s">
        <v>225</v>
      </c>
      <c r="D61" t="s">
        <v>113</v>
      </c>
      <c r="E61" s="7">
        <v>269</v>
      </c>
      <c r="F61" s="7">
        <v>235897.201</v>
      </c>
      <c r="G61" s="7">
        <v>75724.568999999989</v>
      </c>
      <c r="H61" s="7">
        <v>32827.379000000001</v>
      </c>
      <c r="I61" s="7">
        <v>0</v>
      </c>
      <c r="J61" s="7">
        <f t="shared" si="0"/>
        <v>344449.14900000003</v>
      </c>
      <c r="K61" s="7">
        <f t="shared" si="2"/>
        <v>876941.26765799255</v>
      </c>
      <c r="L61" s="7">
        <f t="shared" si="2"/>
        <v>281503.9739776951</v>
      </c>
      <c r="M61" s="7">
        <f t="shared" si="2"/>
        <v>122034.86617100371</v>
      </c>
      <c r="N61" s="7">
        <f t="shared" si="2"/>
        <v>0</v>
      </c>
      <c r="O61" s="7">
        <f t="shared" si="2"/>
        <v>1280480.1078066917</v>
      </c>
    </row>
    <row r="62" spans="1:15">
      <c r="A62" s="4" t="s">
        <v>697</v>
      </c>
      <c r="B62" s="4">
        <v>4604</v>
      </c>
      <c r="C62" s="4" t="s">
        <v>224</v>
      </c>
      <c r="D62" s="4" t="s">
        <v>129</v>
      </c>
      <c r="E62" s="6">
        <v>250</v>
      </c>
      <c r="F62" s="6">
        <v>215017.35199999998</v>
      </c>
      <c r="G62" s="6">
        <v>34266.010999999999</v>
      </c>
      <c r="H62" s="6">
        <v>111771.74099999999</v>
      </c>
      <c r="I62" s="6">
        <v>5310.0050000000001</v>
      </c>
      <c r="J62" s="6">
        <f t="shared" si="0"/>
        <v>366365.109</v>
      </c>
      <c r="K62" s="6">
        <f t="shared" si="2"/>
        <v>860069.40799999994</v>
      </c>
      <c r="L62" s="6">
        <f t="shared" si="2"/>
        <v>137064.04399999999</v>
      </c>
      <c r="M62" s="6">
        <f t="shared" si="2"/>
        <v>447086.96399999998</v>
      </c>
      <c r="N62" s="6">
        <f t="shared" si="2"/>
        <v>21240.02</v>
      </c>
      <c r="O62" s="6">
        <f t="shared" si="2"/>
        <v>1465460.436</v>
      </c>
    </row>
    <row r="63" spans="1:15">
      <c r="A63" t="s">
        <v>697</v>
      </c>
      <c r="B63">
        <v>4502</v>
      </c>
      <c r="C63" t="s">
        <v>226</v>
      </c>
      <c r="D63" t="s">
        <v>128</v>
      </c>
      <c r="E63" s="7">
        <v>236</v>
      </c>
      <c r="F63" s="7">
        <v>170147.31599999999</v>
      </c>
      <c r="G63" s="7">
        <v>30911.705000000002</v>
      </c>
      <c r="H63" s="7">
        <v>314996.89399999997</v>
      </c>
      <c r="I63" s="7">
        <v>3566.2559999999999</v>
      </c>
      <c r="J63" s="7">
        <f t="shared" si="0"/>
        <v>519622.17099999997</v>
      </c>
      <c r="K63" s="7">
        <f t="shared" si="2"/>
        <v>720963.20338983054</v>
      </c>
      <c r="L63" s="7">
        <f t="shared" si="2"/>
        <v>130981.80084745763</v>
      </c>
      <c r="M63" s="7">
        <f t="shared" si="2"/>
        <v>1334732.601694915</v>
      </c>
      <c r="N63" s="7">
        <f t="shared" si="2"/>
        <v>15111.254237288134</v>
      </c>
      <c r="O63" s="7">
        <f t="shared" si="2"/>
        <v>2201788.8601694913</v>
      </c>
    </row>
    <row r="64" spans="1:15">
      <c r="A64" s="4" t="s">
        <v>697</v>
      </c>
      <c r="B64" s="4">
        <v>4803</v>
      </c>
      <c r="C64" s="4" t="s">
        <v>227</v>
      </c>
      <c r="D64" s="4" t="s">
        <v>131</v>
      </c>
      <c r="E64" s="6">
        <v>219</v>
      </c>
      <c r="F64" s="6">
        <v>166360.21799999999</v>
      </c>
      <c r="G64" s="6">
        <v>26383.054999999997</v>
      </c>
      <c r="H64" s="6">
        <v>181428.52499999999</v>
      </c>
      <c r="I64" s="6">
        <v>3575.96</v>
      </c>
      <c r="J64" s="6">
        <f t="shared" si="0"/>
        <v>377747.75799999997</v>
      </c>
      <c r="K64" s="6">
        <f t="shared" si="2"/>
        <v>759635.69863013702</v>
      </c>
      <c r="L64" s="6">
        <f t="shared" si="2"/>
        <v>120470.5707762557</v>
      </c>
      <c r="M64" s="6">
        <f t="shared" si="2"/>
        <v>828440.75342465751</v>
      </c>
      <c r="N64" s="6">
        <f t="shared" si="2"/>
        <v>16328.584474885844</v>
      </c>
      <c r="O64" s="6">
        <f t="shared" si="2"/>
        <v>1724875.607305936</v>
      </c>
    </row>
    <row r="65" spans="1:15">
      <c r="A65" t="s">
        <v>697</v>
      </c>
      <c r="B65">
        <v>3713</v>
      </c>
      <c r="C65" t="s">
        <v>228</v>
      </c>
      <c r="D65" t="s">
        <v>123</v>
      </c>
      <c r="E65" s="7">
        <v>123</v>
      </c>
      <c r="F65" s="7">
        <v>81227</v>
      </c>
      <c r="G65" s="7">
        <v>20381</v>
      </c>
      <c r="H65" s="7">
        <v>103236</v>
      </c>
      <c r="I65" s="7">
        <v>0</v>
      </c>
      <c r="J65" s="7">
        <f t="shared" si="0"/>
        <v>204844</v>
      </c>
      <c r="K65" s="7">
        <f t="shared" si="2"/>
        <v>660382.11382113816</v>
      </c>
      <c r="L65" s="7">
        <f t="shared" si="2"/>
        <v>165699.18699186991</v>
      </c>
      <c r="M65" s="7">
        <f t="shared" si="2"/>
        <v>839317.07317073178</v>
      </c>
      <c r="N65" s="7">
        <f t="shared" si="2"/>
        <v>0</v>
      </c>
      <c r="O65" s="7">
        <f t="shared" si="2"/>
        <v>1665398.3739837399</v>
      </c>
    </row>
    <row r="66" spans="1:15">
      <c r="A66" s="4" t="s">
        <v>697</v>
      </c>
      <c r="B66" s="4">
        <v>4902</v>
      </c>
      <c r="C66" s="4" t="s">
        <v>229</v>
      </c>
      <c r="D66" s="4" t="s">
        <v>133</v>
      </c>
      <c r="E66" s="6">
        <v>104</v>
      </c>
      <c r="F66" s="6">
        <v>91374.079000000012</v>
      </c>
      <c r="G66" s="6">
        <v>11216.332</v>
      </c>
      <c r="H66" s="6">
        <v>55243.392999999996</v>
      </c>
      <c r="I66" s="6">
        <v>961.40300000000002</v>
      </c>
      <c r="J66" s="6">
        <f t="shared" si="0"/>
        <v>158795.20699999999</v>
      </c>
      <c r="K66" s="6">
        <f t="shared" si="2"/>
        <v>878596.91346153861</v>
      </c>
      <c r="L66" s="6">
        <f t="shared" si="2"/>
        <v>107849.34615384616</v>
      </c>
      <c r="M66" s="6">
        <f t="shared" si="2"/>
        <v>531186.47115384613</v>
      </c>
      <c r="N66" s="6">
        <f t="shared" si="2"/>
        <v>9244.2596153846152</v>
      </c>
      <c r="O66" s="6">
        <f t="shared" si="2"/>
        <v>1526876.9903846153</v>
      </c>
    </row>
    <row r="67" spans="1:15">
      <c r="A67" t="s">
        <v>697</v>
      </c>
      <c r="B67">
        <v>7505</v>
      </c>
      <c r="C67" t="s">
        <v>230</v>
      </c>
      <c r="D67" t="s">
        <v>151</v>
      </c>
      <c r="E67" s="7">
        <v>95</v>
      </c>
      <c r="F67" s="7">
        <v>137068.42499999999</v>
      </c>
      <c r="G67" s="7">
        <v>351543.26300000004</v>
      </c>
      <c r="H67" s="7">
        <v>0</v>
      </c>
      <c r="I67" s="7">
        <v>0</v>
      </c>
      <c r="J67" s="7">
        <f t="shared" si="0"/>
        <v>488611.68800000002</v>
      </c>
      <c r="K67" s="7">
        <f t="shared" si="2"/>
        <v>1442825.5263157894</v>
      </c>
      <c r="L67" s="7">
        <f t="shared" si="2"/>
        <v>3700455.4000000004</v>
      </c>
      <c r="M67" s="7">
        <f t="shared" si="2"/>
        <v>0</v>
      </c>
      <c r="N67" s="7">
        <f t="shared" si="2"/>
        <v>0</v>
      </c>
      <c r="O67" s="7">
        <f t="shared" si="2"/>
        <v>5143280.92631579</v>
      </c>
    </row>
    <row r="68" spans="1:15">
      <c r="A68" s="4" t="s">
        <v>697</v>
      </c>
      <c r="B68" s="4">
        <v>5611</v>
      </c>
      <c r="C68" s="4" t="s">
        <v>231</v>
      </c>
      <c r="D68" s="4" t="s">
        <v>137</v>
      </c>
      <c r="E68" s="6">
        <v>86</v>
      </c>
      <c r="F68" s="6">
        <v>49107</v>
      </c>
      <c r="G68" s="6">
        <v>8320</v>
      </c>
      <c r="H68" s="6">
        <v>58937</v>
      </c>
      <c r="I68" s="6">
        <v>0</v>
      </c>
      <c r="J68" s="6">
        <f t="shared" si="0"/>
        <v>116364</v>
      </c>
      <c r="K68" s="6">
        <f t="shared" si="2"/>
        <v>571011.62790697673</v>
      </c>
      <c r="L68" s="6">
        <f t="shared" si="2"/>
        <v>96744.186046511633</v>
      </c>
      <c r="M68" s="6">
        <f t="shared" si="2"/>
        <v>685313.95348837215</v>
      </c>
      <c r="N68" s="6">
        <f t="shared" si="2"/>
        <v>0</v>
      </c>
      <c r="O68" s="6">
        <f t="shared" si="2"/>
        <v>1353069.7674418604</v>
      </c>
    </row>
    <row r="69" spans="1:15">
      <c r="A69" t="s">
        <v>697</v>
      </c>
      <c r="B69">
        <v>4901</v>
      </c>
      <c r="C69" t="s">
        <v>234</v>
      </c>
      <c r="D69" t="s">
        <v>132</v>
      </c>
      <c r="E69" s="7">
        <v>53</v>
      </c>
      <c r="F69" s="7">
        <v>41240</v>
      </c>
      <c r="G69" s="7">
        <v>7683</v>
      </c>
      <c r="H69" s="7">
        <v>17543</v>
      </c>
      <c r="I69" s="7">
        <v>0</v>
      </c>
      <c r="J69" s="7">
        <f t="shared" si="0"/>
        <v>66466</v>
      </c>
      <c r="K69" s="7">
        <f t="shared" si="2"/>
        <v>778113.20754716988</v>
      </c>
      <c r="L69" s="7">
        <f t="shared" si="2"/>
        <v>144962.26415094337</v>
      </c>
      <c r="M69" s="7">
        <f t="shared" si="2"/>
        <v>331000</v>
      </c>
      <c r="N69" s="7">
        <f t="shared" si="2"/>
        <v>0</v>
      </c>
      <c r="O69" s="7">
        <f t="shared" si="2"/>
        <v>1254075.4716981133</v>
      </c>
    </row>
    <row r="70" spans="1:15">
      <c r="A70" s="4" t="s">
        <v>697</v>
      </c>
      <c r="B70" s="4">
        <v>3506</v>
      </c>
      <c r="C70" s="4" t="s">
        <v>232</v>
      </c>
      <c r="D70" s="4" t="s">
        <v>119</v>
      </c>
      <c r="E70" s="6">
        <v>52</v>
      </c>
      <c r="F70" s="6">
        <v>39601.163</v>
      </c>
      <c r="G70" s="6">
        <v>85441.827999999994</v>
      </c>
      <c r="H70" s="6">
        <v>118.416</v>
      </c>
      <c r="I70" s="6">
        <v>0</v>
      </c>
      <c r="J70" s="6">
        <f t="shared" si="0"/>
        <v>125161.40699999999</v>
      </c>
      <c r="K70" s="6">
        <f t="shared" si="2"/>
        <v>761560.82692307688</v>
      </c>
      <c r="L70" s="6">
        <f t="shared" si="2"/>
        <v>1643112.0769230768</v>
      </c>
      <c r="M70" s="6">
        <f t="shared" si="2"/>
        <v>2277.2307692307691</v>
      </c>
      <c r="N70" s="6">
        <f t="shared" si="2"/>
        <v>0</v>
      </c>
      <c r="O70" s="6">
        <f t="shared" si="2"/>
        <v>2406950.1346153845</v>
      </c>
    </row>
    <row r="71" spans="1:15">
      <c r="A71" t="s">
        <v>697</v>
      </c>
      <c r="B71">
        <v>6611</v>
      </c>
      <c r="C71" t="s">
        <v>233</v>
      </c>
      <c r="D71" t="s">
        <v>145</v>
      </c>
      <c r="E71" s="7">
        <v>52</v>
      </c>
      <c r="F71" s="7">
        <v>37287</v>
      </c>
      <c r="G71" s="7">
        <v>4570</v>
      </c>
      <c r="H71" s="7">
        <v>16209</v>
      </c>
      <c r="I71" s="7">
        <v>0</v>
      </c>
      <c r="J71" s="7">
        <f t="shared" si="0"/>
        <v>58066</v>
      </c>
      <c r="K71" s="7">
        <f t="shared" si="2"/>
        <v>717057.69230769225</v>
      </c>
      <c r="L71" s="7">
        <f t="shared" si="2"/>
        <v>87884.61538461539</v>
      </c>
      <c r="M71" s="7">
        <f t="shared" si="2"/>
        <v>311711.53846153844</v>
      </c>
      <c r="N71" s="7">
        <f t="shared" si="2"/>
        <v>0</v>
      </c>
      <c r="O71" s="7">
        <f t="shared" si="2"/>
        <v>1116653.8461538462</v>
      </c>
    </row>
    <row r="72" spans="1:15">
      <c r="K72" s="7"/>
      <c r="L72" s="7"/>
      <c r="M72" s="7"/>
      <c r="N72" s="7"/>
      <c r="O72" s="7"/>
    </row>
    <row r="73" spans="1:15">
      <c r="E73" s="11">
        <f>SUM(E8:E71)</f>
        <v>383726</v>
      </c>
      <c r="F73" s="11">
        <f t="shared" ref="F73:J73" si="3">SUM(F8:F71)</f>
        <v>298577242.86299986</v>
      </c>
      <c r="G73" s="11">
        <f t="shared" si="3"/>
        <v>64579711.550999992</v>
      </c>
      <c r="H73" s="11">
        <f t="shared" si="3"/>
        <v>70782930.992999986</v>
      </c>
      <c r="I73" s="11">
        <f t="shared" si="3"/>
        <v>7413156.8339999998</v>
      </c>
      <c r="J73" s="11">
        <f t="shared" si="3"/>
        <v>441353042.24100012</v>
      </c>
      <c r="K73" s="11">
        <f t="shared" ref="K73:O73" si="4">(F73/$E73)*1000</f>
        <v>778100.11013848381</v>
      </c>
      <c r="L73" s="11">
        <f t="shared" si="4"/>
        <v>168296.41867113512</v>
      </c>
      <c r="M73" s="11">
        <f t="shared" si="4"/>
        <v>184462.17090580254</v>
      </c>
      <c r="N73" s="11">
        <f t="shared" si="4"/>
        <v>19318.880748242234</v>
      </c>
      <c r="O73" s="11">
        <f t="shared" si="4"/>
        <v>1150177.5804636646</v>
      </c>
    </row>
  </sheetData>
  <hyperlinks>
    <hyperlink ref="D1" location="Efnisyfirlit!A1" display="Efnisyfirlit" xr:uid="{039C0437-4417-4EAA-8D33-B1FCF91CCC4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D92C-294A-4C12-AC47-4E5B3E1050CC}">
  <dimension ref="A1:O832"/>
  <sheetViews>
    <sheetView topLeftCell="D1" workbookViewId="0">
      <selection activeCell="D1" sqref="D1"/>
    </sheetView>
  </sheetViews>
  <sheetFormatPr defaultColWidth="8.7109375" defaultRowHeight="15"/>
  <cols>
    <col min="1" max="1" width="12.42578125" style="165" hidden="1" customWidth="1"/>
    <col min="2" max="2" width="10.28515625" style="165" hidden="1" customWidth="1"/>
    <col min="3" max="3" width="10.140625" style="165" hidden="1" customWidth="1"/>
    <col min="4" max="4" width="17.85546875" style="165" customWidth="1"/>
    <col min="5" max="5" width="9.85546875" style="165" customWidth="1"/>
    <col min="6" max="6" width="10.42578125" style="165" hidden="1" customWidth="1"/>
    <col min="7" max="10" width="11.42578125" style="165" hidden="1" customWidth="1"/>
    <col min="11" max="15" width="12.42578125" style="165" customWidth="1"/>
    <col min="16" max="16384" width="8.7109375" style="165"/>
  </cols>
  <sheetData>
    <row r="1" spans="1:15">
      <c r="D1" s="71" t="s">
        <v>690</v>
      </c>
    </row>
    <row r="2" spans="1:15" ht="15.75">
      <c r="A2"/>
      <c r="B2"/>
      <c r="C2"/>
      <c r="D2" s="61" t="s">
        <v>803</v>
      </c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/>
      <c r="D3"/>
      <c r="E3"/>
      <c r="F3"/>
      <c r="G3"/>
      <c r="H3"/>
      <c r="I3"/>
      <c r="J3"/>
      <c r="K3" s="18"/>
      <c r="L3" s="99" t="s">
        <v>53</v>
      </c>
      <c r="M3" s="99" t="s">
        <v>55</v>
      </c>
      <c r="N3" s="115" t="s">
        <v>24</v>
      </c>
      <c r="O3" s="99"/>
    </row>
    <row r="4" spans="1:15">
      <c r="A4"/>
      <c r="B4"/>
      <c r="C4"/>
      <c r="D4"/>
      <c r="E4" t="s">
        <v>235</v>
      </c>
      <c r="F4" s="7"/>
      <c r="G4" s="7"/>
      <c r="H4" s="7"/>
      <c r="I4" s="7"/>
      <c r="J4"/>
      <c r="K4" s="91" t="s">
        <v>19</v>
      </c>
      <c r="L4" s="116" t="s">
        <v>59</v>
      </c>
      <c r="M4" s="116" t="s">
        <v>236</v>
      </c>
      <c r="N4" s="117" t="s">
        <v>62</v>
      </c>
      <c r="O4" s="116" t="s">
        <v>65</v>
      </c>
    </row>
    <row r="5" spans="1:15">
      <c r="A5"/>
      <c r="B5" t="s">
        <v>237</v>
      </c>
      <c r="C5" t="s">
        <v>238</v>
      </c>
      <c r="D5" s="14"/>
      <c r="E5"/>
      <c r="F5" t="s">
        <v>19</v>
      </c>
      <c r="G5" t="s">
        <v>239</v>
      </c>
      <c r="H5" t="s">
        <v>22</v>
      </c>
      <c r="I5" t="s">
        <v>240</v>
      </c>
      <c r="J5" t="s">
        <v>241</v>
      </c>
      <c r="K5"/>
      <c r="L5"/>
      <c r="M5"/>
      <c r="N5"/>
      <c r="O5"/>
    </row>
    <row r="6" spans="1:15">
      <c r="A6"/>
      <c r="B6"/>
      <c r="C6"/>
      <c r="D6" s="29" t="s">
        <v>71</v>
      </c>
      <c r="E6"/>
      <c r="F6"/>
      <c r="G6"/>
      <c r="H6"/>
      <c r="I6"/>
      <c r="J6"/>
      <c r="K6"/>
      <c r="L6"/>
      <c r="M6"/>
      <c r="N6"/>
      <c r="O6"/>
    </row>
    <row r="7" spans="1:15">
      <c r="A7"/>
      <c r="B7"/>
      <c r="C7"/>
      <c r="D7" s="30" t="s">
        <v>168</v>
      </c>
      <c r="E7"/>
      <c r="F7"/>
      <c r="G7"/>
      <c r="H7"/>
      <c r="I7"/>
      <c r="J7"/>
      <c r="K7"/>
      <c r="L7"/>
      <c r="M7"/>
      <c r="N7"/>
      <c r="O7"/>
    </row>
    <row r="8" spans="1:15">
      <c r="A8" s="193" t="s">
        <v>242</v>
      </c>
      <c r="B8" s="193">
        <f t="shared" ref="B8:B71" si="0">(LEFT(C8,4))*1</f>
        <v>0</v>
      </c>
      <c r="C8" s="193" t="s">
        <v>178</v>
      </c>
      <c r="D8" s="193" t="s">
        <v>9</v>
      </c>
      <c r="E8" s="194">
        <v>136894</v>
      </c>
      <c r="F8" s="194">
        <v>7457477.6090000011</v>
      </c>
      <c r="G8" s="194">
        <v>29112617.84</v>
      </c>
      <c r="H8" s="194">
        <v>23031822.686999999</v>
      </c>
      <c r="I8" s="194">
        <f t="shared" ref="I8:I71" si="1">G8+H8</f>
        <v>52144440.526999995</v>
      </c>
      <c r="J8" s="194">
        <f t="shared" ref="J8:J71" si="2">F8-I8</f>
        <v>-44686962.917999998</v>
      </c>
      <c r="K8" s="194">
        <f t="shared" ref="K8:O39" si="3">(F8/$E8)*1000</f>
        <v>54476.292671702206</v>
      </c>
      <c r="L8" s="194">
        <f t="shared" si="3"/>
        <v>212665.40418133739</v>
      </c>
      <c r="M8" s="194">
        <f t="shared" si="3"/>
        <v>168245.66954724095</v>
      </c>
      <c r="N8" s="194">
        <f t="shared" si="3"/>
        <v>380911.07372857828</v>
      </c>
      <c r="O8" s="194">
        <f t="shared" si="3"/>
        <v>-326434.78105687606</v>
      </c>
    </row>
    <row r="9" spans="1:15">
      <c r="A9" s="165" t="s">
        <v>242</v>
      </c>
      <c r="B9" s="165">
        <f t="shared" si="0"/>
        <v>1000</v>
      </c>
      <c r="C9" s="165" t="s">
        <v>179</v>
      </c>
      <c r="D9" s="165" t="s">
        <v>108</v>
      </c>
      <c r="E9" s="170">
        <v>39335</v>
      </c>
      <c r="F9" s="170">
        <v>1391482.567</v>
      </c>
      <c r="G9" s="170">
        <v>4509905.6129999999</v>
      </c>
      <c r="H9" s="170">
        <v>4396770.3440000005</v>
      </c>
      <c r="I9" s="170">
        <f t="shared" si="1"/>
        <v>8906675.9570000004</v>
      </c>
      <c r="J9" s="170">
        <f t="shared" si="2"/>
        <v>-7515193.3900000006</v>
      </c>
      <c r="K9" s="170">
        <f t="shared" si="3"/>
        <v>35375.17648404729</v>
      </c>
      <c r="L9" s="170">
        <f t="shared" si="3"/>
        <v>114653.75906953095</v>
      </c>
      <c r="M9" s="170">
        <f t="shared" si="3"/>
        <v>111777.56054404475</v>
      </c>
      <c r="N9" s="170">
        <f t="shared" si="3"/>
        <v>226431.3196135757</v>
      </c>
      <c r="O9" s="170">
        <f t="shared" si="3"/>
        <v>-191056.14312952844</v>
      </c>
    </row>
    <row r="10" spans="1:15">
      <c r="A10" s="193" t="s">
        <v>242</v>
      </c>
      <c r="B10" s="193">
        <f t="shared" si="0"/>
        <v>1400</v>
      </c>
      <c r="C10" s="193" t="s">
        <v>180</v>
      </c>
      <c r="D10" s="193" t="s">
        <v>111</v>
      </c>
      <c r="E10" s="194">
        <v>30616</v>
      </c>
      <c r="F10" s="194">
        <v>1767973.6490000002</v>
      </c>
      <c r="G10" s="194">
        <v>4042912.8190000006</v>
      </c>
      <c r="H10" s="194">
        <v>5552897.8139999984</v>
      </c>
      <c r="I10" s="194">
        <f t="shared" si="1"/>
        <v>9595810.6329999994</v>
      </c>
      <c r="J10" s="194">
        <f t="shared" si="2"/>
        <v>-7827836.9839999992</v>
      </c>
      <c r="K10" s="194">
        <f t="shared" si="3"/>
        <v>57746.722269401631</v>
      </c>
      <c r="L10" s="194">
        <f t="shared" si="3"/>
        <v>132052.28700679383</v>
      </c>
      <c r="M10" s="194">
        <f t="shared" si="3"/>
        <v>181372.41357460147</v>
      </c>
      <c r="N10" s="194">
        <f t="shared" si="3"/>
        <v>313424.7005813953</v>
      </c>
      <c r="O10" s="194">
        <f t="shared" si="3"/>
        <v>-255677.97831199371</v>
      </c>
    </row>
    <row r="11" spans="1:15">
      <c r="A11" s="165" t="s">
        <v>242</v>
      </c>
      <c r="B11" s="165">
        <f t="shared" si="0"/>
        <v>2000</v>
      </c>
      <c r="C11" s="165" t="s">
        <v>181</v>
      </c>
      <c r="D11" s="165" t="s">
        <v>114</v>
      </c>
      <c r="E11" s="170">
        <v>21957</v>
      </c>
      <c r="F11" s="170">
        <v>1260977.4779999999</v>
      </c>
      <c r="G11" s="170">
        <v>1868316.4900000002</v>
      </c>
      <c r="H11" s="170">
        <v>2176065.182</v>
      </c>
      <c r="I11" s="170">
        <f t="shared" si="1"/>
        <v>4044381.6720000003</v>
      </c>
      <c r="J11" s="170">
        <f t="shared" si="2"/>
        <v>-2783404.1940000001</v>
      </c>
      <c r="K11" s="170">
        <f t="shared" si="3"/>
        <v>57429.406476294571</v>
      </c>
      <c r="L11" s="170">
        <f t="shared" si="3"/>
        <v>85089.788677870383</v>
      </c>
      <c r="M11" s="170">
        <f t="shared" si="3"/>
        <v>99105.76044086169</v>
      </c>
      <c r="N11" s="170">
        <f t="shared" si="3"/>
        <v>184195.5491187321</v>
      </c>
      <c r="O11" s="170">
        <f t="shared" si="3"/>
        <v>-126766.14264243749</v>
      </c>
    </row>
    <row r="12" spans="1:15">
      <c r="A12" s="193" t="s">
        <v>242</v>
      </c>
      <c r="B12" s="193">
        <f t="shared" si="0"/>
        <v>6000</v>
      </c>
      <c r="C12" s="193" t="s">
        <v>698</v>
      </c>
      <c r="D12" s="193" t="s">
        <v>693</v>
      </c>
      <c r="E12" s="194">
        <v>19812</v>
      </c>
      <c r="F12" s="194">
        <v>1430377.9739999999</v>
      </c>
      <c r="G12" s="194">
        <v>4680550.273</v>
      </c>
      <c r="H12" s="194">
        <v>2437550.720999999</v>
      </c>
      <c r="I12" s="194">
        <f t="shared" si="1"/>
        <v>7118100.993999999</v>
      </c>
      <c r="J12" s="194">
        <f t="shared" si="2"/>
        <v>-5687723.0199999996</v>
      </c>
      <c r="K12" s="194">
        <f t="shared" si="3"/>
        <v>72197.555723803744</v>
      </c>
      <c r="L12" s="194">
        <f t="shared" si="3"/>
        <v>236248.24717343025</v>
      </c>
      <c r="M12" s="194">
        <f t="shared" si="3"/>
        <v>123034.05617807384</v>
      </c>
      <c r="N12" s="194">
        <f t="shared" si="3"/>
        <v>359282.30335150409</v>
      </c>
      <c r="O12" s="194">
        <f t="shared" si="3"/>
        <v>-287084.74762770039</v>
      </c>
    </row>
    <row r="13" spans="1:15">
      <c r="A13" s="165" t="s">
        <v>242</v>
      </c>
      <c r="B13" s="165">
        <f t="shared" si="0"/>
        <v>1300</v>
      </c>
      <c r="C13" s="165" t="s">
        <v>182</v>
      </c>
      <c r="D13" s="165" t="s">
        <v>110</v>
      </c>
      <c r="E13" s="170">
        <v>19088</v>
      </c>
      <c r="F13" s="170">
        <v>243988.00899999999</v>
      </c>
      <c r="G13" s="170">
        <v>1300147.497</v>
      </c>
      <c r="H13" s="170">
        <v>2450691.7280000001</v>
      </c>
      <c r="I13" s="170">
        <f t="shared" si="1"/>
        <v>3750839.2250000001</v>
      </c>
      <c r="J13" s="170">
        <f t="shared" si="2"/>
        <v>-3506851.216</v>
      </c>
      <c r="K13" s="170">
        <f t="shared" si="3"/>
        <v>12782.272055741827</v>
      </c>
      <c r="L13" s="170">
        <f t="shared" si="3"/>
        <v>68113.343304694048</v>
      </c>
      <c r="M13" s="170">
        <f t="shared" si="3"/>
        <v>128389.13076278291</v>
      </c>
      <c r="N13" s="170">
        <f t="shared" si="3"/>
        <v>196502.47406747696</v>
      </c>
      <c r="O13" s="170">
        <f t="shared" si="3"/>
        <v>-183720.20201173512</v>
      </c>
    </row>
    <row r="14" spans="1:15">
      <c r="A14" s="193" t="s">
        <v>242</v>
      </c>
      <c r="B14" s="193">
        <f t="shared" si="0"/>
        <v>1604</v>
      </c>
      <c r="C14" s="193" t="s">
        <v>183</v>
      </c>
      <c r="D14" s="193" t="s">
        <v>112</v>
      </c>
      <c r="E14" s="194">
        <v>13403</v>
      </c>
      <c r="F14" s="194">
        <v>779975.64200000011</v>
      </c>
      <c r="G14" s="194">
        <v>1499724.898</v>
      </c>
      <c r="H14" s="194">
        <v>2712871.5690000001</v>
      </c>
      <c r="I14" s="194">
        <f t="shared" si="1"/>
        <v>4212596.4670000002</v>
      </c>
      <c r="J14" s="194">
        <f t="shared" si="2"/>
        <v>-3432620.8250000002</v>
      </c>
      <c r="K14" s="194">
        <f t="shared" si="3"/>
        <v>58194.108930836388</v>
      </c>
      <c r="L14" s="194">
        <f t="shared" si="3"/>
        <v>111894.71745131687</v>
      </c>
      <c r="M14" s="194">
        <f t="shared" si="3"/>
        <v>202407.78698798778</v>
      </c>
      <c r="N14" s="194">
        <f t="shared" si="3"/>
        <v>314302.50443930464</v>
      </c>
      <c r="O14" s="194">
        <f t="shared" si="3"/>
        <v>-256108.39550846827</v>
      </c>
    </row>
    <row r="15" spans="1:15">
      <c r="A15" s="165" t="s">
        <v>242</v>
      </c>
      <c r="B15" s="165">
        <f t="shared" si="0"/>
        <v>8200</v>
      </c>
      <c r="C15" s="165" t="s">
        <v>184</v>
      </c>
      <c r="D15" s="165" t="s">
        <v>153</v>
      </c>
      <c r="E15" s="170">
        <v>11565</v>
      </c>
      <c r="F15" s="170">
        <v>752874.73099999991</v>
      </c>
      <c r="G15" s="170">
        <v>1585145.909</v>
      </c>
      <c r="H15" s="170">
        <v>1257810.3560000001</v>
      </c>
      <c r="I15" s="170">
        <f t="shared" si="1"/>
        <v>2842956.2650000001</v>
      </c>
      <c r="J15" s="170">
        <f t="shared" si="2"/>
        <v>-2090081.5340000002</v>
      </c>
      <c r="K15" s="170">
        <f t="shared" si="3"/>
        <v>65099.414699524415</v>
      </c>
      <c r="L15" s="170">
        <f t="shared" si="3"/>
        <v>137064.06476437527</v>
      </c>
      <c r="M15" s="170">
        <f t="shared" si="3"/>
        <v>108760.08266320797</v>
      </c>
      <c r="N15" s="170">
        <f t="shared" si="3"/>
        <v>245824.14742758323</v>
      </c>
      <c r="O15" s="170">
        <f t="shared" si="3"/>
        <v>-180724.73272805882</v>
      </c>
    </row>
    <row r="16" spans="1:15">
      <c r="A16" s="193" t="s">
        <v>242</v>
      </c>
      <c r="B16" s="193">
        <f t="shared" si="0"/>
        <v>3000</v>
      </c>
      <c r="C16" s="193" t="s">
        <v>185</v>
      </c>
      <c r="D16" s="193" t="s">
        <v>118</v>
      </c>
      <c r="E16" s="194">
        <v>8071</v>
      </c>
      <c r="F16" s="194">
        <v>359769.43099999998</v>
      </c>
      <c r="G16" s="194">
        <v>1384938.0160000001</v>
      </c>
      <c r="H16" s="194">
        <v>1247749.9790000001</v>
      </c>
      <c r="I16" s="194">
        <f t="shared" si="1"/>
        <v>2632687.9950000001</v>
      </c>
      <c r="J16" s="194">
        <f t="shared" si="2"/>
        <v>-2272918.5640000002</v>
      </c>
      <c r="K16" s="194">
        <f t="shared" si="3"/>
        <v>44575.570685169121</v>
      </c>
      <c r="L16" s="194">
        <f t="shared" si="3"/>
        <v>171594.35212489159</v>
      </c>
      <c r="M16" s="194">
        <f t="shared" si="3"/>
        <v>154596.7016478751</v>
      </c>
      <c r="N16" s="194">
        <f t="shared" si="3"/>
        <v>326191.05377276673</v>
      </c>
      <c r="O16" s="194">
        <f t="shared" si="3"/>
        <v>-281615.48308759765</v>
      </c>
    </row>
    <row r="17" spans="1:15">
      <c r="A17" s="165" t="s">
        <v>242</v>
      </c>
      <c r="B17" s="165">
        <f t="shared" si="0"/>
        <v>7400</v>
      </c>
      <c r="C17" s="165" t="s">
        <v>187</v>
      </c>
      <c r="D17" s="165" t="s">
        <v>149</v>
      </c>
      <c r="E17" s="170">
        <v>5177</v>
      </c>
      <c r="F17" s="170">
        <v>241337.66699999999</v>
      </c>
      <c r="G17" s="170">
        <v>687882.45199999993</v>
      </c>
      <c r="H17" s="170">
        <v>439428.55</v>
      </c>
      <c r="I17" s="170">
        <f t="shared" si="1"/>
        <v>1127311.0019999999</v>
      </c>
      <c r="J17" s="170">
        <f t="shared" si="2"/>
        <v>-885973.33499999985</v>
      </c>
      <c r="K17" s="170">
        <f t="shared" si="3"/>
        <v>46617.281630287805</v>
      </c>
      <c r="L17" s="170">
        <f t="shared" si="3"/>
        <v>132872.79350975467</v>
      </c>
      <c r="M17" s="170">
        <f t="shared" si="3"/>
        <v>84880.925246281637</v>
      </c>
      <c r="N17" s="170">
        <f t="shared" si="3"/>
        <v>217753.71875603628</v>
      </c>
      <c r="O17" s="170">
        <f t="shared" si="3"/>
        <v>-171136.43712574846</v>
      </c>
    </row>
    <row r="18" spans="1:15">
      <c r="A18" s="193" t="s">
        <v>242</v>
      </c>
      <c r="B18" s="193">
        <f t="shared" si="0"/>
        <v>7300</v>
      </c>
      <c r="C18" s="193" t="s">
        <v>186</v>
      </c>
      <c r="D18" s="193" t="s">
        <v>148</v>
      </c>
      <c r="E18" s="194">
        <v>5163</v>
      </c>
      <c r="F18" s="194">
        <v>133706.48699999999</v>
      </c>
      <c r="G18" s="194">
        <v>540197.64899999998</v>
      </c>
      <c r="H18" s="194">
        <v>526322.68900000001</v>
      </c>
      <c r="I18" s="194">
        <f t="shared" si="1"/>
        <v>1066520.338</v>
      </c>
      <c r="J18" s="194">
        <f t="shared" si="2"/>
        <v>-932813.85100000002</v>
      </c>
      <c r="K18" s="194">
        <f t="shared" si="3"/>
        <v>25897.05345729227</v>
      </c>
      <c r="L18" s="194">
        <f t="shared" si="3"/>
        <v>104628.63625798954</v>
      </c>
      <c r="M18" s="194">
        <f t="shared" si="3"/>
        <v>101941.25295370909</v>
      </c>
      <c r="N18" s="194">
        <f t="shared" si="3"/>
        <v>206569.88921169861</v>
      </c>
      <c r="O18" s="194">
        <f t="shared" si="3"/>
        <v>-180672.83575440635</v>
      </c>
    </row>
    <row r="19" spans="1:15">
      <c r="A19" s="165" t="s">
        <v>242</v>
      </c>
      <c r="B19" s="165">
        <f t="shared" si="0"/>
        <v>1100</v>
      </c>
      <c r="C19" s="165" t="s">
        <v>269</v>
      </c>
      <c r="D19" s="165" t="s">
        <v>109</v>
      </c>
      <c r="E19" s="170">
        <v>4572</v>
      </c>
      <c r="F19" s="170">
        <v>29128.676000000003</v>
      </c>
      <c r="G19" s="170">
        <v>305263.23800000001</v>
      </c>
      <c r="H19" s="170">
        <v>632707.29500000016</v>
      </c>
      <c r="I19" s="170">
        <f t="shared" si="1"/>
        <v>937970.53300000017</v>
      </c>
      <c r="J19" s="170">
        <f t="shared" si="2"/>
        <v>-908841.85700000019</v>
      </c>
      <c r="K19" s="170">
        <f t="shared" si="3"/>
        <v>6371.1014873140866</v>
      </c>
      <c r="L19" s="170">
        <f t="shared" si="3"/>
        <v>66767.987314085738</v>
      </c>
      <c r="M19" s="170">
        <f t="shared" si="3"/>
        <v>138387.42235345586</v>
      </c>
      <c r="N19" s="170">
        <f t="shared" si="3"/>
        <v>205155.40966754159</v>
      </c>
      <c r="O19" s="170">
        <f t="shared" si="3"/>
        <v>-198784.30818022753</v>
      </c>
    </row>
    <row r="20" spans="1:15">
      <c r="A20" s="193" t="s">
        <v>242</v>
      </c>
      <c r="B20" s="193">
        <f t="shared" si="0"/>
        <v>8000</v>
      </c>
      <c r="C20" s="193" t="s">
        <v>188</v>
      </c>
      <c r="D20" s="193" t="s">
        <v>152</v>
      </c>
      <c r="E20" s="194">
        <v>4444</v>
      </c>
      <c r="F20" s="194">
        <v>100774.51500000001</v>
      </c>
      <c r="G20" s="194">
        <v>459639.39600000007</v>
      </c>
      <c r="H20" s="194">
        <v>238834.72699999998</v>
      </c>
      <c r="I20" s="194">
        <f t="shared" si="1"/>
        <v>698474.12300000002</v>
      </c>
      <c r="J20" s="194">
        <f t="shared" si="2"/>
        <v>-597699.60800000001</v>
      </c>
      <c r="K20" s="194">
        <f t="shared" si="3"/>
        <v>22676.533528352837</v>
      </c>
      <c r="L20" s="194">
        <f t="shared" si="3"/>
        <v>103429.20702070207</v>
      </c>
      <c r="M20" s="194">
        <f t="shared" si="3"/>
        <v>53743.187893789378</v>
      </c>
      <c r="N20" s="194">
        <f t="shared" si="3"/>
        <v>157172.39491449145</v>
      </c>
      <c r="O20" s="194">
        <f t="shared" si="3"/>
        <v>-134495.86138613863</v>
      </c>
    </row>
    <row r="21" spans="1:15">
      <c r="A21" s="165" t="s">
        <v>242</v>
      </c>
      <c r="B21" s="165">
        <f t="shared" si="0"/>
        <v>5716</v>
      </c>
      <c r="C21" s="165" t="s">
        <v>781</v>
      </c>
      <c r="D21" s="165" t="s">
        <v>780</v>
      </c>
      <c r="E21" s="170">
        <v>4276</v>
      </c>
      <c r="F21" s="170">
        <v>220675.43700000006</v>
      </c>
      <c r="G21" s="170">
        <v>1095600.3209999998</v>
      </c>
      <c r="H21" s="170">
        <v>458694.76700000017</v>
      </c>
      <c r="I21" s="170">
        <f t="shared" si="1"/>
        <v>1554295.088</v>
      </c>
      <c r="J21" s="170">
        <f t="shared" si="2"/>
        <v>-1333619.6509999998</v>
      </c>
      <c r="K21" s="170">
        <f t="shared" si="3"/>
        <v>51607.913236669803</v>
      </c>
      <c r="L21" s="170">
        <f t="shared" si="3"/>
        <v>256220.84214218892</v>
      </c>
      <c r="M21" s="170">
        <f t="shared" si="3"/>
        <v>107271.92867165578</v>
      </c>
      <c r="N21" s="170">
        <f t="shared" si="3"/>
        <v>363492.77081384469</v>
      </c>
      <c r="O21" s="170">
        <f t="shared" si="3"/>
        <v>-311884.8575771749</v>
      </c>
    </row>
    <row r="22" spans="1:15">
      <c r="A22" s="193" t="s">
        <v>242</v>
      </c>
      <c r="B22" s="193">
        <f t="shared" si="0"/>
        <v>3609</v>
      </c>
      <c r="C22" s="193" t="s">
        <v>190</v>
      </c>
      <c r="D22" s="193" t="s">
        <v>121</v>
      </c>
      <c r="E22" s="194">
        <v>4100</v>
      </c>
      <c r="F22" s="194">
        <v>515407.56900000002</v>
      </c>
      <c r="G22" s="194">
        <v>431964.44000000006</v>
      </c>
      <c r="H22" s="194">
        <v>590653.41200000001</v>
      </c>
      <c r="I22" s="194">
        <f t="shared" si="1"/>
        <v>1022617.8520000001</v>
      </c>
      <c r="J22" s="194">
        <f t="shared" si="2"/>
        <v>-507210.28300000005</v>
      </c>
      <c r="K22" s="194">
        <f t="shared" si="3"/>
        <v>125709.16317073171</v>
      </c>
      <c r="L22" s="194">
        <f t="shared" si="3"/>
        <v>105357.1804878049</v>
      </c>
      <c r="M22" s="194">
        <f t="shared" si="3"/>
        <v>144061.80780487804</v>
      </c>
      <c r="N22" s="194">
        <f t="shared" si="3"/>
        <v>249418.98829268295</v>
      </c>
      <c r="O22" s="194">
        <f t="shared" si="3"/>
        <v>-123709.82512195123</v>
      </c>
    </row>
    <row r="23" spans="1:15">
      <c r="A23" s="165" t="s">
        <v>242</v>
      </c>
      <c r="B23" s="165">
        <f t="shared" si="0"/>
        <v>2510</v>
      </c>
      <c r="C23" s="165" t="s">
        <v>191</v>
      </c>
      <c r="D23" s="165" t="s">
        <v>117</v>
      </c>
      <c r="E23" s="170">
        <v>3897</v>
      </c>
      <c r="F23" s="170">
        <v>589687.55299999996</v>
      </c>
      <c r="G23" s="170">
        <v>671260.14399999997</v>
      </c>
      <c r="H23" s="170">
        <v>507062.00099999993</v>
      </c>
      <c r="I23" s="170">
        <f t="shared" si="1"/>
        <v>1178322.145</v>
      </c>
      <c r="J23" s="170">
        <f t="shared" si="2"/>
        <v>-588634.59200000006</v>
      </c>
      <c r="K23" s="170">
        <f t="shared" si="3"/>
        <v>151318.33538619449</v>
      </c>
      <c r="L23" s="170">
        <f t="shared" si="3"/>
        <v>172250.48601488321</v>
      </c>
      <c r="M23" s="170">
        <f t="shared" si="3"/>
        <v>130115.98691300998</v>
      </c>
      <c r="N23" s="170">
        <f t="shared" si="3"/>
        <v>302366.47292789328</v>
      </c>
      <c r="O23" s="170">
        <f t="shared" si="3"/>
        <v>-151048.13754169876</v>
      </c>
    </row>
    <row r="24" spans="1:15">
      <c r="A24" s="193" t="s">
        <v>242</v>
      </c>
      <c r="B24" s="193">
        <f t="shared" si="0"/>
        <v>4200</v>
      </c>
      <c r="C24" s="193" t="s">
        <v>189</v>
      </c>
      <c r="D24" s="193" t="s">
        <v>127</v>
      </c>
      <c r="E24" s="194">
        <v>3797</v>
      </c>
      <c r="F24" s="194">
        <v>667031.96600000025</v>
      </c>
      <c r="G24" s="194">
        <v>689921.78599999996</v>
      </c>
      <c r="H24" s="194">
        <v>458355.62400000001</v>
      </c>
      <c r="I24" s="194">
        <f t="shared" si="1"/>
        <v>1148277.4099999999</v>
      </c>
      <c r="J24" s="194">
        <f t="shared" si="2"/>
        <v>-481245.44399999967</v>
      </c>
      <c r="K24" s="194">
        <f t="shared" si="3"/>
        <v>175673.41743481703</v>
      </c>
      <c r="L24" s="194">
        <f t="shared" si="3"/>
        <v>181701.81353700289</v>
      </c>
      <c r="M24" s="194">
        <f t="shared" si="3"/>
        <v>120715.20252831184</v>
      </c>
      <c r="N24" s="194">
        <f t="shared" si="3"/>
        <v>302417.0160653147</v>
      </c>
      <c r="O24" s="194">
        <f t="shared" si="3"/>
        <v>-126743.59863049767</v>
      </c>
    </row>
    <row r="25" spans="1:15">
      <c r="A25" s="165" t="s">
        <v>242</v>
      </c>
      <c r="B25" s="165">
        <f t="shared" si="0"/>
        <v>2300</v>
      </c>
      <c r="C25" s="165" t="s">
        <v>192</v>
      </c>
      <c r="D25" s="165" t="s">
        <v>115</v>
      </c>
      <c r="E25" s="170">
        <v>3579</v>
      </c>
      <c r="F25" s="170">
        <v>55806.652000000002</v>
      </c>
      <c r="G25" s="170">
        <v>429587.81200000003</v>
      </c>
      <c r="H25" s="170">
        <v>235653.79800000001</v>
      </c>
      <c r="I25" s="170">
        <f t="shared" si="1"/>
        <v>665241.6100000001</v>
      </c>
      <c r="J25" s="170">
        <f t="shared" si="2"/>
        <v>-609434.9580000001</v>
      </c>
      <c r="K25" s="170">
        <f t="shared" si="3"/>
        <v>15592.805811679242</v>
      </c>
      <c r="L25" s="170">
        <f t="shared" si="3"/>
        <v>120030.12349818385</v>
      </c>
      <c r="M25" s="170">
        <f t="shared" si="3"/>
        <v>65843.475272422467</v>
      </c>
      <c r="N25" s="170">
        <f t="shared" si="3"/>
        <v>185873.59877060636</v>
      </c>
      <c r="O25" s="170">
        <f t="shared" si="3"/>
        <v>-170280.79295892711</v>
      </c>
    </row>
    <row r="26" spans="1:15">
      <c r="A26" s="193" t="s">
        <v>242</v>
      </c>
      <c r="B26" s="193">
        <f t="shared" si="0"/>
        <v>8716</v>
      </c>
      <c r="C26" s="193" t="s">
        <v>194</v>
      </c>
      <c r="D26" s="193" t="s">
        <v>161</v>
      </c>
      <c r="E26" s="194">
        <v>3265</v>
      </c>
      <c r="F26" s="194">
        <v>48131.102999999996</v>
      </c>
      <c r="G26" s="194">
        <v>315811.33599999989</v>
      </c>
      <c r="H26" s="194">
        <v>353059.9420000001</v>
      </c>
      <c r="I26" s="194">
        <f t="shared" si="1"/>
        <v>668871.27799999993</v>
      </c>
      <c r="J26" s="194">
        <f t="shared" si="2"/>
        <v>-620740.17499999993</v>
      </c>
      <c r="K26" s="194">
        <f t="shared" si="3"/>
        <v>14741.532312404286</v>
      </c>
      <c r="L26" s="194">
        <f t="shared" si="3"/>
        <v>96726.289739663058</v>
      </c>
      <c r="M26" s="194">
        <f t="shared" si="3"/>
        <v>108134.74486983159</v>
      </c>
      <c r="N26" s="194">
        <f t="shared" si="3"/>
        <v>204861.03460949461</v>
      </c>
      <c r="O26" s="194">
        <f t="shared" si="3"/>
        <v>-190119.50229709031</v>
      </c>
    </row>
    <row r="27" spans="1:15">
      <c r="A27" s="165" t="s">
        <v>242</v>
      </c>
      <c r="B27" s="165">
        <f t="shared" si="0"/>
        <v>6100</v>
      </c>
      <c r="C27" s="165" t="s">
        <v>193</v>
      </c>
      <c r="D27" s="165" t="s">
        <v>138</v>
      </c>
      <c r="E27" s="170">
        <v>3081</v>
      </c>
      <c r="F27" s="170">
        <v>777740.51399999997</v>
      </c>
      <c r="G27" s="170">
        <v>892890.65399999998</v>
      </c>
      <c r="H27" s="170">
        <v>200875.01199999999</v>
      </c>
      <c r="I27" s="170">
        <f t="shared" si="1"/>
        <v>1093765.666</v>
      </c>
      <c r="J27" s="170">
        <f t="shared" si="2"/>
        <v>-316025.152</v>
      </c>
      <c r="K27" s="170">
        <f t="shared" si="3"/>
        <v>252431.19571567673</v>
      </c>
      <c r="L27" s="170">
        <f t="shared" si="3"/>
        <v>289805.47030185006</v>
      </c>
      <c r="M27" s="170">
        <f t="shared" si="3"/>
        <v>65197.991561181421</v>
      </c>
      <c r="N27" s="170">
        <f t="shared" si="3"/>
        <v>355003.46186303149</v>
      </c>
      <c r="O27" s="170">
        <f t="shared" si="3"/>
        <v>-102572.26614735475</v>
      </c>
    </row>
    <row r="28" spans="1:15">
      <c r="A28" s="193" t="s">
        <v>242</v>
      </c>
      <c r="B28" s="193">
        <f t="shared" si="0"/>
        <v>8717</v>
      </c>
      <c r="C28" s="193" t="s">
        <v>196</v>
      </c>
      <c r="D28" s="193" t="s">
        <v>162</v>
      </c>
      <c r="E28" s="194">
        <v>2631</v>
      </c>
      <c r="F28" s="194">
        <v>33631.371999999996</v>
      </c>
      <c r="G28" s="194">
        <v>320692.01500000001</v>
      </c>
      <c r="H28" s="194">
        <v>153753.42199999999</v>
      </c>
      <c r="I28" s="194">
        <f t="shared" si="1"/>
        <v>474445.43700000003</v>
      </c>
      <c r="J28" s="194">
        <f t="shared" si="2"/>
        <v>-440814.06500000006</v>
      </c>
      <c r="K28" s="194">
        <f t="shared" si="3"/>
        <v>12782.733561383504</v>
      </c>
      <c r="L28" s="194">
        <f t="shared" si="3"/>
        <v>121889.78145191944</v>
      </c>
      <c r="M28" s="194">
        <f t="shared" si="3"/>
        <v>58439.156974534395</v>
      </c>
      <c r="N28" s="194">
        <f t="shared" si="3"/>
        <v>180328.93842645385</v>
      </c>
      <c r="O28" s="194">
        <f t="shared" si="3"/>
        <v>-167546.20486507035</v>
      </c>
    </row>
    <row r="29" spans="1:15">
      <c r="A29" s="165" t="s">
        <v>242</v>
      </c>
      <c r="B29" s="165">
        <f t="shared" si="0"/>
        <v>8401</v>
      </c>
      <c r="C29" s="165" t="s">
        <v>195</v>
      </c>
      <c r="D29" s="165" t="s">
        <v>154</v>
      </c>
      <c r="E29" s="170">
        <v>2487</v>
      </c>
      <c r="F29" s="170">
        <v>43070.627999999997</v>
      </c>
      <c r="G29" s="170">
        <v>268270.5</v>
      </c>
      <c r="H29" s="170">
        <v>136695.04699999999</v>
      </c>
      <c r="I29" s="170">
        <f t="shared" si="1"/>
        <v>404965.54700000002</v>
      </c>
      <c r="J29" s="170">
        <f t="shared" si="2"/>
        <v>-361894.91899999999</v>
      </c>
      <c r="K29" s="170">
        <f t="shared" si="3"/>
        <v>17318.306393244871</v>
      </c>
      <c r="L29" s="170">
        <f t="shared" si="3"/>
        <v>107869.11942098915</v>
      </c>
      <c r="M29" s="170">
        <f t="shared" si="3"/>
        <v>54963.830719742662</v>
      </c>
      <c r="N29" s="170">
        <f t="shared" si="3"/>
        <v>162832.95014073182</v>
      </c>
      <c r="O29" s="170">
        <f t="shared" si="3"/>
        <v>-145514.64374748693</v>
      </c>
    </row>
    <row r="30" spans="1:15">
      <c r="A30" s="193" t="s">
        <v>242</v>
      </c>
      <c r="B30" s="193">
        <f t="shared" si="0"/>
        <v>8613</v>
      </c>
      <c r="C30" s="193" t="s">
        <v>198</v>
      </c>
      <c r="D30" s="193" t="s">
        <v>158</v>
      </c>
      <c r="E30" s="194">
        <v>2007</v>
      </c>
      <c r="F30" s="194">
        <v>18109.494999999999</v>
      </c>
      <c r="G30" s="194">
        <v>21846.435000000001</v>
      </c>
      <c r="H30" s="194">
        <v>151845.82799999998</v>
      </c>
      <c r="I30" s="194">
        <f t="shared" si="1"/>
        <v>173692.26299999998</v>
      </c>
      <c r="J30" s="194">
        <f t="shared" si="2"/>
        <v>-155582.76799999998</v>
      </c>
      <c r="K30" s="194">
        <f t="shared" si="3"/>
        <v>9023.1664175386159</v>
      </c>
      <c r="L30" s="194">
        <f t="shared" si="3"/>
        <v>10885.119581464874</v>
      </c>
      <c r="M30" s="194">
        <f t="shared" si="3"/>
        <v>75658.110612855002</v>
      </c>
      <c r="N30" s="194">
        <f t="shared" si="3"/>
        <v>86543.230194319869</v>
      </c>
      <c r="O30" s="194">
        <f t="shared" si="3"/>
        <v>-77520.063776781259</v>
      </c>
    </row>
    <row r="31" spans="1:15">
      <c r="A31" s="165" t="s">
        <v>242</v>
      </c>
      <c r="B31" s="165">
        <f t="shared" si="0"/>
        <v>6250</v>
      </c>
      <c r="C31" s="165" t="s">
        <v>197</v>
      </c>
      <c r="D31" s="165" t="s">
        <v>139</v>
      </c>
      <c r="E31" s="170">
        <v>1973</v>
      </c>
      <c r="F31" s="170">
        <v>106492.978</v>
      </c>
      <c r="G31" s="170">
        <v>350964.27900000004</v>
      </c>
      <c r="H31" s="170">
        <v>176634.071</v>
      </c>
      <c r="I31" s="170">
        <f t="shared" si="1"/>
        <v>527598.35000000009</v>
      </c>
      <c r="J31" s="170">
        <f t="shared" si="2"/>
        <v>-421105.37200000009</v>
      </c>
      <c r="K31" s="170">
        <f t="shared" si="3"/>
        <v>53975.15357323872</v>
      </c>
      <c r="L31" s="170">
        <f t="shared" si="3"/>
        <v>177883.56766345669</v>
      </c>
      <c r="M31" s="170">
        <f t="shared" si="3"/>
        <v>89525.631525595541</v>
      </c>
      <c r="N31" s="170">
        <f t="shared" si="3"/>
        <v>267409.19918905222</v>
      </c>
      <c r="O31" s="170">
        <f t="shared" si="3"/>
        <v>-213434.04561581352</v>
      </c>
    </row>
    <row r="32" spans="1:15">
      <c r="A32" s="193" t="s">
        <v>242</v>
      </c>
      <c r="B32" s="193">
        <f t="shared" si="0"/>
        <v>8614</v>
      </c>
      <c r="C32" s="193" t="s">
        <v>200</v>
      </c>
      <c r="D32" s="193" t="s">
        <v>159</v>
      </c>
      <c r="E32" s="194">
        <v>1867</v>
      </c>
      <c r="F32" s="194">
        <v>3537.4</v>
      </c>
      <c r="G32" s="194">
        <v>15599.449000000001</v>
      </c>
      <c r="H32" s="194">
        <v>142313.74</v>
      </c>
      <c r="I32" s="194">
        <f t="shared" si="1"/>
        <v>157913.18899999998</v>
      </c>
      <c r="J32" s="194">
        <f t="shared" si="2"/>
        <v>-154375.78899999999</v>
      </c>
      <c r="K32" s="194">
        <f t="shared" si="3"/>
        <v>1894.6973754686665</v>
      </c>
      <c r="L32" s="194">
        <f t="shared" si="3"/>
        <v>8355.355650776648</v>
      </c>
      <c r="M32" s="194">
        <f t="shared" si="3"/>
        <v>76225.8918050348</v>
      </c>
      <c r="N32" s="194">
        <f t="shared" si="3"/>
        <v>84581.247455811448</v>
      </c>
      <c r="O32" s="194">
        <f t="shared" si="3"/>
        <v>-82686.550080342786</v>
      </c>
    </row>
    <row r="33" spans="1:15">
      <c r="A33" s="165" t="s">
        <v>242</v>
      </c>
      <c r="B33" s="165">
        <f t="shared" si="0"/>
        <v>6400</v>
      </c>
      <c r="C33" s="165" t="s">
        <v>199</v>
      </c>
      <c r="D33" s="165" t="s">
        <v>140</v>
      </c>
      <c r="E33" s="170">
        <v>1866</v>
      </c>
      <c r="F33" s="170">
        <v>8089.3140000000003</v>
      </c>
      <c r="G33" s="170">
        <v>273556.36399999994</v>
      </c>
      <c r="H33" s="170">
        <v>135065.73200000002</v>
      </c>
      <c r="I33" s="170">
        <f t="shared" si="1"/>
        <v>408622.09599999996</v>
      </c>
      <c r="J33" s="170">
        <f t="shared" si="2"/>
        <v>-400532.78199999995</v>
      </c>
      <c r="K33" s="170">
        <f t="shared" si="3"/>
        <v>4335.1093247588433</v>
      </c>
      <c r="L33" s="170">
        <f t="shared" si="3"/>
        <v>146600.40943193994</v>
      </c>
      <c r="M33" s="170">
        <f t="shared" si="3"/>
        <v>72382.493033226172</v>
      </c>
      <c r="N33" s="170">
        <f t="shared" si="3"/>
        <v>218982.90246516612</v>
      </c>
      <c r="O33" s="170">
        <f t="shared" si="3"/>
        <v>-214647.79314040727</v>
      </c>
    </row>
    <row r="34" spans="1:15">
      <c r="A34" s="193" t="s">
        <v>242</v>
      </c>
      <c r="B34" s="193">
        <f t="shared" si="0"/>
        <v>3714</v>
      </c>
      <c r="C34" s="193" t="s">
        <v>201</v>
      </c>
      <c r="D34" s="193" t="s">
        <v>124</v>
      </c>
      <c r="E34" s="194">
        <v>1617</v>
      </c>
      <c r="F34" s="194">
        <v>22765.22</v>
      </c>
      <c r="G34" s="194">
        <v>41944.362000000001</v>
      </c>
      <c r="H34" s="194">
        <v>254157.02099999998</v>
      </c>
      <c r="I34" s="194">
        <f t="shared" si="1"/>
        <v>296101.38299999997</v>
      </c>
      <c r="J34" s="194">
        <f t="shared" si="2"/>
        <v>-273336.16299999994</v>
      </c>
      <c r="K34" s="194">
        <f t="shared" si="3"/>
        <v>14078.676561533704</v>
      </c>
      <c r="L34" s="194">
        <f t="shared" si="3"/>
        <v>25939.617810760668</v>
      </c>
      <c r="M34" s="194">
        <f t="shared" si="3"/>
        <v>157178.120593692</v>
      </c>
      <c r="N34" s="194">
        <f t="shared" si="3"/>
        <v>183117.73840445266</v>
      </c>
      <c r="O34" s="194">
        <f t="shared" si="3"/>
        <v>-169039.06184291895</v>
      </c>
    </row>
    <row r="35" spans="1:15">
      <c r="A35" s="165" t="s">
        <v>242</v>
      </c>
      <c r="B35" s="165">
        <f t="shared" si="0"/>
        <v>2506</v>
      </c>
      <c r="C35" s="165" t="s">
        <v>202</v>
      </c>
      <c r="D35" s="165" t="s">
        <v>116</v>
      </c>
      <c r="E35" s="170">
        <v>1500</v>
      </c>
      <c r="F35" s="170">
        <v>81610.171000000002</v>
      </c>
      <c r="G35" s="170">
        <v>44388.827000000005</v>
      </c>
      <c r="H35" s="170">
        <v>270104.29300000001</v>
      </c>
      <c r="I35" s="170">
        <f t="shared" si="1"/>
        <v>314493.12</v>
      </c>
      <c r="J35" s="170">
        <f t="shared" si="2"/>
        <v>-232882.94899999999</v>
      </c>
      <c r="K35" s="170">
        <f t="shared" si="3"/>
        <v>54406.780666666673</v>
      </c>
      <c r="L35" s="170">
        <f t="shared" si="3"/>
        <v>29592.551333333337</v>
      </c>
      <c r="M35" s="170">
        <f t="shared" si="3"/>
        <v>180069.52866666665</v>
      </c>
      <c r="N35" s="170">
        <f t="shared" si="3"/>
        <v>209662.08000000002</v>
      </c>
      <c r="O35" s="170">
        <f t="shared" si="3"/>
        <v>-155255.29933333333</v>
      </c>
    </row>
    <row r="36" spans="1:15">
      <c r="A36" s="193" t="s">
        <v>242</v>
      </c>
      <c r="B36" s="193">
        <f t="shared" si="0"/>
        <v>6613</v>
      </c>
      <c r="C36" s="193" t="s">
        <v>782</v>
      </c>
      <c r="D36" s="193" t="s">
        <v>146</v>
      </c>
      <c r="E36" s="194">
        <v>1410</v>
      </c>
      <c r="F36" s="194">
        <v>3067.76</v>
      </c>
      <c r="G36" s="194">
        <v>21746.684000000001</v>
      </c>
      <c r="H36" s="194">
        <v>90620.048999999999</v>
      </c>
      <c r="I36" s="194">
        <f t="shared" si="1"/>
        <v>112366.73300000001</v>
      </c>
      <c r="J36" s="194">
        <f t="shared" si="2"/>
        <v>-109298.97300000001</v>
      </c>
      <c r="K36" s="194">
        <f t="shared" si="3"/>
        <v>2175.7163120567379</v>
      </c>
      <c r="L36" s="194">
        <f t="shared" si="3"/>
        <v>15423.180141843972</v>
      </c>
      <c r="M36" s="194">
        <f t="shared" si="3"/>
        <v>64269.538297872343</v>
      </c>
      <c r="N36" s="194">
        <f t="shared" si="3"/>
        <v>79692.718439716322</v>
      </c>
      <c r="O36" s="194">
        <f t="shared" si="3"/>
        <v>-77517.00212765958</v>
      </c>
    </row>
    <row r="37" spans="1:15">
      <c r="A37" s="165" t="s">
        <v>242</v>
      </c>
      <c r="B37" s="165">
        <f t="shared" si="0"/>
        <v>8721</v>
      </c>
      <c r="C37" s="165" t="s">
        <v>204</v>
      </c>
      <c r="D37" s="165" t="s">
        <v>165</v>
      </c>
      <c r="E37" s="170">
        <v>1322</v>
      </c>
      <c r="F37" s="170">
        <v>3201.422</v>
      </c>
      <c r="G37" s="170"/>
      <c r="H37" s="170">
        <v>98515.892000000007</v>
      </c>
      <c r="I37" s="170">
        <f t="shared" si="1"/>
        <v>98515.892000000007</v>
      </c>
      <c r="J37" s="170">
        <f t="shared" si="2"/>
        <v>-95314.47</v>
      </c>
      <c r="K37" s="170">
        <f t="shared" si="3"/>
        <v>2421.6505295007569</v>
      </c>
      <c r="L37" s="170">
        <f t="shared" si="3"/>
        <v>0</v>
      </c>
      <c r="M37" s="170">
        <f t="shared" si="3"/>
        <v>74520.341906202724</v>
      </c>
      <c r="N37" s="170">
        <f t="shared" si="3"/>
        <v>74520.341906202724</v>
      </c>
      <c r="O37" s="170">
        <f t="shared" si="3"/>
        <v>-72098.691376701958</v>
      </c>
    </row>
    <row r="38" spans="1:15">
      <c r="A38" s="193" t="s">
        <v>242</v>
      </c>
      <c r="B38" s="193">
        <f t="shared" si="0"/>
        <v>3716</v>
      </c>
      <c r="C38" s="193" t="s">
        <v>783</v>
      </c>
      <c r="D38" s="193" t="s">
        <v>778</v>
      </c>
      <c r="E38" s="194">
        <v>1266</v>
      </c>
      <c r="F38" s="194">
        <v>8461.2199999999993</v>
      </c>
      <c r="G38" s="194">
        <v>40690.565000000002</v>
      </c>
      <c r="H38" s="194">
        <v>58681.465000000004</v>
      </c>
      <c r="I38" s="194">
        <f t="shared" si="1"/>
        <v>99372.03</v>
      </c>
      <c r="J38" s="194">
        <f t="shared" si="2"/>
        <v>-90910.81</v>
      </c>
      <c r="K38" s="194">
        <f t="shared" si="3"/>
        <v>6683.4281200631904</v>
      </c>
      <c r="L38" s="194">
        <f t="shared" si="3"/>
        <v>32141.046603475515</v>
      </c>
      <c r="M38" s="194">
        <f t="shared" si="3"/>
        <v>46351.868088467621</v>
      </c>
      <c r="N38" s="194">
        <f t="shared" si="3"/>
        <v>78492.914691943122</v>
      </c>
      <c r="O38" s="194">
        <f t="shared" si="3"/>
        <v>-71809.486571879926</v>
      </c>
    </row>
    <row r="39" spans="1:15">
      <c r="A39" s="165" t="s">
        <v>242</v>
      </c>
      <c r="B39" s="165">
        <f t="shared" si="0"/>
        <v>5613</v>
      </c>
      <c r="C39" s="165" t="s">
        <v>784</v>
      </c>
      <c r="D39" s="165" t="s">
        <v>779</v>
      </c>
      <c r="E39" s="170">
        <v>1263</v>
      </c>
      <c r="F39" s="170">
        <v>2293.3420000000001</v>
      </c>
      <c r="G39" s="170">
        <v>32819.907999999996</v>
      </c>
      <c r="H39" s="170">
        <v>221781.39199999999</v>
      </c>
      <c r="I39" s="170">
        <f t="shared" si="1"/>
        <v>254601.3</v>
      </c>
      <c r="J39" s="170">
        <f t="shared" si="2"/>
        <v>-252307.95799999998</v>
      </c>
      <c r="K39" s="170">
        <f t="shared" si="3"/>
        <v>1815.7893903404595</v>
      </c>
      <c r="L39" s="170">
        <f t="shared" si="3"/>
        <v>25985.675376088675</v>
      </c>
      <c r="M39" s="170">
        <f t="shared" si="3"/>
        <v>175598.88519398257</v>
      </c>
      <c r="N39" s="170">
        <f t="shared" si="3"/>
        <v>201584.56057007125</v>
      </c>
      <c r="O39" s="170">
        <f t="shared" si="3"/>
        <v>-199768.77117973077</v>
      </c>
    </row>
    <row r="40" spans="1:15">
      <c r="A40" s="193" t="s">
        <v>242</v>
      </c>
      <c r="B40" s="193">
        <f t="shared" si="0"/>
        <v>5508</v>
      </c>
      <c r="C40" s="193" t="s">
        <v>203</v>
      </c>
      <c r="D40" s="193" t="s">
        <v>135</v>
      </c>
      <c r="E40" s="194">
        <v>1212</v>
      </c>
      <c r="F40" s="194">
        <v>57417.353000000003</v>
      </c>
      <c r="G40" s="194">
        <v>72104.058000000005</v>
      </c>
      <c r="H40" s="194">
        <v>215363.88499999998</v>
      </c>
      <c r="I40" s="194">
        <f t="shared" si="1"/>
        <v>287467.94299999997</v>
      </c>
      <c r="J40" s="194">
        <f t="shared" si="2"/>
        <v>-230050.58999999997</v>
      </c>
      <c r="K40" s="194">
        <f t="shared" ref="K40:O71" si="4">(F40/$E40)*1000</f>
        <v>47374.053630363036</v>
      </c>
      <c r="L40" s="194">
        <f t="shared" si="4"/>
        <v>59491.797029702975</v>
      </c>
      <c r="M40" s="194">
        <f t="shared" si="4"/>
        <v>177692.97442244223</v>
      </c>
      <c r="N40" s="194">
        <f t="shared" si="4"/>
        <v>237184.77145214519</v>
      </c>
      <c r="O40" s="194">
        <f t="shared" si="4"/>
        <v>-189810.71782178216</v>
      </c>
    </row>
    <row r="41" spans="1:15">
      <c r="A41" s="165" t="s">
        <v>242</v>
      </c>
      <c r="B41" s="165">
        <f t="shared" si="0"/>
        <v>6513</v>
      </c>
      <c r="C41" s="165" t="s">
        <v>205</v>
      </c>
      <c r="D41" s="165" t="s">
        <v>141</v>
      </c>
      <c r="E41" s="170">
        <v>1162</v>
      </c>
      <c r="F41" s="170">
        <v>1099.7040000000002</v>
      </c>
      <c r="G41" s="170">
        <v>9875.5300000000007</v>
      </c>
      <c r="H41" s="170">
        <v>75025.438999999998</v>
      </c>
      <c r="I41" s="170">
        <f t="shared" si="1"/>
        <v>84900.968999999997</v>
      </c>
      <c r="J41" s="170">
        <f t="shared" si="2"/>
        <v>-83801.264999999999</v>
      </c>
      <c r="K41" s="170">
        <f t="shared" si="4"/>
        <v>946.38898450946658</v>
      </c>
      <c r="L41" s="170">
        <f t="shared" si="4"/>
        <v>8498.7349397590369</v>
      </c>
      <c r="M41" s="170">
        <f t="shared" si="4"/>
        <v>64565.782271944925</v>
      </c>
      <c r="N41" s="170">
        <f t="shared" si="4"/>
        <v>73064.517211703962</v>
      </c>
      <c r="O41" s="170">
        <f t="shared" si="4"/>
        <v>-72118.128227194495</v>
      </c>
    </row>
    <row r="42" spans="1:15">
      <c r="A42" s="193" t="s">
        <v>242</v>
      </c>
      <c r="B42" s="193">
        <f t="shared" si="0"/>
        <v>4607</v>
      </c>
      <c r="C42" s="193" t="s">
        <v>206</v>
      </c>
      <c r="D42" s="193" t="s">
        <v>130</v>
      </c>
      <c r="E42" s="194">
        <v>1106</v>
      </c>
      <c r="F42" s="194">
        <v>21702.01</v>
      </c>
      <c r="G42" s="194">
        <v>48601.279999999999</v>
      </c>
      <c r="H42" s="194">
        <v>59876.687999999995</v>
      </c>
      <c r="I42" s="194">
        <f t="shared" si="1"/>
        <v>108477.96799999999</v>
      </c>
      <c r="J42" s="194">
        <f t="shared" si="2"/>
        <v>-86775.957999999999</v>
      </c>
      <c r="K42" s="194">
        <f t="shared" si="4"/>
        <v>19622.070524412295</v>
      </c>
      <c r="L42" s="194">
        <f t="shared" si="4"/>
        <v>43943.291139240508</v>
      </c>
      <c r="M42" s="194">
        <f t="shared" si="4"/>
        <v>54138.054249547917</v>
      </c>
      <c r="N42" s="194">
        <f t="shared" si="4"/>
        <v>98081.345388788424</v>
      </c>
      <c r="O42" s="194">
        <f t="shared" si="4"/>
        <v>-78459.27486437613</v>
      </c>
    </row>
    <row r="43" spans="1:15">
      <c r="A43" s="165" t="s">
        <v>242</v>
      </c>
      <c r="B43" s="165">
        <f t="shared" si="0"/>
        <v>4100</v>
      </c>
      <c r="C43" s="165" t="s">
        <v>207</v>
      </c>
      <c r="D43" s="165" t="s">
        <v>126</v>
      </c>
      <c r="E43" s="170">
        <v>989</v>
      </c>
      <c r="F43" s="170">
        <v>69623.204000000012</v>
      </c>
      <c r="G43" s="170">
        <v>131641.37099999998</v>
      </c>
      <c r="H43" s="170">
        <v>135363.48500000002</v>
      </c>
      <c r="I43" s="170">
        <f t="shared" si="1"/>
        <v>267004.85600000003</v>
      </c>
      <c r="J43" s="170">
        <f t="shared" si="2"/>
        <v>-197381.652</v>
      </c>
      <c r="K43" s="170">
        <f t="shared" si="4"/>
        <v>70397.577350859458</v>
      </c>
      <c r="L43" s="170">
        <f t="shared" si="4"/>
        <v>133105.53185035387</v>
      </c>
      <c r="M43" s="170">
        <f t="shared" si="4"/>
        <v>136869.04448938323</v>
      </c>
      <c r="N43" s="170">
        <f t="shared" si="4"/>
        <v>269974.57633973716</v>
      </c>
      <c r="O43" s="170">
        <f t="shared" si="4"/>
        <v>-199576.99898887766</v>
      </c>
    </row>
    <row r="44" spans="1:15">
      <c r="A44" s="193" t="s">
        <v>242</v>
      </c>
      <c r="B44" s="193">
        <f t="shared" si="0"/>
        <v>8508</v>
      </c>
      <c r="C44" s="193" t="s">
        <v>210</v>
      </c>
      <c r="D44" s="193" t="s">
        <v>155</v>
      </c>
      <c r="E44" s="194">
        <v>881</v>
      </c>
      <c r="F44" s="194">
        <v>550.08999999999992</v>
      </c>
      <c r="G44" s="194">
        <v>526.96500000000003</v>
      </c>
      <c r="H44" s="194">
        <v>54577.020000000004</v>
      </c>
      <c r="I44" s="194">
        <f t="shared" si="1"/>
        <v>55103.985000000001</v>
      </c>
      <c r="J44" s="194">
        <f t="shared" si="2"/>
        <v>-54553.895000000004</v>
      </c>
      <c r="K44" s="194">
        <f t="shared" si="4"/>
        <v>624.39273552780912</v>
      </c>
      <c r="L44" s="194">
        <f t="shared" si="4"/>
        <v>598.14415437003413</v>
      </c>
      <c r="M44" s="194">
        <f t="shared" si="4"/>
        <v>61948.94438138479</v>
      </c>
      <c r="N44" s="194">
        <f t="shared" si="4"/>
        <v>62547.088535754825</v>
      </c>
      <c r="O44" s="194">
        <f t="shared" si="4"/>
        <v>-61922.695800227018</v>
      </c>
    </row>
    <row r="45" spans="1:15">
      <c r="A45" s="165" t="s">
        <v>242</v>
      </c>
      <c r="B45" s="165">
        <f t="shared" si="0"/>
        <v>8710</v>
      </c>
      <c r="C45" s="165" t="s">
        <v>209</v>
      </c>
      <c r="D45" s="165" t="s">
        <v>160</v>
      </c>
      <c r="E45" s="170">
        <v>865</v>
      </c>
      <c r="F45" s="170">
        <v>112846.57900000001</v>
      </c>
      <c r="G45" s="170">
        <v>132329.23199999999</v>
      </c>
      <c r="H45" s="170">
        <v>73055.597999999998</v>
      </c>
      <c r="I45" s="170">
        <f t="shared" si="1"/>
        <v>205384.83</v>
      </c>
      <c r="J45" s="170">
        <f t="shared" si="2"/>
        <v>-92538.250999999975</v>
      </c>
      <c r="K45" s="170">
        <f t="shared" si="4"/>
        <v>130458.47283236995</v>
      </c>
      <c r="L45" s="170">
        <f t="shared" si="4"/>
        <v>152981.77109826589</v>
      </c>
      <c r="M45" s="170">
        <f t="shared" si="4"/>
        <v>84457.338728323695</v>
      </c>
      <c r="N45" s="170">
        <f t="shared" si="4"/>
        <v>237439.10982658959</v>
      </c>
      <c r="O45" s="170">
        <f t="shared" si="4"/>
        <v>-106980.63699421962</v>
      </c>
    </row>
    <row r="46" spans="1:15">
      <c r="A46" s="193" t="s">
        <v>242</v>
      </c>
      <c r="B46" s="193">
        <f t="shared" si="0"/>
        <v>3709</v>
      </c>
      <c r="C46" s="193" t="s">
        <v>208</v>
      </c>
      <c r="D46" s="193" t="s">
        <v>122</v>
      </c>
      <c r="E46" s="194">
        <v>821</v>
      </c>
      <c r="F46" s="194">
        <v>2428.134</v>
      </c>
      <c r="G46" s="194">
        <v>9484.0540000000001</v>
      </c>
      <c r="H46" s="194">
        <v>112293.603</v>
      </c>
      <c r="I46" s="194">
        <f t="shared" si="1"/>
        <v>121777.65700000001</v>
      </c>
      <c r="J46" s="194">
        <f t="shared" si="2"/>
        <v>-119349.523</v>
      </c>
      <c r="K46" s="194">
        <f t="shared" si="4"/>
        <v>2957.5322777101096</v>
      </c>
      <c r="L46" s="194">
        <f t="shared" si="4"/>
        <v>11551.83191230207</v>
      </c>
      <c r="M46" s="194">
        <f t="shared" si="4"/>
        <v>136776.61753958589</v>
      </c>
      <c r="N46" s="194">
        <f t="shared" si="4"/>
        <v>148328.44945188795</v>
      </c>
      <c r="O46" s="194">
        <f t="shared" si="4"/>
        <v>-145370.91717417783</v>
      </c>
    </row>
    <row r="47" spans="1:15">
      <c r="A47" s="165" t="s">
        <v>242</v>
      </c>
      <c r="B47" s="165">
        <f t="shared" si="0"/>
        <v>6515</v>
      </c>
      <c r="C47" s="165" t="s">
        <v>212</v>
      </c>
      <c r="D47" s="165" t="s">
        <v>142</v>
      </c>
      <c r="E47" s="170">
        <v>791</v>
      </c>
      <c r="F47" s="170">
        <v>2110.3810000000003</v>
      </c>
      <c r="G47" s="170">
        <v>10066.032000000001</v>
      </c>
      <c r="H47" s="170">
        <v>47480.146000000008</v>
      </c>
      <c r="I47" s="170">
        <f t="shared" si="1"/>
        <v>57546.178000000007</v>
      </c>
      <c r="J47" s="170">
        <f t="shared" si="2"/>
        <v>-55435.797000000006</v>
      </c>
      <c r="K47" s="170">
        <f t="shared" si="4"/>
        <v>2667.9911504424781</v>
      </c>
      <c r="L47" s="170">
        <f t="shared" si="4"/>
        <v>12725.704171934261</v>
      </c>
      <c r="M47" s="170">
        <f t="shared" si="4"/>
        <v>60025.469026548686</v>
      </c>
      <c r="N47" s="170">
        <f t="shared" si="4"/>
        <v>72751.173198482938</v>
      </c>
      <c r="O47" s="170">
        <f t="shared" si="4"/>
        <v>-70083.182048040457</v>
      </c>
    </row>
    <row r="48" spans="1:15">
      <c r="A48" s="193" t="s">
        <v>242</v>
      </c>
      <c r="B48" s="193">
        <f t="shared" si="0"/>
        <v>3511</v>
      </c>
      <c r="C48" s="193" t="s">
        <v>214</v>
      </c>
      <c r="D48" s="193" t="s">
        <v>120</v>
      </c>
      <c r="E48" s="194">
        <v>727</v>
      </c>
      <c r="F48" s="194">
        <v>1932.078</v>
      </c>
      <c r="G48" s="194">
        <v>57124.360999999997</v>
      </c>
      <c r="H48" s="194">
        <v>56614.289000000012</v>
      </c>
      <c r="I48" s="194">
        <f t="shared" si="1"/>
        <v>113738.65000000001</v>
      </c>
      <c r="J48" s="194">
        <f t="shared" si="2"/>
        <v>-111806.57200000001</v>
      </c>
      <c r="K48" s="194">
        <f t="shared" si="4"/>
        <v>2657.6038514442916</v>
      </c>
      <c r="L48" s="194">
        <f t="shared" si="4"/>
        <v>78575.462173314983</v>
      </c>
      <c r="M48" s="194">
        <f t="shared" si="4"/>
        <v>77873.850068775806</v>
      </c>
      <c r="N48" s="194">
        <f t="shared" si="4"/>
        <v>156449.31224209079</v>
      </c>
      <c r="O48" s="194">
        <f t="shared" si="4"/>
        <v>-153791.7083906465</v>
      </c>
    </row>
    <row r="49" spans="1:15">
      <c r="A49" s="165" t="s">
        <v>242</v>
      </c>
      <c r="B49" s="165">
        <f t="shared" si="0"/>
        <v>8722</v>
      </c>
      <c r="C49" s="165" t="s">
        <v>211</v>
      </c>
      <c r="D49" s="165" t="s">
        <v>166</v>
      </c>
      <c r="E49" s="170">
        <v>699</v>
      </c>
      <c r="F49" s="170">
        <v>134.595</v>
      </c>
      <c r="G49" s="170">
        <v>377.33499999999998</v>
      </c>
      <c r="H49" s="170">
        <v>78675.915000000008</v>
      </c>
      <c r="I49" s="170">
        <f t="shared" si="1"/>
        <v>79053.250000000015</v>
      </c>
      <c r="J49" s="170">
        <f t="shared" si="2"/>
        <v>-78918.655000000013</v>
      </c>
      <c r="K49" s="170">
        <f t="shared" si="4"/>
        <v>192.55364806866953</v>
      </c>
      <c r="L49" s="170">
        <f t="shared" si="4"/>
        <v>539.82117310443493</v>
      </c>
      <c r="M49" s="170">
        <f t="shared" si="4"/>
        <v>112554.95708154507</v>
      </c>
      <c r="N49" s="170">
        <f t="shared" si="4"/>
        <v>113094.77825464953</v>
      </c>
      <c r="O49" s="170">
        <f t="shared" si="4"/>
        <v>-112902.22460658084</v>
      </c>
    </row>
    <row r="50" spans="1:15">
      <c r="A50" s="193" t="s">
        <v>242</v>
      </c>
      <c r="B50" s="193">
        <f t="shared" si="0"/>
        <v>7502</v>
      </c>
      <c r="C50" s="193" t="s">
        <v>213</v>
      </c>
      <c r="D50" s="193" t="s">
        <v>150</v>
      </c>
      <c r="E50" s="194">
        <v>650</v>
      </c>
      <c r="F50" s="194">
        <v>3082.5919999999996</v>
      </c>
      <c r="G50" s="194">
        <v>28735.815999999999</v>
      </c>
      <c r="H50" s="194">
        <v>39646.872000000003</v>
      </c>
      <c r="I50" s="194">
        <f t="shared" si="1"/>
        <v>68382.687999999995</v>
      </c>
      <c r="J50" s="194">
        <f t="shared" si="2"/>
        <v>-65300.095999999998</v>
      </c>
      <c r="K50" s="194">
        <f t="shared" si="4"/>
        <v>4742.4492307692299</v>
      </c>
      <c r="L50" s="194">
        <f t="shared" si="4"/>
        <v>44208.947692307687</v>
      </c>
      <c r="M50" s="194">
        <f t="shared" si="4"/>
        <v>60995.187692307692</v>
      </c>
      <c r="N50" s="194">
        <f t="shared" si="4"/>
        <v>105204.13538461537</v>
      </c>
      <c r="O50" s="194">
        <f t="shared" si="4"/>
        <v>-100461.68615384614</v>
      </c>
    </row>
    <row r="51" spans="1:15">
      <c r="A51" s="165" t="s">
        <v>242</v>
      </c>
      <c r="B51" s="165">
        <f t="shared" si="0"/>
        <v>3811</v>
      </c>
      <c r="C51" s="165" t="s">
        <v>216</v>
      </c>
      <c r="D51" s="165" t="s">
        <v>125</v>
      </c>
      <c r="E51" s="170">
        <v>642</v>
      </c>
      <c r="F51" s="170">
        <v>27718.251</v>
      </c>
      <c r="G51" s="170">
        <v>16126.424000000001</v>
      </c>
      <c r="H51" s="170">
        <v>164345.37699999998</v>
      </c>
      <c r="I51" s="170">
        <f t="shared" si="1"/>
        <v>180471.80099999998</v>
      </c>
      <c r="J51" s="170">
        <f t="shared" si="2"/>
        <v>-152753.54999999999</v>
      </c>
      <c r="K51" s="170">
        <f t="shared" si="4"/>
        <v>43174.845794392524</v>
      </c>
      <c r="L51" s="170">
        <f t="shared" si="4"/>
        <v>25119.040498442369</v>
      </c>
      <c r="M51" s="170">
        <f t="shared" si="4"/>
        <v>255989.68380062302</v>
      </c>
      <c r="N51" s="170">
        <f t="shared" si="4"/>
        <v>281108.72429906536</v>
      </c>
      <c r="O51" s="170">
        <f t="shared" si="4"/>
        <v>-237933.8785046729</v>
      </c>
    </row>
    <row r="52" spans="1:15">
      <c r="A52" s="193" t="s">
        <v>242</v>
      </c>
      <c r="B52" s="193">
        <f t="shared" si="0"/>
        <v>8509</v>
      </c>
      <c r="C52" s="193" t="s">
        <v>215</v>
      </c>
      <c r="D52" s="193" t="s">
        <v>156</v>
      </c>
      <c r="E52" s="194">
        <v>620</v>
      </c>
      <c r="F52" s="194">
        <v>5714.1589999999997</v>
      </c>
      <c r="G52" s="194">
        <v>17791.21</v>
      </c>
      <c r="H52" s="194">
        <v>38163.422999999995</v>
      </c>
      <c r="I52" s="194">
        <f t="shared" si="1"/>
        <v>55954.632999999994</v>
      </c>
      <c r="J52" s="194">
        <f t="shared" si="2"/>
        <v>-50240.473999999995</v>
      </c>
      <c r="K52" s="194">
        <f t="shared" si="4"/>
        <v>9216.3854838709667</v>
      </c>
      <c r="L52" s="194">
        <f t="shared" si="4"/>
        <v>28695.5</v>
      </c>
      <c r="M52" s="194">
        <f t="shared" si="4"/>
        <v>61553.908064516123</v>
      </c>
      <c r="N52" s="194">
        <f t="shared" si="4"/>
        <v>90249.408064516116</v>
      </c>
      <c r="O52" s="194">
        <f t="shared" si="4"/>
        <v>-81033.022580645149</v>
      </c>
    </row>
    <row r="53" spans="1:15">
      <c r="A53" s="165" t="s">
        <v>242</v>
      </c>
      <c r="B53" s="165">
        <f t="shared" si="0"/>
        <v>8720</v>
      </c>
      <c r="C53" s="165" t="s">
        <v>217</v>
      </c>
      <c r="D53" s="165" t="s">
        <v>164</v>
      </c>
      <c r="E53" s="170">
        <v>591</v>
      </c>
      <c r="F53" s="170">
        <v>58.9</v>
      </c>
      <c r="G53" s="170">
        <v>2475.5</v>
      </c>
      <c r="H53" s="170">
        <v>80749.943999999989</v>
      </c>
      <c r="I53" s="170">
        <f t="shared" si="1"/>
        <v>83225.443999999989</v>
      </c>
      <c r="J53" s="170">
        <f t="shared" si="2"/>
        <v>-83166.543999999994</v>
      </c>
      <c r="K53" s="170">
        <f t="shared" si="4"/>
        <v>99.661590524534688</v>
      </c>
      <c r="L53" s="170">
        <f t="shared" si="4"/>
        <v>4188.6632825719116</v>
      </c>
      <c r="M53" s="170">
        <f t="shared" si="4"/>
        <v>136632.73096446699</v>
      </c>
      <c r="N53" s="170">
        <f t="shared" si="4"/>
        <v>140821.3942470389</v>
      </c>
      <c r="O53" s="170">
        <f t="shared" si="4"/>
        <v>-140721.73265651439</v>
      </c>
    </row>
    <row r="54" spans="1:15">
      <c r="A54" s="193" t="s">
        <v>242</v>
      </c>
      <c r="B54" s="193">
        <f t="shared" si="0"/>
        <v>6710</v>
      </c>
      <c r="C54" s="193" t="s">
        <v>785</v>
      </c>
      <c r="D54" s="193" t="s">
        <v>147</v>
      </c>
      <c r="E54" s="194">
        <v>540</v>
      </c>
      <c r="F54" s="194">
        <v>5334.04</v>
      </c>
      <c r="G54" s="194">
        <v>4981.9870000000001</v>
      </c>
      <c r="H54" s="194">
        <v>44214.86</v>
      </c>
      <c r="I54" s="194">
        <f t="shared" si="1"/>
        <v>49196.847000000002</v>
      </c>
      <c r="J54" s="194">
        <f t="shared" si="2"/>
        <v>-43862.807000000001</v>
      </c>
      <c r="K54" s="194">
        <f t="shared" si="4"/>
        <v>9877.8518518518504</v>
      </c>
      <c r="L54" s="194">
        <f t="shared" si="4"/>
        <v>9225.9018518518515</v>
      </c>
      <c r="M54" s="194">
        <f t="shared" si="4"/>
        <v>81879.370370370365</v>
      </c>
      <c r="N54" s="194">
        <f t="shared" si="4"/>
        <v>91105.272222222222</v>
      </c>
      <c r="O54" s="194">
        <f t="shared" si="4"/>
        <v>-81227.420370370368</v>
      </c>
    </row>
    <row r="55" spans="1:15">
      <c r="A55" s="165" t="s">
        <v>242</v>
      </c>
      <c r="B55" s="165">
        <f t="shared" si="0"/>
        <v>8719</v>
      </c>
      <c r="C55" s="165" t="s">
        <v>218</v>
      </c>
      <c r="D55" s="165" t="s">
        <v>163</v>
      </c>
      <c r="E55" s="170">
        <v>539</v>
      </c>
      <c r="F55" s="170">
        <v>1749.443</v>
      </c>
      <c r="G55" s="170">
        <v>27801.154999999999</v>
      </c>
      <c r="H55" s="170">
        <v>50163.41</v>
      </c>
      <c r="I55" s="170">
        <f t="shared" si="1"/>
        <v>77964.565000000002</v>
      </c>
      <c r="J55" s="170">
        <f t="shared" si="2"/>
        <v>-76215.122000000003</v>
      </c>
      <c r="K55" s="170">
        <f t="shared" si="4"/>
        <v>3245.7198515769946</v>
      </c>
      <c r="L55" s="170">
        <f t="shared" si="4"/>
        <v>51579.137291280145</v>
      </c>
      <c r="M55" s="170">
        <f t="shared" si="4"/>
        <v>93067.55102040818</v>
      </c>
      <c r="N55" s="170">
        <f t="shared" si="4"/>
        <v>144646.68831168831</v>
      </c>
      <c r="O55" s="170">
        <f t="shared" si="4"/>
        <v>-141400.96846011133</v>
      </c>
    </row>
    <row r="56" spans="1:15">
      <c r="A56" s="193" t="s">
        <v>242</v>
      </c>
      <c r="B56" s="193">
        <f t="shared" si="0"/>
        <v>6601</v>
      </c>
      <c r="C56" s="193" t="s">
        <v>220</v>
      </c>
      <c r="D56" s="193" t="s">
        <v>143</v>
      </c>
      <c r="E56" s="194">
        <v>491</v>
      </c>
      <c r="F56" s="194">
        <v>581.82600000000002</v>
      </c>
      <c r="G56" s="194">
        <v>348.108</v>
      </c>
      <c r="H56" s="194">
        <v>28194.834999999999</v>
      </c>
      <c r="I56" s="194">
        <f t="shared" si="1"/>
        <v>28542.942999999999</v>
      </c>
      <c r="J56" s="194">
        <f t="shared" si="2"/>
        <v>-27961.116999999998</v>
      </c>
      <c r="K56" s="194">
        <f t="shared" si="4"/>
        <v>1184.9816700610997</v>
      </c>
      <c r="L56" s="194">
        <f t="shared" si="4"/>
        <v>708.9775967413442</v>
      </c>
      <c r="M56" s="194">
        <f t="shared" si="4"/>
        <v>57423.289205702647</v>
      </c>
      <c r="N56" s="194">
        <f t="shared" si="4"/>
        <v>58132.266802443992</v>
      </c>
      <c r="O56" s="194">
        <f t="shared" si="4"/>
        <v>-56947.285132382887</v>
      </c>
    </row>
    <row r="57" spans="1:15">
      <c r="A57" s="165" t="s">
        <v>242</v>
      </c>
      <c r="B57" s="165">
        <f t="shared" si="0"/>
        <v>5609</v>
      </c>
      <c r="C57" s="165" t="s">
        <v>219</v>
      </c>
      <c r="D57" s="165" t="s">
        <v>136</v>
      </c>
      <c r="E57" s="170">
        <v>457</v>
      </c>
      <c r="F57" s="170">
        <v>1561.951</v>
      </c>
      <c r="G57" s="170">
        <v>12607.917999999998</v>
      </c>
      <c r="H57" s="170">
        <v>75012.451000000001</v>
      </c>
      <c r="I57" s="170">
        <f t="shared" si="1"/>
        <v>87620.369000000006</v>
      </c>
      <c r="J57" s="170">
        <f t="shared" si="2"/>
        <v>-86058.418000000005</v>
      </c>
      <c r="K57" s="170">
        <f t="shared" si="4"/>
        <v>3417.8358862144419</v>
      </c>
      <c r="L57" s="170">
        <f t="shared" si="4"/>
        <v>27588.442013129097</v>
      </c>
      <c r="M57" s="170">
        <f t="shared" si="4"/>
        <v>164141.03063457331</v>
      </c>
      <c r="N57" s="170">
        <f t="shared" si="4"/>
        <v>191729.47264770241</v>
      </c>
      <c r="O57" s="170">
        <f t="shared" si="4"/>
        <v>-188311.63676148799</v>
      </c>
    </row>
    <row r="58" spans="1:15">
      <c r="A58" s="193" t="s">
        <v>242</v>
      </c>
      <c r="B58" s="193">
        <f t="shared" si="0"/>
        <v>4911</v>
      </c>
      <c r="C58" s="193" t="s">
        <v>221</v>
      </c>
      <c r="D58" s="193" t="s">
        <v>134</v>
      </c>
      <c r="E58" s="194">
        <v>414</v>
      </c>
      <c r="F58" s="194">
        <v>5713.0750000000007</v>
      </c>
      <c r="G58" s="194">
        <v>8491.8610000000008</v>
      </c>
      <c r="H58" s="194">
        <v>41191.024999999994</v>
      </c>
      <c r="I58" s="194">
        <f t="shared" si="1"/>
        <v>49682.885999999999</v>
      </c>
      <c r="J58" s="194">
        <f t="shared" si="2"/>
        <v>-43969.811000000002</v>
      </c>
      <c r="K58" s="194">
        <f t="shared" si="4"/>
        <v>13799.698067632851</v>
      </c>
      <c r="L58" s="194">
        <f t="shared" si="4"/>
        <v>20511.741545893721</v>
      </c>
      <c r="M58" s="194">
        <f t="shared" si="4"/>
        <v>99495.22946859902</v>
      </c>
      <c r="N58" s="194">
        <f t="shared" si="4"/>
        <v>120006.97101449275</v>
      </c>
      <c r="O58" s="194">
        <f t="shared" si="4"/>
        <v>-106207.2729468599</v>
      </c>
    </row>
    <row r="59" spans="1:15">
      <c r="A59" s="165" t="s">
        <v>242</v>
      </c>
      <c r="B59" s="165">
        <f t="shared" si="0"/>
        <v>6602</v>
      </c>
      <c r="C59" s="165" t="s">
        <v>222</v>
      </c>
      <c r="D59" s="165" t="s">
        <v>144</v>
      </c>
      <c r="E59" s="170">
        <v>396</v>
      </c>
      <c r="F59" s="170">
        <v>0</v>
      </c>
      <c r="G59" s="170">
        <v>63.911999999999999</v>
      </c>
      <c r="H59" s="170">
        <v>22427.258999999998</v>
      </c>
      <c r="I59" s="170">
        <f t="shared" si="1"/>
        <v>22491.170999999998</v>
      </c>
      <c r="J59" s="170">
        <f t="shared" si="2"/>
        <v>-22491.170999999998</v>
      </c>
      <c r="K59" s="170">
        <f t="shared" si="4"/>
        <v>0</v>
      </c>
      <c r="L59" s="170">
        <f t="shared" si="4"/>
        <v>161.39393939393941</v>
      </c>
      <c r="M59" s="170">
        <f t="shared" si="4"/>
        <v>56634.492424242417</v>
      </c>
      <c r="N59" s="170">
        <f t="shared" si="4"/>
        <v>56795.88636363636</v>
      </c>
      <c r="O59" s="170">
        <f t="shared" si="4"/>
        <v>-56795.88636363636</v>
      </c>
    </row>
    <row r="60" spans="1:15">
      <c r="A60" s="193" t="s">
        <v>242</v>
      </c>
      <c r="B60" s="193">
        <f t="shared" si="0"/>
        <v>8610</v>
      </c>
      <c r="C60" s="193" t="s">
        <v>223</v>
      </c>
      <c r="D60" s="193" t="s">
        <v>157</v>
      </c>
      <c r="E60" s="194">
        <v>293</v>
      </c>
      <c r="F60" s="194">
        <v>0</v>
      </c>
      <c r="G60" s="194"/>
      <c r="H60" s="194">
        <v>19881.98</v>
      </c>
      <c r="I60" s="194">
        <f t="shared" si="1"/>
        <v>19881.98</v>
      </c>
      <c r="J60" s="194">
        <f t="shared" si="2"/>
        <v>-19881.98</v>
      </c>
      <c r="K60" s="194">
        <f t="shared" si="4"/>
        <v>0</v>
      </c>
      <c r="L60" s="194">
        <f t="shared" si="4"/>
        <v>0</v>
      </c>
      <c r="M60" s="194">
        <f t="shared" si="4"/>
        <v>67856.587030716721</v>
      </c>
      <c r="N60" s="194">
        <f t="shared" si="4"/>
        <v>67856.587030716721</v>
      </c>
      <c r="O60" s="194">
        <f t="shared" si="4"/>
        <v>-67856.587030716721</v>
      </c>
    </row>
    <row r="61" spans="1:15">
      <c r="A61" s="165" t="s">
        <v>242</v>
      </c>
      <c r="B61" s="165">
        <f t="shared" si="0"/>
        <v>1606</v>
      </c>
      <c r="C61" s="165" t="s">
        <v>225</v>
      </c>
      <c r="D61" s="165" t="s">
        <v>113</v>
      </c>
      <c r="E61" s="170">
        <v>269</v>
      </c>
      <c r="F61" s="170">
        <v>765</v>
      </c>
      <c r="G61" s="170">
        <v>0</v>
      </c>
      <c r="H61" s="170">
        <v>32259.393999999997</v>
      </c>
      <c r="I61" s="170">
        <f t="shared" si="1"/>
        <v>32259.393999999997</v>
      </c>
      <c r="J61" s="170">
        <f t="shared" si="2"/>
        <v>-31494.393999999997</v>
      </c>
      <c r="K61" s="170">
        <f t="shared" si="4"/>
        <v>2843.8661710037177</v>
      </c>
      <c r="L61" s="170">
        <f t="shared" si="4"/>
        <v>0</v>
      </c>
      <c r="M61" s="170">
        <f t="shared" si="4"/>
        <v>119923.39776951671</v>
      </c>
      <c r="N61" s="170">
        <f t="shared" si="4"/>
        <v>119923.39776951671</v>
      </c>
      <c r="O61" s="170">
        <f t="shared" si="4"/>
        <v>-117079.531598513</v>
      </c>
    </row>
    <row r="62" spans="1:15">
      <c r="A62" s="193" t="s">
        <v>242</v>
      </c>
      <c r="B62" s="193">
        <f t="shared" si="0"/>
        <v>4604</v>
      </c>
      <c r="C62" s="193" t="s">
        <v>224</v>
      </c>
      <c r="D62" s="193" t="s">
        <v>129</v>
      </c>
      <c r="E62" s="194">
        <v>250</v>
      </c>
      <c r="F62" s="194">
        <v>0</v>
      </c>
      <c r="G62" s="194">
        <v>4338.4470000000001</v>
      </c>
      <c r="H62" s="194">
        <v>15176.142999999998</v>
      </c>
      <c r="I62" s="194">
        <f t="shared" si="1"/>
        <v>19514.589999999997</v>
      </c>
      <c r="J62" s="194">
        <f t="shared" si="2"/>
        <v>-19514.589999999997</v>
      </c>
      <c r="K62" s="194">
        <f t="shared" si="4"/>
        <v>0</v>
      </c>
      <c r="L62" s="194">
        <f t="shared" si="4"/>
        <v>17353.788</v>
      </c>
      <c r="M62" s="194">
        <f t="shared" si="4"/>
        <v>60704.571999999993</v>
      </c>
      <c r="N62" s="194">
        <f t="shared" si="4"/>
        <v>78058.359999999986</v>
      </c>
      <c r="O62" s="194">
        <f t="shared" si="4"/>
        <v>-78058.359999999986</v>
      </c>
    </row>
    <row r="63" spans="1:15">
      <c r="A63" s="165" t="s">
        <v>242</v>
      </c>
      <c r="B63" s="165">
        <f t="shared" si="0"/>
        <v>4502</v>
      </c>
      <c r="C63" s="165" t="s">
        <v>226</v>
      </c>
      <c r="D63" s="165" t="s">
        <v>128</v>
      </c>
      <c r="E63" s="170">
        <v>236</v>
      </c>
      <c r="F63" s="170">
        <v>28.997</v>
      </c>
      <c r="G63" s="170"/>
      <c r="H63" s="170">
        <v>25278.231</v>
      </c>
      <c r="I63" s="170">
        <f t="shared" si="1"/>
        <v>25278.231</v>
      </c>
      <c r="J63" s="170">
        <f t="shared" si="2"/>
        <v>-25249.234</v>
      </c>
      <c r="K63" s="170">
        <f t="shared" si="4"/>
        <v>122.86864406779661</v>
      </c>
      <c r="L63" s="170">
        <f t="shared" si="4"/>
        <v>0</v>
      </c>
      <c r="M63" s="170">
        <f t="shared" si="4"/>
        <v>107111.14830508475</v>
      </c>
      <c r="N63" s="170">
        <f t="shared" si="4"/>
        <v>107111.14830508475</v>
      </c>
      <c r="O63" s="170">
        <f t="shared" si="4"/>
        <v>-106988.27966101695</v>
      </c>
    </row>
    <row r="64" spans="1:15">
      <c r="A64" s="193" t="s">
        <v>242</v>
      </c>
      <c r="B64" s="193">
        <f t="shared" si="0"/>
        <v>4803</v>
      </c>
      <c r="C64" s="193" t="s">
        <v>227</v>
      </c>
      <c r="D64" s="193" t="s">
        <v>131</v>
      </c>
      <c r="E64" s="194">
        <v>219</v>
      </c>
      <c r="F64" s="194">
        <v>4445.9799999999996</v>
      </c>
      <c r="G64" s="194">
        <v>3934.4490000000001</v>
      </c>
      <c r="H64" s="194">
        <v>21032.788999999997</v>
      </c>
      <c r="I64" s="194">
        <f t="shared" si="1"/>
        <v>24967.237999999998</v>
      </c>
      <c r="J64" s="194">
        <f t="shared" si="2"/>
        <v>-20521.257999999998</v>
      </c>
      <c r="K64" s="194">
        <f t="shared" si="4"/>
        <v>20301.278538812785</v>
      </c>
      <c r="L64" s="194">
        <f t="shared" si="4"/>
        <v>17965.520547945209</v>
      </c>
      <c r="M64" s="194">
        <f t="shared" si="4"/>
        <v>96040.132420091308</v>
      </c>
      <c r="N64" s="194">
        <f t="shared" si="4"/>
        <v>114005.65296803652</v>
      </c>
      <c r="O64" s="194">
        <f t="shared" si="4"/>
        <v>-93704.374429223739</v>
      </c>
    </row>
    <row r="65" spans="1:15">
      <c r="A65" s="165" t="s">
        <v>242</v>
      </c>
      <c r="B65" s="165">
        <f t="shared" si="0"/>
        <v>3713</v>
      </c>
      <c r="C65" s="165" t="s">
        <v>228</v>
      </c>
      <c r="D65" s="165" t="s">
        <v>123</v>
      </c>
      <c r="E65" s="170">
        <v>123</v>
      </c>
      <c r="F65" s="170">
        <v>0</v>
      </c>
      <c r="G65" s="170">
        <v>5872</v>
      </c>
      <c r="H65" s="170">
        <v>5619</v>
      </c>
      <c r="I65" s="170">
        <f t="shared" si="1"/>
        <v>11491</v>
      </c>
      <c r="J65" s="170">
        <f t="shared" si="2"/>
        <v>-11491</v>
      </c>
      <c r="K65" s="170">
        <f t="shared" si="4"/>
        <v>0</v>
      </c>
      <c r="L65" s="170">
        <f t="shared" si="4"/>
        <v>47739.837398373988</v>
      </c>
      <c r="M65" s="170">
        <f t="shared" si="4"/>
        <v>45682.92682926829</v>
      </c>
      <c r="N65" s="170">
        <f t="shared" si="4"/>
        <v>93422.76422764227</v>
      </c>
      <c r="O65" s="170">
        <f t="shared" si="4"/>
        <v>-93422.76422764227</v>
      </c>
    </row>
    <row r="66" spans="1:15">
      <c r="A66" s="193" t="s">
        <v>242</v>
      </c>
      <c r="B66" s="193">
        <f t="shared" si="0"/>
        <v>4902</v>
      </c>
      <c r="C66" s="193" t="s">
        <v>229</v>
      </c>
      <c r="D66" s="193" t="s">
        <v>133</v>
      </c>
      <c r="E66" s="194">
        <v>104</v>
      </c>
      <c r="F66" s="194">
        <v>0</v>
      </c>
      <c r="G66" s="194"/>
      <c r="H66" s="194">
        <v>6108.2360000000008</v>
      </c>
      <c r="I66" s="194">
        <f t="shared" si="1"/>
        <v>6108.2360000000008</v>
      </c>
      <c r="J66" s="194">
        <f t="shared" si="2"/>
        <v>-6108.2360000000008</v>
      </c>
      <c r="K66" s="194">
        <f t="shared" si="4"/>
        <v>0</v>
      </c>
      <c r="L66" s="194">
        <f t="shared" si="4"/>
        <v>0</v>
      </c>
      <c r="M66" s="194">
        <f t="shared" si="4"/>
        <v>58733.038461538468</v>
      </c>
      <c r="N66" s="194">
        <f t="shared" si="4"/>
        <v>58733.038461538468</v>
      </c>
      <c r="O66" s="194">
        <f t="shared" si="4"/>
        <v>-58733.038461538468</v>
      </c>
    </row>
    <row r="67" spans="1:15">
      <c r="A67" s="165" t="s">
        <v>242</v>
      </c>
      <c r="B67" s="165">
        <f t="shared" si="0"/>
        <v>7505</v>
      </c>
      <c r="C67" s="165" t="s">
        <v>230</v>
      </c>
      <c r="D67" s="165" t="s">
        <v>151</v>
      </c>
      <c r="E67" s="170">
        <v>95</v>
      </c>
      <c r="F67" s="170">
        <v>0</v>
      </c>
      <c r="G67" s="170"/>
      <c r="H67" s="170">
        <v>11848.714000000002</v>
      </c>
      <c r="I67" s="170">
        <f t="shared" si="1"/>
        <v>11848.714000000002</v>
      </c>
      <c r="J67" s="170">
        <f t="shared" si="2"/>
        <v>-11848.714000000002</v>
      </c>
      <c r="K67" s="170">
        <f t="shared" si="4"/>
        <v>0</v>
      </c>
      <c r="L67" s="170">
        <f t="shared" si="4"/>
        <v>0</v>
      </c>
      <c r="M67" s="170">
        <f t="shared" si="4"/>
        <v>124723.3052631579</v>
      </c>
      <c r="N67" s="170">
        <f t="shared" si="4"/>
        <v>124723.3052631579</v>
      </c>
      <c r="O67" s="170">
        <f t="shared" si="4"/>
        <v>-124723.3052631579</v>
      </c>
    </row>
    <row r="68" spans="1:15">
      <c r="A68" s="193" t="s">
        <v>242</v>
      </c>
      <c r="B68" s="193">
        <f t="shared" si="0"/>
        <v>5611</v>
      </c>
      <c r="C68" s="193" t="s">
        <v>231</v>
      </c>
      <c r="D68" s="193" t="s">
        <v>137</v>
      </c>
      <c r="E68" s="194">
        <v>86</v>
      </c>
      <c r="F68" s="194">
        <v>0</v>
      </c>
      <c r="G68" s="194">
        <v>1165</v>
      </c>
      <c r="H68" s="194">
        <v>14057</v>
      </c>
      <c r="I68" s="194">
        <f t="shared" si="1"/>
        <v>15222</v>
      </c>
      <c r="J68" s="194">
        <f t="shared" si="2"/>
        <v>-15222</v>
      </c>
      <c r="K68" s="194">
        <f t="shared" si="4"/>
        <v>0</v>
      </c>
      <c r="L68" s="194">
        <f t="shared" si="4"/>
        <v>13546.511627906977</v>
      </c>
      <c r="M68" s="194">
        <f t="shared" si="4"/>
        <v>163453.48837209304</v>
      </c>
      <c r="N68" s="194">
        <f t="shared" si="4"/>
        <v>177000</v>
      </c>
      <c r="O68" s="194">
        <f t="shared" si="4"/>
        <v>-177000</v>
      </c>
    </row>
    <row r="69" spans="1:15">
      <c r="A69" s="165" t="s">
        <v>242</v>
      </c>
      <c r="B69" s="165">
        <f t="shared" si="0"/>
        <v>4901</v>
      </c>
      <c r="C69" s="165" t="s">
        <v>234</v>
      </c>
      <c r="D69" s="165" t="s">
        <v>132</v>
      </c>
      <c r="E69" s="170">
        <v>53</v>
      </c>
      <c r="F69" s="170">
        <v>0</v>
      </c>
      <c r="G69" s="170"/>
      <c r="H69" s="170">
        <v>3063</v>
      </c>
      <c r="I69" s="170">
        <f t="shared" si="1"/>
        <v>3063</v>
      </c>
      <c r="J69" s="170">
        <f t="shared" si="2"/>
        <v>-3063</v>
      </c>
      <c r="K69" s="170">
        <f t="shared" si="4"/>
        <v>0</v>
      </c>
      <c r="L69" s="170">
        <f t="shared" si="4"/>
        <v>0</v>
      </c>
      <c r="M69" s="170">
        <f t="shared" si="4"/>
        <v>57792.452830188682</v>
      </c>
      <c r="N69" s="170">
        <f t="shared" si="4"/>
        <v>57792.452830188682</v>
      </c>
      <c r="O69" s="170">
        <f t="shared" si="4"/>
        <v>-57792.452830188682</v>
      </c>
    </row>
    <row r="70" spans="1:15">
      <c r="A70" s="193" t="s">
        <v>242</v>
      </c>
      <c r="B70" s="193">
        <f t="shared" si="0"/>
        <v>3506</v>
      </c>
      <c r="C70" s="193" t="s">
        <v>232</v>
      </c>
      <c r="D70" s="193" t="s">
        <v>119</v>
      </c>
      <c r="E70" s="194">
        <v>52</v>
      </c>
      <c r="F70" s="194">
        <v>0</v>
      </c>
      <c r="G70" s="194"/>
      <c r="H70" s="194">
        <v>4608.7280000000001</v>
      </c>
      <c r="I70" s="194">
        <f t="shared" si="1"/>
        <v>4608.7280000000001</v>
      </c>
      <c r="J70" s="194">
        <f t="shared" si="2"/>
        <v>-4608.7280000000001</v>
      </c>
      <c r="K70" s="194">
        <f t="shared" si="4"/>
        <v>0</v>
      </c>
      <c r="L70" s="194">
        <f t="shared" si="4"/>
        <v>0</v>
      </c>
      <c r="M70" s="194">
        <f t="shared" si="4"/>
        <v>88629.384615384624</v>
      </c>
      <c r="N70" s="194">
        <f t="shared" si="4"/>
        <v>88629.384615384624</v>
      </c>
      <c r="O70" s="194">
        <f t="shared" si="4"/>
        <v>-88629.384615384624</v>
      </c>
    </row>
    <row r="71" spans="1:15">
      <c r="A71" s="165" t="s">
        <v>242</v>
      </c>
      <c r="B71" s="165">
        <f t="shared" si="0"/>
        <v>6611</v>
      </c>
      <c r="C71" s="165" t="s">
        <v>233</v>
      </c>
      <c r="D71" s="165" t="s">
        <v>145</v>
      </c>
      <c r="E71" s="170">
        <v>52</v>
      </c>
      <c r="F71" s="170">
        <v>0</v>
      </c>
      <c r="G71" s="170">
        <v>2759</v>
      </c>
      <c r="H71" s="170">
        <v>3272</v>
      </c>
      <c r="I71" s="170">
        <f t="shared" si="1"/>
        <v>6031</v>
      </c>
      <c r="J71" s="170">
        <f t="shared" si="2"/>
        <v>-6031</v>
      </c>
      <c r="K71" s="170">
        <f t="shared" si="4"/>
        <v>0</v>
      </c>
      <c r="L71" s="170">
        <f t="shared" si="4"/>
        <v>53057.692307692305</v>
      </c>
      <c r="M71" s="170">
        <f t="shared" si="4"/>
        <v>62923.076923076922</v>
      </c>
      <c r="N71" s="170">
        <f t="shared" si="4"/>
        <v>115980.76923076922</v>
      </c>
      <c r="O71" s="170">
        <f t="shared" si="4"/>
        <v>-115980.76923076922</v>
      </c>
    </row>
    <row r="72" spans="1:15"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</row>
    <row r="73" spans="1:15" s="177" customFormat="1">
      <c r="E73" s="178">
        <f>SUM(E8:E71)</f>
        <v>383726</v>
      </c>
      <c r="F73" s="178">
        <f t="shared" ref="F73:J73" si="5">SUM(F8:F71)</f>
        <v>19485253.893000003</v>
      </c>
      <c r="G73" s="178">
        <f t="shared" si="5"/>
        <v>58546420.976000018</v>
      </c>
      <c r="H73" s="178">
        <f t="shared" si="5"/>
        <v>53450686.887999982</v>
      </c>
      <c r="I73" s="178">
        <f t="shared" si="5"/>
        <v>111997107.86400004</v>
      </c>
      <c r="J73" s="178">
        <f t="shared" si="5"/>
        <v>-92511853.971000001</v>
      </c>
      <c r="K73" s="178">
        <f t="shared" ref="K73:O73" si="6">(F73/$E73)*1000</f>
        <v>50779.081670254309</v>
      </c>
      <c r="L73" s="178">
        <f t="shared" si="6"/>
        <v>152573.5055117454</v>
      </c>
      <c r="M73" s="178">
        <f t="shared" si="6"/>
        <v>139293.88909795004</v>
      </c>
      <c r="N73" s="178">
        <f t="shared" si="6"/>
        <v>291867.39460969559</v>
      </c>
      <c r="O73" s="178">
        <f t="shared" si="6"/>
        <v>-241088.31293944115</v>
      </c>
    </row>
    <row r="74" spans="1:15"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</row>
    <row r="75" spans="1:15">
      <c r="D75" s="22" t="s">
        <v>72</v>
      </c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</row>
    <row r="76" spans="1:15">
      <c r="D76" s="30" t="s">
        <v>168</v>
      </c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</row>
    <row r="77" spans="1:15">
      <c r="A77" s="193" t="s">
        <v>243</v>
      </c>
      <c r="B77" s="193">
        <f t="shared" ref="B77:B140" si="7">(LEFT(C77,4))*1</f>
        <v>0</v>
      </c>
      <c r="C77" s="193" t="s">
        <v>178</v>
      </c>
      <c r="D77" s="193" t="s">
        <v>9</v>
      </c>
      <c r="E77" s="194">
        <v>136894</v>
      </c>
      <c r="F77" s="194">
        <v>2571778.5470000003</v>
      </c>
      <c r="G77" s="194">
        <v>1124518.6909999999</v>
      </c>
      <c r="H77" s="194">
        <v>361344.30499999999</v>
      </c>
      <c r="I77" s="194">
        <f t="shared" ref="I77:I140" si="8">G77+H77</f>
        <v>1485862.9959999998</v>
      </c>
      <c r="J77" s="194">
        <f t="shared" ref="J77:J140" si="9">F77-I77</f>
        <v>1085915.5510000004</v>
      </c>
      <c r="K77" s="194">
        <f t="shared" ref="K77:O108" si="10">(F77/$E77)*1000</f>
        <v>18786.641832366651</v>
      </c>
      <c r="L77" s="194">
        <f t="shared" si="10"/>
        <v>8214.5213888117796</v>
      </c>
      <c r="M77" s="194">
        <f t="shared" si="10"/>
        <v>2639.5919835785353</v>
      </c>
      <c r="N77" s="194">
        <f t="shared" si="10"/>
        <v>10854.113372390315</v>
      </c>
      <c r="O77" s="194">
        <f t="shared" si="10"/>
        <v>7932.5284599763354</v>
      </c>
    </row>
    <row r="78" spans="1:15">
      <c r="A78" s="165" t="s">
        <v>243</v>
      </c>
      <c r="B78" s="165">
        <f t="shared" si="7"/>
        <v>1000</v>
      </c>
      <c r="C78" s="165" t="s">
        <v>179</v>
      </c>
      <c r="D78" s="165" t="s">
        <v>108</v>
      </c>
      <c r="E78" s="170">
        <v>39335</v>
      </c>
      <c r="F78" s="170">
        <v>0</v>
      </c>
      <c r="G78" s="170"/>
      <c r="H78" s="170">
        <v>2365.0079999999998</v>
      </c>
      <c r="I78" s="170">
        <f t="shared" si="8"/>
        <v>2365.0079999999998</v>
      </c>
      <c r="J78" s="170">
        <f t="shared" si="9"/>
        <v>-2365.0079999999998</v>
      </c>
      <c r="K78" s="170">
        <f t="shared" si="10"/>
        <v>0</v>
      </c>
      <c r="L78" s="170">
        <f t="shared" si="10"/>
        <v>0</v>
      </c>
      <c r="M78" s="170">
        <f t="shared" si="10"/>
        <v>60.124774373967206</v>
      </c>
      <c r="N78" s="170">
        <f t="shared" si="10"/>
        <v>60.124774373967206</v>
      </c>
      <c r="O78" s="170">
        <f t="shared" si="10"/>
        <v>-60.124774373967206</v>
      </c>
    </row>
    <row r="79" spans="1:15">
      <c r="A79" s="193" t="s">
        <v>243</v>
      </c>
      <c r="B79" s="193">
        <f t="shared" si="7"/>
        <v>1400</v>
      </c>
      <c r="C79" s="193" t="s">
        <v>180</v>
      </c>
      <c r="D79" s="193" t="s">
        <v>111</v>
      </c>
      <c r="E79" s="194">
        <v>30616</v>
      </c>
      <c r="F79" s="194">
        <v>42133.078000000001</v>
      </c>
      <c r="G79" s="194"/>
      <c r="H79" s="194">
        <v>71046.975999999995</v>
      </c>
      <c r="I79" s="194">
        <f t="shared" si="8"/>
        <v>71046.975999999995</v>
      </c>
      <c r="J79" s="194">
        <f t="shared" si="9"/>
        <v>-28913.897999999994</v>
      </c>
      <c r="K79" s="194">
        <f t="shared" si="10"/>
        <v>1376.1784034491768</v>
      </c>
      <c r="L79" s="194">
        <f t="shared" si="10"/>
        <v>0</v>
      </c>
      <c r="M79" s="194">
        <f t="shared" si="10"/>
        <v>2320.5832244577996</v>
      </c>
      <c r="N79" s="194">
        <f t="shared" si="10"/>
        <v>2320.5832244577996</v>
      </c>
      <c r="O79" s="194">
        <f t="shared" si="10"/>
        <v>-944.40482100862278</v>
      </c>
    </row>
    <row r="80" spans="1:15">
      <c r="A80" s="165" t="s">
        <v>243</v>
      </c>
      <c r="B80" s="165">
        <f t="shared" si="7"/>
        <v>2000</v>
      </c>
      <c r="C80" s="165" t="s">
        <v>181</v>
      </c>
      <c r="D80" s="165" t="s">
        <v>114</v>
      </c>
      <c r="E80" s="170">
        <v>21957</v>
      </c>
      <c r="F80" s="170">
        <v>0</v>
      </c>
      <c r="G80" s="170"/>
      <c r="H80" s="170"/>
      <c r="I80" s="170">
        <f t="shared" si="8"/>
        <v>0</v>
      </c>
      <c r="J80" s="170">
        <f t="shared" si="9"/>
        <v>0</v>
      </c>
      <c r="K80" s="170">
        <f t="shared" si="10"/>
        <v>0</v>
      </c>
      <c r="L80" s="170">
        <f t="shared" si="10"/>
        <v>0</v>
      </c>
      <c r="M80" s="170">
        <f t="shared" si="10"/>
        <v>0</v>
      </c>
      <c r="N80" s="170">
        <f t="shared" si="10"/>
        <v>0</v>
      </c>
      <c r="O80" s="170">
        <f t="shared" si="10"/>
        <v>0</v>
      </c>
    </row>
    <row r="81" spans="1:15">
      <c r="A81" s="193" t="s">
        <v>243</v>
      </c>
      <c r="B81" s="193">
        <f t="shared" si="7"/>
        <v>6000</v>
      </c>
      <c r="C81" s="193" t="s">
        <v>698</v>
      </c>
      <c r="D81" s="193" t="s">
        <v>693</v>
      </c>
      <c r="E81" s="194">
        <v>19812</v>
      </c>
      <c r="F81" s="194">
        <v>0</v>
      </c>
      <c r="G81" s="194"/>
      <c r="H81" s="194">
        <v>30548.049000000003</v>
      </c>
      <c r="I81" s="194">
        <f t="shared" si="8"/>
        <v>30548.049000000003</v>
      </c>
      <c r="J81" s="194">
        <f t="shared" si="9"/>
        <v>-30548.049000000003</v>
      </c>
      <c r="K81" s="194">
        <f t="shared" si="10"/>
        <v>0</v>
      </c>
      <c r="L81" s="194">
        <f t="shared" si="10"/>
        <v>0</v>
      </c>
      <c r="M81" s="194">
        <f t="shared" si="10"/>
        <v>1541.8962749848577</v>
      </c>
      <c r="N81" s="194">
        <f t="shared" si="10"/>
        <v>1541.8962749848577</v>
      </c>
      <c r="O81" s="194">
        <f t="shared" si="10"/>
        <v>-1541.8962749848577</v>
      </c>
    </row>
    <row r="82" spans="1:15">
      <c r="A82" s="165" t="s">
        <v>243</v>
      </c>
      <c r="B82" s="165">
        <f t="shared" si="7"/>
        <v>1300</v>
      </c>
      <c r="C82" s="165" t="s">
        <v>182</v>
      </c>
      <c r="D82" s="165" t="s">
        <v>110</v>
      </c>
      <c r="E82" s="170">
        <v>19088</v>
      </c>
      <c r="F82" s="170">
        <v>17231.633999999998</v>
      </c>
      <c r="G82" s="170"/>
      <c r="H82" s="170">
        <v>26400</v>
      </c>
      <c r="I82" s="170">
        <f t="shared" si="8"/>
        <v>26400</v>
      </c>
      <c r="J82" s="170">
        <f t="shared" si="9"/>
        <v>-9168.3660000000018</v>
      </c>
      <c r="K82" s="170">
        <f t="shared" si="10"/>
        <v>902.74696144174334</v>
      </c>
      <c r="L82" s="170">
        <f t="shared" si="10"/>
        <v>0</v>
      </c>
      <c r="M82" s="170">
        <f t="shared" si="10"/>
        <v>1383.067896060352</v>
      </c>
      <c r="N82" s="170">
        <f t="shared" si="10"/>
        <v>1383.067896060352</v>
      </c>
      <c r="O82" s="170">
        <f t="shared" si="10"/>
        <v>-480.32093461860865</v>
      </c>
    </row>
    <row r="83" spans="1:15">
      <c r="A83" s="193" t="s">
        <v>243</v>
      </c>
      <c r="B83" s="193">
        <f t="shared" si="7"/>
        <v>1604</v>
      </c>
      <c r="C83" s="193" t="s">
        <v>183</v>
      </c>
      <c r="D83" s="193" t="s">
        <v>112</v>
      </c>
      <c r="E83" s="194">
        <v>13403</v>
      </c>
      <c r="F83" s="194">
        <v>16093.277</v>
      </c>
      <c r="G83" s="194"/>
      <c r="H83" s="194">
        <v>30690.815999999999</v>
      </c>
      <c r="I83" s="194">
        <f t="shared" si="8"/>
        <v>30690.815999999999</v>
      </c>
      <c r="J83" s="194">
        <f t="shared" si="9"/>
        <v>-14597.538999999999</v>
      </c>
      <c r="K83" s="194">
        <f t="shared" si="10"/>
        <v>1200.7220025367455</v>
      </c>
      <c r="L83" s="194">
        <f t="shared" si="10"/>
        <v>0</v>
      </c>
      <c r="M83" s="194">
        <f t="shared" si="10"/>
        <v>2289.846750727449</v>
      </c>
      <c r="N83" s="194">
        <f t="shared" si="10"/>
        <v>2289.846750727449</v>
      </c>
      <c r="O83" s="194">
        <f t="shared" si="10"/>
        <v>-1089.1247481907035</v>
      </c>
    </row>
    <row r="84" spans="1:15">
      <c r="A84" s="165" t="s">
        <v>243</v>
      </c>
      <c r="B84" s="165">
        <f t="shared" si="7"/>
        <v>8200</v>
      </c>
      <c r="C84" s="165" t="s">
        <v>184</v>
      </c>
      <c r="D84" s="165" t="s">
        <v>153</v>
      </c>
      <c r="E84" s="170">
        <v>11565</v>
      </c>
      <c r="F84" s="170">
        <v>0</v>
      </c>
      <c r="G84" s="170"/>
      <c r="H84" s="170">
        <v>47628.995999999999</v>
      </c>
      <c r="I84" s="170">
        <f t="shared" si="8"/>
        <v>47628.995999999999</v>
      </c>
      <c r="J84" s="170">
        <f t="shared" si="9"/>
        <v>-47628.995999999999</v>
      </c>
      <c r="K84" s="170">
        <f t="shared" si="10"/>
        <v>0</v>
      </c>
      <c r="L84" s="170">
        <f t="shared" si="10"/>
        <v>0</v>
      </c>
      <c r="M84" s="170">
        <f t="shared" si="10"/>
        <v>4118.3740596627749</v>
      </c>
      <c r="N84" s="170">
        <f t="shared" si="10"/>
        <v>4118.3740596627749</v>
      </c>
      <c r="O84" s="170">
        <f t="shared" si="10"/>
        <v>-4118.3740596627749</v>
      </c>
    </row>
    <row r="85" spans="1:15">
      <c r="A85" s="193" t="s">
        <v>243</v>
      </c>
      <c r="B85" s="193">
        <f t="shared" si="7"/>
        <v>3000</v>
      </c>
      <c r="C85" s="193" t="s">
        <v>185</v>
      </c>
      <c r="D85" s="193" t="s">
        <v>118</v>
      </c>
      <c r="E85" s="194">
        <v>8071</v>
      </c>
      <c r="F85" s="194">
        <v>0</v>
      </c>
      <c r="G85" s="194"/>
      <c r="H85" s="194">
        <v>10442.558000000001</v>
      </c>
      <c r="I85" s="194">
        <f t="shared" si="8"/>
        <v>10442.558000000001</v>
      </c>
      <c r="J85" s="194">
        <f t="shared" si="9"/>
        <v>-10442.558000000001</v>
      </c>
      <c r="K85" s="194">
        <f t="shared" si="10"/>
        <v>0</v>
      </c>
      <c r="L85" s="194">
        <f t="shared" si="10"/>
        <v>0</v>
      </c>
      <c r="M85" s="194">
        <f t="shared" si="10"/>
        <v>1293.8369470945361</v>
      </c>
      <c r="N85" s="194">
        <f t="shared" si="10"/>
        <v>1293.8369470945361</v>
      </c>
      <c r="O85" s="194">
        <f t="shared" si="10"/>
        <v>-1293.8369470945361</v>
      </c>
    </row>
    <row r="86" spans="1:15">
      <c r="A86" s="165" t="s">
        <v>243</v>
      </c>
      <c r="B86" s="165">
        <f t="shared" si="7"/>
        <v>7400</v>
      </c>
      <c r="C86" s="165" t="s">
        <v>187</v>
      </c>
      <c r="D86" s="165" t="s">
        <v>149</v>
      </c>
      <c r="E86" s="170">
        <v>5177</v>
      </c>
      <c r="F86" s="170">
        <v>0</v>
      </c>
      <c r="G86" s="170"/>
      <c r="H86" s="170"/>
      <c r="I86" s="170">
        <f t="shared" si="8"/>
        <v>0</v>
      </c>
      <c r="J86" s="170">
        <f t="shared" si="9"/>
        <v>0</v>
      </c>
      <c r="K86" s="170">
        <f t="shared" si="10"/>
        <v>0</v>
      </c>
      <c r="L86" s="170">
        <f t="shared" si="10"/>
        <v>0</v>
      </c>
      <c r="M86" s="170">
        <f t="shared" si="10"/>
        <v>0</v>
      </c>
      <c r="N86" s="170">
        <f t="shared" si="10"/>
        <v>0</v>
      </c>
      <c r="O86" s="170">
        <f t="shared" si="10"/>
        <v>0</v>
      </c>
    </row>
    <row r="87" spans="1:15">
      <c r="A87" s="193" t="s">
        <v>243</v>
      </c>
      <c r="B87" s="193">
        <f t="shared" si="7"/>
        <v>7300</v>
      </c>
      <c r="C87" s="193" t="s">
        <v>186</v>
      </c>
      <c r="D87" s="193" t="s">
        <v>148</v>
      </c>
      <c r="E87" s="194">
        <v>5163</v>
      </c>
      <c r="F87" s="194">
        <v>16898.001</v>
      </c>
      <c r="G87" s="194"/>
      <c r="H87" s="194">
        <v>27001.052999999996</v>
      </c>
      <c r="I87" s="194">
        <f t="shared" si="8"/>
        <v>27001.052999999996</v>
      </c>
      <c r="J87" s="194">
        <f t="shared" si="9"/>
        <v>-10103.051999999996</v>
      </c>
      <c r="K87" s="194">
        <f t="shared" si="10"/>
        <v>3272.9035444509009</v>
      </c>
      <c r="L87" s="194">
        <f t="shared" si="10"/>
        <v>0</v>
      </c>
      <c r="M87" s="194">
        <f t="shared" si="10"/>
        <v>5229.7216734456706</v>
      </c>
      <c r="N87" s="194">
        <f t="shared" si="10"/>
        <v>5229.7216734456706</v>
      </c>
      <c r="O87" s="194">
        <f t="shared" si="10"/>
        <v>-1956.8181289947697</v>
      </c>
    </row>
    <row r="88" spans="1:15">
      <c r="A88" s="165" t="s">
        <v>243</v>
      </c>
      <c r="B88" s="165">
        <f t="shared" si="7"/>
        <v>1100</v>
      </c>
      <c r="C88" s="165" t="s">
        <v>269</v>
      </c>
      <c r="D88" s="165" t="s">
        <v>109</v>
      </c>
      <c r="E88" s="170">
        <v>4572</v>
      </c>
      <c r="F88" s="170">
        <v>5776.4489999999996</v>
      </c>
      <c r="G88" s="170"/>
      <c r="H88" s="170">
        <v>11500</v>
      </c>
      <c r="I88" s="170">
        <f t="shared" si="8"/>
        <v>11500</v>
      </c>
      <c r="J88" s="170">
        <f t="shared" si="9"/>
        <v>-5723.5510000000004</v>
      </c>
      <c r="K88" s="170">
        <f t="shared" si="10"/>
        <v>1263.4402887139106</v>
      </c>
      <c r="L88" s="170">
        <f t="shared" si="10"/>
        <v>0</v>
      </c>
      <c r="M88" s="170">
        <f t="shared" si="10"/>
        <v>2515.3105861767281</v>
      </c>
      <c r="N88" s="170">
        <f t="shared" si="10"/>
        <v>2515.3105861767281</v>
      </c>
      <c r="O88" s="170">
        <f t="shared" si="10"/>
        <v>-1251.8702974628172</v>
      </c>
    </row>
    <row r="89" spans="1:15">
      <c r="A89" s="193" t="s">
        <v>243</v>
      </c>
      <c r="B89" s="193">
        <f t="shared" si="7"/>
        <v>8000</v>
      </c>
      <c r="C89" s="193" t="s">
        <v>188</v>
      </c>
      <c r="D89" s="193" t="s">
        <v>152</v>
      </c>
      <c r="E89" s="194">
        <v>4444</v>
      </c>
      <c r="F89" s="194">
        <v>0</v>
      </c>
      <c r="G89" s="194"/>
      <c r="H89" s="194">
        <v>6054.65</v>
      </c>
      <c r="I89" s="194">
        <f t="shared" si="8"/>
        <v>6054.65</v>
      </c>
      <c r="J89" s="194">
        <f t="shared" si="9"/>
        <v>-6054.65</v>
      </c>
      <c r="K89" s="194">
        <f t="shared" si="10"/>
        <v>0</v>
      </c>
      <c r="L89" s="194">
        <f t="shared" si="10"/>
        <v>0</v>
      </c>
      <c r="M89" s="194">
        <f t="shared" si="10"/>
        <v>1362.4324932493248</v>
      </c>
      <c r="N89" s="194">
        <f t="shared" si="10"/>
        <v>1362.4324932493248</v>
      </c>
      <c r="O89" s="194">
        <f t="shared" si="10"/>
        <v>-1362.4324932493248</v>
      </c>
    </row>
    <row r="90" spans="1:15">
      <c r="A90" s="165" t="s">
        <v>243</v>
      </c>
      <c r="B90" s="165">
        <f t="shared" si="7"/>
        <v>5716</v>
      </c>
      <c r="C90" s="165" t="s">
        <v>781</v>
      </c>
      <c r="D90" s="165" t="s">
        <v>780</v>
      </c>
      <c r="E90" s="170">
        <v>4276</v>
      </c>
      <c r="F90" s="170">
        <v>0</v>
      </c>
      <c r="G90" s="170"/>
      <c r="H90" s="170">
        <v>9868.518</v>
      </c>
      <c r="I90" s="170">
        <f t="shared" si="8"/>
        <v>9868.518</v>
      </c>
      <c r="J90" s="170">
        <f t="shared" si="9"/>
        <v>-9868.518</v>
      </c>
      <c r="K90" s="170">
        <f t="shared" si="10"/>
        <v>0</v>
      </c>
      <c r="L90" s="170">
        <f t="shared" si="10"/>
        <v>0</v>
      </c>
      <c r="M90" s="170">
        <f t="shared" si="10"/>
        <v>2307.8854069223571</v>
      </c>
      <c r="N90" s="170">
        <f t="shared" si="10"/>
        <v>2307.8854069223571</v>
      </c>
      <c r="O90" s="170">
        <f t="shared" si="10"/>
        <v>-2307.8854069223571</v>
      </c>
    </row>
    <row r="91" spans="1:15">
      <c r="A91" s="193" t="s">
        <v>243</v>
      </c>
      <c r="B91" s="193">
        <f t="shared" si="7"/>
        <v>3609</v>
      </c>
      <c r="C91" s="193" t="s">
        <v>190</v>
      </c>
      <c r="D91" s="193" t="s">
        <v>121</v>
      </c>
      <c r="E91" s="194">
        <v>4100</v>
      </c>
      <c r="F91" s="194">
        <v>0</v>
      </c>
      <c r="G91" s="194"/>
      <c r="H91" s="194">
        <v>9668.232</v>
      </c>
      <c r="I91" s="194">
        <f t="shared" si="8"/>
        <v>9668.232</v>
      </c>
      <c r="J91" s="194">
        <f t="shared" si="9"/>
        <v>-9668.232</v>
      </c>
      <c r="K91" s="194">
        <f t="shared" si="10"/>
        <v>0</v>
      </c>
      <c r="L91" s="194">
        <f t="shared" si="10"/>
        <v>0</v>
      </c>
      <c r="M91" s="194">
        <f t="shared" si="10"/>
        <v>2358.1053658536584</v>
      </c>
      <c r="N91" s="194">
        <f t="shared" si="10"/>
        <v>2358.1053658536584</v>
      </c>
      <c r="O91" s="194">
        <f t="shared" si="10"/>
        <v>-2358.1053658536584</v>
      </c>
    </row>
    <row r="92" spans="1:15">
      <c r="A92" s="165" t="s">
        <v>243</v>
      </c>
      <c r="B92" s="165">
        <f t="shared" si="7"/>
        <v>2510</v>
      </c>
      <c r="C92" s="165" t="s">
        <v>191</v>
      </c>
      <c r="D92" s="165" t="s">
        <v>117</v>
      </c>
      <c r="E92" s="170">
        <v>3897</v>
      </c>
      <c r="F92" s="170">
        <v>0</v>
      </c>
      <c r="G92" s="170"/>
      <c r="H92" s="170"/>
      <c r="I92" s="170">
        <f t="shared" si="8"/>
        <v>0</v>
      </c>
      <c r="J92" s="170">
        <f t="shared" si="9"/>
        <v>0</v>
      </c>
      <c r="K92" s="170">
        <f t="shared" si="10"/>
        <v>0</v>
      </c>
      <c r="L92" s="170">
        <f t="shared" si="10"/>
        <v>0</v>
      </c>
      <c r="M92" s="170">
        <f t="shared" si="10"/>
        <v>0</v>
      </c>
      <c r="N92" s="170">
        <f t="shared" si="10"/>
        <v>0</v>
      </c>
      <c r="O92" s="170">
        <f t="shared" si="10"/>
        <v>0</v>
      </c>
    </row>
    <row r="93" spans="1:15">
      <c r="A93" s="193" t="s">
        <v>243</v>
      </c>
      <c r="B93" s="193">
        <f t="shared" si="7"/>
        <v>4200</v>
      </c>
      <c r="C93" s="193" t="s">
        <v>189</v>
      </c>
      <c r="D93" s="193" t="s">
        <v>127</v>
      </c>
      <c r="E93" s="194">
        <v>3797</v>
      </c>
      <c r="F93" s="194">
        <v>13004.556</v>
      </c>
      <c r="G93" s="194"/>
      <c r="H93" s="194">
        <v>22839.437999999998</v>
      </c>
      <c r="I93" s="194">
        <f t="shared" si="8"/>
        <v>22839.437999999998</v>
      </c>
      <c r="J93" s="194">
        <f t="shared" si="9"/>
        <v>-9834.8819999999978</v>
      </c>
      <c r="K93" s="194">
        <f t="shared" si="10"/>
        <v>3424.9554911772452</v>
      </c>
      <c r="L93" s="194">
        <f t="shared" si="10"/>
        <v>0</v>
      </c>
      <c r="M93" s="194">
        <f t="shared" si="10"/>
        <v>6015.127205688701</v>
      </c>
      <c r="N93" s="194">
        <f t="shared" si="10"/>
        <v>6015.127205688701</v>
      </c>
      <c r="O93" s="194">
        <f t="shared" si="10"/>
        <v>-2590.1717145114562</v>
      </c>
    </row>
    <row r="94" spans="1:15">
      <c r="A94" s="165" t="s">
        <v>243</v>
      </c>
      <c r="B94" s="165">
        <f t="shared" si="7"/>
        <v>2300</v>
      </c>
      <c r="C94" s="165" t="s">
        <v>192</v>
      </c>
      <c r="D94" s="165" t="s">
        <v>115</v>
      </c>
      <c r="E94" s="170">
        <v>3579</v>
      </c>
      <c r="F94" s="170">
        <v>0</v>
      </c>
      <c r="G94" s="170"/>
      <c r="H94" s="170"/>
      <c r="I94" s="170">
        <f t="shared" si="8"/>
        <v>0</v>
      </c>
      <c r="J94" s="170">
        <f t="shared" si="9"/>
        <v>0</v>
      </c>
      <c r="K94" s="170">
        <f t="shared" si="10"/>
        <v>0</v>
      </c>
      <c r="L94" s="170">
        <f t="shared" si="10"/>
        <v>0</v>
      </c>
      <c r="M94" s="170">
        <f t="shared" si="10"/>
        <v>0</v>
      </c>
      <c r="N94" s="170">
        <f t="shared" si="10"/>
        <v>0</v>
      </c>
      <c r="O94" s="170">
        <f t="shared" si="10"/>
        <v>0</v>
      </c>
    </row>
    <row r="95" spans="1:15">
      <c r="A95" s="193" t="s">
        <v>243</v>
      </c>
      <c r="B95" s="193">
        <f t="shared" si="7"/>
        <v>8716</v>
      </c>
      <c r="C95" s="193" t="s">
        <v>194</v>
      </c>
      <c r="D95" s="193" t="s">
        <v>161</v>
      </c>
      <c r="E95" s="194">
        <v>3265</v>
      </c>
      <c r="F95" s="194">
        <v>0</v>
      </c>
      <c r="G95" s="194"/>
      <c r="H95" s="194"/>
      <c r="I95" s="194">
        <f t="shared" si="8"/>
        <v>0</v>
      </c>
      <c r="J95" s="194">
        <f t="shared" si="9"/>
        <v>0</v>
      </c>
      <c r="K95" s="194">
        <f t="shared" si="10"/>
        <v>0</v>
      </c>
      <c r="L95" s="194">
        <f t="shared" si="10"/>
        <v>0</v>
      </c>
      <c r="M95" s="194">
        <f t="shared" si="10"/>
        <v>0</v>
      </c>
      <c r="N95" s="194">
        <f t="shared" si="10"/>
        <v>0</v>
      </c>
      <c r="O95" s="194">
        <f t="shared" si="10"/>
        <v>0</v>
      </c>
    </row>
    <row r="96" spans="1:15">
      <c r="A96" s="165" t="s">
        <v>243</v>
      </c>
      <c r="B96" s="165">
        <f t="shared" si="7"/>
        <v>6100</v>
      </c>
      <c r="C96" s="165" t="s">
        <v>193</v>
      </c>
      <c r="D96" s="165" t="s">
        <v>138</v>
      </c>
      <c r="E96" s="170">
        <v>3081</v>
      </c>
      <c r="F96" s="170">
        <v>6964.4750000000004</v>
      </c>
      <c r="G96" s="170"/>
      <c r="H96" s="170">
        <v>10517.519</v>
      </c>
      <c r="I96" s="170">
        <f t="shared" si="8"/>
        <v>10517.519</v>
      </c>
      <c r="J96" s="170">
        <f t="shared" si="9"/>
        <v>-3553.0439999999999</v>
      </c>
      <c r="K96" s="170">
        <f t="shared" si="10"/>
        <v>2260.4592664719248</v>
      </c>
      <c r="L96" s="170">
        <f t="shared" si="10"/>
        <v>0</v>
      </c>
      <c r="M96" s="170">
        <f t="shared" si="10"/>
        <v>3413.6705615060046</v>
      </c>
      <c r="N96" s="170">
        <f t="shared" si="10"/>
        <v>3413.6705615060046</v>
      </c>
      <c r="O96" s="170">
        <f t="shared" si="10"/>
        <v>-1153.2112950340797</v>
      </c>
    </row>
    <row r="97" spans="1:15">
      <c r="A97" s="193" t="s">
        <v>243</v>
      </c>
      <c r="B97" s="193">
        <f t="shared" si="7"/>
        <v>8717</v>
      </c>
      <c r="C97" s="193" t="s">
        <v>196</v>
      </c>
      <c r="D97" s="193" t="s">
        <v>162</v>
      </c>
      <c r="E97" s="194">
        <v>2631</v>
      </c>
      <c r="F97" s="194">
        <v>0</v>
      </c>
      <c r="G97" s="194"/>
      <c r="H97" s="194">
        <v>3049.3049999999998</v>
      </c>
      <c r="I97" s="194">
        <f t="shared" si="8"/>
        <v>3049.3049999999998</v>
      </c>
      <c r="J97" s="194">
        <f t="shared" si="9"/>
        <v>-3049.3049999999998</v>
      </c>
      <c r="K97" s="194">
        <f t="shared" si="10"/>
        <v>0</v>
      </c>
      <c r="L97" s="194">
        <f t="shared" si="10"/>
        <v>0</v>
      </c>
      <c r="M97" s="194">
        <f t="shared" si="10"/>
        <v>1158.9908779931584</v>
      </c>
      <c r="N97" s="194">
        <f t="shared" si="10"/>
        <v>1158.9908779931584</v>
      </c>
      <c r="O97" s="194">
        <f t="shared" si="10"/>
        <v>-1158.9908779931584</v>
      </c>
    </row>
    <row r="98" spans="1:15">
      <c r="A98" s="165" t="s">
        <v>243</v>
      </c>
      <c r="B98" s="165">
        <f t="shared" si="7"/>
        <v>8401</v>
      </c>
      <c r="C98" s="165" t="s">
        <v>195</v>
      </c>
      <c r="D98" s="165" t="s">
        <v>154</v>
      </c>
      <c r="E98" s="170">
        <v>2487</v>
      </c>
      <c r="F98" s="170">
        <v>10529.47</v>
      </c>
      <c r="G98" s="170"/>
      <c r="H98" s="170">
        <v>17651.948</v>
      </c>
      <c r="I98" s="170">
        <f t="shared" si="8"/>
        <v>17651.948</v>
      </c>
      <c r="J98" s="170">
        <f t="shared" si="9"/>
        <v>-7122.478000000001</v>
      </c>
      <c r="K98" s="170">
        <f t="shared" si="10"/>
        <v>4233.8037796542012</v>
      </c>
      <c r="L98" s="170">
        <f t="shared" si="10"/>
        <v>0</v>
      </c>
      <c r="M98" s="170">
        <f t="shared" si="10"/>
        <v>7097.6871733011658</v>
      </c>
      <c r="N98" s="170">
        <f t="shared" si="10"/>
        <v>7097.6871733011658</v>
      </c>
      <c r="O98" s="170">
        <f t="shared" si="10"/>
        <v>-2863.8833936469646</v>
      </c>
    </row>
    <row r="99" spans="1:15">
      <c r="A99" s="193" t="s">
        <v>243</v>
      </c>
      <c r="B99" s="193">
        <f t="shared" si="7"/>
        <v>8613</v>
      </c>
      <c r="C99" s="193" t="s">
        <v>198</v>
      </c>
      <c r="D99" s="193" t="s">
        <v>158</v>
      </c>
      <c r="E99" s="194">
        <v>2007</v>
      </c>
      <c r="F99" s="194">
        <v>0</v>
      </c>
      <c r="G99" s="194"/>
      <c r="H99" s="194"/>
      <c r="I99" s="194">
        <f t="shared" si="8"/>
        <v>0</v>
      </c>
      <c r="J99" s="194">
        <f t="shared" si="9"/>
        <v>0</v>
      </c>
      <c r="K99" s="194">
        <f t="shared" si="10"/>
        <v>0</v>
      </c>
      <c r="L99" s="194">
        <f t="shared" si="10"/>
        <v>0</v>
      </c>
      <c r="M99" s="194">
        <f t="shared" si="10"/>
        <v>0</v>
      </c>
      <c r="N99" s="194">
        <f t="shared" si="10"/>
        <v>0</v>
      </c>
      <c r="O99" s="194">
        <f t="shared" si="10"/>
        <v>0</v>
      </c>
    </row>
    <row r="100" spans="1:15">
      <c r="A100" s="165" t="s">
        <v>243</v>
      </c>
      <c r="B100" s="165">
        <f t="shared" si="7"/>
        <v>6250</v>
      </c>
      <c r="C100" s="165" t="s">
        <v>197</v>
      </c>
      <c r="D100" s="165" t="s">
        <v>139</v>
      </c>
      <c r="E100" s="170">
        <v>1973</v>
      </c>
      <c r="F100" s="170">
        <v>0</v>
      </c>
      <c r="G100" s="170"/>
      <c r="H100" s="170">
        <v>12304.468000000001</v>
      </c>
      <c r="I100" s="170">
        <f t="shared" si="8"/>
        <v>12304.468000000001</v>
      </c>
      <c r="J100" s="170">
        <f t="shared" si="9"/>
        <v>-12304.468000000001</v>
      </c>
      <c r="K100" s="170">
        <f t="shared" si="10"/>
        <v>0</v>
      </c>
      <c r="L100" s="170">
        <f t="shared" si="10"/>
        <v>0</v>
      </c>
      <c r="M100" s="170">
        <f t="shared" si="10"/>
        <v>6236.4257475924987</v>
      </c>
      <c r="N100" s="170">
        <f t="shared" si="10"/>
        <v>6236.4257475924987</v>
      </c>
      <c r="O100" s="170">
        <f t="shared" si="10"/>
        <v>-6236.4257475924987</v>
      </c>
    </row>
    <row r="101" spans="1:15">
      <c r="A101" s="193" t="s">
        <v>243</v>
      </c>
      <c r="B101" s="193">
        <f t="shared" si="7"/>
        <v>8614</v>
      </c>
      <c r="C101" s="193" t="s">
        <v>200</v>
      </c>
      <c r="D101" s="193" t="s">
        <v>159</v>
      </c>
      <c r="E101" s="194">
        <v>1867</v>
      </c>
      <c r="F101" s="194">
        <v>0</v>
      </c>
      <c r="G101" s="194"/>
      <c r="H101" s="194">
        <v>2497.895</v>
      </c>
      <c r="I101" s="194">
        <f t="shared" si="8"/>
        <v>2497.895</v>
      </c>
      <c r="J101" s="194">
        <f t="shared" si="9"/>
        <v>-2497.895</v>
      </c>
      <c r="K101" s="194">
        <f t="shared" si="10"/>
        <v>0</v>
      </c>
      <c r="L101" s="194">
        <f t="shared" si="10"/>
        <v>0</v>
      </c>
      <c r="M101" s="194">
        <f t="shared" si="10"/>
        <v>1337.9191215854312</v>
      </c>
      <c r="N101" s="194">
        <f t="shared" si="10"/>
        <v>1337.9191215854312</v>
      </c>
      <c r="O101" s="194">
        <f t="shared" si="10"/>
        <v>-1337.9191215854312</v>
      </c>
    </row>
    <row r="102" spans="1:15">
      <c r="A102" s="165" t="s">
        <v>243</v>
      </c>
      <c r="B102" s="165">
        <f t="shared" si="7"/>
        <v>6400</v>
      </c>
      <c r="C102" s="165" t="s">
        <v>199</v>
      </c>
      <c r="D102" s="165" t="s">
        <v>140</v>
      </c>
      <c r="E102" s="170">
        <v>1866</v>
      </c>
      <c r="F102" s="170">
        <v>4642.5309999999999</v>
      </c>
      <c r="G102" s="170"/>
      <c r="H102" s="170">
        <v>8635.9070000000011</v>
      </c>
      <c r="I102" s="170">
        <f t="shared" si="8"/>
        <v>8635.9070000000011</v>
      </c>
      <c r="J102" s="170">
        <f t="shared" si="9"/>
        <v>-3993.3760000000011</v>
      </c>
      <c r="K102" s="170">
        <f t="shared" si="10"/>
        <v>2487.958735262594</v>
      </c>
      <c r="L102" s="170">
        <f t="shared" si="10"/>
        <v>0</v>
      </c>
      <c r="M102" s="170">
        <f t="shared" si="10"/>
        <v>4628.0316184351568</v>
      </c>
      <c r="N102" s="170">
        <f t="shared" si="10"/>
        <v>4628.0316184351568</v>
      </c>
      <c r="O102" s="170">
        <f t="shared" si="10"/>
        <v>-2140.0728831725623</v>
      </c>
    </row>
    <row r="103" spans="1:15">
      <c r="A103" s="193" t="s">
        <v>243</v>
      </c>
      <c r="B103" s="193">
        <f t="shared" si="7"/>
        <v>3714</v>
      </c>
      <c r="C103" s="193" t="s">
        <v>201</v>
      </c>
      <c r="D103" s="193" t="s">
        <v>124</v>
      </c>
      <c r="E103" s="194">
        <v>1617</v>
      </c>
      <c r="F103" s="194">
        <v>0</v>
      </c>
      <c r="G103" s="194"/>
      <c r="H103" s="194">
        <v>1401.453</v>
      </c>
      <c r="I103" s="194">
        <f t="shared" si="8"/>
        <v>1401.453</v>
      </c>
      <c r="J103" s="194">
        <f t="shared" si="9"/>
        <v>-1401.453</v>
      </c>
      <c r="K103" s="194">
        <f t="shared" si="10"/>
        <v>0</v>
      </c>
      <c r="L103" s="194">
        <f t="shared" si="10"/>
        <v>0</v>
      </c>
      <c r="M103" s="194">
        <f t="shared" si="10"/>
        <v>866.69944341372911</v>
      </c>
      <c r="N103" s="194">
        <f t="shared" si="10"/>
        <v>866.69944341372911</v>
      </c>
      <c r="O103" s="194">
        <f t="shared" si="10"/>
        <v>-866.69944341372911</v>
      </c>
    </row>
    <row r="104" spans="1:15">
      <c r="A104" s="165" t="s">
        <v>243</v>
      </c>
      <c r="B104" s="165">
        <f t="shared" si="7"/>
        <v>2506</v>
      </c>
      <c r="C104" s="165" t="s">
        <v>202</v>
      </c>
      <c r="D104" s="165" t="s">
        <v>116</v>
      </c>
      <c r="E104" s="170">
        <v>1500</v>
      </c>
      <c r="F104" s="170">
        <v>0</v>
      </c>
      <c r="G104" s="170"/>
      <c r="H104" s="170">
        <v>3706.6350000000002</v>
      </c>
      <c r="I104" s="170">
        <f t="shared" si="8"/>
        <v>3706.6350000000002</v>
      </c>
      <c r="J104" s="170">
        <f t="shared" si="9"/>
        <v>-3706.6350000000002</v>
      </c>
      <c r="K104" s="170">
        <f t="shared" si="10"/>
        <v>0</v>
      </c>
      <c r="L104" s="170">
        <f t="shared" si="10"/>
        <v>0</v>
      </c>
      <c r="M104" s="170">
        <f t="shared" si="10"/>
        <v>2471.09</v>
      </c>
      <c r="N104" s="170">
        <f t="shared" si="10"/>
        <v>2471.09</v>
      </c>
      <c r="O104" s="170">
        <f t="shared" si="10"/>
        <v>-2471.09</v>
      </c>
    </row>
    <row r="105" spans="1:15">
      <c r="A105" s="193" t="s">
        <v>243</v>
      </c>
      <c r="B105" s="193">
        <f t="shared" si="7"/>
        <v>6613</v>
      </c>
      <c r="C105" s="193" t="s">
        <v>782</v>
      </c>
      <c r="D105" s="193" t="s">
        <v>146</v>
      </c>
      <c r="E105" s="194">
        <v>1410</v>
      </c>
      <c r="F105" s="194">
        <v>6856.26</v>
      </c>
      <c r="G105" s="194"/>
      <c r="H105" s="194">
        <v>10027.692999999999</v>
      </c>
      <c r="I105" s="194">
        <f t="shared" si="8"/>
        <v>10027.692999999999</v>
      </c>
      <c r="J105" s="194">
        <f t="shared" si="9"/>
        <v>-3171.4329999999991</v>
      </c>
      <c r="K105" s="194">
        <f t="shared" si="10"/>
        <v>4862.5957446808507</v>
      </c>
      <c r="L105" s="194">
        <f t="shared" si="10"/>
        <v>0</v>
      </c>
      <c r="M105" s="194">
        <f t="shared" si="10"/>
        <v>7111.8390070921978</v>
      </c>
      <c r="N105" s="194">
        <f t="shared" si="10"/>
        <v>7111.8390070921978</v>
      </c>
      <c r="O105" s="194">
        <f t="shared" si="10"/>
        <v>-2249.2432624113467</v>
      </c>
    </row>
    <row r="106" spans="1:15">
      <c r="A106" s="165" t="s">
        <v>243</v>
      </c>
      <c r="B106" s="165">
        <f t="shared" si="7"/>
        <v>8721</v>
      </c>
      <c r="C106" s="165" t="s">
        <v>204</v>
      </c>
      <c r="D106" s="165" t="s">
        <v>165</v>
      </c>
      <c r="E106" s="170">
        <v>1322</v>
      </c>
      <c r="F106" s="170">
        <v>0</v>
      </c>
      <c r="G106" s="170">
        <v>59.027000000000001</v>
      </c>
      <c r="H106" s="170">
        <v>1713.454</v>
      </c>
      <c r="I106" s="170">
        <f t="shared" si="8"/>
        <v>1772.481</v>
      </c>
      <c r="J106" s="170">
        <f t="shared" si="9"/>
        <v>-1772.481</v>
      </c>
      <c r="K106" s="170">
        <f t="shared" si="10"/>
        <v>0</v>
      </c>
      <c r="L106" s="170">
        <f t="shared" si="10"/>
        <v>44.649773071104391</v>
      </c>
      <c r="M106" s="170">
        <f t="shared" si="10"/>
        <v>1296.1074130105901</v>
      </c>
      <c r="N106" s="170">
        <f t="shared" si="10"/>
        <v>1340.7571860816945</v>
      </c>
      <c r="O106" s="170">
        <f t="shared" si="10"/>
        <v>-1340.7571860816945</v>
      </c>
    </row>
    <row r="107" spans="1:15">
      <c r="A107" s="193" t="s">
        <v>243</v>
      </c>
      <c r="B107" s="193">
        <f t="shared" si="7"/>
        <v>3716</v>
      </c>
      <c r="C107" s="193" t="s">
        <v>783</v>
      </c>
      <c r="D107" s="193" t="s">
        <v>778</v>
      </c>
      <c r="E107" s="194">
        <v>1266</v>
      </c>
      <c r="F107" s="194">
        <v>0</v>
      </c>
      <c r="G107" s="194"/>
      <c r="H107" s="194">
        <v>1121.0250000000001</v>
      </c>
      <c r="I107" s="194">
        <f t="shared" si="8"/>
        <v>1121.0250000000001</v>
      </c>
      <c r="J107" s="194">
        <f t="shared" si="9"/>
        <v>-1121.0250000000001</v>
      </c>
      <c r="K107" s="194">
        <f t="shared" si="10"/>
        <v>0</v>
      </c>
      <c r="L107" s="194">
        <f t="shared" si="10"/>
        <v>0</v>
      </c>
      <c r="M107" s="194">
        <f t="shared" si="10"/>
        <v>885.48578199052145</v>
      </c>
      <c r="N107" s="194">
        <f t="shared" si="10"/>
        <v>885.48578199052145</v>
      </c>
      <c r="O107" s="194">
        <f t="shared" si="10"/>
        <v>-885.48578199052145</v>
      </c>
    </row>
    <row r="108" spans="1:15">
      <c r="A108" s="165" t="s">
        <v>243</v>
      </c>
      <c r="B108" s="165">
        <f t="shared" si="7"/>
        <v>5613</v>
      </c>
      <c r="C108" s="165" t="s">
        <v>784</v>
      </c>
      <c r="D108" s="165" t="s">
        <v>779</v>
      </c>
      <c r="E108" s="170">
        <v>1263</v>
      </c>
      <c r="F108" s="170">
        <v>0</v>
      </c>
      <c r="G108" s="170"/>
      <c r="H108" s="170">
        <v>2545.779</v>
      </c>
      <c r="I108" s="170">
        <f t="shared" si="8"/>
        <v>2545.779</v>
      </c>
      <c r="J108" s="170">
        <f t="shared" si="9"/>
        <v>-2545.779</v>
      </c>
      <c r="K108" s="170">
        <f t="shared" si="10"/>
        <v>0</v>
      </c>
      <c r="L108" s="170">
        <f t="shared" si="10"/>
        <v>0</v>
      </c>
      <c r="M108" s="170">
        <f t="shared" si="10"/>
        <v>2015.6603325415676</v>
      </c>
      <c r="N108" s="170">
        <f t="shared" si="10"/>
        <v>2015.6603325415676</v>
      </c>
      <c r="O108" s="170">
        <f t="shared" si="10"/>
        <v>-2015.6603325415676</v>
      </c>
    </row>
    <row r="109" spans="1:15">
      <c r="A109" s="193" t="s">
        <v>243</v>
      </c>
      <c r="B109" s="193">
        <f t="shared" si="7"/>
        <v>5508</v>
      </c>
      <c r="C109" s="193" t="s">
        <v>203</v>
      </c>
      <c r="D109" s="193" t="s">
        <v>135</v>
      </c>
      <c r="E109" s="194">
        <v>1212</v>
      </c>
      <c r="F109" s="194">
        <v>0</v>
      </c>
      <c r="G109" s="194"/>
      <c r="H109" s="194">
        <v>3863.076</v>
      </c>
      <c r="I109" s="194">
        <f t="shared" si="8"/>
        <v>3863.076</v>
      </c>
      <c r="J109" s="194">
        <f t="shared" si="9"/>
        <v>-3863.076</v>
      </c>
      <c r="K109" s="194">
        <f t="shared" ref="K109:O140" si="11">(F109/$E109)*1000</f>
        <v>0</v>
      </c>
      <c r="L109" s="194">
        <f t="shared" si="11"/>
        <v>0</v>
      </c>
      <c r="M109" s="194">
        <f t="shared" si="11"/>
        <v>3187.3564356435641</v>
      </c>
      <c r="N109" s="194">
        <f t="shared" si="11"/>
        <v>3187.3564356435641</v>
      </c>
      <c r="O109" s="194">
        <f t="shared" si="11"/>
        <v>-3187.3564356435641</v>
      </c>
    </row>
    <row r="110" spans="1:15">
      <c r="A110" s="165" t="s">
        <v>243</v>
      </c>
      <c r="B110" s="165">
        <f t="shared" si="7"/>
        <v>6513</v>
      </c>
      <c r="C110" s="165" t="s">
        <v>205</v>
      </c>
      <c r="D110" s="165" t="s">
        <v>141</v>
      </c>
      <c r="E110" s="170">
        <v>1162</v>
      </c>
      <c r="F110" s="170">
        <v>1829.087</v>
      </c>
      <c r="G110" s="170"/>
      <c r="H110" s="170">
        <v>3834.2440000000001</v>
      </c>
      <c r="I110" s="170">
        <f t="shared" si="8"/>
        <v>3834.2440000000001</v>
      </c>
      <c r="J110" s="170">
        <f t="shared" si="9"/>
        <v>-2005.1570000000002</v>
      </c>
      <c r="K110" s="170">
        <f t="shared" si="11"/>
        <v>1574.0851979345955</v>
      </c>
      <c r="L110" s="170">
        <f t="shared" si="11"/>
        <v>0</v>
      </c>
      <c r="M110" s="170">
        <f t="shared" si="11"/>
        <v>3299.6936316695355</v>
      </c>
      <c r="N110" s="170">
        <f t="shared" si="11"/>
        <v>3299.6936316695355</v>
      </c>
      <c r="O110" s="170">
        <f t="shared" si="11"/>
        <v>-1725.60843373494</v>
      </c>
    </row>
    <row r="111" spans="1:15">
      <c r="A111" s="193" t="s">
        <v>243</v>
      </c>
      <c r="B111" s="193">
        <f t="shared" si="7"/>
        <v>4607</v>
      </c>
      <c r="C111" s="193" t="s">
        <v>206</v>
      </c>
      <c r="D111" s="193" t="s">
        <v>130</v>
      </c>
      <c r="E111" s="194">
        <v>1106</v>
      </c>
      <c r="F111" s="194">
        <v>5681.4380000000001</v>
      </c>
      <c r="G111" s="194"/>
      <c r="H111" s="194">
        <v>9218.5480000000007</v>
      </c>
      <c r="I111" s="194">
        <f t="shared" si="8"/>
        <v>9218.5480000000007</v>
      </c>
      <c r="J111" s="194">
        <f t="shared" si="9"/>
        <v>-3537.1100000000006</v>
      </c>
      <c r="K111" s="194">
        <f t="shared" si="11"/>
        <v>5136.9240506329115</v>
      </c>
      <c r="L111" s="194">
        <f t="shared" si="11"/>
        <v>0</v>
      </c>
      <c r="M111" s="194">
        <f t="shared" si="11"/>
        <v>8335.0343580470162</v>
      </c>
      <c r="N111" s="194">
        <f t="shared" si="11"/>
        <v>8335.0343580470162</v>
      </c>
      <c r="O111" s="194">
        <f t="shared" si="11"/>
        <v>-3198.1103074141056</v>
      </c>
    </row>
    <row r="112" spans="1:15">
      <c r="A112" s="165" t="s">
        <v>243</v>
      </c>
      <c r="B112" s="165">
        <f t="shared" si="7"/>
        <v>4100</v>
      </c>
      <c r="C112" s="165" t="s">
        <v>207</v>
      </c>
      <c r="D112" s="165" t="s">
        <v>126</v>
      </c>
      <c r="E112" s="170">
        <v>989</v>
      </c>
      <c r="F112" s="170">
        <v>2648.8139999999999</v>
      </c>
      <c r="G112" s="170"/>
      <c r="H112" s="170">
        <v>9465.2250000000004</v>
      </c>
      <c r="I112" s="170">
        <f t="shared" si="8"/>
        <v>9465.2250000000004</v>
      </c>
      <c r="J112" s="170">
        <f t="shared" si="9"/>
        <v>-6816.4110000000001</v>
      </c>
      <c r="K112" s="170">
        <f t="shared" si="11"/>
        <v>2678.2750252780584</v>
      </c>
      <c r="L112" s="170">
        <f t="shared" si="11"/>
        <v>0</v>
      </c>
      <c r="M112" s="170">
        <f t="shared" si="11"/>
        <v>9570.5005055611728</v>
      </c>
      <c r="N112" s="170">
        <f t="shared" si="11"/>
        <v>9570.5005055611728</v>
      </c>
      <c r="O112" s="170">
        <f t="shared" si="11"/>
        <v>-6892.2254802831148</v>
      </c>
    </row>
    <row r="113" spans="1:15">
      <c r="A113" s="193" t="s">
        <v>243</v>
      </c>
      <c r="B113" s="193">
        <f t="shared" si="7"/>
        <v>8508</v>
      </c>
      <c r="C113" s="193" t="s">
        <v>210</v>
      </c>
      <c r="D113" s="193" t="s">
        <v>155</v>
      </c>
      <c r="E113" s="194">
        <v>881</v>
      </c>
      <c r="F113" s="194">
        <v>0</v>
      </c>
      <c r="G113" s="194"/>
      <c r="H113" s="194"/>
      <c r="I113" s="194">
        <f t="shared" si="8"/>
        <v>0</v>
      </c>
      <c r="J113" s="194">
        <f t="shared" si="9"/>
        <v>0</v>
      </c>
      <c r="K113" s="194">
        <f t="shared" si="11"/>
        <v>0</v>
      </c>
      <c r="L113" s="194">
        <f t="shared" si="11"/>
        <v>0</v>
      </c>
      <c r="M113" s="194">
        <f t="shared" si="11"/>
        <v>0</v>
      </c>
      <c r="N113" s="194">
        <f t="shared" si="11"/>
        <v>0</v>
      </c>
      <c r="O113" s="194">
        <f t="shared" si="11"/>
        <v>0</v>
      </c>
    </row>
    <row r="114" spans="1:15">
      <c r="A114" s="165" t="s">
        <v>243</v>
      </c>
      <c r="B114" s="165">
        <f t="shared" si="7"/>
        <v>8710</v>
      </c>
      <c r="C114" s="165" t="s">
        <v>209</v>
      </c>
      <c r="D114" s="165" t="s">
        <v>160</v>
      </c>
      <c r="E114" s="170">
        <v>865</v>
      </c>
      <c r="F114" s="170">
        <v>0</v>
      </c>
      <c r="G114" s="170"/>
      <c r="H114" s="170">
        <v>1169.9680000000001</v>
      </c>
      <c r="I114" s="170">
        <f t="shared" si="8"/>
        <v>1169.9680000000001</v>
      </c>
      <c r="J114" s="170">
        <f t="shared" si="9"/>
        <v>-1169.9680000000001</v>
      </c>
      <c r="K114" s="170">
        <f t="shared" si="11"/>
        <v>0</v>
      </c>
      <c r="L114" s="170">
        <f t="shared" si="11"/>
        <v>0</v>
      </c>
      <c r="M114" s="170">
        <f t="shared" si="11"/>
        <v>1352.5641618497111</v>
      </c>
      <c r="N114" s="170">
        <f t="shared" si="11"/>
        <v>1352.5641618497111</v>
      </c>
      <c r="O114" s="170">
        <f t="shared" si="11"/>
        <v>-1352.5641618497111</v>
      </c>
    </row>
    <row r="115" spans="1:15">
      <c r="A115" s="193" t="s">
        <v>243</v>
      </c>
      <c r="B115" s="193">
        <f t="shared" si="7"/>
        <v>3709</v>
      </c>
      <c r="C115" s="193" t="s">
        <v>208</v>
      </c>
      <c r="D115" s="193" t="s">
        <v>122</v>
      </c>
      <c r="E115" s="194">
        <v>821</v>
      </c>
      <c r="F115" s="194">
        <v>0</v>
      </c>
      <c r="G115" s="194"/>
      <c r="H115" s="194"/>
      <c r="I115" s="194">
        <f t="shared" si="8"/>
        <v>0</v>
      </c>
      <c r="J115" s="194">
        <f t="shared" si="9"/>
        <v>0</v>
      </c>
      <c r="K115" s="194">
        <f t="shared" si="11"/>
        <v>0</v>
      </c>
      <c r="L115" s="194">
        <f t="shared" si="11"/>
        <v>0</v>
      </c>
      <c r="M115" s="194">
        <f t="shared" si="11"/>
        <v>0</v>
      </c>
      <c r="N115" s="194">
        <f t="shared" si="11"/>
        <v>0</v>
      </c>
      <c r="O115" s="194">
        <f t="shared" si="11"/>
        <v>0</v>
      </c>
    </row>
    <row r="116" spans="1:15">
      <c r="A116" s="165" t="s">
        <v>243</v>
      </c>
      <c r="B116" s="165">
        <f t="shared" si="7"/>
        <v>6515</v>
      </c>
      <c r="C116" s="165" t="s">
        <v>212</v>
      </c>
      <c r="D116" s="165" t="s">
        <v>142</v>
      </c>
      <c r="E116" s="170">
        <v>791</v>
      </c>
      <c r="F116" s="170">
        <v>1662.2929999999999</v>
      </c>
      <c r="G116" s="170"/>
      <c r="H116" s="170">
        <v>2875.7190000000001</v>
      </c>
      <c r="I116" s="170">
        <f t="shared" si="8"/>
        <v>2875.7190000000001</v>
      </c>
      <c r="J116" s="170">
        <f t="shared" si="9"/>
        <v>-1213.4260000000002</v>
      </c>
      <c r="K116" s="170">
        <f t="shared" si="11"/>
        <v>2101.5082174462705</v>
      </c>
      <c r="L116" s="170">
        <f t="shared" si="11"/>
        <v>0</v>
      </c>
      <c r="M116" s="170">
        <f t="shared" si="11"/>
        <v>3635.5486725663718</v>
      </c>
      <c r="N116" s="170">
        <f t="shared" si="11"/>
        <v>3635.5486725663718</v>
      </c>
      <c r="O116" s="170">
        <f t="shared" si="11"/>
        <v>-1534.0404551201013</v>
      </c>
    </row>
    <row r="117" spans="1:15">
      <c r="A117" s="193" t="s">
        <v>243</v>
      </c>
      <c r="B117" s="193">
        <f t="shared" si="7"/>
        <v>3511</v>
      </c>
      <c r="C117" s="193" t="s">
        <v>214</v>
      </c>
      <c r="D117" s="193" t="s">
        <v>120</v>
      </c>
      <c r="E117" s="194">
        <v>727</v>
      </c>
      <c r="F117" s="194">
        <v>0</v>
      </c>
      <c r="G117" s="194"/>
      <c r="H117" s="194">
        <v>596.92100000000005</v>
      </c>
      <c r="I117" s="194">
        <f t="shared" si="8"/>
        <v>596.92100000000005</v>
      </c>
      <c r="J117" s="194">
        <f t="shared" si="9"/>
        <v>-596.92100000000005</v>
      </c>
      <c r="K117" s="194">
        <f t="shared" si="11"/>
        <v>0</v>
      </c>
      <c r="L117" s="194">
        <f t="shared" si="11"/>
        <v>0</v>
      </c>
      <c r="M117" s="194">
        <f t="shared" si="11"/>
        <v>821.07427785419543</v>
      </c>
      <c r="N117" s="194">
        <f t="shared" si="11"/>
        <v>821.07427785419543</v>
      </c>
      <c r="O117" s="194">
        <f t="shared" si="11"/>
        <v>-821.07427785419543</v>
      </c>
    </row>
    <row r="118" spans="1:15">
      <c r="A118" s="165" t="s">
        <v>243</v>
      </c>
      <c r="B118" s="165">
        <f t="shared" si="7"/>
        <v>8722</v>
      </c>
      <c r="C118" s="165" t="s">
        <v>211</v>
      </c>
      <c r="D118" s="165" t="s">
        <v>166</v>
      </c>
      <c r="E118" s="170">
        <v>699</v>
      </c>
      <c r="F118" s="170">
        <v>0</v>
      </c>
      <c r="G118" s="170"/>
      <c r="H118" s="170">
        <v>947.75400000000002</v>
      </c>
      <c r="I118" s="170">
        <f t="shared" si="8"/>
        <v>947.75400000000002</v>
      </c>
      <c r="J118" s="170">
        <f t="shared" si="9"/>
        <v>-947.75400000000002</v>
      </c>
      <c r="K118" s="170">
        <f t="shared" si="11"/>
        <v>0</v>
      </c>
      <c r="L118" s="170">
        <f t="shared" si="11"/>
        <v>0</v>
      </c>
      <c r="M118" s="170">
        <f t="shared" si="11"/>
        <v>1355.8712446351933</v>
      </c>
      <c r="N118" s="170">
        <f t="shared" si="11"/>
        <v>1355.8712446351933</v>
      </c>
      <c r="O118" s="170">
        <f t="shared" si="11"/>
        <v>-1355.8712446351933</v>
      </c>
    </row>
    <row r="119" spans="1:15">
      <c r="A119" s="193" t="s">
        <v>243</v>
      </c>
      <c r="B119" s="193">
        <f t="shared" si="7"/>
        <v>7502</v>
      </c>
      <c r="C119" s="193" t="s">
        <v>213</v>
      </c>
      <c r="D119" s="193" t="s">
        <v>150</v>
      </c>
      <c r="E119" s="194">
        <v>650</v>
      </c>
      <c r="F119" s="194">
        <v>0</v>
      </c>
      <c r="G119" s="194"/>
      <c r="H119" s="194">
        <v>73888.547000000006</v>
      </c>
      <c r="I119" s="194">
        <f t="shared" si="8"/>
        <v>73888.547000000006</v>
      </c>
      <c r="J119" s="194">
        <f t="shared" si="9"/>
        <v>-73888.547000000006</v>
      </c>
      <c r="K119" s="194">
        <f t="shared" si="11"/>
        <v>0</v>
      </c>
      <c r="L119" s="194">
        <f t="shared" si="11"/>
        <v>0</v>
      </c>
      <c r="M119" s="194">
        <f t="shared" si="11"/>
        <v>113674.68769230769</v>
      </c>
      <c r="N119" s="194">
        <f t="shared" si="11"/>
        <v>113674.68769230769</v>
      </c>
      <c r="O119" s="194">
        <f t="shared" si="11"/>
        <v>-113674.68769230769</v>
      </c>
    </row>
    <row r="120" spans="1:15">
      <c r="A120" s="165" t="s">
        <v>243</v>
      </c>
      <c r="B120" s="165">
        <f t="shared" si="7"/>
        <v>3811</v>
      </c>
      <c r="C120" s="165" t="s">
        <v>216</v>
      </c>
      <c r="D120" s="165" t="s">
        <v>125</v>
      </c>
      <c r="E120" s="170">
        <v>642</v>
      </c>
      <c r="F120" s="170">
        <v>0</v>
      </c>
      <c r="G120" s="170"/>
      <c r="H120" s="170"/>
      <c r="I120" s="170">
        <f t="shared" si="8"/>
        <v>0</v>
      </c>
      <c r="J120" s="170">
        <f t="shared" si="9"/>
        <v>0</v>
      </c>
      <c r="K120" s="170">
        <f t="shared" si="11"/>
        <v>0</v>
      </c>
      <c r="L120" s="170">
        <f t="shared" si="11"/>
        <v>0</v>
      </c>
      <c r="M120" s="170">
        <f t="shared" si="11"/>
        <v>0</v>
      </c>
      <c r="N120" s="170">
        <f t="shared" si="11"/>
        <v>0</v>
      </c>
      <c r="O120" s="170">
        <f t="shared" si="11"/>
        <v>0</v>
      </c>
    </row>
    <row r="121" spans="1:15">
      <c r="A121" s="193" t="s">
        <v>243</v>
      </c>
      <c r="B121" s="193">
        <f t="shared" si="7"/>
        <v>8509</v>
      </c>
      <c r="C121" s="193" t="s">
        <v>215</v>
      </c>
      <c r="D121" s="193" t="s">
        <v>156</v>
      </c>
      <c r="E121" s="194">
        <v>620</v>
      </c>
      <c r="F121" s="194">
        <v>0</v>
      </c>
      <c r="G121" s="194"/>
      <c r="H121" s="194">
        <v>910.27200000000005</v>
      </c>
      <c r="I121" s="194">
        <f t="shared" si="8"/>
        <v>910.27200000000005</v>
      </c>
      <c r="J121" s="194">
        <f t="shared" si="9"/>
        <v>-910.27200000000005</v>
      </c>
      <c r="K121" s="194">
        <f t="shared" si="11"/>
        <v>0</v>
      </c>
      <c r="L121" s="194">
        <f t="shared" si="11"/>
        <v>0</v>
      </c>
      <c r="M121" s="194">
        <f t="shared" si="11"/>
        <v>1468.1806451612904</v>
      </c>
      <c r="N121" s="194">
        <f t="shared" si="11"/>
        <v>1468.1806451612904</v>
      </c>
      <c r="O121" s="194">
        <f t="shared" si="11"/>
        <v>-1468.1806451612904</v>
      </c>
    </row>
    <row r="122" spans="1:15">
      <c r="A122" s="165" t="s">
        <v>243</v>
      </c>
      <c r="B122" s="165">
        <f t="shared" si="7"/>
        <v>8720</v>
      </c>
      <c r="C122" s="165" t="s">
        <v>217</v>
      </c>
      <c r="D122" s="165" t="s">
        <v>164</v>
      </c>
      <c r="E122" s="170">
        <v>591</v>
      </c>
      <c r="F122" s="170">
        <v>0</v>
      </c>
      <c r="G122" s="170"/>
      <c r="H122" s="170">
        <v>772.39300000000003</v>
      </c>
      <c r="I122" s="170">
        <f t="shared" si="8"/>
        <v>772.39300000000003</v>
      </c>
      <c r="J122" s="170">
        <f t="shared" si="9"/>
        <v>-772.39300000000003</v>
      </c>
      <c r="K122" s="170">
        <f t="shared" si="11"/>
        <v>0</v>
      </c>
      <c r="L122" s="170">
        <f t="shared" si="11"/>
        <v>0</v>
      </c>
      <c r="M122" s="170">
        <f t="shared" si="11"/>
        <v>1306.9255499153978</v>
      </c>
      <c r="N122" s="170">
        <f t="shared" si="11"/>
        <v>1306.9255499153978</v>
      </c>
      <c r="O122" s="170">
        <f t="shared" si="11"/>
        <v>-1306.9255499153978</v>
      </c>
    </row>
    <row r="123" spans="1:15">
      <c r="A123" s="193" t="s">
        <v>243</v>
      </c>
      <c r="B123" s="193">
        <f t="shared" si="7"/>
        <v>6710</v>
      </c>
      <c r="C123" s="193" t="s">
        <v>785</v>
      </c>
      <c r="D123" s="193" t="s">
        <v>147</v>
      </c>
      <c r="E123" s="194">
        <v>540</v>
      </c>
      <c r="F123" s="194">
        <v>0</v>
      </c>
      <c r="G123" s="194"/>
      <c r="H123" s="194">
        <v>8025.0990000000002</v>
      </c>
      <c r="I123" s="194">
        <f t="shared" si="8"/>
        <v>8025.0990000000002</v>
      </c>
      <c r="J123" s="194">
        <f t="shared" si="9"/>
        <v>-8025.0990000000002</v>
      </c>
      <c r="K123" s="194">
        <f t="shared" si="11"/>
        <v>0</v>
      </c>
      <c r="L123" s="194">
        <f t="shared" si="11"/>
        <v>0</v>
      </c>
      <c r="M123" s="194">
        <f t="shared" si="11"/>
        <v>14861.294444444446</v>
      </c>
      <c r="N123" s="194">
        <f t="shared" si="11"/>
        <v>14861.294444444446</v>
      </c>
      <c r="O123" s="194">
        <f t="shared" si="11"/>
        <v>-14861.294444444446</v>
      </c>
    </row>
    <row r="124" spans="1:15">
      <c r="A124" s="165" t="s">
        <v>243</v>
      </c>
      <c r="B124" s="165">
        <f t="shared" si="7"/>
        <v>8719</v>
      </c>
      <c r="C124" s="165" t="s">
        <v>218</v>
      </c>
      <c r="D124" s="165" t="s">
        <v>163</v>
      </c>
      <c r="E124" s="170">
        <v>539</v>
      </c>
      <c r="F124" s="170">
        <v>0</v>
      </c>
      <c r="G124" s="170"/>
      <c r="H124" s="170"/>
      <c r="I124" s="170">
        <f t="shared" si="8"/>
        <v>0</v>
      </c>
      <c r="J124" s="170">
        <f t="shared" si="9"/>
        <v>0</v>
      </c>
      <c r="K124" s="170">
        <f t="shared" si="11"/>
        <v>0</v>
      </c>
      <c r="L124" s="170">
        <f t="shared" si="11"/>
        <v>0</v>
      </c>
      <c r="M124" s="170">
        <f t="shared" si="11"/>
        <v>0</v>
      </c>
      <c r="N124" s="170">
        <f t="shared" si="11"/>
        <v>0</v>
      </c>
      <c r="O124" s="170">
        <f t="shared" si="11"/>
        <v>0</v>
      </c>
    </row>
    <row r="125" spans="1:15">
      <c r="A125" s="193" t="s">
        <v>243</v>
      </c>
      <c r="B125" s="193">
        <f t="shared" si="7"/>
        <v>6601</v>
      </c>
      <c r="C125" s="193" t="s">
        <v>220</v>
      </c>
      <c r="D125" s="193" t="s">
        <v>143</v>
      </c>
      <c r="E125" s="194">
        <v>491</v>
      </c>
      <c r="F125" s="194">
        <v>1364.1859999999999</v>
      </c>
      <c r="G125" s="194"/>
      <c r="H125" s="194">
        <v>1776.51</v>
      </c>
      <c r="I125" s="194">
        <f t="shared" si="8"/>
        <v>1776.51</v>
      </c>
      <c r="J125" s="194">
        <f t="shared" si="9"/>
        <v>-412.32400000000007</v>
      </c>
      <c r="K125" s="194">
        <f t="shared" si="11"/>
        <v>2778.3828920570263</v>
      </c>
      <c r="L125" s="194">
        <f t="shared" si="11"/>
        <v>0</v>
      </c>
      <c r="M125" s="194">
        <f t="shared" si="11"/>
        <v>3618.1466395112016</v>
      </c>
      <c r="N125" s="194">
        <f t="shared" si="11"/>
        <v>3618.1466395112016</v>
      </c>
      <c r="O125" s="194">
        <f t="shared" si="11"/>
        <v>-839.76374745417525</v>
      </c>
    </row>
    <row r="126" spans="1:15">
      <c r="A126" s="165" t="s">
        <v>243</v>
      </c>
      <c r="B126" s="165">
        <f t="shared" si="7"/>
        <v>5609</v>
      </c>
      <c r="C126" s="165" t="s">
        <v>219</v>
      </c>
      <c r="D126" s="165" t="s">
        <v>136</v>
      </c>
      <c r="E126" s="170">
        <v>457</v>
      </c>
      <c r="F126" s="170">
        <v>0</v>
      </c>
      <c r="G126" s="170"/>
      <c r="H126" s="170"/>
      <c r="I126" s="170">
        <f t="shared" si="8"/>
        <v>0</v>
      </c>
      <c r="J126" s="170">
        <f t="shared" si="9"/>
        <v>0</v>
      </c>
      <c r="K126" s="170">
        <f t="shared" si="11"/>
        <v>0</v>
      </c>
      <c r="L126" s="170">
        <f t="shared" si="11"/>
        <v>0</v>
      </c>
      <c r="M126" s="170">
        <f t="shared" si="11"/>
        <v>0</v>
      </c>
      <c r="N126" s="170">
        <f t="shared" si="11"/>
        <v>0</v>
      </c>
      <c r="O126" s="170">
        <f t="shared" si="11"/>
        <v>0</v>
      </c>
    </row>
    <row r="127" spans="1:15">
      <c r="A127" s="193" t="s">
        <v>243</v>
      </c>
      <c r="B127" s="193">
        <f t="shared" si="7"/>
        <v>4911</v>
      </c>
      <c r="C127" s="193" t="s">
        <v>221</v>
      </c>
      <c r="D127" s="193" t="s">
        <v>134</v>
      </c>
      <c r="E127" s="194">
        <v>414</v>
      </c>
      <c r="F127" s="194">
        <v>0</v>
      </c>
      <c r="G127" s="194"/>
      <c r="H127" s="194">
        <v>960</v>
      </c>
      <c r="I127" s="194">
        <f t="shared" si="8"/>
        <v>960</v>
      </c>
      <c r="J127" s="194">
        <f t="shared" si="9"/>
        <v>-960</v>
      </c>
      <c r="K127" s="194">
        <f t="shared" si="11"/>
        <v>0</v>
      </c>
      <c r="L127" s="194">
        <f t="shared" si="11"/>
        <v>0</v>
      </c>
      <c r="M127" s="194">
        <f t="shared" si="11"/>
        <v>2318.840579710145</v>
      </c>
      <c r="N127" s="194">
        <f t="shared" si="11"/>
        <v>2318.840579710145</v>
      </c>
      <c r="O127" s="194">
        <f t="shared" si="11"/>
        <v>-2318.840579710145</v>
      </c>
    </row>
    <row r="128" spans="1:15">
      <c r="A128" s="165" t="s">
        <v>243</v>
      </c>
      <c r="B128" s="165">
        <f t="shared" si="7"/>
        <v>6602</v>
      </c>
      <c r="C128" s="165" t="s">
        <v>222</v>
      </c>
      <c r="D128" s="165" t="s">
        <v>144</v>
      </c>
      <c r="E128" s="170">
        <v>396</v>
      </c>
      <c r="F128" s="170">
        <v>1811.5740000000001</v>
      </c>
      <c r="G128" s="170">
        <v>933.97399999999993</v>
      </c>
      <c r="H128" s="170">
        <v>1960.2670000000001</v>
      </c>
      <c r="I128" s="170">
        <f t="shared" si="8"/>
        <v>2894.241</v>
      </c>
      <c r="J128" s="170">
        <f t="shared" si="9"/>
        <v>-1082.6669999999999</v>
      </c>
      <c r="K128" s="170">
        <f t="shared" si="11"/>
        <v>4574.681818181818</v>
      </c>
      <c r="L128" s="170">
        <f t="shared" si="11"/>
        <v>2358.5202020202019</v>
      </c>
      <c r="M128" s="170">
        <f t="shared" si="11"/>
        <v>4950.1691919191926</v>
      </c>
      <c r="N128" s="170">
        <f t="shared" si="11"/>
        <v>7308.689393939394</v>
      </c>
      <c r="O128" s="170">
        <f t="shared" si="11"/>
        <v>-2734.0075757575755</v>
      </c>
    </row>
    <row r="129" spans="1:15">
      <c r="A129" s="193" t="s">
        <v>243</v>
      </c>
      <c r="B129" s="193">
        <f t="shared" si="7"/>
        <v>8610</v>
      </c>
      <c r="C129" s="193" t="s">
        <v>223</v>
      </c>
      <c r="D129" s="193" t="s">
        <v>157</v>
      </c>
      <c r="E129" s="194">
        <v>293</v>
      </c>
      <c r="F129" s="194">
        <v>0</v>
      </c>
      <c r="G129" s="194"/>
      <c r="H129" s="194">
        <v>394.89800000000002</v>
      </c>
      <c r="I129" s="194">
        <f t="shared" si="8"/>
        <v>394.89800000000002</v>
      </c>
      <c r="J129" s="194">
        <f t="shared" si="9"/>
        <v>-394.89800000000002</v>
      </c>
      <c r="K129" s="194">
        <f t="shared" si="11"/>
        <v>0</v>
      </c>
      <c r="L129" s="194">
        <f t="shared" si="11"/>
        <v>0</v>
      </c>
      <c r="M129" s="194">
        <f t="shared" si="11"/>
        <v>1347.7747440273038</v>
      </c>
      <c r="N129" s="194">
        <f t="shared" si="11"/>
        <v>1347.7747440273038</v>
      </c>
      <c r="O129" s="194">
        <f t="shared" si="11"/>
        <v>-1347.7747440273038</v>
      </c>
    </row>
    <row r="130" spans="1:15">
      <c r="A130" s="165" t="s">
        <v>243</v>
      </c>
      <c r="B130" s="165">
        <f t="shared" si="7"/>
        <v>1606</v>
      </c>
      <c r="C130" s="165" t="s">
        <v>225</v>
      </c>
      <c r="D130" s="165" t="s">
        <v>113</v>
      </c>
      <c r="E130" s="170">
        <v>269</v>
      </c>
      <c r="F130" s="170">
        <v>0</v>
      </c>
      <c r="G130" s="170"/>
      <c r="H130" s="170">
        <v>212.18700000000001</v>
      </c>
      <c r="I130" s="170">
        <f t="shared" si="8"/>
        <v>212.18700000000001</v>
      </c>
      <c r="J130" s="170">
        <f t="shared" si="9"/>
        <v>-212.18700000000001</v>
      </c>
      <c r="K130" s="170">
        <f t="shared" si="11"/>
        <v>0</v>
      </c>
      <c r="L130" s="170">
        <f t="shared" si="11"/>
        <v>0</v>
      </c>
      <c r="M130" s="170">
        <f t="shared" si="11"/>
        <v>788.7992565055763</v>
      </c>
      <c r="N130" s="170">
        <f t="shared" si="11"/>
        <v>788.7992565055763</v>
      </c>
      <c r="O130" s="170">
        <f t="shared" si="11"/>
        <v>-788.7992565055763</v>
      </c>
    </row>
    <row r="131" spans="1:15">
      <c r="A131" s="193" t="s">
        <v>243</v>
      </c>
      <c r="B131" s="193">
        <f t="shared" si="7"/>
        <v>4604</v>
      </c>
      <c r="C131" s="193" t="s">
        <v>224</v>
      </c>
      <c r="D131" s="193" t="s">
        <v>129</v>
      </c>
      <c r="E131" s="194">
        <v>250</v>
      </c>
      <c r="F131" s="194">
        <v>0</v>
      </c>
      <c r="G131" s="194"/>
      <c r="H131" s="194">
        <v>1489.8219999999999</v>
      </c>
      <c r="I131" s="194">
        <f t="shared" si="8"/>
        <v>1489.8219999999999</v>
      </c>
      <c r="J131" s="194">
        <f t="shared" si="9"/>
        <v>-1489.8219999999999</v>
      </c>
      <c r="K131" s="194">
        <f t="shared" si="11"/>
        <v>0</v>
      </c>
      <c r="L131" s="194">
        <f t="shared" si="11"/>
        <v>0</v>
      </c>
      <c r="M131" s="194">
        <f t="shared" si="11"/>
        <v>5959.2879999999996</v>
      </c>
      <c r="N131" s="194">
        <f t="shared" si="11"/>
        <v>5959.2879999999996</v>
      </c>
      <c r="O131" s="194">
        <f t="shared" si="11"/>
        <v>-5959.2879999999996</v>
      </c>
    </row>
    <row r="132" spans="1:15">
      <c r="A132" s="165" t="s">
        <v>243</v>
      </c>
      <c r="B132" s="165">
        <f t="shared" si="7"/>
        <v>4502</v>
      </c>
      <c r="C132" s="165" t="s">
        <v>226</v>
      </c>
      <c r="D132" s="165" t="s">
        <v>128</v>
      </c>
      <c r="E132" s="170">
        <v>236</v>
      </c>
      <c r="F132" s="170">
        <v>0</v>
      </c>
      <c r="G132" s="170"/>
      <c r="H132" s="170">
        <v>367.45800000000003</v>
      </c>
      <c r="I132" s="170">
        <f t="shared" si="8"/>
        <v>367.45800000000003</v>
      </c>
      <c r="J132" s="170">
        <f t="shared" si="9"/>
        <v>-367.45800000000003</v>
      </c>
      <c r="K132" s="170">
        <f t="shared" si="11"/>
        <v>0</v>
      </c>
      <c r="L132" s="170">
        <f t="shared" si="11"/>
        <v>0</v>
      </c>
      <c r="M132" s="170">
        <f t="shared" si="11"/>
        <v>1557.0254237288136</v>
      </c>
      <c r="N132" s="170">
        <f t="shared" si="11"/>
        <v>1557.0254237288136</v>
      </c>
      <c r="O132" s="170">
        <f t="shared" si="11"/>
        <v>-1557.0254237288136</v>
      </c>
    </row>
    <row r="133" spans="1:15">
      <c r="A133" s="193" t="s">
        <v>243</v>
      </c>
      <c r="B133" s="193">
        <f t="shared" si="7"/>
        <v>4803</v>
      </c>
      <c r="C133" s="193" t="s">
        <v>227</v>
      </c>
      <c r="D133" s="193" t="s">
        <v>131</v>
      </c>
      <c r="E133" s="194">
        <v>219</v>
      </c>
      <c r="F133" s="194">
        <v>0</v>
      </c>
      <c r="G133" s="194"/>
      <c r="H133" s="194"/>
      <c r="I133" s="194">
        <f t="shared" si="8"/>
        <v>0</v>
      </c>
      <c r="J133" s="194">
        <f t="shared" si="9"/>
        <v>0</v>
      </c>
      <c r="K133" s="194">
        <f t="shared" si="11"/>
        <v>0</v>
      </c>
      <c r="L133" s="194">
        <f t="shared" si="11"/>
        <v>0</v>
      </c>
      <c r="M133" s="194">
        <f t="shared" si="11"/>
        <v>0</v>
      </c>
      <c r="N133" s="194">
        <f t="shared" si="11"/>
        <v>0</v>
      </c>
      <c r="O133" s="194">
        <f t="shared" si="11"/>
        <v>0</v>
      </c>
    </row>
    <row r="134" spans="1:15">
      <c r="A134" s="165" t="s">
        <v>243</v>
      </c>
      <c r="B134" s="165">
        <f t="shared" si="7"/>
        <v>3713</v>
      </c>
      <c r="C134" s="165" t="s">
        <v>228</v>
      </c>
      <c r="D134" s="165" t="s">
        <v>123</v>
      </c>
      <c r="E134" s="170">
        <v>123</v>
      </c>
      <c r="F134" s="170">
        <v>0</v>
      </c>
      <c r="G134" s="170"/>
      <c r="H134" s="170">
        <v>89</v>
      </c>
      <c r="I134" s="170">
        <f t="shared" si="8"/>
        <v>89</v>
      </c>
      <c r="J134" s="170">
        <f t="shared" si="9"/>
        <v>-89</v>
      </c>
      <c r="K134" s="170">
        <f t="shared" si="11"/>
        <v>0</v>
      </c>
      <c r="L134" s="170">
        <f t="shared" si="11"/>
        <v>0</v>
      </c>
      <c r="M134" s="170">
        <f t="shared" si="11"/>
        <v>723.57723577235777</v>
      </c>
      <c r="N134" s="170">
        <f t="shared" si="11"/>
        <v>723.57723577235777</v>
      </c>
      <c r="O134" s="170">
        <f t="shared" si="11"/>
        <v>-723.57723577235777</v>
      </c>
    </row>
    <row r="135" spans="1:15">
      <c r="A135" s="193" t="s">
        <v>243</v>
      </c>
      <c r="B135" s="193">
        <f t="shared" si="7"/>
        <v>4902</v>
      </c>
      <c r="C135" s="193" t="s">
        <v>229</v>
      </c>
      <c r="D135" s="193" t="s">
        <v>133</v>
      </c>
      <c r="E135" s="194">
        <v>104</v>
      </c>
      <c r="F135" s="194">
        <v>1121.25</v>
      </c>
      <c r="G135" s="194"/>
      <c r="H135" s="194">
        <v>1194.769</v>
      </c>
      <c r="I135" s="194">
        <f t="shared" si="8"/>
        <v>1194.769</v>
      </c>
      <c r="J135" s="194">
        <f t="shared" si="9"/>
        <v>-73.519000000000005</v>
      </c>
      <c r="K135" s="194">
        <f t="shared" si="11"/>
        <v>10781.25</v>
      </c>
      <c r="L135" s="194">
        <f t="shared" si="11"/>
        <v>0</v>
      </c>
      <c r="M135" s="194">
        <f t="shared" si="11"/>
        <v>11488.163461538461</v>
      </c>
      <c r="N135" s="194">
        <f t="shared" si="11"/>
        <v>11488.163461538461</v>
      </c>
      <c r="O135" s="194">
        <f t="shared" si="11"/>
        <v>-706.91346153846155</v>
      </c>
    </row>
    <row r="136" spans="1:15">
      <c r="A136" s="165" t="s">
        <v>243</v>
      </c>
      <c r="B136" s="165">
        <f t="shared" si="7"/>
        <v>7505</v>
      </c>
      <c r="C136" s="165" t="s">
        <v>230</v>
      </c>
      <c r="D136" s="165" t="s">
        <v>151</v>
      </c>
      <c r="E136" s="170">
        <v>95</v>
      </c>
      <c r="F136" s="170">
        <v>0</v>
      </c>
      <c r="G136" s="170"/>
      <c r="H136" s="170"/>
      <c r="I136" s="170">
        <f t="shared" si="8"/>
        <v>0</v>
      </c>
      <c r="J136" s="170">
        <f t="shared" si="9"/>
        <v>0</v>
      </c>
      <c r="K136" s="170">
        <f t="shared" si="11"/>
        <v>0</v>
      </c>
      <c r="L136" s="170">
        <f t="shared" si="11"/>
        <v>0</v>
      </c>
      <c r="M136" s="170">
        <f t="shared" si="11"/>
        <v>0</v>
      </c>
      <c r="N136" s="170">
        <f t="shared" si="11"/>
        <v>0</v>
      </c>
      <c r="O136" s="170">
        <f t="shared" si="11"/>
        <v>0</v>
      </c>
    </row>
    <row r="137" spans="1:15">
      <c r="A137" s="193" t="s">
        <v>243</v>
      </c>
      <c r="B137" s="193">
        <f t="shared" si="7"/>
        <v>5611</v>
      </c>
      <c r="C137" s="193" t="s">
        <v>231</v>
      </c>
      <c r="D137" s="193" t="s">
        <v>137</v>
      </c>
      <c r="E137" s="194">
        <v>86</v>
      </c>
      <c r="F137" s="194">
        <v>0</v>
      </c>
      <c r="G137" s="194"/>
      <c r="H137" s="194"/>
      <c r="I137" s="194">
        <f t="shared" si="8"/>
        <v>0</v>
      </c>
      <c r="J137" s="194">
        <f t="shared" si="9"/>
        <v>0</v>
      </c>
      <c r="K137" s="194">
        <f t="shared" si="11"/>
        <v>0</v>
      </c>
      <c r="L137" s="194">
        <f t="shared" si="11"/>
        <v>0</v>
      </c>
      <c r="M137" s="194">
        <f t="shared" si="11"/>
        <v>0</v>
      </c>
      <c r="N137" s="194">
        <f t="shared" si="11"/>
        <v>0</v>
      </c>
      <c r="O137" s="194">
        <f t="shared" si="11"/>
        <v>0</v>
      </c>
    </row>
    <row r="138" spans="1:15">
      <c r="A138" s="165" t="s">
        <v>243</v>
      </c>
      <c r="B138" s="165">
        <f t="shared" si="7"/>
        <v>4901</v>
      </c>
      <c r="C138" s="165" t="s">
        <v>234</v>
      </c>
      <c r="D138" s="165" t="s">
        <v>132</v>
      </c>
      <c r="E138" s="170">
        <v>53</v>
      </c>
      <c r="F138" s="170">
        <v>614</v>
      </c>
      <c r="G138" s="170"/>
      <c r="H138" s="170">
        <v>737</v>
      </c>
      <c r="I138" s="170">
        <f t="shared" si="8"/>
        <v>737</v>
      </c>
      <c r="J138" s="170">
        <f t="shared" si="9"/>
        <v>-123</v>
      </c>
      <c r="K138" s="170">
        <f t="shared" si="11"/>
        <v>11584.905660377359</v>
      </c>
      <c r="L138" s="170">
        <f t="shared" si="11"/>
        <v>0</v>
      </c>
      <c r="M138" s="170">
        <f t="shared" si="11"/>
        <v>13905.66037735849</v>
      </c>
      <c r="N138" s="170">
        <f t="shared" si="11"/>
        <v>13905.66037735849</v>
      </c>
      <c r="O138" s="170">
        <f t="shared" si="11"/>
        <v>-2320.7547169811323</v>
      </c>
    </row>
    <row r="139" spans="1:15">
      <c r="A139" s="193" t="s">
        <v>243</v>
      </c>
      <c r="B139" s="193">
        <f t="shared" si="7"/>
        <v>3506</v>
      </c>
      <c r="C139" s="193" t="s">
        <v>232</v>
      </c>
      <c r="D139" s="193" t="s">
        <v>119</v>
      </c>
      <c r="E139" s="194">
        <v>52</v>
      </c>
      <c r="F139" s="194">
        <v>0</v>
      </c>
      <c r="G139" s="194"/>
      <c r="H139" s="194"/>
      <c r="I139" s="194">
        <f t="shared" si="8"/>
        <v>0</v>
      </c>
      <c r="J139" s="194">
        <f t="shared" si="9"/>
        <v>0</v>
      </c>
      <c r="K139" s="194">
        <f t="shared" si="11"/>
        <v>0</v>
      </c>
      <c r="L139" s="194">
        <f t="shared" si="11"/>
        <v>0</v>
      </c>
      <c r="M139" s="194">
        <f t="shared" si="11"/>
        <v>0</v>
      </c>
      <c r="N139" s="194">
        <f t="shared" si="11"/>
        <v>0</v>
      </c>
      <c r="O139" s="194">
        <f t="shared" si="11"/>
        <v>0</v>
      </c>
    </row>
    <row r="140" spans="1:15">
      <c r="A140" s="165" t="s">
        <v>243</v>
      </c>
      <c r="B140" s="165">
        <f t="shared" si="7"/>
        <v>6611</v>
      </c>
      <c r="C140" s="165" t="s">
        <v>233</v>
      </c>
      <c r="D140" s="165" t="s">
        <v>145</v>
      </c>
      <c r="E140" s="170">
        <v>52</v>
      </c>
      <c r="F140" s="170">
        <v>0</v>
      </c>
      <c r="G140" s="170"/>
      <c r="H140" s="170">
        <v>232</v>
      </c>
      <c r="I140" s="170">
        <f t="shared" si="8"/>
        <v>232</v>
      </c>
      <c r="J140" s="170">
        <f t="shared" si="9"/>
        <v>-232</v>
      </c>
      <c r="K140" s="170">
        <f t="shared" si="11"/>
        <v>0</v>
      </c>
      <c r="L140" s="170">
        <f t="shared" si="11"/>
        <v>0</v>
      </c>
      <c r="M140" s="170">
        <f t="shared" si="11"/>
        <v>4461.5384615384619</v>
      </c>
      <c r="N140" s="170">
        <f t="shared" si="11"/>
        <v>4461.5384615384619</v>
      </c>
      <c r="O140" s="170">
        <f t="shared" si="11"/>
        <v>-4461.5384615384619</v>
      </c>
    </row>
    <row r="141" spans="1:15"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</row>
    <row r="142" spans="1:15" s="177" customFormat="1">
      <c r="E142" s="178">
        <f>SUM(E77:E140)</f>
        <v>383726</v>
      </c>
      <c r="F142" s="178">
        <f t="shared" ref="F142:J142" si="12">SUM(F77:F140)</f>
        <v>2728640.9200000004</v>
      </c>
      <c r="G142" s="178">
        <f t="shared" si="12"/>
        <v>1125511.6919999998</v>
      </c>
      <c r="H142" s="178">
        <f t="shared" si="12"/>
        <v>867553.35699999996</v>
      </c>
      <c r="I142" s="178">
        <f t="shared" si="12"/>
        <v>1993065.0490000001</v>
      </c>
      <c r="J142" s="178">
        <f t="shared" si="12"/>
        <v>735575.87100000028</v>
      </c>
      <c r="K142" s="178">
        <f t="shared" ref="K142:O142" si="13">(F142/$E142)*1000</f>
        <v>7110.9096594966213</v>
      </c>
      <c r="L142" s="178">
        <f t="shared" si="13"/>
        <v>2933.1129295382634</v>
      </c>
      <c r="M142" s="178">
        <f t="shared" si="13"/>
        <v>2260.8667564877019</v>
      </c>
      <c r="N142" s="178">
        <f t="shared" si="13"/>
        <v>5193.9796860259667</v>
      </c>
      <c r="O142" s="178">
        <f t="shared" si="13"/>
        <v>1916.9299734706542</v>
      </c>
    </row>
    <row r="143" spans="1:15"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</row>
    <row r="144" spans="1:15">
      <c r="D144" s="22" t="s">
        <v>73</v>
      </c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</row>
    <row r="145" spans="1:15">
      <c r="D145" s="30" t="s">
        <v>168</v>
      </c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</row>
    <row r="146" spans="1:15">
      <c r="A146" s="193" t="s">
        <v>244</v>
      </c>
      <c r="B146" s="193">
        <f t="shared" ref="B146:B209" si="14">(LEFT(C146,4))*1</f>
        <v>0</v>
      </c>
      <c r="C146" s="193" t="s">
        <v>178</v>
      </c>
      <c r="D146" s="193" t="s">
        <v>9</v>
      </c>
      <c r="E146" s="194">
        <v>136894</v>
      </c>
      <c r="F146" s="194">
        <v>6016106.7019999996</v>
      </c>
      <c r="G146" s="194">
        <v>49094307.003000014</v>
      </c>
      <c r="H146" s="194">
        <v>27821794.311000027</v>
      </c>
      <c r="I146" s="194">
        <f t="shared" ref="I146:I209" si="15">G146+H146</f>
        <v>76916101.31400004</v>
      </c>
      <c r="J146" s="194">
        <f t="shared" ref="J146:J209" si="16">F146-I146</f>
        <v>-70899994.612000048</v>
      </c>
      <c r="K146" s="194">
        <f t="shared" ref="K146:O177" si="17">(F146/$E146)*1000</f>
        <v>43947.190541586919</v>
      </c>
      <c r="L146" s="194">
        <f t="shared" si="17"/>
        <v>358630.08607389667</v>
      </c>
      <c r="M146" s="194">
        <f t="shared" si="17"/>
        <v>203236.03891331999</v>
      </c>
      <c r="N146" s="194">
        <f t="shared" si="17"/>
        <v>561866.12498721667</v>
      </c>
      <c r="O146" s="194">
        <f t="shared" si="17"/>
        <v>-517918.93444562983</v>
      </c>
    </row>
    <row r="147" spans="1:15">
      <c r="A147" s="165" t="s">
        <v>244</v>
      </c>
      <c r="B147" s="165">
        <f t="shared" si="14"/>
        <v>1000</v>
      </c>
      <c r="C147" s="165" t="s">
        <v>179</v>
      </c>
      <c r="D147" s="165" t="s">
        <v>108</v>
      </c>
      <c r="E147" s="170">
        <v>39335</v>
      </c>
      <c r="F147" s="170">
        <v>1879912.5060000003</v>
      </c>
      <c r="G147" s="170">
        <v>14802088.017999999</v>
      </c>
      <c r="H147" s="170">
        <v>8841136.3440000024</v>
      </c>
      <c r="I147" s="170">
        <f t="shared" si="15"/>
        <v>23643224.362000003</v>
      </c>
      <c r="J147" s="170">
        <f t="shared" si="16"/>
        <v>-21763311.856000002</v>
      </c>
      <c r="K147" s="170">
        <f t="shared" si="17"/>
        <v>47792.36064573536</v>
      </c>
      <c r="L147" s="170">
        <f t="shared" si="17"/>
        <v>376308.326376001</v>
      </c>
      <c r="M147" s="170">
        <f t="shared" si="17"/>
        <v>224765.12886742095</v>
      </c>
      <c r="N147" s="170">
        <f t="shared" si="17"/>
        <v>601073.45524342207</v>
      </c>
      <c r="O147" s="170">
        <f t="shared" si="17"/>
        <v>-553281.09459768655</v>
      </c>
    </row>
    <row r="148" spans="1:15">
      <c r="A148" s="193" t="s">
        <v>244</v>
      </c>
      <c r="B148" s="193">
        <f t="shared" si="14"/>
        <v>1400</v>
      </c>
      <c r="C148" s="193" t="s">
        <v>180</v>
      </c>
      <c r="D148" s="193" t="s">
        <v>111</v>
      </c>
      <c r="E148" s="194">
        <v>30616</v>
      </c>
      <c r="F148" s="194">
        <v>1435054.9919999999</v>
      </c>
      <c r="G148" s="194">
        <v>13340076.657000003</v>
      </c>
      <c r="H148" s="194">
        <v>6718734.1469999999</v>
      </c>
      <c r="I148" s="194">
        <f t="shared" si="15"/>
        <v>20058810.804000005</v>
      </c>
      <c r="J148" s="194">
        <f t="shared" si="16"/>
        <v>-18623755.812000006</v>
      </c>
      <c r="K148" s="194">
        <f t="shared" si="17"/>
        <v>46872.713352495426</v>
      </c>
      <c r="L148" s="194">
        <f t="shared" si="17"/>
        <v>435722.38884896797</v>
      </c>
      <c r="M148" s="194">
        <f t="shared" si="17"/>
        <v>219451.72938986149</v>
      </c>
      <c r="N148" s="194">
        <f t="shared" si="17"/>
        <v>655174.11823882954</v>
      </c>
      <c r="O148" s="194">
        <f t="shared" si="17"/>
        <v>-608301.40488633409</v>
      </c>
    </row>
    <row r="149" spans="1:15">
      <c r="A149" s="165" t="s">
        <v>244</v>
      </c>
      <c r="B149" s="165">
        <f t="shared" si="14"/>
        <v>2000</v>
      </c>
      <c r="C149" s="165" t="s">
        <v>181</v>
      </c>
      <c r="D149" s="165" t="s">
        <v>114</v>
      </c>
      <c r="E149" s="170">
        <v>21957</v>
      </c>
      <c r="F149" s="170">
        <v>677617.76799999992</v>
      </c>
      <c r="G149" s="170">
        <v>7796629.7970000021</v>
      </c>
      <c r="H149" s="170">
        <v>3552320.8220000006</v>
      </c>
      <c r="I149" s="170">
        <f t="shared" si="15"/>
        <v>11348950.619000003</v>
      </c>
      <c r="J149" s="170">
        <f t="shared" si="16"/>
        <v>-10671332.851000004</v>
      </c>
      <c r="K149" s="170">
        <f t="shared" si="17"/>
        <v>30861.1271120827</v>
      </c>
      <c r="L149" s="170">
        <f t="shared" si="17"/>
        <v>355086.29580543801</v>
      </c>
      <c r="M149" s="170">
        <f t="shared" si="17"/>
        <v>161785.34508357247</v>
      </c>
      <c r="N149" s="170">
        <f t="shared" si="17"/>
        <v>516871.64088901045</v>
      </c>
      <c r="O149" s="170">
        <f t="shared" si="17"/>
        <v>-486010.51377692778</v>
      </c>
    </row>
    <row r="150" spans="1:15">
      <c r="A150" s="193" t="s">
        <v>244</v>
      </c>
      <c r="B150" s="193">
        <f t="shared" si="14"/>
        <v>6000</v>
      </c>
      <c r="C150" s="193" t="s">
        <v>698</v>
      </c>
      <c r="D150" s="193" t="s">
        <v>693</v>
      </c>
      <c r="E150" s="194">
        <v>19812</v>
      </c>
      <c r="F150" s="194">
        <v>1332450.8350000002</v>
      </c>
      <c r="G150" s="194">
        <v>7966044.4169999994</v>
      </c>
      <c r="H150" s="194">
        <v>4019920.3380000009</v>
      </c>
      <c r="I150" s="194">
        <f t="shared" si="15"/>
        <v>11985964.755000001</v>
      </c>
      <c r="J150" s="194">
        <f t="shared" si="16"/>
        <v>-10653513.92</v>
      </c>
      <c r="K150" s="194">
        <f t="shared" si="17"/>
        <v>67254.736270946902</v>
      </c>
      <c r="L150" s="194">
        <f t="shared" si="17"/>
        <v>402081.78967292549</v>
      </c>
      <c r="M150" s="194">
        <f t="shared" si="17"/>
        <v>202903.30799515449</v>
      </c>
      <c r="N150" s="194">
        <f t="shared" si="17"/>
        <v>604985.09766808001</v>
      </c>
      <c r="O150" s="194">
        <f t="shared" si="17"/>
        <v>-537730.36139713309</v>
      </c>
    </row>
    <row r="151" spans="1:15">
      <c r="A151" s="165" t="s">
        <v>244</v>
      </c>
      <c r="B151" s="165">
        <f t="shared" si="14"/>
        <v>1300</v>
      </c>
      <c r="C151" s="165" t="s">
        <v>182</v>
      </c>
      <c r="D151" s="165" t="s">
        <v>110</v>
      </c>
      <c r="E151" s="170">
        <v>19088</v>
      </c>
      <c r="F151" s="170">
        <v>789074.26099999994</v>
      </c>
      <c r="G151" s="170">
        <v>7557686.4910000013</v>
      </c>
      <c r="H151" s="170">
        <v>5606141.3840000015</v>
      </c>
      <c r="I151" s="170">
        <f t="shared" si="15"/>
        <v>13163827.875000004</v>
      </c>
      <c r="J151" s="170">
        <f t="shared" si="16"/>
        <v>-12374753.614000004</v>
      </c>
      <c r="K151" s="170">
        <f t="shared" si="17"/>
        <v>41338.760530176027</v>
      </c>
      <c r="L151" s="170">
        <f t="shared" si="17"/>
        <v>395939.14977996657</v>
      </c>
      <c r="M151" s="170">
        <f t="shared" si="17"/>
        <v>293699.77912824816</v>
      </c>
      <c r="N151" s="170">
        <f t="shared" si="17"/>
        <v>689638.92890821479</v>
      </c>
      <c r="O151" s="170">
        <f t="shared" si="17"/>
        <v>-648300.16837803868</v>
      </c>
    </row>
    <row r="152" spans="1:15">
      <c r="A152" s="193" t="s">
        <v>244</v>
      </c>
      <c r="B152" s="193">
        <f t="shared" si="14"/>
        <v>1604</v>
      </c>
      <c r="C152" s="193" t="s">
        <v>183</v>
      </c>
      <c r="D152" s="193" t="s">
        <v>112</v>
      </c>
      <c r="E152" s="194">
        <v>13403</v>
      </c>
      <c r="F152" s="194">
        <v>705188.12999999989</v>
      </c>
      <c r="G152" s="194">
        <v>5625202.0599999996</v>
      </c>
      <c r="H152" s="194">
        <v>3144561.1530000009</v>
      </c>
      <c r="I152" s="194">
        <f t="shared" si="15"/>
        <v>8769763.2129999995</v>
      </c>
      <c r="J152" s="194">
        <f t="shared" si="16"/>
        <v>-8064575.0829999996</v>
      </c>
      <c r="K152" s="194">
        <f t="shared" si="17"/>
        <v>52614.200552115195</v>
      </c>
      <c r="L152" s="194">
        <f t="shared" si="17"/>
        <v>419697.23643960303</v>
      </c>
      <c r="M152" s="194">
        <f t="shared" si="17"/>
        <v>234616.2167425204</v>
      </c>
      <c r="N152" s="194">
        <f t="shared" si="17"/>
        <v>654313.45318212337</v>
      </c>
      <c r="O152" s="194">
        <f t="shared" si="17"/>
        <v>-601699.25263000827</v>
      </c>
    </row>
    <row r="153" spans="1:15">
      <c r="A153" s="165" t="s">
        <v>244</v>
      </c>
      <c r="B153" s="165">
        <f t="shared" si="14"/>
        <v>8200</v>
      </c>
      <c r="C153" s="165" t="s">
        <v>184</v>
      </c>
      <c r="D153" s="165" t="s">
        <v>153</v>
      </c>
      <c r="E153" s="170">
        <v>11565</v>
      </c>
      <c r="F153" s="170">
        <v>818136.59399999992</v>
      </c>
      <c r="G153" s="170">
        <v>5798676.9399999995</v>
      </c>
      <c r="H153" s="170">
        <v>2585977.7129999995</v>
      </c>
      <c r="I153" s="170">
        <f t="shared" si="15"/>
        <v>8384654.652999999</v>
      </c>
      <c r="J153" s="170">
        <f t="shared" si="16"/>
        <v>-7566518.0589999994</v>
      </c>
      <c r="K153" s="170">
        <f t="shared" si="17"/>
        <v>70742.463813229566</v>
      </c>
      <c r="L153" s="170">
        <f t="shared" si="17"/>
        <v>501398.784262862</v>
      </c>
      <c r="M153" s="170">
        <f t="shared" si="17"/>
        <v>223603.77976653693</v>
      </c>
      <c r="N153" s="170">
        <f t="shared" si="17"/>
        <v>725002.56402939896</v>
      </c>
      <c r="O153" s="170">
        <f t="shared" si="17"/>
        <v>-654260.10021616949</v>
      </c>
    </row>
    <row r="154" spans="1:15">
      <c r="A154" s="193" t="s">
        <v>244</v>
      </c>
      <c r="B154" s="193">
        <f t="shared" si="14"/>
        <v>3000</v>
      </c>
      <c r="C154" s="193" t="s">
        <v>185</v>
      </c>
      <c r="D154" s="193" t="s">
        <v>118</v>
      </c>
      <c r="E154" s="194">
        <v>8071</v>
      </c>
      <c r="F154" s="194">
        <v>444662.08500000002</v>
      </c>
      <c r="G154" s="194">
        <v>3666819.1289999997</v>
      </c>
      <c r="H154" s="194">
        <v>1021706.6679999999</v>
      </c>
      <c r="I154" s="194">
        <f t="shared" si="15"/>
        <v>4688525.7969999993</v>
      </c>
      <c r="J154" s="194">
        <f t="shared" si="16"/>
        <v>-4243863.7119999994</v>
      </c>
      <c r="K154" s="194">
        <f t="shared" si="17"/>
        <v>55093.803122289675</v>
      </c>
      <c r="L154" s="194">
        <f t="shared" si="17"/>
        <v>454320.29847602523</v>
      </c>
      <c r="M154" s="194">
        <f t="shared" si="17"/>
        <v>126589.84859373064</v>
      </c>
      <c r="N154" s="194">
        <f t="shared" si="17"/>
        <v>580910.14706975583</v>
      </c>
      <c r="O154" s="194">
        <f t="shared" si="17"/>
        <v>-525816.34394746623</v>
      </c>
    </row>
    <row r="155" spans="1:15">
      <c r="A155" s="165" t="s">
        <v>244</v>
      </c>
      <c r="B155" s="165">
        <f t="shared" si="14"/>
        <v>7400</v>
      </c>
      <c r="C155" s="165" t="s">
        <v>187</v>
      </c>
      <c r="D155" s="165" t="s">
        <v>149</v>
      </c>
      <c r="E155" s="170">
        <v>5177</v>
      </c>
      <c r="F155" s="170">
        <v>267033.25400000002</v>
      </c>
      <c r="G155" s="170">
        <v>2849324.7550000008</v>
      </c>
      <c r="H155" s="170">
        <v>1212297.4129999999</v>
      </c>
      <c r="I155" s="170">
        <f t="shared" si="15"/>
        <v>4061622.1680000005</v>
      </c>
      <c r="J155" s="170">
        <f t="shared" si="16"/>
        <v>-3794588.9140000003</v>
      </c>
      <c r="K155" s="170">
        <f t="shared" si="17"/>
        <v>51580.694224454317</v>
      </c>
      <c r="L155" s="170">
        <f t="shared" si="17"/>
        <v>550381.4477496621</v>
      </c>
      <c r="M155" s="170">
        <f t="shared" si="17"/>
        <v>234169.86922928336</v>
      </c>
      <c r="N155" s="170">
        <f t="shared" si="17"/>
        <v>784551.31697894551</v>
      </c>
      <c r="O155" s="170">
        <f t="shared" si="17"/>
        <v>-732970.62275449105</v>
      </c>
    </row>
    <row r="156" spans="1:15">
      <c r="A156" s="193" t="s">
        <v>244</v>
      </c>
      <c r="B156" s="193">
        <f t="shared" si="14"/>
        <v>7300</v>
      </c>
      <c r="C156" s="193" t="s">
        <v>186</v>
      </c>
      <c r="D156" s="193" t="s">
        <v>148</v>
      </c>
      <c r="E156" s="194">
        <v>5163</v>
      </c>
      <c r="F156" s="194">
        <v>242720.77900000004</v>
      </c>
      <c r="G156" s="194">
        <v>2648767.747</v>
      </c>
      <c r="H156" s="194">
        <v>1231631.0029999998</v>
      </c>
      <c r="I156" s="194">
        <f t="shared" si="15"/>
        <v>3880398.75</v>
      </c>
      <c r="J156" s="194">
        <f t="shared" si="16"/>
        <v>-3637677.9709999999</v>
      </c>
      <c r="K156" s="194">
        <f t="shared" si="17"/>
        <v>47011.578345922921</v>
      </c>
      <c r="L156" s="194">
        <f t="shared" si="17"/>
        <v>513028.81018787523</v>
      </c>
      <c r="M156" s="194">
        <f t="shared" si="17"/>
        <v>238549.48731357735</v>
      </c>
      <c r="N156" s="194">
        <f t="shared" si="17"/>
        <v>751578.29750145262</v>
      </c>
      <c r="O156" s="194">
        <f t="shared" si="17"/>
        <v>-704566.71915552975</v>
      </c>
    </row>
    <row r="157" spans="1:15">
      <c r="A157" s="165" t="s">
        <v>244</v>
      </c>
      <c r="B157" s="165">
        <f t="shared" si="14"/>
        <v>1100</v>
      </c>
      <c r="C157" s="165" t="s">
        <v>269</v>
      </c>
      <c r="D157" s="165" t="s">
        <v>109</v>
      </c>
      <c r="E157" s="170">
        <v>4572</v>
      </c>
      <c r="F157" s="170">
        <v>174628.05500000002</v>
      </c>
      <c r="G157" s="170">
        <v>2031757.0570000003</v>
      </c>
      <c r="H157" s="170">
        <v>939699.0560000001</v>
      </c>
      <c r="I157" s="170">
        <f t="shared" si="15"/>
        <v>2971456.1130000004</v>
      </c>
      <c r="J157" s="170">
        <f t="shared" si="16"/>
        <v>-2796828.0580000002</v>
      </c>
      <c r="K157" s="170">
        <f t="shared" si="17"/>
        <v>38195.112642169734</v>
      </c>
      <c r="L157" s="170">
        <f t="shared" si="17"/>
        <v>444391.30730533693</v>
      </c>
      <c r="M157" s="170">
        <f t="shared" si="17"/>
        <v>205533.47681539811</v>
      </c>
      <c r="N157" s="170">
        <f t="shared" si="17"/>
        <v>649924.78412073501</v>
      </c>
      <c r="O157" s="170">
        <f t="shared" si="17"/>
        <v>-611729.6714785652</v>
      </c>
    </row>
    <row r="158" spans="1:15">
      <c r="A158" s="193" t="s">
        <v>244</v>
      </c>
      <c r="B158" s="193">
        <f t="shared" si="14"/>
        <v>8000</v>
      </c>
      <c r="C158" s="193" t="s">
        <v>188</v>
      </c>
      <c r="D158" s="193" t="s">
        <v>152</v>
      </c>
      <c r="E158" s="194">
        <v>4444</v>
      </c>
      <c r="F158" s="194">
        <v>138829.326</v>
      </c>
      <c r="G158" s="194">
        <v>1576496.87</v>
      </c>
      <c r="H158" s="194">
        <v>908173.76599999995</v>
      </c>
      <c r="I158" s="194">
        <f t="shared" si="15"/>
        <v>2484670.6359999999</v>
      </c>
      <c r="J158" s="194">
        <f t="shared" si="16"/>
        <v>-2345841.31</v>
      </c>
      <c r="K158" s="194">
        <f t="shared" si="17"/>
        <v>31239.722322232221</v>
      </c>
      <c r="L158" s="194">
        <f t="shared" si="17"/>
        <v>354747.27047704771</v>
      </c>
      <c r="M158" s="194">
        <f t="shared" si="17"/>
        <v>204359.53330333033</v>
      </c>
      <c r="N158" s="194">
        <f t="shared" si="17"/>
        <v>559106.80378037808</v>
      </c>
      <c r="O158" s="194">
        <f t="shared" si="17"/>
        <v>-527867.08145814575</v>
      </c>
    </row>
    <row r="159" spans="1:15">
      <c r="A159" s="165" t="s">
        <v>244</v>
      </c>
      <c r="B159" s="165">
        <f t="shared" si="14"/>
        <v>5716</v>
      </c>
      <c r="C159" s="165" t="s">
        <v>781</v>
      </c>
      <c r="D159" s="165" t="s">
        <v>780</v>
      </c>
      <c r="E159" s="170">
        <v>4276</v>
      </c>
      <c r="F159" s="170">
        <v>277051.43400000001</v>
      </c>
      <c r="G159" s="170">
        <v>2367720.8230000003</v>
      </c>
      <c r="H159" s="170">
        <v>905624.61199999973</v>
      </c>
      <c r="I159" s="170">
        <f t="shared" si="15"/>
        <v>3273345.4350000001</v>
      </c>
      <c r="J159" s="170">
        <f t="shared" si="16"/>
        <v>-2996294.0010000002</v>
      </c>
      <c r="K159" s="170">
        <f t="shared" si="17"/>
        <v>64792.196913002808</v>
      </c>
      <c r="L159" s="170">
        <f t="shared" si="17"/>
        <v>553723.29817586532</v>
      </c>
      <c r="M159" s="170">
        <f t="shared" si="17"/>
        <v>211792.47240411592</v>
      </c>
      <c r="N159" s="170">
        <f t="shared" si="17"/>
        <v>765515.77057998138</v>
      </c>
      <c r="O159" s="170">
        <f t="shared" si="17"/>
        <v>-700723.57366697851</v>
      </c>
    </row>
    <row r="160" spans="1:15">
      <c r="A160" s="193" t="s">
        <v>244</v>
      </c>
      <c r="B160" s="193">
        <f t="shared" si="14"/>
        <v>3609</v>
      </c>
      <c r="C160" s="193" t="s">
        <v>190</v>
      </c>
      <c r="D160" s="193" t="s">
        <v>121</v>
      </c>
      <c r="E160" s="194">
        <v>4100</v>
      </c>
      <c r="F160" s="194">
        <v>234465.834</v>
      </c>
      <c r="G160" s="194">
        <v>1980748.4459999998</v>
      </c>
      <c r="H160" s="194">
        <v>1000506.9880000002</v>
      </c>
      <c r="I160" s="194">
        <f t="shared" si="15"/>
        <v>2981255.4339999999</v>
      </c>
      <c r="J160" s="194">
        <f t="shared" si="16"/>
        <v>-2746789.6</v>
      </c>
      <c r="K160" s="194">
        <f t="shared" si="17"/>
        <v>57186.788780487805</v>
      </c>
      <c r="L160" s="194">
        <f t="shared" si="17"/>
        <v>483109.37707317068</v>
      </c>
      <c r="M160" s="194">
        <f t="shared" si="17"/>
        <v>244026.0946341464</v>
      </c>
      <c r="N160" s="194">
        <f t="shared" si="17"/>
        <v>727135.47170731705</v>
      </c>
      <c r="O160" s="194">
        <f t="shared" si="17"/>
        <v>-669948.68292682932</v>
      </c>
    </row>
    <row r="161" spans="1:15">
      <c r="A161" s="165" t="s">
        <v>244</v>
      </c>
      <c r="B161" s="165">
        <f t="shared" si="14"/>
        <v>2510</v>
      </c>
      <c r="C161" s="165" t="s">
        <v>191</v>
      </c>
      <c r="D161" s="165" t="s">
        <v>117</v>
      </c>
      <c r="E161" s="170">
        <v>3897</v>
      </c>
      <c r="F161" s="170">
        <v>81139.067999999999</v>
      </c>
      <c r="G161" s="170">
        <v>1414419.24</v>
      </c>
      <c r="H161" s="170">
        <v>1268915.338</v>
      </c>
      <c r="I161" s="170">
        <f t="shared" si="15"/>
        <v>2683334.5779999997</v>
      </c>
      <c r="J161" s="170">
        <f t="shared" si="16"/>
        <v>-2602195.5099999998</v>
      </c>
      <c r="K161" s="170">
        <f t="shared" si="17"/>
        <v>20820.90531177829</v>
      </c>
      <c r="L161" s="170">
        <f t="shared" si="17"/>
        <v>362950.79291762889</v>
      </c>
      <c r="M161" s="170">
        <f t="shared" si="17"/>
        <v>325613.3790094945</v>
      </c>
      <c r="N161" s="170">
        <f t="shared" si="17"/>
        <v>688564.17192712333</v>
      </c>
      <c r="O161" s="170">
        <f t="shared" si="17"/>
        <v>-667743.26661534503</v>
      </c>
    </row>
    <row r="162" spans="1:15">
      <c r="A162" s="193" t="s">
        <v>244</v>
      </c>
      <c r="B162" s="193">
        <f t="shared" si="14"/>
        <v>4200</v>
      </c>
      <c r="C162" s="193" t="s">
        <v>189</v>
      </c>
      <c r="D162" s="193" t="s">
        <v>127</v>
      </c>
      <c r="E162" s="194">
        <v>3797</v>
      </c>
      <c r="F162" s="194">
        <v>186744.93700000003</v>
      </c>
      <c r="G162" s="194">
        <v>1615361.3759999997</v>
      </c>
      <c r="H162" s="194">
        <v>936701.66899999988</v>
      </c>
      <c r="I162" s="194">
        <f t="shared" si="15"/>
        <v>2552063.0449999995</v>
      </c>
      <c r="J162" s="194">
        <f t="shared" si="16"/>
        <v>-2365318.1079999995</v>
      </c>
      <c r="K162" s="194">
        <f t="shared" si="17"/>
        <v>49182.232552014757</v>
      </c>
      <c r="L162" s="194">
        <f t="shared" si="17"/>
        <v>425430.9654990781</v>
      </c>
      <c r="M162" s="194">
        <f t="shared" si="17"/>
        <v>246695.19857782454</v>
      </c>
      <c r="N162" s="194">
        <f t="shared" si="17"/>
        <v>672126.16407690267</v>
      </c>
      <c r="O162" s="194">
        <f t="shared" si="17"/>
        <v>-622943.93152488791</v>
      </c>
    </row>
    <row r="163" spans="1:15">
      <c r="A163" s="165" t="s">
        <v>244</v>
      </c>
      <c r="B163" s="165">
        <f t="shared" si="14"/>
        <v>2300</v>
      </c>
      <c r="C163" s="165" t="s">
        <v>192</v>
      </c>
      <c r="D163" s="165" t="s">
        <v>115</v>
      </c>
      <c r="E163" s="170">
        <v>3579</v>
      </c>
      <c r="F163" s="170">
        <v>70015.23</v>
      </c>
      <c r="G163" s="170">
        <v>1479708.4069999999</v>
      </c>
      <c r="H163" s="170">
        <v>982340.95799999987</v>
      </c>
      <c r="I163" s="170">
        <f t="shared" si="15"/>
        <v>2462049.3649999998</v>
      </c>
      <c r="J163" s="170">
        <f t="shared" si="16"/>
        <v>-2392034.1349999998</v>
      </c>
      <c r="K163" s="170">
        <f t="shared" si="17"/>
        <v>19562.791282481139</v>
      </c>
      <c r="L163" s="170">
        <f t="shared" si="17"/>
        <v>413441.85722268786</v>
      </c>
      <c r="M163" s="170">
        <f t="shared" si="17"/>
        <v>274473.58424140816</v>
      </c>
      <c r="N163" s="170">
        <f t="shared" si="17"/>
        <v>687915.44146409607</v>
      </c>
      <c r="O163" s="170">
        <f t="shared" si="17"/>
        <v>-668352.65018161491</v>
      </c>
    </row>
    <row r="164" spans="1:15">
      <c r="A164" s="193" t="s">
        <v>244</v>
      </c>
      <c r="B164" s="193">
        <f t="shared" si="14"/>
        <v>8716</v>
      </c>
      <c r="C164" s="193" t="s">
        <v>194</v>
      </c>
      <c r="D164" s="193" t="s">
        <v>161</v>
      </c>
      <c r="E164" s="194">
        <v>3265</v>
      </c>
      <c r="F164" s="194">
        <v>395362.86100000003</v>
      </c>
      <c r="G164" s="194">
        <v>1443533.798</v>
      </c>
      <c r="H164" s="194">
        <v>655185.36</v>
      </c>
      <c r="I164" s="194">
        <f t="shared" si="15"/>
        <v>2098719.1579999998</v>
      </c>
      <c r="J164" s="194">
        <f t="shared" si="16"/>
        <v>-1703356.2969999998</v>
      </c>
      <c r="K164" s="194">
        <f t="shared" si="17"/>
        <v>121091.22848392038</v>
      </c>
      <c r="L164" s="194">
        <f t="shared" si="17"/>
        <v>442123.6747320061</v>
      </c>
      <c r="M164" s="194">
        <f t="shared" si="17"/>
        <v>200669.32924961715</v>
      </c>
      <c r="N164" s="194">
        <f t="shared" si="17"/>
        <v>642793.00398162322</v>
      </c>
      <c r="O164" s="194">
        <f t="shared" si="17"/>
        <v>-521701.77549770288</v>
      </c>
    </row>
    <row r="165" spans="1:15">
      <c r="A165" s="165" t="s">
        <v>244</v>
      </c>
      <c r="B165" s="165">
        <f t="shared" si="14"/>
        <v>6100</v>
      </c>
      <c r="C165" s="165" t="s">
        <v>193</v>
      </c>
      <c r="D165" s="165" t="s">
        <v>138</v>
      </c>
      <c r="E165" s="170">
        <v>3081</v>
      </c>
      <c r="F165" s="170">
        <v>155651.85800000001</v>
      </c>
      <c r="G165" s="170">
        <v>1399896.5379999999</v>
      </c>
      <c r="H165" s="170">
        <v>408618.75099999987</v>
      </c>
      <c r="I165" s="170">
        <f t="shared" si="15"/>
        <v>1808515.2889999999</v>
      </c>
      <c r="J165" s="170">
        <f t="shared" si="16"/>
        <v>-1652863.4309999999</v>
      </c>
      <c r="K165" s="170">
        <f t="shared" si="17"/>
        <v>50519.914962674455</v>
      </c>
      <c r="L165" s="170">
        <f t="shared" si="17"/>
        <v>454364.34209672181</v>
      </c>
      <c r="M165" s="170">
        <f t="shared" si="17"/>
        <v>132625.36546575782</v>
      </c>
      <c r="N165" s="170">
        <f t="shared" si="17"/>
        <v>586989.70756247966</v>
      </c>
      <c r="O165" s="170">
        <f t="shared" si="17"/>
        <v>-536469.79259980528</v>
      </c>
    </row>
    <row r="166" spans="1:15">
      <c r="A166" s="193" t="s">
        <v>244</v>
      </c>
      <c r="B166" s="193">
        <f t="shared" si="14"/>
        <v>8717</v>
      </c>
      <c r="C166" s="193" t="s">
        <v>196</v>
      </c>
      <c r="D166" s="193" t="s">
        <v>162</v>
      </c>
      <c r="E166" s="194">
        <v>2631</v>
      </c>
      <c r="F166" s="194">
        <v>234388.72700000001</v>
      </c>
      <c r="G166" s="194">
        <v>649868.37899999996</v>
      </c>
      <c r="H166" s="194">
        <v>1049023.1469999999</v>
      </c>
      <c r="I166" s="194">
        <f t="shared" si="15"/>
        <v>1698891.5259999998</v>
      </c>
      <c r="J166" s="194">
        <f t="shared" si="16"/>
        <v>-1464502.7989999999</v>
      </c>
      <c r="K166" s="194">
        <f t="shared" si="17"/>
        <v>89087.315469403286</v>
      </c>
      <c r="L166" s="194">
        <f t="shared" si="17"/>
        <v>247004.32497149371</v>
      </c>
      <c r="M166" s="194">
        <f t="shared" si="17"/>
        <v>398716.51349296846</v>
      </c>
      <c r="N166" s="194">
        <f t="shared" si="17"/>
        <v>645720.83846446208</v>
      </c>
      <c r="O166" s="194">
        <f t="shared" si="17"/>
        <v>-556633.52299505891</v>
      </c>
    </row>
    <row r="167" spans="1:15">
      <c r="A167" s="165" t="s">
        <v>244</v>
      </c>
      <c r="B167" s="165">
        <f t="shared" si="14"/>
        <v>8401</v>
      </c>
      <c r="C167" s="165" t="s">
        <v>195</v>
      </c>
      <c r="D167" s="165" t="s">
        <v>154</v>
      </c>
      <c r="E167" s="170">
        <v>2487</v>
      </c>
      <c r="F167" s="170">
        <v>76677.622000000003</v>
      </c>
      <c r="G167" s="170">
        <v>1058780.06</v>
      </c>
      <c r="H167" s="170">
        <v>414626.9709999999</v>
      </c>
      <c r="I167" s="170">
        <f t="shared" si="15"/>
        <v>1473407.031</v>
      </c>
      <c r="J167" s="170">
        <f t="shared" si="16"/>
        <v>-1396729.409</v>
      </c>
      <c r="K167" s="170">
        <f t="shared" si="17"/>
        <v>30831.371934057101</v>
      </c>
      <c r="L167" s="170">
        <f t="shared" si="17"/>
        <v>425725.798150382</v>
      </c>
      <c r="M167" s="170">
        <f t="shared" si="17"/>
        <v>166717.72054684354</v>
      </c>
      <c r="N167" s="170">
        <f t="shared" si="17"/>
        <v>592443.51869722549</v>
      </c>
      <c r="O167" s="170">
        <f t="shared" si="17"/>
        <v>-561612.14676316839</v>
      </c>
    </row>
    <row r="168" spans="1:15">
      <c r="A168" s="193" t="s">
        <v>244</v>
      </c>
      <c r="B168" s="193">
        <f t="shared" si="14"/>
        <v>8613</v>
      </c>
      <c r="C168" s="193" t="s">
        <v>198</v>
      </c>
      <c r="D168" s="193" t="s">
        <v>158</v>
      </c>
      <c r="E168" s="194">
        <v>2007</v>
      </c>
      <c r="F168" s="194">
        <v>93708.445000000007</v>
      </c>
      <c r="G168" s="194">
        <v>823844.16100000008</v>
      </c>
      <c r="H168" s="194">
        <v>478997.92300000001</v>
      </c>
      <c r="I168" s="194">
        <f t="shared" si="15"/>
        <v>1302842.084</v>
      </c>
      <c r="J168" s="194">
        <f t="shared" si="16"/>
        <v>-1209133.639</v>
      </c>
      <c r="K168" s="194">
        <f t="shared" si="17"/>
        <v>46690.804683607377</v>
      </c>
      <c r="L168" s="194">
        <f t="shared" si="17"/>
        <v>410485.38166417542</v>
      </c>
      <c r="M168" s="194">
        <f t="shared" si="17"/>
        <v>238663.63876432486</v>
      </c>
      <c r="N168" s="194">
        <f t="shared" si="17"/>
        <v>649149.02042850025</v>
      </c>
      <c r="O168" s="194">
        <f t="shared" si="17"/>
        <v>-602458.21574489283</v>
      </c>
    </row>
    <row r="169" spans="1:15">
      <c r="A169" s="165" t="s">
        <v>244</v>
      </c>
      <c r="B169" s="165">
        <f t="shared" si="14"/>
        <v>6250</v>
      </c>
      <c r="C169" s="165" t="s">
        <v>197</v>
      </c>
      <c r="D169" s="165" t="s">
        <v>139</v>
      </c>
      <c r="E169" s="170">
        <v>1973</v>
      </c>
      <c r="F169" s="170">
        <v>82907.399999999994</v>
      </c>
      <c r="G169" s="170">
        <v>891563.64399999985</v>
      </c>
      <c r="H169" s="170">
        <v>444000.50499999989</v>
      </c>
      <c r="I169" s="170">
        <f t="shared" si="15"/>
        <v>1335564.1489999997</v>
      </c>
      <c r="J169" s="170">
        <f t="shared" si="16"/>
        <v>-1252656.7489999998</v>
      </c>
      <c r="K169" s="170">
        <f t="shared" si="17"/>
        <v>42020.983274201717</v>
      </c>
      <c r="L169" s="170">
        <f t="shared" si="17"/>
        <v>451882.23213380633</v>
      </c>
      <c r="M169" s="170">
        <f t="shared" si="17"/>
        <v>225038.26913329947</v>
      </c>
      <c r="N169" s="170">
        <f t="shared" si="17"/>
        <v>676920.50126710581</v>
      </c>
      <c r="O169" s="170">
        <f t="shared" si="17"/>
        <v>-634899.51799290418</v>
      </c>
    </row>
    <row r="170" spans="1:15">
      <c r="A170" s="193" t="s">
        <v>244</v>
      </c>
      <c r="B170" s="193">
        <f t="shared" si="14"/>
        <v>8614</v>
      </c>
      <c r="C170" s="193" t="s">
        <v>200</v>
      </c>
      <c r="D170" s="193" t="s">
        <v>159</v>
      </c>
      <c r="E170" s="194">
        <v>1867</v>
      </c>
      <c r="F170" s="194">
        <v>105095.49400000001</v>
      </c>
      <c r="G170" s="194">
        <v>896286.28599999996</v>
      </c>
      <c r="H170" s="194">
        <v>503359.76500000001</v>
      </c>
      <c r="I170" s="194">
        <f t="shared" si="15"/>
        <v>1399646.051</v>
      </c>
      <c r="J170" s="194">
        <f t="shared" si="16"/>
        <v>-1294550.557</v>
      </c>
      <c r="K170" s="194">
        <f t="shared" si="17"/>
        <v>56291.10551687199</v>
      </c>
      <c r="L170" s="194">
        <f t="shared" si="17"/>
        <v>480067.64113551151</v>
      </c>
      <c r="M170" s="194">
        <f t="shared" si="17"/>
        <v>269608.87252276379</v>
      </c>
      <c r="N170" s="194">
        <f t="shared" si="17"/>
        <v>749676.51365827536</v>
      </c>
      <c r="O170" s="194">
        <f t="shared" si="17"/>
        <v>-693385.40814140334</v>
      </c>
    </row>
    <row r="171" spans="1:15">
      <c r="A171" s="165" t="s">
        <v>244</v>
      </c>
      <c r="B171" s="165">
        <f t="shared" si="14"/>
        <v>6400</v>
      </c>
      <c r="C171" s="165" t="s">
        <v>199</v>
      </c>
      <c r="D171" s="165" t="s">
        <v>140</v>
      </c>
      <c r="E171" s="170">
        <v>1866</v>
      </c>
      <c r="F171" s="170">
        <v>186636.927</v>
      </c>
      <c r="G171" s="170">
        <v>988130.73600000003</v>
      </c>
      <c r="H171" s="170">
        <v>395535.99300000002</v>
      </c>
      <c r="I171" s="170">
        <f t="shared" si="15"/>
        <v>1383666.7290000001</v>
      </c>
      <c r="J171" s="170">
        <f t="shared" si="16"/>
        <v>-1197029.8020000001</v>
      </c>
      <c r="K171" s="170">
        <f t="shared" si="17"/>
        <v>100019.78938906753</v>
      </c>
      <c r="L171" s="170">
        <f t="shared" si="17"/>
        <v>529544.87459807086</v>
      </c>
      <c r="M171" s="170">
        <f t="shared" si="17"/>
        <v>211969.98553054663</v>
      </c>
      <c r="N171" s="170">
        <f t="shared" si="17"/>
        <v>741514.8601286175</v>
      </c>
      <c r="O171" s="170">
        <f t="shared" si="17"/>
        <v>-641495.07073954982</v>
      </c>
    </row>
    <row r="172" spans="1:15">
      <c r="A172" s="193" t="s">
        <v>244</v>
      </c>
      <c r="B172" s="193">
        <f t="shared" si="14"/>
        <v>3714</v>
      </c>
      <c r="C172" s="193" t="s">
        <v>201</v>
      </c>
      <c r="D172" s="193" t="s">
        <v>124</v>
      </c>
      <c r="E172" s="194">
        <v>1617</v>
      </c>
      <c r="F172" s="194">
        <v>88706.769</v>
      </c>
      <c r="G172" s="194">
        <v>888613.56799999985</v>
      </c>
      <c r="H172" s="194">
        <v>250770.829</v>
      </c>
      <c r="I172" s="194">
        <f t="shared" si="15"/>
        <v>1139384.3969999999</v>
      </c>
      <c r="J172" s="194">
        <f t="shared" si="16"/>
        <v>-1050677.6279999998</v>
      </c>
      <c r="K172" s="194">
        <f t="shared" si="17"/>
        <v>54858.855287569575</v>
      </c>
      <c r="L172" s="194">
        <f t="shared" si="17"/>
        <v>549544.56895485451</v>
      </c>
      <c r="M172" s="194">
        <f t="shared" si="17"/>
        <v>155084.00061842921</v>
      </c>
      <c r="N172" s="194">
        <f t="shared" si="17"/>
        <v>704628.56957328378</v>
      </c>
      <c r="O172" s="194">
        <f t="shared" si="17"/>
        <v>-649769.71428571409</v>
      </c>
    </row>
    <row r="173" spans="1:15">
      <c r="A173" s="165" t="s">
        <v>244</v>
      </c>
      <c r="B173" s="165">
        <f t="shared" si="14"/>
        <v>2506</v>
      </c>
      <c r="C173" s="165" t="s">
        <v>202</v>
      </c>
      <c r="D173" s="165" t="s">
        <v>116</v>
      </c>
      <c r="E173" s="170">
        <v>1500</v>
      </c>
      <c r="F173" s="170">
        <v>91300.322</v>
      </c>
      <c r="G173" s="170">
        <v>623529.62800000003</v>
      </c>
      <c r="H173" s="170">
        <v>284949.06199999998</v>
      </c>
      <c r="I173" s="170">
        <f t="shared" si="15"/>
        <v>908478.69</v>
      </c>
      <c r="J173" s="170">
        <f t="shared" si="16"/>
        <v>-817178.3679999999</v>
      </c>
      <c r="K173" s="170">
        <f t="shared" si="17"/>
        <v>60866.881333333331</v>
      </c>
      <c r="L173" s="170">
        <f t="shared" si="17"/>
        <v>415686.41866666666</v>
      </c>
      <c r="M173" s="170">
        <f t="shared" si="17"/>
        <v>189966.04133333333</v>
      </c>
      <c r="N173" s="170">
        <f t="shared" si="17"/>
        <v>605652.46</v>
      </c>
      <c r="O173" s="170">
        <f t="shared" si="17"/>
        <v>-544785.57866666664</v>
      </c>
    </row>
    <row r="174" spans="1:15">
      <c r="A174" s="193" t="s">
        <v>244</v>
      </c>
      <c r="B174" s="193">
        <f t="shared" si="14"/>
        <v>6613</v>
      </c>
      <c r="C174" s="193" t="s">
        <v>782</v>
      </c>
      <c r="D174" s="193" t="s">
        <v>146</v>
      </c>
      <c r="E174" s="194">
        <v>1410</v>
      </c>
      <c r="F174" s="194">
        <v>42303.33600000001</v>
      </c>
      <c r="G174" s="194">
        <v>865499.6669999999</v>
      </c>
      <c r="H174" s="194">
        <v>345399.17899999989</v>
      </c>
      <c r="I174" s="194">
        <f t="shared" si="15"/>
        <v>1210898.8459999999</v>
      </c>
      <c r="J174" s="194">
        <f t="shared" si="16"/>
        <v>-1168595.5099999998</v>
      </c>
      <c r="K174" s="194">
        <f t="shared" si="17"/>
        <v>30002.365957446815</v>
      </c>
      <c r="L174" s="194">
        <f t="shared" si="17"/>
        <v>613829.55106382968</v>
      </c>
      <c r="M174" s="194">
        <f t="shared" si="17"/>
        <v>244963.95673758857</v>
      </c>
      <c r="N174" s="194">
        <f t="shared" si="17"/>
        <v>858793.50780141843</v>
      </c>
      <c r="O174" s="194">
        <f t="shared" si="17"/>
        <v>-828791.14184397145</v>
      </c>
    </row>
    <row r="175" spans="1:15">
      <c r="A175" s="165" t="s">
        <v>244</v>
      </c>
      <c r="B175" s="165">
        <f t="shared" si="14"/>
        <v>8721</v>
      </c>
      <c r="C175" s="165" t="s">
        <v>204</v>
      </c>
      <c r="D175" s="165" t="s">
        <v>165</v>
      </c>
      <c r="E175" s="170">
        <v>1322</v>
      </c>
      <c r="F175" s="170">
        <v>39761.206999999995</v>
      </c>
      <c r="G175" s="170">
        <v>611756.06599999999</v>
      </c>
      <c r="H175" s="170">
        <v>462404.16300000012</v>
      </c>
      <c r="I175" s="170">
        <f t="shared" si="15"/>
        <v>1074160.2290000001</v>
      </c>
      <c r="J175" s="170">
        <f t="shared" si="16"/>
        <v>-1034399.0220000001</v>
      </c>
      <c r="K175" s="170">
        <f t="shared" si="17"/>
        <v>30076.555975794246</v>
      </c>
      <c r="L175" s="170">
        <f t="shared" si="17"/>
        <v>462750.42813918303</v>
      </c>
      <c r="M175" s="170">
        <f t="shared" si="17"/>
        <v>349776.22012102883</v>
      </c>
      <c r="N175" s="170">
        <f t="shared" si="17"/>
        <v>812526.6482602118</v>
      </c>
      <c r="O175" s="170">
        <f t="shared" si="17"/>
        <v>-782450.09228441771</v>
      </c>
    </row>
    <row r="176" spans="1:15">
      <c r="A176" s="193" t="s">
        <v>244</v>
      </c>
      <c r="B176" s="193">
        <f t="shared" si="14"/>
        <v>3716</v>
      </c>
      <c r="C176" s="193" t="s">
        <v>783</v>
      </c>
      <c r="D176" s="193" t="s">
        <v>778</v>
      </c>
      <c r="E176" s="194">
        <v>1266</v>
      </c>
      <c r="F176" s="194">
        <v>104151.834</v>
      </c>
      <c r="G176" s="194">
        <v>732077.72</v>
      </c>
      <c r="H176" s="194">
        <v>298428.49199999997</v>
      </c>
      <c r="I176" s="194">
        <f t="shared" si="15"/>
        <v>1030506.2119999999</v>
      </c>
      <c r="J176" s="194">
        <f t="shared" si="16"/>
        <v>-926354.37799999991</v>
      </c>
      <c r="K176" s="194">
        <f t="shared" si="17"/>
        <v>82268.431279620854</v>
      </c>
      <c r="L176" s="194">
        <f t="shared" si="17"/>
        <v>578260.44233807258</v>
      </c>
      <c r="M176" s="194">
        <f t="shared" si="17"/>
        <v>235725.50710900471</v>
      </c>
      <c r="N176" s="194">
        <f t="shared" si="17"/>
        <v>813985.94944707735</v>
      </c>
      <c r="O176" s="194">
        <f t="shared" si="17"/>
        <v>-731717.51816745638</v>
      </c>
    </row>
    <row r="177" spans="1:15">
      <c r="A177" s="165" t="s">
        <v>244</v>
      </c>
      <c r="B177" s="165">
        <f t="shared" si="14"/>
        <v>5613</v>
      </c>
      <c r="C177" s="165" t="s">
        <v>784</v>
      </c>
      <c r="D177" s="165" t="s">
        <v>779</v>
      </c>
      <c r="E177" s="170">
        <v>1263</v>
      </c>
      <c r="F177" s="170">
        <v>45044.436000000002</v>
      </c>
      <c r="G177" s="170">
        <v>652231.14000000013</v>
      </c>
      <c r="H177" s="170">
        <v>373326.45300000004</v>
      </c>
      <c r="I177" s="170">
        <f t="shared" si="15"/>
        <v>1025557.5930000001</v>
      </c>
      <c r="J177" s="170">
        <f t="shared" si="16"/>
        <v>-980513.15700000012</v>
      </c>
      <c r="K177" s="170">
        <f t="shared" si="17"/>
        <v>35664.636579572441</v>
      </c>
      <c r="L177" s="170">
        <f t="shared" si="17"/>
        <v>516414.20427553455</v>
      </c>
      <c r="M177" s="170">
        <f t="shared" si="17"/>
        <v>295587.05700712593</v>
      </c>
      <c r="N177" s="170">
        <f t="shared" si="17"/>
        <v>812001.26128266042</v>
      </c>
      <c r="O177" s="170">
        <f t="shared" si="17"/>
        <v>-776336.62470308796</v>
      </c>
    </row>
    <row r="178" spans="1:15">
      <c r="A178" s="193" t="s">
        <v>244</v>
      </c>
      <c r="B178" s="193">
        <f t="shared" si="14"/>
        <v>5508</v>
      </c>
      <c r="C178" s="193" t="s">
        <v>203</v>
      </c>
      <c r="D178" s="193" t="s">
        <v>135</v>
      </c>
      <c r="E178" s="194">
        <v>1212</v>
      </c>
      <c r="F178" s="194">
        <v>166701.59999999998</v>
      </c>
      <c r="G178" s="194">
        <v>555005.45799999998</v>
      </c>
      <c r="H178" s="194">
        <v>375444.4470000001</v>
      </c>
      <c r="I178" s="194">
        <f t="shared" si="15"/>
        <v>930449.90500000003</v>
      </c>
      <c r="J178" s="194">
        <f t="shared" si="16"/>
        <v>-763748.30500000005</v>
      </c>
      <c r="K178" s="194">
        <f t="shared" ref="K178:O209" si="18">(F178/$E178)*1000</f>
        <v>137542.5742574257</v>
      </c>
      <c r="L178" s="194">
        <f t="shared" si="18"/>
        <v>457925.29537953791</v>
      </c>
      <c r="M178" s="194">
        <f t="shared" si="18"/>
        <v>309772.64603960409</v>
      </c>
      <c r="N178" s="194">
        <f t="shared" si="18"/>
        <v>767697.94141914195</v>
      </c>
      <c r="O178" s="194">
        <f t="shared" si="18"/>
        <v>-630155.36716171622</v>
      </c>
    </row>
    <row r="179" spans="1:15">
      <c r="A179" s="165" t="s">
        <v>244</v>
      </c>
      <c r="B179" s="165">
        <f t="shared" si="14"/>
        <v>6513</v>
      </c>
      <c r="C179" s="165" t="s">
        <v>205</v>
      </c>
      <c r="D179" s="165" t="s">
        <v>141</v>
      </c>
      <c r="E179" s="170">
        <v>1162</v>
      </c>
      <c r="F179" s="170">
        <v>51119.28</v>
      </c>
      <c r="G179" s="170">
        <v>551130.38</v>
      </c>
      <c r="H179" s="170">
        <v>309418.10599999997</v>
      </c>
      <c r="I179" s="170">
        <f t="shared" si="15"/>
        <v>860548.48600000003</v>
      </c>
      <c r="J179" s="170">
        <f t="shared" si="16"/>
        <v>-809429.20600000001</v>
      </c>
      <c r="K179" s="170">
        <f t="shared" si="18"/>
        <v>43992.49569707401</v>
      </c>
      <c r="L179" s="170">
        <f t="shared" si="18"/>
        <v>474294.64716006885</v>
      </c>
      <c r="M179" s="170">
        <f t="shared" si="18"/>
        <v>266280.64199655759</v>
      </c>
      <c r="N179" s="170">
        <f t="shared" si="18"/>
        <v>740575.28915662656</v>
      </c>
      <c r="O179" s="170">
        <f t="shared" si="18"/>
        <v>-696582.79345955246</v>
      </c>
    </row>
    <row r="180" spans="1:15">
      <c r="A180" s="193" t="s">
        <v>244</v>
      </c>
      <c r="B180" s="193">
        <f t="shared" si="14"/>
        <v>4607</v>
      </c>
      <c r="C180" s="193" t="s">
        <v>206</v>
      </c>
      <c r="D180" s="193" t="s">
        <v>130</v>
      </c>
      <c r="E180" s="194">
        <v>1106</v>
      </c>
      <c r="F180" s="194">
        <v>78996.694000000003</v>
      </c>
      <c r="G180" s="194">
        <v>555507.85400000005</v>
      </c>
      <c r="H180" s="194">
        <v>289885.86100000003</v>
      </c>
      <c r="I180" s="194">
        <f t="shared" si="15"/>
        <v>845393.71500000008</v>
      </c>
      <c r="J180" s="194">
        <f t="shared" si="16"/>
        <v>-766397.02100000007</v>
      </c>
      <c r="K180" s="194">
        <f t="shared" si="18"/>
        <v>71425.582278481015</v>
      </c>
      <c r="L180" s="194">
        <f t="shared" si="18"/>
        <v>502267.4990958409</v>
      </c>
      <c r="M180" s="194">
        <f t="shared" si="18"/>
        <v>262102.94846292952</v>
      </c>
      <c r="N180" s="194">
        <f t="shared" si="18"/>
        <v>764370.44755877042</v>
      </c>
      <c r="O180" s="194">
        <f t="shared" si="18"/>
        <v>-692944.86528028944</v>
      </c>
    </row>
    <row r="181" spans="1:15">
      <c r="A181" s="165" t="s">
        <v>244</v>
      </c>
      <c r="B181" s="165">
        <f t="shared" si="14"/>
        <v>4100</v>
      </c>
      <c r="C181" s="165" t="s">
        <v>207</v>
      </c>
      <c r="D181" s="165" t="s">
        <v>126</v>
      </c>
      <c r="E181" s="170">
        <v>989</v>
      </c>
      <c r="F181" s="170">
        <v>40435.411</v>
      </c>
      <c r="G181" s="170">
        <v>547611.21899999992</v>
      </c>
      <c r="H181" s="170">
        <v>114811.17700000001</v>
      </c>
      <c r="I181" s="170">
        <f t="shared" si="15"/>
        <v>662422.39599999995</v>
      </c>
      <c r="J181" s="170">
        <f t="shared" si="16"/>
        <v>-621986.98499999999</v>
      </c>
      <c r="K181" s="170">
        <f t="shared" si="18"/>
        <v>40885.147623862489</v>
      </c>
      <c r="L181" s="170">
        <f t="shared" si="18"/>
        <v>553701.94034378149</v>
      </c>
      <c r="M181" s="170">
        <f t="shared" si="18"/>
        <v>116088.14661274015</v>
      </c>
      <c r="N181" s="170">
        <f t="shared" si="18"/>
        <v>669790.08695652173</v>
      </c>
      <c r="O181" s="170">
        <f t="shared" si="18"/>
        <v>-628904.93933265924</v>
      </c>
    </row>
    <row r="182" spans="1:15">
      <c r="A182" s="193" t="s">
        <v>244</v>
      </c>
      <c r="B182" s="193">
        <f t="shared" si="14"/>
        <v>8508</v>
      </c>
      <c r="C182" s="193" t="s">
        <v>210</v>
      </c>
      <c r="D182" s="193" t="s">
        <v>155</v>
      </c>
      <c r="E182" s="194">
        <v>881</v>
      </c>
      <c r="F182" s="194">
        <v>32533.068000000007</v>
      </c>
      <c r="G182" s="194">
        <v>301432.08800000005</v>
      </c>
      <c r="H182" s="194">
        <v>92465.692999999999</v>
      </c>
      <c r="I182" s="194">
        <f t="shared" si="15"/>
        <v>393897.78100000008</v>
      </c>
      <c r="J182" s="194">
        <f t="shared" si="16"/>
        <v>-361364.71300000005</v>
      </c>
      <c r="K182" s="194">
        <f t="shared" si="18"/>
        <v>36927.432463110104</v>
      </c>
      <c r="L182" s="194">
        <f t="shared" si="18"/>
        <v>342147.65947786614</v>
      </c>
      <c r="M182" s="194">
        <f t="shared" si="18"/>
        <v>104955.38365493757</v>
      </c>
      <c r="N182" s="194">
        <f t="shared" si="18"/>
        <v>447103.04313280369</v>
      </c>
      <c r="O182" s="194">
        <f t="shared" si="18"/>
        <v>-410175.61066969356</v>
      </c>
    </row>
    <row r="183" spans="1:15">
      <c r="A183" s="165" t="s">
        <v>244</v>
      </c>
      <c r="B183" s="165">
        <f t="shared" si="14"/>
        <v>8710</v>
      </c>
      <c r="C183" s="165" t="s">
        <v>209</v>
      </c>
      <c r="D183" s="165" t="s">
        <v>160</v>
      </c>
      <c r="E183" s="170">
        <v>865</v>
      </c>
      <c r="F183" s="170">
        <v>107248.049</v>
      </c>
      <c r="G183" s="170">
        <v>404068.266</v>
      </c>
      <c r="H183" s="170">
        <v>166694.06200000001</v>
      </c>
      <c r="I183" s="170">
        <f t="shared" si="15"/>
        <v>570762.32799999998</v>
      </c>
      <c r="J183" s="170">
        <f t="shared" si="16"/>
        <v>-463514.27899999998</v>
      </c>
      <c r="K183" s="170">
        <f t="shared" si="18"/>
        <v>123986.1838150289</v>
      </c>
      <c r="L183" s="170">
        <f t="shared" si="18"/>
        <v>467130.94335260114</v>
      </c>
      <c r="M183" s="170">
        <f t="shared" si="18"/>
        <v>192709.89826589596</v>
      </c>
      <c r="N183" s="170">
        <f t="shared" si="18"/>
        <v>659840.84161849704</v>
      </c>
      <c r="O183" s="170">
        <f t="shared" si="18"/>
        <v>-535854.65780346817</v>
      </c>
    </row>
    <row r="184" spans="1:15">
      <c r="A184" s="193" t="s">
        <v>244</v>
      </c>
      <c r="B184" s="193">
        <f t="shared" si="14"/>
        <v>3709</v>
      </c>
      <c r="C184" s="193" t="s">
        <v>208</v>
      </c>
      <c r="D184" s="193" t="s">
        <v>122</v>
      </c>
      <c r="E184" s="194">
        <v>821</v>
      </c>
      <c r="F184" s="194">
        <v>51713.135999999999</v>
      </c>
      <c r="G184" s="194">
        <v>439958.20500000002</v>
      </c>
      <c r="H184" s="194">
        <v>171350.24699999997</v>
      </c>
      <c r="I184" s="194">
        <f t="shared" si="15"/>
        <v>611308.45200000005</v>
      </c>
      <c r="J184" s="194">
        <f t="shared" si="16"/>
        <v>-559595.31600000011</v>
      </c>
      <c r="K184" s="194">
        <f t="shared" si="18"/>
        <v>62987.985383678439</v>
      </c>
      <c r="L184" s="194">
        <f t="shared" si="18"/>
        <v>535880.88306942757</v>
      </c>
      <c r="M184" s="194">
        <f t="shared" si="18"/>
        <v>208709.19244823384</v>
      </c>
      <c r="N184" s="194">
        <f t="shared" si="18"/>
        <v>744590.07551766152</v>
      </c>
      <c r="O184" s="194">
        <f t="shared" si="18"/>
        <v>-681602.09013398306</v>
      </c>
    </row>
    <row r="185" spans="1:15">
      <c r="A185" s="165" t="s">
        <v>244</v>
      </c>
      <c r="B185" s="165">
        <f t="shared" si="14"/>
        <v>6515</v>
      </c>
      <c r="C185" s="165" t="s">
        <v>212</v>
      </c>
      <c r="D185" s="165" t="s">
        <v>142</v>
      </c>
      <c r="E185" s="170">
        <v>791</v>
      </c>
      <c r="F185" s="170">
        <v>58379.822</v>
      </c>
      <c r="G185" s="170">
        <v>448414.43100000004</v>
      </c>
      <c r="H185" s="170">
        <v>254785.49899999998</v>
      </c>
      <c r="I185" s="170">
        <f t="shared" si="15"/>
        <v>703199.93</v>
      </c>
      <c r="J185" s="170">
        <f t="shared" si="16"/>
        <v>-644820.10800000001</v>
      </c>
      <c r="K185" s="170">
        <f t="shared" si="18"/>
        <v>73805.084702907712</v>
      </c>
      <c r="L185" s="170">
        <f t="shared" si="18"/>
        <v>566895.61441213661</v>
      </c>
      <c r="M185" s="170">
        <f t="shared" si="18"/>
        <v>322105.56131479138</v>
      </c>
      <c r="N185" s="170">
        <f t="shared" si="18"/>
        <v>889001.17572692793</v>
      </c>
      <c r="O185" s="170">
        <f t="shared" si="18"/>
        <v>-815196.09102402022</v>
      </c>
    </row>
    <row r="186" spans="1:15">
      <c r="A186" s="193" t="s">
        <v>244</v>
      </c>
      <c r="B186" s="193">
        <f t="shared" si="14"/>
        <v>3511</v>
      </c>
      <c r="C186" s="193" t="s">
        <v>214</v>
      </c>
      <c r="D186" s="193" t="s">
        <v>120</v>
      </c>
      <c r="E186" s="194">
        <v>727</v>
      </c>
      <c r="F186" s="194">
        <v>36621.732000000004</v>
      </c>
      <c r="G186" s="194">
        <v>372159.08299999998</v>
      </c>
      <c r="H186" s="194">
        <v>223668.98200000002</v>
      </c>
      <c r="I186" s="194">
        <f t="shared" si="15"/>
        <v>595828.06499999994</v>
      </c>
      <c r="J186" s="194">
        <f t="shared" si="16"/>
        <v>-559206.33299999998</v>
      </c>
      <c r="K186" s="194">
        <f t="shared" si="18"/>
        <v>50373.771664374144</v>
      </c>
      <c r="L186" s="194">
        <f t="shared" si="18"/>
        <v>511910.70563961484</v>
      </c>
      <c r="M186" s="194">
        <f t="shared" si="18"/>
        <v>307660.22283356264</v>
      </c>
      <c r="N186" s="194">
        <f t="shared" si="18"/>
        <v>819570.92847317737</v>
      </c>
      <c r="O186" s="194">
        <f t="shared" si="18"/>
        <v>-769197.15680880321</v>
      </c>
    </row>
    <row r="187" spans="1:15">
      <c r="A187" s="165" t="s">
        <v>244</v>
      </c>
      <c r="B187" s="165">
        <f t="shared" si="14"/>
        <v>8722</v>
      </c>
      <c r="C187" s="165" t="s">
        <v>211</v>
      </c>
      <c r="D187" s="165" t="s">
        <v>166</v>
      </c>
      <c r="E187" s="170">
        <v>699</v>
      </c>
      <c r="F187" s="170">
        <v>65594.908999999985</v>
      </c>
      <c r="G187" s="170">
        <v>425638.86400000006</v>
      </c>
      <c r="H187" s="170">
        <v>235828.88699999999</v>
      </c>
      <c r="I187" s="170">
        <f t="shared" si="15"/>
        <v>661467.75100000005</v>
      </c>
      <c r="J187" s="170">
        <f t="shared" si="16"/>
        <v>-595872.84200000006</v>
      </c>
      <c r="K187" s="170">
        <f t="shared" si="18"/>
        <v>93841.0715307582</v>
      </c>
      <c r="L187" s="170">
        <f t="shared" si="18"/>
        <v>608925.41344778263</v>
      </c>
      <c r="M187" s="170">
        <f t="shared" si="18"/>
        <v>337380.38197424891</v>
      </c>
      <c r="N187" s="170">
        <f t="shared" si="18"/>
        <v>946305.79542203154</v>
      </c>
      <c r="O187" s="170">
        <f t="shared" si="18"/>
        <v>-852464.72389127337</v>
      </c>
    </row>
    <row r="188" spans="1:15">
      <c r="A188" s="193" t="s">
        <v>244</v>
      </c>
      <c r="B188" s="193">
        <f t="shared" si="14"/>
        <v>7502</v>
      </c>
      <c r="C188" s="193" t="s">
        <v>213</v>
      </c>
      <c r="D188" s="193" t="s">
        <v>150</v>
      </c>
      <c r="E188" s="194">
        <v>650</v>
      </c>
      <c r="F188" s="194">
        <v>43470.630999999994</v>
      </c>
      <c r="G188" s="194">
        <v>360715.35400000005</v>
      </c>
      <c r="H188" s="194">
        <v>167097.24</v>
      </c>
      <c r="I188" s="194">
        <f t="shared" si="15"/>
        <v>527812.59400000004</v>
      </c>
      <c r="J188" s="194">
        <f t="shared" si="16"/>
        <v>-484341.96300000005</v>
      </c>
      <c r="K188" s="194">
        <f t="shared" si="18"/>
        <v>66877.893846153835</v>
      </c>
      <c r="L188" s="194">
        <f t="shared" si="18"/>
        <v>554946.69846153853</v>
      </c>
      <c r="M188" s="194">
        <f t="shared" si="18"/>
        <v>257072.67692307691</v>
      </c>
      <c r="N188" s="194">
        <f t="shared" si="18"/>
        <v>812019.3753846155</v>
      </c>
      <c r="O188" s="194">
        <f t="shared" si="18"/>
        <v>-745141.48153846152</v>
      </c>
    </row>
    <row r="189" spans="1:15">
      <c r="A189" s="165" t="s">
        <v>244</v>
      </c>
      <c r="B189" s="165">
        <f t="shared" si="14"/>
        <v>3811</v>
      </c>
      <c r="C189" s="165" t="s">
        <v>216</v>
      </c>
      <c r="D189" s="165" t="s">
        <v>125</v>
      </c>
      <c r="E189" s="170">
        <v>642</v>
      </c>
      <c r="F189" s="170">
        <v>27533.786999999997</v>
      </c>
      <c r="G189" s="170">
        <v>305343.31599999999</v>
      </c>
      <c r="H189" s="170">
        <v>175541.90300000002</v>
      </c>
      <c r="I189" s="170">
        <f t="shared" si="15"/>
        <v>480885.21900000004</v>
      </c>
      <c r="J189" s="170">
        <f t="shared" si="16"/>
        <v>-453351.43200000003</v>
      </c>
      <c r="K189" s="170">
        <f t="shared" si="18"/>
        <v>42887.518691588783</v>
      </c>
      <c r="L189" s="170">
        <f t="shared" si="18"/>
        <v>475612.64174454828</v>
      </c>
      <c r="M189" s="170">
        <f t="shared" si="18"/>
        <v>273429.75545171346</v>
      </c>
      <c r="N189" s="170">
        <f t="shared" si="18"/>
        <v>749042.39719626168</v>
      </c>
      <c r="O189" s="170">
        <f t="shared" si="18"/>
        <v>-706154.87850467302</v>
      </c>
    </row>
    <row r="190" spans="1:15">
      <c r="A190" s="193" t="s">
        <v>244</v>
      </c>
      <c r="B190" s="193">
        <f t="shared" si="14"/>
        <v>8509</v>
      </c>
      <c r="C190" s="193" t="s">
        <v>215</v>
      </c>
      <c r="D190" s="193" t="s">
        <v>156</v>
      </c>
      <c r="E190" s="194">
        <v>620</v>
      </c>
      <c r="F190" s="194">
        <v>57742.959999999992</v>
      </c>
      <c r="G190" s="194">
        <v>222802.07699999996</v>
      </c>
      <c r="H190" s="194">
        <v>187375.26900000003</v>
      </c>
      <c r="I190" s="194">
        <f t="shared" si="15"/>
        <v>410177.34600000002</v>
      </c>
      <c r="J190" s="194">
        <f t="shared" si="16"/>
        <v>-352434.38600000006</v>
      </c>
      <c r="K190" s="194">
        <f t="shared" si="18"/>
        <v>93133.80645161288</v>
      </c>
      <c r="L190" s="194">
        <f t="shared" si="18"/>
        <v>359358.18870967731</v>
      </c>
      <c r="M190" s="194">
        <f t="shared" si="18"/>
        <v>302218.17580645165</v>
      </c>
      <c r="N190" s="194">
        <f t="shared" si="18"/>
        <v>661576.36451612902</v>
      </c>
      <c r="O190" s="194">
        <f t="shared" si="18"/>
        <v>-568442.55806451617</v>
      </c>
    </row>
    <row r="191" spans="1:15">
      <c r="A191" s="165" t="s">
        <v>244</v>
      </c>
      <c r="B191" s="165">
        <f t="shared" si="14"/>
        <v>8720</v>
      </c>
      <c r="C191" s="165" t="s">
        <v>217</v>
      </c>
      <c r="D191" s="165" t="s">
        <v>164</v>
      </c>
      <c r="E191" s="170">
        <v>591</v>
      </c>
      <c r="F191" s="170">
        <v>40732.387999999999</v>
      </c>
      <c r="G191" s="170">
        <v>267692.755</v>
      </c>
      <c r="H191" s="170">
        <v>250715.90699999998</v>
      </c>
      <c r="I191" s="170">
        <f t="shared" si="15"/>
        <v>518408.66200000001</v>
      </c>
      <c r="J191" s="170">
        <f t="shared" si="16"/>
        <v>-477676.27400000003</v>
      </c>
      <c r="K191" s="170">
        <f t="shared" si="18"/>
        <v>68921.130287648048</v>
      </c>
      <c r="L191" s="170">
        <f t="shared" si="18"/>
        <v>452948.82402707275</v>
      </c>
      <c r="M191" s="170">
        <f t="shared" si="18"/>
        <v>424223.19289340096</v>
      </c>
      <c r="N191" s="170">
        <f t="shared" si="18"/>
        <v>877172.01692047378</v>
      </c>
      <c r="O191" s="170">
        <f t="shared" si="18"/>
        <v>-808250.88663282571</v>
      </c>
    </row>
    <row r="192" spans="1:15">
      <c r="A192" s="193" t="s">
        <v>244</v>
      </c>
      <c r="B192" s="193">
        <f t="shared" si="14"/>
        <v>6710</v>
      </c>
      <c r="C192" s="193" t="s">
        <v>785</v>
      </c>
      <c r="D192" s="193" t="s">
        <v>147</v>
      </c>
      <c r="E192" s="194">
        <v>540</v>
      </c>
      <c r="F192" s="194">
        <v>20729.987999999998</v>
      </c>
      <c r="G192" s="194">
        <v>226012.30300000001</v>
      </c>
      <c r="H192" s="194">
        <v>165338.40099999998</v>
      </c>
      <c r="I192" s="194">
        <f t="shared" si="15"/>
        <v>391350.70400000003</v>
      </c>
      <c r="J192" s="194">
        <f t="shared" si="16"/>
        <v>-370620.71600000001</v>
      </c>
      <c r="K192" s="194">
        <f t="shared" si="18"/>
        <v>38388.866666666669</v>
      </c>
      <c r="L192" s="194">
        <f t="shared" si="18"/>
        <v>418541.30185185187</v>
      </c>
      <c r="M192" s="194">
        <f t="shared" si="18"/>
        <v>306182.22407407407</v>
      </c>
      <c r="N192" s="194">
        <f t="shared" si="18"/>
        <v>724723.52592592593</v>
      </c>
      <c r="O192" s="194">
        <f t="shared" si="18"/>
        <v>-686334.65925925935</v>
      </c>
    </row>
    <row r="193" spans="1:15">
      <c r="A193" s="165" t="s">
        <v>244</v>
      </c>
      <c r="B193" s="165">
        <f t="shared" si="14"/>
        <v>8719</v>
      </c>
      <c r="C193" s="165" t="s">
        <v>218</v>
      </c>
      <c r="D193" s="165" t="s">
        <v>163</v>
      </c>
      <c r="E193" s="170">
        <v>539</v>
      </c>
      <c r="F193" s="170">
        <v>54662.191000000006</v>
      </c>
      <c r="G193" s="170">
        <v>320547.95199999999</v>
      </c>
      <c r="H193" s="170">
        <v>188383.15500000003</v>
      </c>
      <c r="I193" s="170">
        <f t="shared" si="15"/>
        <v>508931.10700000002</v>
      </c>
      <c r="J193" s="170">
        <f t="shared" si="16"/>
        <v>-454268.91600000003</v>
      </c>
      <c r="K193" s="170">
        <f t="shared" si="18"/>
        <v>101414.08348794065</v>
      </c>
      <c r="L193" s="170">
        <f t="shared" si="18"/>
        <v>594708.6307977736</v>
      </c>
      <c r="M193" s="170">
        <f t="shared" si="18"/>
        <v>349504.92578849726</v>
      </c>
      <c r="N193" s="170">
        <f t="shared" si="18"/>
        <v>944213.55658627092</v>
      </c>
      <c r="O193" s="170">
        <f t="shared" si="18"/>
        <v>-842799.47309833032</v>
      </c>
    </row>
    <row r="194" spans="1:15">
      <c r="A194" s="193" t="s">
        <v>244</v>
      </c>
      <c r="B194" s="193">
        <f t="shared" si="14"/>
        <v>6601</v>
      </c>
      <c r="C194" s="193" t="s">
        <v>220</v>
      </c>
      <c r="D194" s="193" t="s">
        <v>143</v>
      </c>
      <c r="E194" s="194">
        <v>491</v>
      </c>
      <c r="F194" s="194">
        <v>23204.093000000001</v>
      </c>
      <c r="G194" s="194">
        <v>278977.50300000003</v>
      </c>
      <c r="H194" s="194">
        <v>136780.861</v>
      </c>
      <c r="I194" s="194">
        <f t="shared" si="15"/>
        <v>415758.36400000006</v>
      </c>
      <c r="J194" s="194">
        <f t="shared" si="16"/>
        <v>-392554.27100000007</v>
      </c>
      <c r="K194" s="194">
        <f t="shared" si="18"/>
        <v>47258.845213849294</v>
      </c>
      <c r="L194" s="194">
        <f t="shared" si="18"/>
        <v>568182.28716904286</v>
      </c>
      <c r="M194" s="194">
        <f t="shared" si="18"/>
        <v>278576.09164969448</v>
      </c>
      <c r="N194" s="194">
        <f t="shared" si="18"/>
        <v>846758.37881873734</v>
      </c>
      <c r="O194" s="194">
        <f t="shared" si="18"/>
        <v>-799499.53360488813</v>
      </c>
    </row>
    <row r="195" spans="1:15">
      <c r="A195" s="165" t="s">
        <v>244</v>
      </c>
      <c r="B195" s="165">
        <f t="shared" si="14"/>
        <v>5609</v>
      </c>
      <c r="C195" s="165" t="s">
        <v>219</v>
      </c>
      <c r="D195" s="165" t="s">
        <v>136</v>
      </c>
      <c r="E195" s="170">
        <v>457</v>
      </c>
      <c r="F195" s="170">
        <v>56074.596999999994</v>
      </c>
      <c r="G195" s="170">
        <v>209967.704</v>
      </c>
      <c r="H195" s="170">
        <v>186015.59800000003</v>
      </c>
      <c r="I195" s="170">
        <f t="shared" si="15"/>
        <v>395983.30200000003</v>
      </c>
      <c r="J195" s="170">
        <f t="shared" si="16"/>
        <v>-339908.70500000002</v>
      </c>
      <c r="K195" s="170">
        <f t="shared" si="18"/>
        <v>122701.52516411377</v>
      </c>
      <c r="L195" s="170">
        <f t="shared" si="18"/>
        <v>459447.92997811816</v>
      </c>
      <c r="M195" s="170">
        <f t="shared" si="18"/>
        <v>407036.31947483594</v>
      </c>
      <c r="N195" s="170">
        <f t="shared" si="18"/>
        <v>866484.24945295416</v>
      </c>
      <c r="O195" s="170">
        <f t="shared" si="18"/>
        <v>-743782.72428884031</v>
      </c>
    </row>
    <row r="196" spans="1:15">
      <c r="A196" s="193" t="s">
        <v>244</v>
      </c>
      <c r="B196" s="193">
        <f t="shared" si="14"/>
        <v>4911</v>
      </c>
      <c r="C196" s="193" t="s">
        <v>221</v>
      </c>
      <c r="D196" s="193" t="s">
        <v>134</v>
      </c>
      <c r="E196" s="194">
        <v>414</v>
      </c>
      <c r="F196" s="194">
        <v>19377.484</v>
      </c>
      <c r="G196" s="194">
        <v>217842.23499999999</v>
      </c>
      <c r="H196" s="194">
        <v>88805.845000000001</v>
      </c>
      <c r="I196" s="194">
        <f t="shared" si="15"/>
        <v>306648.07999999996</v>
      </c>
      <c r="J196" s="194">
        <f t="shared" si="16"/>
        <v>-287270.59599999996</v>
      </c>
      <c r="K196" s="194">
        <f t="shared" si="18"/>
        <v>46805.516908212558</v>
      </c>
      <c r="L196" s="194">
        <f t="shared" si="18"/>
        <v>526188.97342995158</v>
      </c>
      <c r="M196" s="194">
        <f t="shared" si="18"/>
        <v>214506.87198067631</v>
      </c>
      <c r="N196" s="194">
        <f t="shared" si="18"/>
        <v>740695.84541062801</v>
      </c>
      <c r="O196" s="194">
        <f t="shared" si="18"/>
        <v>-693890.32850241545</v>
      </c>
    </row>
    <row r="197" spans="1:15">
      <c r="A197" s="165" t="s">
        <v>244</v>
      </c>
      <c r="B197" s="165">
        <f t="shared" si="14"/>
        <v>6602</v>
      </c>
      <c r="C197" s="165" t="s">
        <v>222</v>
      </c>
      <c r="D197" s="165" t="s">
        <v>144</v>
      </c>
      <c r="E197" s="170">
        <v>396</v>
      </c>
      <c r="F197" s="170">
        <v>11918.959000000001</v>
      </c>
      <c r="G197" s="170">
        <v>197250.47</v>
      </c>
      <c r="H197" s="170">
        <v>88663.484000000011</v>
      </c>
      <c r="I197" s="170">
        <f t="shared" si="15"/>
        <v>285913.95400000003</v>
      </c>
      <c r="J197" s="170">
        <f t="shared" si="16"/>
        <v>-273994.99500000005</v>
      </c>
      <c r="K197" s="170">
        <f t="shared" si="18"/>
        <v>30098.381313131315</v>
      </c>
      <c r="L197" s="170">
        <f t="shared" si="18"/>
        <v>498107.24747474748</v>
      </c>
      <c r="M197" s="170">
        <f t="shared" si="18"/>
        <v>223897.6868686869</v>
      </c>
      <c r="N197" s="170">
        <f t="shared" si="18"/>
        <v>722004.9343434344</v>
      </c>
      <c r="O197" s="170">
        <f t="shared" si="18"/>
        <v>-691906.5530303031</v>
      </c>
    </row>
    <row r="198" spans="1:15">
      <c r="A198" s="193" t="s">
        <v>244</v>
      </c>
      <c r="B198" s="193">
        <f t="shared" si="14"/>
        <v>8610</v>
      </c>
      <c r="C198" s="193" t="s">
        <v>223</v>
      </c>
      <c r="D198" s="193" t="s">
        <v>157</v>
      </c>
      <c r="E198" s="194">
        <v>293</v>
      </c>
      <c r="F198" s="194">
        <v>16660.915999999997</v>
      </c>
      <c r="G198" s="194">
        <v>142461.799</v>
      </c>
      <c r="H198" s="194">
        <v>87748.808000000005</v>
      </c>
      <c r="I198" s="194">
        <f t="shared" si="15"/>
        <v>230210.60700000002</v>
      </c>
      <c r="J198" s="194">
        <f t="shared" si="16"/>
        <v>-213549.69100000002</v>
      </c>
      <c r="K198" s="194">
        <f t="shared" si="18"/>
        <v>56863.194539249133</v>
      </c>
      <c r="L198" s="194">
        <f t="shared" si="18"/>
        <v>486217.74402730376</v>
      </c>
      <c r="M198" s="194">
        <f t="shared" si="18"/>
        <v>299483.98634812288</v>
      </c>
      <c r="N198" s="194">
        <f t="shared" si="18"/>
        <v>785701.7303754267</v>
      </c>
      <c r="O198" s="194">
        <f t="shared" si="18"/>
        <v>-728838.53583617753</v>
      </c>
    </row>
    <row r="199" spans="1:15">
      <c r="A199" s="165" t="s">
        <v>244</v>
      </c>
      <c r="B199" s="165">
        <f t="shared" si="14"/>
        <v>1606</v>
      </c>
      <c r="C199" s="165" t="s">
        <v>225</v>
      </c>
      <c r="D199" s="165" t="s">
        <v>113</v>
      </c>
      <c r="E199" s="170">
        <v>269</v>
      </c>
      <c r="F199" s="170">
        <v>0</v>
      </c>
      <c r="G199" s="170"/>
      <c r="H199" s="170">
        <v>86469.111000000004</v>
      </c>
      <c r="I199" s="170">
        <f t="shared" si="15"/>
        <v>86469.111000000004</v>
      </c>
      <c r="J199" s="170">
        <f t="shared" si="16"/>
        <v>-86469.111000000004</v>
      </c>
      <c r="K199" s="170">
        <f t="shared" si="18"/>
        <v>0</v>
      </c>
      <c r="L199" s="170">
        <f t="shared" si="18"/>
        <v>0</v>
      </c>
      <c r="M199" s="170">
        <f t="shared" si="18"/>
        <v>321446.50929368031</v>
      </c>
      <c r="N199" s="170">
        <f t="shared" si="18"/>
        <v>321446.50929368031</v>
      </c>
      <c r="O199" s="170">
        <f t="shared" si="18"/>
        <v>-321446.50929368031</v>
      </c>
    </row>
    <row r="200" spans="1:15">
      <c r="A200" s="193" t="s">
        <v>244</v>
      </c>
      <c r="B200" s="193">
        <f t="shared" si="14"/>
        <v>4604</v>
      </c>
      <c r="C200" s="193" t="s">
        <v>224</v>
      </c>
      <c r="D200" s="193" t="s">
        <v>129</v>
      </c>
      <c r="E200" s="194">
        <v>250</v>
      </c>
      <c r="F200" s="194">
        <v>-1601.0079999999994</v>
      </c>
      <c r="G200" s="194">
        <v>146251.47500000001</v>
      </c>
      <c r="H200" s="194">
        <v>62093.744999999995</v>
      </c>
      <c r="I200" s="194">
        <f t="shared" si="15"/>
        <v>208345.22</v>
      </c>
      <c r="J200" s="194">
        <f t="shared" si="16"/>
        <v>-209946.228</v>
      </c>
      <c r="K200" s="194">
        <f t="shared" si="18"/>
        <v>-6404.0319999999974</v>
      </c>
      <c r="L200" s="194">
        <f t="shared" si="18"/>
        <v>585005.9</v>
      </c>
      <c r="M200" s="194">
        <f t="shared" si="18"/>
        <v>248374.97999999998</v>
      </c>
      <c r="N200" s="194">
        <f t="shared" si="18"/>
        <v>833380.88</v>
      </c>
      <c r="O200" s="194">
        <f t="shared" si="18"/>
        <v>-839784.91200000001</v>
      </c>
    </row>
    <row r="201" spans="1:15">
      <c r="A201" s="165" t="s">
        <v>244</v>
      </c>
      <c r="B201" s="165">
        <f t="shared" si="14"/>
        <v>4502</v>
      </c>
      <c r="C201" s="165" t="s">
        <v>226</v>
      </c>
      <c r="D201" s="165" t="s">
        <v>128</v>
      </c>
      <c r="E201" s="170">
        <v>236</v>
      </c>
      <c r="F201" s="170">
        <v>230873.46799999999</v>
      </c>
      <c r="G201" s="170">
        <v>154887.29299999998</v>
      </c>
      <c r="H201" s="170">
        <v>283013.94500000001</v>
      </c>
      <c r="I201" s="170">
        <f t="shared" si="15"/>
        <v>437901.23800000001</v>
      </c>
      <c r="J201" s="170">
        <f t="shared" si="16"/>
        <v>-207027.77000000002</v>
      </c>
      <c r="K201" s="170">
        <f t="shared" si="18"/>
        <v>978277.40677966096</v>
      </c>
      <c r="L201" s="170">
        <f t="shared" si="18"/>
        <v>656302.08898305078</v>
      </c>
      <c r="M201" s="170">
        <f t="shared" si="18"/>
        <v>1199211.6313559322</v>
      </c>
      <c r="N201" s="170">
        <f t="shared" si="18"/>
        <v>1855513.7203389832</v>
      </c>
      <c r="O201" s="170">
        <f t="shared" si="18"/>
        <v>-877236.31355932204</v>
      </c>
    </row>
    <row r="202" spans="1:15">
      <c r="A202" s="193" t="s">
        <v>244</v>
      </c>
      <c r="B202" s="193">
        <f t="shared" si="14"/>
        <v>4803</v>
      </c>
      <c r="C202" s="193" t="s">
        <v>227</v>
      </c>
      <c r="D202" s="193" t="s">
        <v>131</v>
      </c>
      <c r="E202" s="194">
        <v>219</v>
      </c>
      <c r="F202" s="194">
        <v>3093.3029999999999</v>
      </c>
      <c r="G202" s="194">
        <v>80988.152000000002</v>
      </c>
      <c r="H202" s="194">
        <v>34683.235000000001</v>
      </c>
      <c r="I202" s="194">
        <f t="shared" si="15"/>
        <v>115671.387</v>
      </c>
      <c r="J202" s="194">
        <f t="shared" si="16"/>
        <v>-112578.084</v>
      </c>
      <c r="K202" s="194">
        <f t="shared" si="18"/>
        <v>14124.671232876712</v>
      </c>
      <c r="L202" s="194">
        <f t="shared" si="18"/>
        <v>369808.91324200918</v>
      </c>
      <c r="M202" s="194">
        <f t="shared" si="18"/>
        <v>158370.93607305936</v>
      </c>
      <c r="N202" s="194">
        <f t="shared" si="18"/>
        <v>528179.84931506845</v>
      </c>
      <c r="O202" s="194">
        <f t="shared" si="18"/>
        <v>-514055.17808219179</v>
      </c>
    </row>
    <row r="203" spans="1:15">
      <c r="A203" s="165" t="s">
        <v>244</v>
      </c>
      <c r="B203" s="165">
        <f t="shared" si="14"/>
        <v>3713</v>
      </c>
      <c r="C203" s="165" t="s">
        <v>228</v>
      </c>
      <c r="D203" s="165" t="s">
        <v>123</v>
      </c>
      <c r="E203" s="170">
        <v>123</v>
      </c>
      <c r="F203" s="170">
        <v>9442</v>
      </c>
      <c r="G203" s="170">
        <v>56867</v>
      </c>
      <c r="H203" s="170">
        <v>54423</v>
      </c>
      <c r="I203" s="170">
        <f t="shared" si="15"/>
        <v>111290</v>
      </c>
      <c r="J203" s="170">
        <f t="shared" si="16"/>
        <v>-101848</v>
      </c>
      <c r="K203" s="170">
        <f t="shared" si="18"/>
        <v>76764.227642276426</v>
      </c>
      <c r="L203" s="170">
        <f t="shared" si="18"/>
        <v>462333.33333333331</v>
      </c>
      <c r="M203" s="170">
        <f t="shared" si="18"/>
        <v>442463.41463414632</v>
      </c>
      <c r="N203" s="170">
        <f t="shared" si="18"/>
        <v>904796.74796747963</v>
      </c>
      <c r="O203" s="170">
        <f t="shared" si="18"/>
        <v>-828032.52032520319</v>
      </c>
    </row>
    <row r="204" spans="1:15">
      <c r="A204" s="193" t="s">
        <v>244</v>
      </c>
      <c r="B204" s="193">
        <f t="shared" si="14"/>
        <v>4902</v>
      </c>
      <c r="C204" s="193" t="s">
        <v>229</v>
      </c>
      <c r="D204" s="193" t="s">
        <v>133</v>
      </c>
      <c r="E204" s="194">
        <v>104</v>
      </c>
      <c r="F204" s="194">
        <v>655.22299999999996</v>
      </c>
      <c r="G204" s="194">
        <v>47601.597000000002</v>
      </c>
      <c r="H204" s="194">
        <v>27021.872999999996</v>
      </c>
      <c r="I204" s="194">
        <f t="shared" si="15"/>
        <v>74623.47</v>
      </c>
      <c r="J204" s="194">
        <f t="shared" si="16"/>
        <v>-73968.247000000003</v>
      </c>
      <c r="K204" s="194">
        <f t="shared" si="18"/>
        <v>6300.2211538461534</v>
      </c>
      <c r="L204" s="194">
        <f t="shared" si="18"/>
        <v>457707.66346153844</v>
      </c>
      <c r="M204" s="194">
        <f t="shared" si="18"/>
        <v>259825.70192307691</v>
      </c>
      <c r="N204" s="194">
        <f t="shared" si="18"/>
        <v>717533.36538461538</v>
      </c>
      <c r="O204" s="194">
        <f t="shared" si="18"/>
        <v>-711233.14423076937</v>
      </c>
    </row>
    <row r="205" spans="1:15">
      <c r="A205" s="165" t="s">
        <v>244</v>
      </c>
      <c r="B205" s="165">
        <f t="shared" si="14"/>
        <v>7505</v>
      </c>
      <c r="C205" s="165" t="s">
        <v>230</v>
      </c>
      <c r="D205" s="165" t="s">
        <v>151</v>
      </c>
      <c r="E205" s="170">
        <v>95</v>
      </c>
      <c r="F205" s="170">
        <v>0</v>
      </c>
      <c r="G205" s="170"/>
      <c r="H205" s="170">
        <v>38428.256999999998</v>
      </c>
      <c r="I205" s="170">
        <f t="shared" si="15"/>
        <v>38428.256999999998</v>
      </c>
      <c r="J205" s="170">
        <f t="shared" si="16"/>
        <v>-38428.256999999998</v>
      </c>
      <c r="K205" s="170">
        <f t="shared" si="18"/>
        <v>0</v>
      </c>
      <c r="L205" s="170">
        <f t="shared" si="18"/>
        <v>0</v>
      </c>
      <c r="M205" s="170">
        <f t="shared" si="18"/>
        <v>404507.96842105262</v>
      </c>
      <c r="N205" s="170">
        <f t="shared" si="18"/>
        <v>404507.96842105262</v>
      </c>
      <c r="O205" s="170">
        <f t="shared" si="18"/>
        <v>-404507.96842105262</v>
      </c>
    </row>
    <row r="206" spans="1:15">
      <c r="A206" s="193" t="s">
        <v>244</v>
      </c>
      <c r="B206" s="193">
        <f t="shared" si="14"/>
        <v>5611</v>
      </c>
      <c r="C206" s="193" t="s">
        <v>231</v>
      </c>
      <c r="D206" s="193" t="s">
        <v>137</v>
      </c>
      <c r="E206" s="194">
        <v>86</v>
      </c>
      <c r="F206" s="194">
        <v>0</v>
      </c>
      <c r="G206" s="194"/>
      <c r="H206" s="194">
        <v>73071</v>
      </c>
      <c r="I206" s="194">
        <f t="shared" si="15"/>
        <v>73071</v>
      </c>
      <c r="J206" s="194">
        <f t="shared" si="16"/>
        <v>-73071</v>
      </c>
      <c r="K206" s="194">
        <f t="shared" si="18"/>
        <v>0</v>
      </c>
      <c r="L206" s="194">
        <f t="shared" si="18"/>
        <v>0</v>
      </c>
      <c r="M206" s="194">
        <f t="shared" si="18"/>
        <v>849662.79069767438</v>
      </c>
      <c r="N206" s="194">
        <f t="shared" si="18"/>
        <v>849662.79069767438</v>
      </c>
      <c r="O206" s="194">
        <f t="shared" si="18"/>
        <v>-849662.79069767438</v>
      </c>
    </row>
    <row r="207" spans="1:15">
      <c r="A207" s="165" t="s">
        <v>244</v>
      </c>
      <c r="B207" s="165">
        <f t="shared" si="14"/>
        <v>4901</v>
      </c>
      <c r="C207" s="165" t="s">
        <v>234</v>
      </c>
      <c r="D207" s="165" t="s">
        <v>132</v>
      </c>
      <c r="E207" s="170">
        <v>53</v>
      </c>
      <c r="F207" s="170">
        <v>0</v>
      </c>
      <c r="G207" s="170"/>
      <c r="H207" s="170">
        <v>50</v>
      </c>
      <c r="I207" s="170">
        <f t="shared" si="15"/>
        <v>50</v>
      </c>
      <c r="J207" s="170">
        <f t="shared" si="16"/>
        <v>-50</v>
      </c>
      <c r="K207" s="170">
        <f t="shared" si="18"/>
        <v>0</v>
      </c>
      <c r="L207" s="170">
        <f t="shared" si="18"/>
        <v>0</v>
      </c>
      <c r="M207" s="170">
        <f t="shared" si="18"/>
        <v>943.39622641509436</v>
      </c>
      <c r="N207" s="170">
        <f t="shared" si="18"/>
        <v>943.39622641509436</v>
      </c>
      <c r="O207" s="170">
        <f t="shared" si="18"/>
        <v>-943.39622641509436</v>
      </c>
    </row>
    <row r="208" spans="1:15">
      <c r="A208" s="193" t="s">
        <v>244</v>
      </c>
      <c r="B208" s="193">
        <f t="shared" si="14"/>
        <v>3506</v>
      </c>
      <c r="C208" s="193" t="s">
        <v>232</v>
      </c>
      <c r="D208" s="193" t="s">
        <v>119</v>
      </c>
      <c r="E208" s="194">
        <v>52</v>
      </c>
      <c r="F208" s="194">
        <v>0</v>
      </c>
      <c r="G208" s="194"/>
      <c r="H208" s="194">
        <v>27561.902999999998</v>
      </c>
      <c r="I208" s="194">
        <f t="shared" si="15"/>
        <v>27561.902999999998</v>
      </c>
      <c r="J208" s="194">
        <f t="shared" si="16"/>
        <v>-27561.902999999998</v>
      </c>
      <c r="K208" s="194">
        <f t="shared" si="18"/>
        <v>0</v>
      </c>
      <c r="L208" s="194">
        <f t="shared" si="18"/>
        <v>0</v>
      </c>
      <c r="M208" s="194">
        <f t="shared" si="18"/>
        <v>530036.59615384613</v>
      </c>
      <c r="N208" s="194">
        <f t="shared" si="18"/>
        <v>530036.59615384613</v>
      </c>
      <c r="O208" s="194">
        <f t="shared" si="18"/>
        <v>-530036.59615384613</v>
      </c>
    </row>
    <row r="209" spans="1:15">
      <c r="A209" s="165" t="s">
        <v>244</v>
      </c>
      <c r="B209" s="165">
        <f t="shared" si="14"/>
        <v>6611</v>
      </c>
      <c r="C209" s="165" t="s">
        <v>233</v>
      </c>
      <c r="D209" s="165" t="s">
        <v>145</v>
      </c>
      <c r="E209" s="170">
        <v>52</v>
      </c>
      <c r="F209" s="170">
        <v>0</v>
      </c>
      <c r="G209" s="170"/>
      <c r="H209" s="170">
        <v>9103</v>
      </c>
      <c r="I209" s="170">
        <f t="shared" si="15"/>
        <v>9103</v>
      </c>
      <c r="J209" s="170">
        <f t="shared" si="16"/>
        <v>-9103</v>
      </c>
      <c r="K209" s="170">
        <f t="shared" si="18"/>
        <v>0</v>
      </c>
      <c r="L209" s="170">
        <f t="shared" si="18"/>
        <v>0</v>
      </c>
      <c r="M209" s="170">
        <f t="shared" si="18"/>
        <v>175057.69230769231</v>
      </c>
      <c r="N209" s="170">
        <f t="shared" si="18"/>
        <v>175057.69230769231</v>
      </c>
      <c r="O209" s="170">
        <f t="shared" si="18"/>
        <v>-175057.69230769231</v>
      </c>
    </row>
    <row r="210" spans="1:15"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</row>
    <row r="211" spans="1:15" s="177" customFormat="1">
      <c r="E211" s="178">
        <f>SUM(E146:E209)</f>
        <v>383726</v>
      </c>
      <c r="F211" s="178">
        <f t="shared" ref="F211:J211" si="19">SUM(F146:F209)</f>
        <v>18816443.708999995</v>
      </c>
      <c r="G211" s="178">
        <f t="shared" si="19"/>
        <v>153974581.45700002</v>
      </c>
      <c r="H211" s="178">
        <f t="shared" si="19"/>
        <v>83715548.77700001</v>
      </c>
      <c r="I211" s="178">
        <f t="shared" si="19"/>
        <v>237690130.234</v>
      </c>
      <c r="J211" s="178">
        <f t="shared" si="19"/>
        <v>-218873686.52500013</v>
      </c>
      <c r="K211" s="178">
        <f t="shared" ref="K211:O211" si="20">(F211/$E211)*1000</f>
        <v>49036.144824692608</v>
      </c>
      <c r="L211" s="178">
        <f t="shared" si="20"/>
        <v>401261.78955035628</v>
      </c>
      <c r="M211" s="178">
        <f t="shared" si="20"/>
        <v>218164.91136123173</v>
      </c>
      <c r="N211" s="178">
        <f t="shared" si="20"/>
        <v>619426.70091158804</v>
      </c>
      <c r="O211" s="178">
        <f t="shared" si="20"/>
        <v>-570390.55608689564</v>
      </c>
    </row>
    <row r="212" spans="1:15"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</row>
    <row r="213" spans="1:15">
      <c r="D213" s="22" t="s">
        <v>74</v>
      </c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</row>
    <row r="214" spans="1:15">
      <c r="D214" s="30" t="s">
        <v>168</v>
      </c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</row>
    <row r="215" spans="1:15">
      <c r="A215" s="193" t="s">
        <v>245</v>
      </c>
      <c r="B215" s="193">
        <f t="shared" ref="B215:B278" si="21">(LEFT(C215,4))*1</f>
        <v>0</v>
      </c>
      <c r="C215" s="193" t="s">
        <v>178</v>
      </c>
      <c r="D215" s="193" t="s">
        <v>9</v>
      </c>
      <c r="E215" s="194">
        <v>136894</v>
      </c>
      <c r="F215" s="194">
        <v>549820.71199999994</v>
      </c>
      <c r="G215" s="194">
        <v>1832987.2760000001</v>
      </c>
      <c r="H215" s="194">
        <v>4778296.5719999997</v>
      </c>
      <c r="I215" s="194">
        <f t="shared" ref="I215:I278" si="22">G215+H215</f>
        <v>6611283.8479999993</v>
      </c>
      <c r="J215" s="194">
        <f t="shared" ref="J215:J278" si="23">F215-I215</f>
        <v>-6061463.135999999</v>
      </c>
      <c r="K215" s="194">
        <f t="shared" ref="K215:O246" si="24">(F215/$E215)*1000</f>
        <v>4016.3974461992489</v>
      </c>
      <c r="L215" s="194">
        <f t="shared" si="24"/>
        <v>13389.829181702633</v>
      </c>
      <c r="M215" s="194">
        <f t="shared" si="24"/>
        <v>34905.084021213494</v>
      </c>
      <c r="N215" s="194">
        <f t="shared" si="24"/>
        <v>48294.913202916119</v>
      </c>
      <c r="O215" s="194">
        <f t="shared" si="24"/>
        <v>-44278.515756716872</v>
      </c>
    </row>
    <row r="216" spans="1:15">
      <c r="A216" s="165" t="s">
        <v>245</v>
      </c>
      <c r="B216" s="165">
        <f t="shared" si="21"/>
        <v>1000</v>
      </c>
      <c r="C216" s="165" t="s">
        <v>179</v>
      </c>
      <c r="D216" s="165" t="s">
        <v>108</v>
      </c>
      <c r="E216" s="170">
        <v>39335</v>
      </c>
      <c r="F216" s="170">
        <v>221531.37599999999</v>
      </c>
      <c r="G216" s="170">
        <v>455721.978</v>
      </c>
      <c r="H216" s="170">
        <v>607374.1320000001</v>
      </c>
      <c r="I216" s="170">
        <f t="shared" si="22"/>
        <v>1063096.1100000001</v>
      </c>
      <c r="J216" s="170">
        <f t="shared" si="23"/>
        <v>-841564.73400000017</v>
      </c>
      <c r="K216" s="170">
        <f t="shared" si="24"/>
        <v>5631.9149866531079</v>
      </c>
      <c r="L216" s="170">
        <f t="shared" si="24"/>
        <v>11585.661065209102</v>
      </c>
      <c r="M216" s="170">
        <f t="shared" si="24"/>
        <v>15441.060938095847</v>
      </c>
      <c r="N216" s="170">
        <f t="shared" si="24"/>
        <v>27026.722003304945</v>
      </c>
      <c r="O216" s="170">
        <f t="shared" si="24"/>
        <v>-21394.807016651841</v>
      </c>
    </row>
    <row r="217" spans="1:15">
      <c r="A217" s="193" t="s">
        <v>245</v>
      </c>
      <c r="B217" s="193">
        <f t="shared" si="21"/>
        <v>1400</v>
      </c>
      <c r="C217" s="193" t="s">
        <v>180</v>
      </c>
      <c r="D217" s="193" t="s">
        <v>111</v>
      </c>
      <c r="E217" s="194">
        <v>30616</v>
      </c>
      <c r="F217" s="194">
        <v>26752.328000000001</v>
      </c>
      <c r="G217" s="194">
        <v>312037.31499999994</v>
      </c>
      <c r="H217" s="194">
        <v>344185.62900000002</v>
      </c>
      <c r="I217" s="194">
        <f t="shared" si="22"/>
        <v>656222.9439999999</v>
      </c>
      <c r="J217" s="194">
        <f t="shared" si="23"/>
        <v>-629470.61599999992</v>
      </c>
      <c r="K217" s="194">
        <f t="shared" si="24"/>
        <v>873.80219493075515</v>
      </c>
      <c r="L217" s="194">
        <f t="shared" si="24"/>
        <v>10191.968741834333</v>
      </c>
      <c r="M217" s="194">
        <f t="shared" si="24"/>
        <v>11242.018193101647</v>
      </c>
      <c r="N217" s="194">
        <f t="shared" si="24"/>
        <v>21433.986934935976</v>
      </c>
      <c r="O217" s="194">
        <f t="shared" si="24"/>
        <v>-20560.184740005221</v>
      </c>
    </row>
    <row r="218" spans="1:15">
      <c r="A218" s="165" t="s">
        <v>245</v>
      </c>
      <c r="B218" s="165">
        <f t="shared" si="21"/>
        <v>2000</v>
      </c>
      <c r="C218" s="165" t="s">
        <v>181</v>
      </c>
      <c r="D218" s="165" t="s">
        <v>114</v>
      </c>
      <c r="E218" s="170">
        <v>21957</v>
      </c>
      <c r="F218" s="170">
        <v>118933.481</v>
      </c>
      <c r="G218" s="170">
        <v>256617.565</v>
      </c>
      <c r="H218" s="170">
        <v>358864.92700000003</v>
      </c>
      <c r="I218" s="170">
        <f t="shared" si="22"/>
        <v>615482.49200000009</v>
      </c>
      <c r="J218" s="170">
        <f t="shared" si="23"/>
        <v>-496549.01100000006</v>
      </c>
      <c r="K218" s="170">
        <f t="shared" si="24"/>
        <v>5416.6544154483763</v>
      </c>
      <c r="L218" s="170">
        <f t="shared" si="24"/>
        <v>11687.278088992121</v>
      </c>
      <c r="M218" s="170">
        <f t="shared" si="24"/>
        <v>16343.987202258962</v>
      </c>
      <c r="N218" s="170">
        <f t="shared" si="24"/>
        <v>28031.265291251086</v>
      </c>
      <c r="O218" s="170">
        <f t="shared" si="24"/>
        <v>-22614.610875802708</v>
      </c>
    </row>
    <row r="219" spans="1:15">
      <c r="A219" s="193" t="s">
        <v>245</v>
      </c>
      <c r="B219" s="193">
        <f t="shared" si="21"/>
        <v>6000</v>
      </c>
      <c r="C219" s="193" t="s">
        <v>698</v>
      </c>
      <c r="D219" s="193" t="s">
        <v>693</v>
      </c>
      <c r="E219" s="194">
        <v>19812</v>
      </c>
      <c r="F219" s="194">
        <v>299959.451</v>
      </c>
      <c r="G219" s="194">
        <v>230671.77299999999</v>
      </c>
      <c r="H219" s="194">
        <v>1196722.82</v>
      </c>
      <c r="I219" s="194">
        <f t="shared" si="22"/>
        <v>1427394.5930000001</v>
      </c>
      <c r="J219" s="194">
        <f t="shared" si="23"/>
        <v>-1127435.142</v>
      </c>
      <c r="K219" s="194">
        <f t="shared" si="24"/>
        <v>15140.291288108217</v>
      </c>
      <c r="L219" s="194">
        <f t="shared" si="24"/>
        <v>11643.033161720168</v>
      </c>
      <c r="M219" s="194">
        <f t="shared" si="24"/>
        <v>60403.938017363216</v>
      </c>
      <c r="N219" s="194">
        <f t="shared" si="24"/>
        <v>72046.971179083383</v>
      </c>
      <c r="O219" s="194">
        <f t="shared" si="24"/>
        <v>-56906.679890975167</v>
      </c>
    </row>
    <row r="220" spans="1:15">
      <c r="A220" s="165" t="s">
        <v>245</v>
      </c>
      <c r="B220" s="165">
        <f t="shared" si="21"/>
        <v>1300</v>
      </c>
      <c r="C220" s="165" t="s">
        <v>182</v>
      </c>
      <c r="D220" s="165" t="s">
        <v>110</v>
      </c>
      <c r="E220" s="170">
        <v>19088</v>
      </c>
      <c r="F220" s="170">
        <v>46446.198999999993</v>
      </c>
      <c r="G220" s="170">
        <v>126467.111</v>
      </c>
      <c r="H220" s="170">
        <v>212934.30799999999</v>
      </c>
      <c r="I220" s="170">
        <f t="shared" si="22"/>
        <v>339401.41899999999</v>
      </c>
      <c r="J220" s="170">
        <f t="shared" si="23"/>
        <v>-292955.21999999997</v>
      </c>
      <c r="K220" s="170">
        <f t="shared" si="24"/>
        <v>2433.266921626152</v>
      </c>
      <c r="L220" s="170">
        <f t="shared" si="24"/>
        <v>6625.477315590947</v>
      </c>
      <c r="M220" s="170">
        <f t="shared" si="24"/>
        <v>11155.401718357081</v>
      </c>
      <c r="N220" s="170">
        <f t="shared" si="24"/>
        <v>17780.879033948029</v>
      </c>
      <c r="O220" s="170">
        <f t="shared" si="24"/>
        <v>-15347.612112321876</v>
      </c>
    </row>
    <row r="221" spans="1:15">
      <c r="A221" s="193" t="s">
        <v>245</v>
      </c>
      <c r="B221" s="193">
        <f t="shared" si="21"/>
        <v>1604</v>
      </c>
      <c r="C221" s="193" t="s">
        <v>183</v>
      </c>
      <c r="D221" s="193" t="s">
        <v>112</v>
      </c>
      <c r="E221" s="194">
        <v>13403</v>
      </c>
      <c r="F221" s="194">
        <v>24295.294999999998</v>
      </c>
      <c r="G221" s="194">
        <v>99292.387000000002</v>
      </c>
      <c r="H221" s="194">
        <v>164040.818</v>
      </c>
      <c r="I221" s="194">
        <f t="shared" si="22"/>
        <v>263333.20500000002</v>
      </c>
      <c r="J221" s="194">
        <f t="shared" si="23"/>
        <v>-239037.91000000003</v>
      </c>
      <c r="K221" s="194">
        <f t="shared" si="24"/>
        <v>1812.6758934566888</v>
      </c>
      <c r="L221" s="194">
        <f t="shared" si="24"/>
        <v>7408.2210699097213</v>
      </c>
      <c r="M221" s="194">
        <f t="shared" si="24"/>
        <v>12239.111989853018</v>
      </c>
      <c r="N221" s="194">
        <f t="shared" si="24"/>
        <v>19647.333059762739</v>
      </c>
      <c r="O221" s="194">
        <f t="shared" si="24"/>
        <v>-17834.657166306053</v>
      </c>
    </row>
    <row r="222" spans="1:15">
      <c r="A222" s="165" t="s">
        <v>245</v>
      </c>
      <c r="B222" s="165">
        <f t="shared" si="21"/>
        <v>8200</v>
      </c>
      <c r="C222" s="165" t="s">
        <v>184</v>
      </c>
      <c r="D222" s="165" t="s">
        <v>153</v>
      </c>
      <c r="E222" s="170">
        <v>11565</v>
      </c>
      <c r="F222" s="170">
        <v>4274.5200000000004</v>
      </c>
      <c r="G222" s="170">
        <v>120380.74400000001</v>
      </c>
      <c r="H222" s="170">
        <v>202390.269</v>
      </c>
      <c r="I222" s="170">
        <f t="shared" si="22"/>
        <v>322771.01300000004</v>
      </c>
      <c r="J222" s="170">
        <f t="shared" si="23"/>
        <v>-318496.49300000002</v>
      </c>
      <c r="K222" s="170">
        <f t="shared" si="24"/>
        <v>369.60830090791188</v>
      </c>
      <c r="L222" s="170">
        <f t="shared" si="24"/>
        <v>10409.056982274104</v>
      </c>
      <c r="M222" s="170">
        <f t="shared" si="24"/>
        <v>17500.239429312584</v>
      </c>
      <c r="N222" s="170">
        <f t="shared" si="24"/>
        <v>27909.296411586689</v>
      </c>
      <c r="O222" s="170">
        <f t="shared" si="24"/>
        <v>-27539.688110678773</v>
      </c>
    </row>
    <row r="223" spans="1:15">
      <c r="A223" s="193" t="s">
        <v>245</v>
      </c>
      <c r="B223" s="193">
        <f t="shared" si="21"/>
        <v>3000</v>
      </c>
      <c r="C223" s="193" t="s">
        <v>185</v>
      </c>
      <c r="D223" s="193" t="s">
        <v>118</v>
      </c>
      <c r="E223" s="194">
        <v>8071</v>
      </c>
      <c r="F223" s="194">
        <v>7493.3099999999995</v>
      </c>
      <c r="G223" s="194">
        <v>82158.381000000008</v>
      </c>
      <c r="H223" s="194">
        <v>183256.864</v>
      </c>
      <c r="I223" s="194">
        <f t="shared" si="22"/>
        <v>265415.245</v>
      </c>
      <c r="J223" s="194">
        <f t="shared" si="23"/>
        <v>-257921.935</v>
      </c>
      <c r="K223" s="194">
        <f t="shared" si="24"/>
        <v>928.42398711435999</v>
      </c>
      <c r="L223" s="194">
        <f t="shared" si="24"/>
        <v>10179.454962210384</v>
      </c>
      <c r="M223" s="194">
        <f t="shared" si="24"/>
        <v>22705.595836947094</v>
      </c>
      <c r="N223" s="194">
        <f t="shared" si="24"/>
        <v>32885.050799157478</v>
      </c>
      <c r="O223" s="194">
        <f t="shared" si="24"/>
        <v>-31956.626812043116</v>
      </c>
    </row>
    <row r="224" spans="1:15">
      <c r="A224" s="165" t="s">
        <v>245</v>
      </c>
      <c r="B224" s="165">
        <f t="shared" si="21"/>
        <v>7400</v>
      </c>
      <c r="C224" s="165" t="s">
        <v>187</v>
      </c>
      <c r="D224" s="165" t="s">
        <v>149</v>
      </c>
      <c r="E224" s="170">
        <v>5177</v>
      </c>
      <c r="F224" s="170">
        <v>51025.679000000004</v>
      </c>
      <c r="G224" s="170">
        <v>76109.527000000002</v>
      </c>
      <c r="H224" s="170">
        <v>257698.30500000002</v>
      </c>
      <c r="I224" s="170">
        <f t="shared" si="22"/>
        <v>333807.83200000005</v>
      </c>
      <c r="J224" s="170">
        <f t="shared" si="23"/>
        <v>-282782.15300000005</v>
      </c>
      <c r="K224" s="170">
        <f t="shared" si="24"/>
        <v>9856.2254201274864</v>
      </c>
      <c r="L224" s="170">
        <f t="shared" si="24"/>
        <v>14701.473247054279</v>
      </c>
      <c r="M224" s="170">
        <f t="shared" si="24"/>
        <v>49777.536217886809</v>
      </c>
      <c r="N224" s="170">
        <f t="shared" si="24"/>
        <v>64479.009464941104</v>
      </c>
      <c r="O224" s="170">
        <f t="shared" si="24"/>
        <v>-54622.784044813605</v>
      </c>
    </row>
    <row r="225" spans="1:15">
      <c r="A225" s="193" t="s">
        <v>245</v>
      </c>
      <c r="B225" s="193">
        <f t="shared" si="21"/>
        <v>7300</v>
      </c>
      <c r="C225" s="193" t="s">
        <v>186</v>
      </c>
      <c r="D225" s="193" t="s">
        <v>148</v>
      </c>
      <c r="E225" s="194">
        <v>5163</v>
      </c>
      <c r="F225" s="194">
        <v>58640.818999999996</v>
      </c>
      <c r="G225" s="194">
        <v>134576.68599999999</v>
      </c>
      <c r="H225" s="194">
        <v>220140.28500000003</v>
      </c>
      <c r="I225" s="194">
        <f t="shared" si="22"/>
        <v>354716.97100000002</v>
      </c>
      <c r="J225" s="194">
        <f t="shared" si="23"/>
        <v>-296076.152</v>
      </c>
      <c r="K225" s="194">
        <f t="shared" si="24"/>
        <v>11357.896378074764</v>
      </c>
      <c r="L225" s="194">
        <f t="shared" si="24"/>
        <v>26065.598682936277</v>
      </c>
      <c r="M225" s="194">
        <f t="shared" si="24"/>
        <v>42638.056362579904</v>
      </c>
      <c r="N225" s="194">
        <f t="shared" si="24"/>
        <v>68703.655045516178</v>
      </c>
      <c r="O225" s="194">
        <f t="shared" si="24"/>
        <v>-57345.758667441412</v>
      </c>
    </row>
    <row r="226" spans="1:15">
      <c r="A226" s="165" t="s">
        <v>245</v>
      </c>
      <c r="B226" s="165">
        <f t="shared" si="21"/>
        <v>1100</v>
      </c>
      <c r="C226" s="165" t="s">
        <v>269</v>
      </c>
      <c r="D226" s="165" t="s">
        <v>109</v>
      </c>
      <c r="E226" s="170">
        <v>4572</v>
      </c>
      <c r="F226" s="170">
        <v>2859.7080000000001</v>
      </c>
      <c r="G226" s="170">
        <v>77294.634000000005</v>
      </c>
      <c r="H226" s="170">
        <v>75828.2</v>
      </c>
      <c r="I226" s="170">
        <f t="shared" si="22"/>
        <v>153122.834</v>
      </c>
      <c r="J226" s="170">
        <f t="shared" si="23"/>
        <v>-150263.12599999999</v>
      </c>
      <c r="K226" s="170">
        <f t="shared" si="24"/>
        <v>625.48293963254594</v>
      </c>
      <c r="L226" s="170">
        <f t="shared" si="24"/>
        <v>16906.087926509186</v>
      </c>
      <c r="M226" s="170">
        <f t="shared" si="24"/>
        <v>16585.345581802274</v>
      </c>
      <c r="N226" s="170">
        <f t="shared" si="24"/>
        <v>33491.433508311457</v>
      </c>
      <c r="O226" s="170">
        <f t="shared" si="24"/>
        <v>-32865.950568678913</v>
      </c>
    </row>
    <row r="227" spans="1:15">
      <c r="A227" s="193" t="s">
        <v>245</v>
      </c>
      <c r="B227" s="193">
        <f t="shared" si="21"/>
        <v>8000</v>
      </c>
      <c r="C227" s="193" t="s">
        <v>188</v>
      </c>
      <c r="D227" s="193" t="s">
        <v>152</v>
      </c>
      <c r="E227" s="194">
        <v>4444</v>
      </c>
      <c r="F227" s="194">
        <v>163206.815</v>
      </c>
      <c r="G227" s="194">
        <v>160067.45499999999</v>
      </c>
      <c r="H227" s="194">
        <v>197634.88099999999</v>
      </c>
      <c r="I227" s="194">
        <f t="shared" si="22"/>
        <v>357702.33600000001</v>
      </c>
      <c r="J227" s="194">
        <f t="shared" si="23"/>
        <v>-194495.52100000001</v>
      </c>
      <c r="K227" s="194">
        <f t="shared" si="24"/>
        <v>36725.205895589563</v>
      </c>
      <c r="L227" s="194">
        <f t="shared" si="24"/>
        <v>36018.779252925291</v>
      </c>
      <c r="M227" s="194">
        <f t="shared" si="24"/>
        <v>44472.295454545456</v>
      </c>
      <c r="N227" s="194">
        <f t="shared" si="24"/>
        <v>80491.074707470747</v>
      </c>
      <c r="O227" s="194">
        <f t="shared" si="24"/>
        <v>-43765.868811881192</v>
      </c>
    </row>
    <row r="228" spans="1:15">
      <c r="A228" s="165" t="s">
        <v>245</v>
      </c>
      <c r="B228" s="165">
        <f t="shared" si="21"/>
        <v>5716</v>
      </c>
      <c r="C228" s="165" t="s">
        <v>781</v>
      </c>
      <c r="D228" s="165" t="s">
        <v>780</v>
      </c>
      <c r="E228" s="170">
        <v>4276</v>
      </c>
      <c r="F228" s="170">
        <v>164289.37700000001</v>
      </c>
      <c r="G228" s="170">
        <v>162145.209</v>
      </c>
      <c r="H228" s="170">
        <v>185682.23300000001</v>
      </c>
      <c r="I228" s="170">
        <f t="shared" si="22"/>
        <v>347827.44200000004</v>
      </c>
      <c r="J228" s="170">
        <f t="shared" si="23"/>
        <v>-183538.06500000003</v>
      </c>
      <c r="K228" s="170">
        <f t="shared" si="24"/>
        <v>38421.276192703466</v>
      </c>
      <c r="L228" s="170">
        <f t="shared" si="24"/>
        <v>37919.833723105701</v>
      </c>
      <c r="M228" s="170">
        <f t="shared" si="24"/>
        <v>43424.282740879331</v>
      </c>
      <c r="N228" s="170">
        <f t="shared" si="24"/>
        <v>81344.116463985047</v>
      </c>
      <c r="O228" s="170">
        <f t="shared" si="24"/>
        <v>-42922.84027128158</v>
      </c>
    </row>
    <row r="229" spans="1:15">
      <c r="A229" s="193" t="s">
        <v>245</v>
      </c>
      <c r="B229" s="193">
        <f t="shared" si="21"/>
        <v>3609</v>
      </c>
      <c r="C229" s="193" t="s">
        <v>190</v>
      </c>
      <c r="D229" s="193" t="s">
        <v>121</v>
      </c>
      <c r="E229" s="194">
        <v>4100</v>
      </c>
      <c r="F229" s="194">
        <v>21821.451999999997</v>
      </c>
      <c r="G229" s="194">
        <v>74491.031999999992</v>
      </c>
      <c r="H229" s="194">
        <v>93382.013999999996</v>
      </c>
      <c r="I229" s="194">
        <f t="shared" si="22"/>
        <v>167873.04599999997</v>
      </c>
      <c r="J229" s="194">
        <f t="shared" si="23"/>
        <v>-146051.59399999998</v>
      </c>
      <c r="K229" s="194">
        <f t="shared" si="24"/>
        <v>5322.3053658536573</v>
      </c>
      <c r="L229" s="194">
        <f t="shared" si="24"/>
        <v>18168.5443902439</v>
      </c>
      <c r="M229" s="194">
        <f t="shared" si="24"/>
        <v>22776.100975609756</v>
      </c>
      <c r="N229" s="194">
        <f t="shared" si="24"/>
        <v>40944.645365853656</v>
      </c>
      <c r="O229" s="194">
        <f t="shared" si="24"/>
        <v>-35622.339999999997</v>
      </c>
    </row>
    <row r="230" spans="1:15">
      <c r="A230" s="165" t="s">
        <v>245</v>
      </c>
      <c r="B230" s="165">
        <f t="shared" si="21"/>
        <v>2510</v>
      </c>
      <c r="C230" s="165" t="s">
        <v>191</v>
      </c>
      <c r="D230" s="165" t="s">
        <v>117</v>
      </c>
      <c r="E230" s="170">
        <v>3897</v>
      </c>
      <c r="F230" s="170">
        <v>14842.041999999999</v>
      </c>
      <c r="G230" s="170">
        <v>50568.804000000004</v>
      </c>
      <c r="H230" s="170">
        <v>72088.18299999999</v>
      </c>
      <c r="I230" s="170">
        <f t="shared" si="22"/>
        <v>122656.98699999999</v>
      </c>
      <c r="J230" s="170">
        <f t="shared" si="23"/>
        <v>-107814.94499999999</v>
      </c>
      <c r="K230" s="170">
        <f t="shared" si="24"/>
        <v>3808.5814729278932</v>
      </c>
      <c r="L230" s="170">
        <f t="shared" si="24"/>
        <v>12976.341801385683</v>
      </c>
      <c r="M230" s="170">
        <f t="shared" si="24"/>
        <v>18498.379009494482</v>
      </c>
      <c r="N230" s="170">
        <f t="shared" si="24"/>
        <v>31474.720810880164</v>
      </c>
      <c r="O230" s="170">
        <f t="shared" si="24"/>
        <v>-27666.139337952271</v>
      </c>
    </row>
    <row r="231" spans="1:15">
      <c r="A231" s="193" t="s">
        <v>245</v>
      </c>
      <c r="B231" s="193">
        <f t="shared" si="21"/>
        <v>4200</v>
      </c>
      <c r="C231" s="193" t="s">
        <v>189</v>
      </c>
      <c r="D231" s="193" t="s">
        <v>127</v>
      </c>
      <c r="E231" s="194">
        <v>3797</v>
      </c>
      <c r="F231" s="194">
        <v>30947.401000000005</v>
      </c>
      <c r="G231" s="194">
        <v>84964.872999999992</v>
      </c>
      <c r="H231" s="194">
        <v>130343.09100000001</v>
      </c>
      <c r="I231" s="194">
        <f t="shared" si="22"/>
        <v>215307.96400000001</v>
      </c>
      <c r="J231" s="194">
        <f t="shared" si="23"/>
        <v>-184360.56299999999</v>
      </c>
      <c r="K231" s="194">
        <f t="shared" si="24"/>
        <v>8150.4874901237836</v>
      </c>
      <c r="L231" s="194">
        <f t="shared" si="24"/>
        <v>22376.84303397419</v>
      </c>
      <c r="M231" s="194">
        <f t="shared" si="24"/>
        <v>34327.914406110089</v>
      </c>
      <c r="N231" s="194">
        <f t="shared" si="24"/>
        <v>56704.757440084279</v>
      </c>
      <c r="O231" s="194">
        <f t="shared" si="24"/>
        <v>-48554.269949960493</v>
      </c>
    </row>
    <row r="232" spans="1:15">
      <c r="A232" s="165" t="s">
        <v>245</v>
      </c>
      <c r="B232" s="165">
        <f t="shared" si="21"/>
        <v>2300</v>
      </c>
      <c r="C232" s="165" t="s">
        <v>192</v>
      </c>
      <c r="D232" s="165" t="s">
        <v>115</v>
      </c>
      <c r="E232" s="170">
        <v>3579</v>
      </c>
      <c r="F232" s="170">
        <v>39807.571000000004</v>
      </c>
      <c r="G232" s="170">
        <v>56083.539000000004</v>
      </c>
      <c r="H232" s="170">
        <v>126671.28400000001</v>
      </c>
      <c r="I232" s="170">
        <f t="shared" si="22"/>
        <v>182754.82300000003</v>
      </c>
      <c r="J232" s="170">
        <f t="shared" si="23"/>
        <v>-142947.25200000004</v>
      </c>
      <c r="K232" s="170">
        <f t="shared" si="24"/>
        <v>11122.540094998603</v>
      </c>
      <c r="L232" s="170">
        <f t="shared" si="24"/>
        <v>15670.170159262365</v>
      </c>
      <c r="M232" s="170">
        <f t="shared" si="24"/>
        <v>35392.926515786537</v>
      </c>
      <c r="N232" s="170">
        <f t="shared" si="24"/>
        <v>51063.096675048902</v>
      </c>
      <c r="O232" s="170">
        <f t="shared" si="24"/>
        <v>-39940.556580050303</v>
      </c>
    </row>
    <row r="233" spans="1:15">
      <c r="A233" s="193" t="s">
        <v>245</v>
      </c>
      <c r="B233" s="193">
        <f t="shared" si="21"/>
        <v>8716</v>
      </c>
      <c r="C233" s="193" t="s">
        <v>194</v>
      </c>
      <c r="D233" s="193" t="s">
        <v>161</v>
      </c>
      <c r="E233" s="194">
        <v>3265</v>
      </c>
      <c r="F233" s="194">
        <v>981.50699999999995</v>
      </c>
      <c r="G233" s="194">
        <v>34945.000999999997</v>
      </c>
      <c r="H233" s="194">
        <v>71012.321000000011</v>
      </c>
      <c r="I233" s="194">
        <f t="shared" si="22"/>
        <v>105957.32200000001</v>
      </c>
      <c r="J233" s="194">
        <f t="shared" si="23"/>
        <v>-104975.81500000002</v>
      </c>
      <c r="K233" s="194">
        <f t="shared" si="24"/>
        <v>300.61470137825421</v>
      </c>
      <c r="L233" s="194">
        <f t="shared" si="24"/>
        <v>10702.909954058192</v>
      </c>
      <c r="M233" s="194">
        <f t="shared" si="24"/>
        <v>21749.562327718228</v>
      </c>
      <c r="N233" s="194">
        <f t="shared" si="24"/>
        <v>32452.472281776423</v>
      </c>
      <c r="O233" s="194">
        <f t="shared" si="24"/>
        <v>-32151.857580398166</v>
      </c>
    </row>
    <row r="234" spans="1:15">
      <c r="A234" s="165" t="s">
        <v>245</v>
      </c>
      <c r="B234" s="165">
        <f t="shared" si="21"/>
        <v>6100</v>
      </c>
      <c r="C234" s="165" t="s">
        <v>193</v>
      </c>
      <c r="D234" s="165" t="s">
        <v>138</v>
      </c>
      <c r="E234" s="170">
        <v>3081</v>
      </c>
      <c r="F234" s="170">
        <v>766.86</v>
      </c>
      <c r="G234" s="170">
        <v>32583.212000000003</v>
      </c>
      <c r="H234" s="170">
        <v>68998.116999999998</v>
      </c>
      <c r="I234" s="170">
        <f t="shared" si="22"/>
        <v>101581.329</v>
      </c>
      <c r="J234" s="170">
        <f t="shared" si="23"/>
        <v>-100814.469</v>
      </c>
      <c r="K234" s="170">
        <f t="shared" si="24"/>
        <v>248.89970788704966</v>
      </c>
      <c r="L234" s="170">
        <f t="shared" si="24"/>
        <v>10575.531320999677</v>
      </c>
      <c r="M234" s="170">
        <f t="shared" si="24"/>
        <v>22394.715027588441</v>
      </c>
      <c r="N234" s="170">
        <f t="shared" si="24"/>
        <v>32970.246348588116</v>
      </c>
      <c r="O234" s="170">
        <f t="shared" si="24"/>
        <v>-32721.346640701071</v>
      </c>
    </row>
    <row r="235" spans="1:15">
      <c r="A235" s="193" t="s">
        <v>245</v>
      </c>
      <c r="B235" s="193">
        <f t="shared" si="21"/>
        <v>8717</v>
      </c>
      <c r="C235" s="193" t="s">
        <v>196</v>
      </c>
      <c r="D235" s="193" t="s">
        <v>162</v>
      </c>
      <c r="E235" s="194">
        <v>2631</v>
      </c>
      <c r="F235" s="194">
        <v>6485.0830000000005</v>
      </c>
      <c r="G235" s="194">
        <v>15733.447</v>
      </c>
      <c r="H235" s="194">
        <v>75208.22</v>
      </c>
      <c r="I235" s="194">
        <f t="shared" si="22"/>
        <v>90941.667000000001</v>
      </c>
      <c r="J235" s="194">
        <f t="shared" si="23"/>
        <v>-84456.584000000003</v>
      </c>
      <c r="K235" s="194">
        <f t="shared" si="24"/>
        <v>2464.8738122386926</v>
      </c>
      <c r="L235" s="194">
        <f t="shared" si="24"/>
        <v>5980.0254656024326</v>
      </c>
      <c r="M235" s="194">
        <f t="shared" si="24"/>
        <v>28585.41239072596</v>
      </c>
      <c r="N235" s="194">
        <f t="shared" si="24"/>
        <v>34565.437856328397</v>
      </c>
      <c r="O235" s="194">
        <f t="shared" si="24"/>
        <v>-32100.5640440897</v>
      </c>
    </row>
    <row r="236" spans="1:15">
      <c r="A236" s="165" t="s">
        <v>245</v>
      </c>
      <c r="B236" s="165">
        <f t="shared" si="21"/>
        <v>8401</v>
      </c>
      <c r="C236" s="165" t="s">
        <v>195</v>
      </c>
      <c r="D236" s="165" t="s">
        <v>154</v>
      </c>
      <c r="E236" s="170">
        <v>2487</v>
      </c>
      <c r="F236" s="170">
        <v>18363.807000000001</v>
      </c>
      <c r="G236" s="170">
        <v>79854.932000000001</v>
      </c>
      <c r="H236" s="170">
        <v>59706.284999999996</v>
      </c>
      <c r="I236" s="170">
        <f t="shared" si="22"/>
        <v>139561.217</v>
      </c>
      <c r="J236" s="170">
        <f t="shared" si="23"/>
        <v>-121197.41</v>
      </c>
      <c r="K236" s="170">
        <f t="shared" si="24"/>
        <v>7383.9191797346202</v>
      </c>
      <c r="L236" s="170">
        <f t="shared" si="24"/>
        <v>32108.939284278251</v>
      </c>
      <c r="M236" s="170">
        <f t="shared" si="24"/>
        <v>24007.352231604342</v>
      </c>
      <c r="N236" s="170">
        <f t="shared" si="24"/>
        <v>56116.291515882593</v>
      </c>
      <c r="O236" s="170">
        <f t="shared" si="24"/>
        <v>-48732.372336147972</v>
      </c>
    </row>
    <row r="237" spans="1:15">
      <c r="A237" s="193" t="s">
        <v>245</v>
      </c>
      <c r="B237" s="193">
        <f t="shared" si="21"/>
        <v>8613</v>
      </c>
      <c r="C237" s="193" t="s">
        <v>198</v>
      </c>
      <c r="D237" s="193" t="s">
        <v>158</v>
      </c>
      <c r="E237" s="194">
        <v>2007</v>
      </c>
      <c r="F237" s="194">
        <v>53120.188000000009</v>
      </c>
      <c r="G237" s="194">
        <v>18141.120999999999</v>
      </c>
      <c r="H237" s="194">
        <v>194431.50900000002</v>
      </c>
      <c r="I237" s="194">
        <f t="shared" si="22"/>
        <v>212572.63</v>
      </c>
      <c r="J237" s="194">
        <f t="shared" si="23"/>
        <v>-159452.44199999998</v>
      </c>
      <c r="K237" s="194">
        <f t="shared" si="24"/>
        <v>26467.457897359247</v>
      </c>
      <c r="L237" s="194">
        <f t="shared" si="24"/>
        <v>9038.9242650722463</v>
      </c>
      <c r="M237" s="194">
        <f t="shared" si="24"/>
        <v>96876.686098654711</v>
      </c>
      <c r="N237" s="194">
        <f t="shared" si="24"/>
        <v>105915.61036372696</v>
      </c>
      <c r="O237" s="194">
        <f t="shared" si="24"/>
        <v>-79448.152466367697</v>
      </c>
    </row>
    <row r="238" spans="1:15">
      <c r="A238" s="165" t="s">
        <v>245</v>
      </c>
      <c r="B238" s="165">
        <f t="shared" si="21"/>
        <v>6250</v>
      </c>
      <c r="C238" s="165" t="s">
        <v>197</v>
      </c>
      <c r="D238" s="165" t="s">
        <v>139</v>
      </c>
      <c r="E238" s="170">
        <v>1973</v>
      </c>
      <c r="F238" s="170">
        <v>6142.4330000000009</v>
      </c>
      <c r="G238" s="170">
        <v>51766.084999999992</v>
      </c>
      <c r="H238" s="170">
        <v>55285.871999999988</v>
      </c>
      <c r="I238" s="170">
        <f t="shared" si="22"/>
        <v>107051.95699999998</v>
      </c>
      <c r="J238" s="170">
        <f t="shared" si="23"/>
        <v>-100909.52399999998</v>
      </c>
      <c r="K238" s="170">
        <f t="shared" si="24"/>
        <v>3113.2453117080595</v>
      </c>
      <c r="L238" s="170">
        <f t="shared" si="24"/>
        <v>26237.245311708055</v>
      </c>
      <c r="M238" s="170">
        <f t="shared" si="24"/>
        <v>28021.222503801313</v>
      </c>
      <c r="N238" s="170">
        <f t="shared" si="24"/>
        <v>54258.467815509372</v>
      </c>
      <c r="O238" s="170">
        <f t="shared" si="24"/>
        <v>-51145.222503801306</v>
      </c>
    </row>
    <row r="239" spans="1:15">
      <c r="A239" s="193" t="s">
        <v>245</v>
      </c>
      <c r="B239" s="193">
        <f t="shared" si="21"/>
        <v>8614</v>
      </c>
      <c r="C239" s="193" t="s">
        <v>200</v>
      </c>
      <c r="D239" s="193" t="s">
        <v>159</v>
      </c>
      <c r="E239" s="194">
        <v>1867</v>
      </c>
      <c r="F239" s="194">
        <v>178.37799999999999</v>
      </c>
      <c r="G239" s="194"/>
      <c r="H239" s="194">
        <v>23457.922000000002</v>
      </c>
      <c r="I239" s="194">
        <f t="shared" si="22"/>
        <v>23457.922000000002</v>
      </c>
      <c r="J239" s="194">
        <f t="shared" si="23"/>
        <v>-23279.544000000002</v>
      </c>
      <c r="K239" s="194">
        <f t="shared" si="24"/>
        <v>95.54258168184252</v>
      </c>
      <c r="L239" s="194">
        <f t="shared" si="24"/>
        <v>0</v>
      </c>
      <c r="M239" s="194">
        <f t="shared" si="24"/>
        <v>12564.500267809321</v>
      </c>
      <c r="N239" s="194">
        <f t="shared" si="24"/>
        <v>12564.500267809321</v>
      </c>
      <c r="O239" s="194">
        <f t="shared" si="24"/>
        <v>-12468.957686127478</v>
      </c>
    </row>
    <row r="240" spans="1:15">
      <c r="A240" s="165" t="s">
        <v>245</v>
      </c>
      <c r="B240" s="165">
        <f t="shared" si="21"/>
        <v>6400</v>
      </c>
      <c r="C240" s="165" t="s">
        <v>199</v>
      </c>
      <c r="D240" s="165" t="s">
        <v>140</v>
      </c>
      <c r="E240" s="170">
        <v>1866</v>
      </c>
      <c r="F240" s="170">
        <v>8108.7689999999993</v>
      </c>
      <c r="G240" s="170">
        <v>51373</v>
      </c>
      <c r="H240" s="170">
        <v>95459.003999999986</v>
      </c>
      <c r="I240" s="170">
        <f t="shared" si="22"/>
        <v>146832.00399999999</v>
      </c>
      <c r="J240" s="170">
        <f t="shared" si="23"/>
        <v>-138723.23499999999</v>
      </c>
      <c r="K240" s="170">
        <f t="shared" si="24"/>
        <v>4345.5353697749188</v>
      </c>
      <c r="L240" s="170">
        <f t="shared" si="24"/>
        <v>27531.082529474814</v>
      </c>
      <c r="M240" s="170">
        <f t="shared" si="24"/>
        <v>51157.022508038579</v>
      </c>
      <c r="N240" s="170">
        <f t="shared" si="24"/>
        <v>78688.105037513393</v>
      </c>
      <c r="O240" s="170">
        <f t="shared" si="24"/>
        <v>-74342.569667738469</v>
      </c>
    </row>
    <row r="241" spans="1:15">
      <c r="A241" s="193" t="s">
        <v>245</v>
      </c>
      <c r="B241" s="193">
        <f t="shared" si="21"/>
        <v>3714</v>
      </c>
      <c r="C241" s="193" t="s">
        <v>201</v>
      </c>
      <c r="D241" s="193" t="s">
        <v>124</v>
      </c>
      <c r="E241" s="194">
        <v>1617</v>
      </c>
      <c r="F241" s="194">
        <v>236.83</v>
      </c>
      <c r="G241" s="194">
        <v>7475.3689999999997</v>
      </c>
      <c r="H241" s="194">
        <v>70575.491999999998</v>
      </c>
      <c r="I241" s="194">
        <f t="shared" si="22"/>
        <v>78050.861000000004</v>
      </c>
      <c r="J241" s="194">
        <f t="shared" si="23"/>
        <v>-77814.031000000003</v>
      </c>
      <c r="K241" s="194">
        <f t="shared" si="24"/>
        <v>146.46258503401361</v>
      </c>
      <c r="L241" s="194">
        <f t="shared" si="24"/>
        <v>4622.9863945578227</v>
      </c>
      <c r="M241" s="194">
        <f t="shared" si="24"/>
        <v>43645.94434137291</v>
      </c>
      <c r="N241" s="194">
        <f t="shared" si="24"/>
        <v>48268.930735930735</v>
      </c>
      <c r="O241" s="194">
        <f t="shared" si="24"/>
        <v>-48122.468150896719</v>
      </c>
    </row>
    <row r="242" spans="1:15">
      <c r="A242" s="165" t="s">
        <v>245</v>
      </c>
      <c r="B242" s="165">
        <f t="shared" si="21"/>
        <v>2506</v>
      </c>
      <c r="C242" s="165" t="s">
        <v>202</v>
      </c>
      <c r="D242" s="165" t="s">
        <v>116</v>
      </c>
      <c r="E242" s="170">
        <v>1500</v>
      </c>
      <c r="F242" s="170">
        <v>892.827</v>
      </c>
      <c r="G242" s="170">
        <v>16810.897000000001</v>
      </c>
      <c r="H242" s="170">
        <v>19182.495999999999</v>
      </c>
      <c r="I242" s="170">
        <f t="shared" si="22"/>
        <v>35993.392999999996</v>
      </c>
      <c r="J242" s="170">
        <f t="shared" si="23"/>
        <v>-35100.565999999999</v>
      </c>
      <c r="K242" s="170">
        <f t="shared" si="24"/>
        <v>595.21800000000007</v>
      </c>
      <c r="L242" s="170">
        <f t="shared" si="24"/>
        <v>11207.264666666668</v>
      </c>
      <c r="M242" s="170">
        <f t="shared" si="24"/>
        <v>12788.330666666667</v>
      </c>
      <c r="N242" s="170">
        <f t="shared" si="24"/>
        <v>23995.595333333331</v>
      </c>
      <c r="O242" s="170">
        <f t="shared" si="24"/>
        <v>-23400.37733333333</v>
      </c>
    </row>
    <row r="243" spans="1:15">
      <c r="A243" s="193" t="s">
        <v>245</v>
      </c>
      <c r="B243" s="193">
        <f t="shared" si="21"/>
        <v>6613</v>
      </c>
      <c r="C243" s="193" t="s">
        <v>782</v>
      </c>
      <c r="D243" s="193" t="s">
        <v>146</v>
      </c>
      <c r="E243" s="194">
        <v>1410</v>
      </c>
      <c r="F243" s="194">
        <v>12911.564</v>
      </c>
      <c r="G243" s="194">
        <v>25933.211999999996</v>
      </c>
      <c r="H243" s="194">
        <v>102028.35800000001</v>
      </c>
      <c r="I243" s="194">
        <f t="shared" si="22"/>
        <v>127961.57</v>
      </c>
      <c r="J243" s="194">
        <f t="shared" si="23"/>
        <v>-115050.00600000001</v>
      </c>
      <c r="K243" s="194">
        <f t="shared" si="24"/>
        <v>9157.137588652482</v>
      </c>
      <c r="L243" s="194">
        <f t="shared" si="24"/>
        <v>18392.348936170209</v>
      </c>
      <c r="M243" s="194">
        <f t="shared" si="24"/>
        <v>72360.537588652485</v>
      </c>
      <c r="N243" s="194">
        <f t="shared" si="24"/>
        <v>90752.886524822694</v>
      </c>
      <c r="O243" s="194">
        <f t="shared" si="24"/>
        <v>-81595.748936170217</v>
      </c>
    </row>
    <row r="244" spans="1:15">
      <c r="A244" s="165" t="s">
        <v>245</v>
      </c>
      <c r="B244" s="165">
        <f t="shared" si="21"/>
        <v>8721</v>
      </c>
      <c r="C244" s="165" t="s">
        <v>204</v>
      </c>
      <c r="D244" s="165" t="s">
        <v>165</v>
      </c>
      <c r="E244" s="170">
        <v>1322</v>
      </c>
      <c r="F244" s="170">
        <v>51360.508000000002</v>
      </c>
      <c r="G244" s="170">
        <v>35345.351999999999</v>
      </c>
      <c r="H244" s="170">
        <v>62238.452000000012</v>
      </c>
      <c r="I244" s="170">
        <f t="shared" si="22"/>
        <v>97583.804000000004</v>
      </c>
      <c r="J244" s="170">
        <f t="shared" si="23"/>
        <v>-46223.296000000002</v>
      </c>
      <c r="K244" s="170">
        <f t="shared" si="24"/>
        <v>38850.611195158846</v>
      </c>
      <c r="L244" s="170">
        <f t="shared" si="24"/>
        <v>26736.272314674734</v>
      </c>
      <c r="M244" s="170">
        <f t="shared" si="24"/>
        <v>47079.010590015139</v>
      </c>
      <c r="N244" s="170">
        <f t="shared" si="24"/>
        <v>73815.28290468987</v>
      </c>
      <c r="O244" s="170">
        <f t="shared" si="24"/>
        <v>-34964.671709531016</v>
      </c>
    </row>
    <row r="245" spans="1:15">
      <c r="A245" s="193" t="s">
        <v>245</v>
      </c>
      <c r="B245" s="193">
        <f t="shared" si="21"/>
        <v>3716</v>
      </c>
      <c r="C245" s="193" t="s">
        <v>783</v>
      </c>
      <c r="D245" s="193" t="s">
        <v>778</v>
      </c>
      <c r="E245" s="194">
        <v>1266</v>
      </c>
      <c r="F245" s="194">
        <v>45513.942999999999</v>
      </c>
      <c r="G245" s="194">
        <v>36988.838000000003</v>
      </c>
      <c r="H245" s="194">
        <v>77482.739000000001</v>
      </c>
      <c r="I245" s="194">
        <f t="shared" si="22"/>
        <v>114471.577</v>
      </c>
      <c r="J245" s="194">
        <f t="shared" si="23"/>
        <v>-68957.634000000005</v>
      </c>
      <c r="K245" s="194">
        <f t="shared" si="24"/>
        <v>35950.981832543439</v>
      </c>
      <c r="L245" s="194">
        <f t="shared" si="24"/>
        <v>29217.091627172198</v>
      </c>
      <c r="M245" s="194">
        <f t="shared" si="24"/>
        <v>61202.795418641392</v>
      </c>
      <c r="N245" s="194">
        <f t="shared" si="24"/>
        <v>90419.887045813593</v>
      </c>
      <c r="O245" s="194">
        <f t="shared" si="24"/>
        <v>-54468.905213270147</v>
      </c>
    </row>
    <row r="246" spans="1:15">
      <c r="A246" s="165" t="s">
        <v>245</v>
      </c>
      <c r="B246" s="165">
        <f t="shared" si="21"/>
        <v>5613</v>
      </c>
      <c r="C246" s="165" t="s">
        <v>784</v>
      </c>
      <c r="D246" s="165" t="s">
        <v>779</v>
      </c>
      <c r="E246" s="170">
        <v>1263</v>
      </c>
      <c r="F246" s="170">
        <v>3574</v>
      </c>
      <c r="G246" s="170">
        <v>12615.632000000001</v>
      </c>
      <c r="H246" s="170">
        <v>42826.216999999997</v>
      </c>
      <c r="I246" s="170">
        <f t="shared" si="22"/>
        <v>55441.849000000002</v>
      </c>
      <c r="J246" s="170">
        <f t="shared" si="23"/>
        <v>-51867.849000000002</v>
      </c>
      <c r="K246" s="170">
        <f t="shared" si="24"/>
        <v>2829.7703879651622</v>
      </c>
      <c r="L246" s="170">
        <f t="shared" si="24"/>
        <v>9988.6239113222509</v>
      </c>
      <c r="M246" s="170">
        <f t="shared" si="24"/>
        <v>33908.326999208235</v>
      </c>
      <c r="N246" s="170">
        <f t="shared" si="24"/>
        <v>43896.950910530482</v>
      </c>
      <c r="O246" s="170">
        <f t="shared" si="24"/>
        <v>-41067.180522565322</v>
      </c>
    </row>
    <row r="247" spans="1:15">
      <c r="A247" s="193" t="s">
        <v>245</v>
      </c>
      <c r="B247" s="193">
        <f t="shared" si="21"/>
        <v>5508</v>
      </c>
      <c r="C247" s="193" t="s">
        <v>203</v>
      </c>
      <c r="D247" s="193" t="s">
        <v>135</v>
      </c>
      <c r="E247" s="194">
        <v>1212</v>
      </c>
      <c r="F247" s="194">
        <v>44977.908000000003</v>
      </c>
      <c r="G247" s="194">
        <v>48122.372000000003</v>
      </c>
      <c r="H247" s="194">
        <v>73137.934999999998</v>
      </c>
      <c r="I247" s="194">
        <f t="shared" si="22"/>
        <v>121260.307</v>
      </c>
      <c r="J247" s="194">
        <f t="shared" si="23"/>
        <v>-76282.399000000005</v>
      </c>
      <c r="K247" s="194">
        <f t="shared" ref="K247:O278" si="25">(F247/$E247)*1000</f>
        <v>37110.485148514854</v>
      </c>
      <c r="L247" s="194">
        <f t="shared" si="25"/>
        <v>39704.927392739279</v>
      </c>
      <c r="M247" s="194">
        <f t="shared" si="25"/>
        <v>60344.830858085807</v>
      </c>
      <c r="N247" s="194">
        <f t="shared" si="25"/>
        <v>100049.75825082508</v>
      </c>
      <c r="O247" s="194">
        <f t="shared" si="25"/>
        <v>-62939.273102310239</v>
      </c>
    </row>
    <row r="248" spans="1:15">
      <c r="A248" s="165" t="s">
        <v>245</v>
      </c>
      <c r="B248" s="165">
        <f t="shared" si="21"/>
        <v>6513</v>
      </c>
      <c r="C248" s="165" t="s">
        <v>205</v>
      </c>
      <c r="D248" s="165" t="s">
        <v>141</v>
      </c>
      <c r="E248" s="170">
        <v>1162</v>
      </c>
      <c r="F248" s="170">
        <v>2383</v>
      </c>
      <c r="G248" s="170">
        <v>6220.8200000000006</v>
      </c>
      <c r="H248" s="170">
        <v>35143.301000000007</v>
      </c>
      <c r="I248" s="170">
        <f t="shared" si="22"/>
        <v>41364.121000000006</v>
      </c>
      <c r="J248" s="170">
        <f t="shared" si="23"/>
        <v>-38981.121000000006</v>
      </c>
      <c r="K248" s="170">
        <f t="shared" si="25"/>
        <v>2050.7745266781412</v>
      </c>
      <c r="L248" s="170">
        <f t="shared" si="25"/>
        <v>5353.545611015491</v>
      </c>
      <c r="M248" s="170">
        <f t="shared" si="25"/>
        <v>30243.804647160076</v>
      </c>
      <c r="N248" s="170">
        <f t="shared" si="25"/>
        <v>35597.350258175567</v>
      </c>
      <c r="O248" s="170">
        <f t="shared" si="25"/>
        <v>-33546.575731497425</v>
      </c>
    </row>
    <row r="249" spans="1:15">
      <c r="A249" s="193" t="s">
        <v>245</v>
      </c>
      <c r="B249" s="193">
        <f t="shared" si="21"/>
        <v>4607</v>
      </c>
      <c r="C249" s="193" t="s">
        <v>206</v>
      </c>
      <c r="D249" s="193" t="s">
        <v>130</v>
      </c>
      <c r="E249" s="194">
        <v>1106</v>
      </c>
      <c r="F249" s="194">
        <v>9057.6990000000005</v>
      </c>
      <c r="G249" s="194">
        <v>20249.912</v>
      </c>
      <c r="H249" s="194">
        <v>49463.305</v>
      </c>
      <c r="I249" s="194">
        <f t="shared" si="22"/>
        <v>69713.217000000004</v>
      </c>
      <c r="J249" s="194">
        <f t="shared" si="23"/>
        <v>-60655.518000000004</v>
      </c>
      <c r="K249" s="194">
        <f t="shared" si="25"/>
        <v>8189.6012658227855</v>
      </c>
      <c r="L249" s="194">
        <f t="shared" si="25"/>
        <v>18309.142857142855</v>
      </c>
      <c r="M249" s="194">
        <f t="shared" si="25"/>
        <v>44722.698915009038</v>
      </c>
      <c r="N249" s="194">
        <f t="shared" si="25"/>
        <v>63031.8417721519</v>
      </c>
      <c r="O249" s="194">
        <f t="shared" si="25"/>
        <v>-54842.240506329123</v>
      </c>
    </row>
    <row r="250" spans="1:15">
      <c r="A250" s="165" t="s">
        <v>245</v>
      </c>
      <c r="B250" s="165">
        <f t="shared" si="21"/>
        <v>4100</v>
      </c>
      <c r="C250" s="165" t="s">
        <v>207</v>
      </c>
      <c r="D250" s="165" t="s">
        <v>126</v>
      </c>
      <c r="E250" s="170">
        <v>989</v>
      </c>
      <c r="F250" s="170">
        <v>20674.485000000001</v>
      </c>
      <c r="G250" s="170">
        <v>10217.894</v>
      </c>
      <c r="H250" s="170">
        <v>30174.022000000004</v>
      </c>
      <c r="I250" s="170">
        <f t="shared" si="22"/>
        <v>40391.916000000005</v>
      </c>
      <c r="J250" s="170">
        <f t="shared" si="23"/>
        <v>-19717.431000000004</v>
      </c>
      <c r="K250" s="170">
        <f t="shared" si="25"/>
        <v>20904.43377148635</v>
      </c>
      <c r="L250" s="170">
        <f t="shared" si="25"/>
        <v>10331.540950455006</v>
      </c>
      <c r="M250" s="170">
        <f t="shared" si="25"/>
        <v>30509.627906976752</v>
      </c>
      <c r="N250" s="170">
        <f t="shared" si="25"/>
        <v>40841.168857431752</v>
      </c>
      <c r="O250" s="170">
        <f t="shared" si="25"/>
        <v>-19936.735085945405</v>
      </c>
    </row>
    <row r="251" spans="1:15">
      <c r="A251" s="193" t="s">
        <v>245</v>
      </c>
      <c r="B251" s="193">
        <f t="shared" si="21"/>
        <v>8508</v>
      </c>
      <c r="C251" s="193" t="s">
        <v>210</v>
      </c>
      <c r="D251" s="193" t="s">
        <v>155</v>
      </c>
      <c r="E251" s="194">
        <v>881</v>
      </c>
      <c r="F251" s="194">
        <v>3003.3409999999994</v>
      </c>
      <c r="G251" s="194">
        <v>2745.4590000000003</v>
      </c>
      <c r="H251" s="194">
        <v>33833.377</v>
      </c>
      <c r="I251" s="194">
        <f t="shared" si="22"/>
        <v>36578.836000000003</v>
      </c>
      <c r="J251" s="194">
        <f t="shared" si="23"/>
        <v>-33575.495000000003</v>
      </c>
      <c r="K251" s="194">
        <f t="shared" si="25"/>
        <v>3409.0136208853569</v>
      </c>
      <c r="L251" s="194">
        <f t="shared" si="25"/>
        <v>3116.2985244040865</v>
      </c>
      <c r="M251" s="194">
        <f t="shared" si="25"/>
        <v>38403.379114642456</v>
      </c>
      <c r="N251" s="194">
        <f t="shared" si="25"/>
        <v>41519.677639046538</v>
      </c>
      <c r="O251" s="194">
        <f t="shared" si="25"/>
        <v>-38110.66401816118</v>
      </c>
    </row>
    <row r="252" spans="1:15">
      <c r="A252" s="165" t="s">
        <v>245</v>
      </c>
      <c r="B252" s="165">
        <f t="shared" si="21"/>
        <v>8710</v>
      </c>
      <c r="C252" s="165" t="s">
        <v>209</v>
      </c>
      <c r="D252" s="165" t="s">
        <v>160</v>
      </c>
      <c r="E252" s="170">
        <v>865</v>
      </c>
      <c r="F252" s="170">
        <v>12448.692999999999</v>
      </c>
      <c r="G252" s="170">
        <v>17355.86</v>
      </c>
      <c r="H252" s="170">
        <v>26554.335999999999</v>
      </c>
      <c r="I252" s="170">
        <f t="shared" si="22"/>
        <v>43910.195999999996</v>
      </c>
      <c r="J252" s="170">
        <f t="shared" si="23"/>
        <v>-31461.502999999997</v>
      </c>
      <c r="K252" s="170">
        <f t="shared" si="25"/>
        <v>14391.552601156069</v>
      </c>
      <c r="L252" s="170">
        <f t="shared" si="25"/>
        <v>20064.578034682083</v>
      </c>
      <c r="M252" s="170">
        <f t="shared" si="25"/>
        <v>30698.654335260115</v>
      </c>
      <c r="N252" s="170">
        <f t="shared" si="25"/>
        <v>50763.232369942198</v>
      </c>
      <c r="O252" s="170">
        <f t="shared" si="25"/>
        <v>-36371.679768786125</v>
      </c>
    </row>
    <row r="253" spans="1:15">
      <c r="A253" s="193" t="s">
        <v>245</v>
      </c>
      <c r="B253" s="193">
        <f t="shared" si="21"/>
        <v>3709</v>
      </c>
      <c r="C253" s="193" t="s">
        <v>208</v>
      </c>
      <c r="D253" s="193" t="s">
        <v>122</v>
      </c>
      <c r="E253" s="194">
        <v>821</v>
      </c>
      <c r="F253" s="194">
        <v>5501.518</v>
      </c>
      <c r="G253" s="194">
        <v>9882.4940000000006</v>
      </c>
      <c r="H253" s="194">
        <v>19936.027000000002</v>
      </c>
      <c r="I253" s="194">
        <f t="shared" si="22"/>
        <v>29818.521000000001</v>
      </c>
      <c r="J253" s="194">
        <f t="shared" si="23"/>
        <v>-24317.003000000001</v>
      </c>
      <c r="K253" s="194">
        <f t="shared" si="25"/>
        <v>6700.9963459196106</v>
      </c>
      <c r="L253" s="194">
        <f t="shared" si="25"/>
        <v>12037.142509135201</v>
      </c>
      <c r="M253" s="194">
        <f t="shared" si="25"/>
        <v>24282.61510353228</v>
      </c>
      <c r="N253" s="194">
        <f t="shared" si="25"/>
        <v>36319.757612667483</v>
      </c>
      <c r="O253" s="194">
        <f t="shared" si="25"/>
        <v>-29618.761266747868</v>
      </c>
    </row>
    <row r="254" spans="1:15">
      <c r="A254" s="165" t="s">
        <v>245</v>
      </c>
      <c r="B254" s="165">
        <f t="shared" si="21"/>
        <v>6515</v>
      </c>
      <c r="C254" s="165" t="s">
        <v>212</v>
      </c>
      <c r="D254" s="165" t="s">
        <v>142</v>
      </c>
      <c r="E254" s="170">
        <v>791</v>
      </c>
      <c r="F254" s="170">
        <v>0</v>
      </c>
      <c r="G254" s="170">
        <v>1053.96</v>
      </c>
      <c r="H254" s="170">
        <v>7601.4059999999999</v>
      </c>
      <c r="I254" s="170">
        <f t="shared" si="22"/>
        <v>8655.366</v>
      </c>
      <c r="J254" s="170">
        <f t="shared" si="23"/>
        <v>-8655.366</v>
      </c>
      <c r="K254" s="170">
        <f t="shared" si="25"/>
        <v>0</v>
      </c>
      <c r="L254" s="170">
        <f t="shared" si="25"/>
        <v>1332.4399494310999</v>
      </c>
      <c r="M254" s="170">
        <f t="shared" si="25"/>
        <v>9609.8685208596708</v>
      </c>
      <c r="N254" s="170">
        <f t="shared" si="25"/>
        <v>10942.308470290771</v>
      </c>
      <c r="O254" s="170">
        <f t="shared" si="25"/>
        <v>-10942.308470290771</v>
      </c>
    </row>
    <row r="255" spans="1:15">
      <c r="A255" s="193" t="s">
        <v>245</v>
      </c>
      <c r="B255" s="193">
        <f t="shared" si="21"/>
        <v>3511</v>
      </c>
      <c r="C255" s="193" t="s">
        <v>214</v>
      </c>
      <c r="D255" s="193" t="s">
        <v>120</v>
      </c>
      <c r="E255" s="194">
        <v>727</v>
      </c>
      <c r="F255" s="194">
        <v>7472.8940000000002</v>
      </c>
      <c r="G255" s="194">
        <v>9787.9249999999993</v>
      </c>
      <c r="H255" s="194">
        <v>31303.697999999997</v>
      </c>
      <c r="I255" s="194">
        <f t="shared" si="22"/>
        <v>41091.622999999992</v>
      </c>
      <c r="J255" s="194">
        <f t="shared" si="23"/>
        <v>-33618.728999999992</v>
      </c>
      <c r="K255" s="194">
        <f t="shared" si="25"/>
        <v>10279.083906464924</v>
      </c>
      <c r="L255" s="194">
        <f t="shared" si="25"/>
        <v>13463.445667125172</v>
      </c>
      <c r="M255" s="194">
        <f t="shared" si="25"/>
        <v>43058.731774415399</v>
      </c>
      <c r="N255" s="194">
        <f t="shared" si="25"/>
        <v>56522.177441540567</v>
      </c>
      <c r="O255" s="194">
        <f t="shared" si="25"/>
        <v>-46243.093535075641</v>
      </c>
    </row>
    <row r="256" spans="1:15">
      <c r="A256" s="165" t="s">
        <v>245</v>
      </c>
      <c r="B256" s="165">
        <f t="shared" si="21"/>
        <v>8722</v>
      </c>
      <c r="C256" s="165" t="s">
        <v>211</v>
      </c>
      <c r="D256" s="165" t="s">
        <v>166</v>
      </c>
      <c r="E256" s="170">
        <v>699</v>
      </c>
      <c r="F256" s="170">
        <v>13110.416999999999</v>
      </c>
      <c r="G256" s="170">
        <v>22311.466</v>
      </c>
      <c r="H256" s="170">
        <v>58542.488000000005</v>
      </c>
      <c r="I256" s="170">
        <f t="shared" si="22"/>
        <v>80853.953999999998</v>
      </c>
      <c r="J256" s="170">
        <f t="shared" si="23"/>
        <v>-67743.536999999997</v>
      </c>
      <c r="K256" s="170">
        <f t="shared" si="25"/>
        <v>18755.961373390557</v>
      </c>
      <c r="L256" s="170">
        <f t="shared" si="25"/>
        <v>31919.121602288986</v>
      </c>
      <c r="M256" s="170">
        <f t="shared" si="25"/>
        <v>83751.771101573686</v>
      </c>
      <c r="N256" s="170">
        <f t="shared" si="25"/>
        <v>115670.89270386266</v>
      </c>
      <c r="O256" s="170">
        <f t="shared" si="25"/>
        <v>-96914.9313304721</v>
      </c>
    </row>
    <row r="257" spans="1:15">
      <c r="A257" s="193" t="s">
        <v>245</v>
      </c>
      <c r="B257" s="193">
        <f t="shared" si="21"/>
        <v>7502</v>
      </c>
      <c r="C257" s="193" t="s">
        <v>213</v>
      </c>
      <c r="D257" s="193" t="s">
        <v>150</v>
      </c>
      <c r="E257" s="194">
        <v>650</v>
      </c>
      <c r="F257" s="194">
        <v>2437.3519999999999</v>
      </c>
      <c r="G257" s="194">
        <v>10017.072</v>
      </c>
      <c r="H257" s="194">
        <v>19751.167000000001</v>
      </c>
      <c r="I257" s="194">
        <f t="shared" si="22"/>
        <v>29768.239000000001</v>
      </c>
      <c r="J257" s="194">
        <f t="shared" si="23"/>
        <v>-27330.887000000002</v>
      </c>
      <c r="K257" s="194">
        <f t="shared" si="25"/>
        <v>3749.7723076923071</v>
      </c>
      <c r="L257" s="194">
        <f t="shared" si="25"/>
        <v>15410.880000000001</v>
      </c>
      <c r="M257" s="194">
        <f t="shared" si="25"/>
        <v>30386.41076923077</v>
      </c>
      <c r="N257" s="194">
        <f t="shared" si="25"/>
        <v>45797.290769230771</v>
      </c>
      <c r="O257" s="194">
        <f t="shared" si="25"/>
        <v>-42047.518461538464</v>
      </c>
    </row>
    <row r="258" spans="1:15">
      <c r="A258" s="165" t="s">
        <v>245</v>
      </c>
      <c r="B258" s="165">
        <f t="shared" si="21"/>
        <v>3811</v>
      </c>
      <c r="C258" s="165" t="s">
        <v>216</v>
      </c>
      <c r="D258" s="165" t="s">
        <v>125</v>
      </c>
      <c r="E258" s="170">
        <v>642</v>
      </c>
      <c r="F258" s="170">
        <v>12689.479000000001</v>
      </c>
      <c r="G258" s="170">
        <v>14372.314</v>
      </c>
      <c r="H258" s="170">
        <v>69092.61</v>
      </c>
      <c r="I258" s="170">
        <f t="shared" si="22"/>
        <v>83464.923999999999</v>
      </c>
      <c r="J258" s="170">
        <f t="shared" si="23"/>
        <v>-70775.444999999992</v>
      </c>
      <c r="K258" s="170">
        <f t="shared" si="25"/>
        <v>19765.543613707167</v>
      </c>
      <c r="L258" s="170">
        <f t="shared" si="25"/>
        <v>22386.781931464175</v>
      </c>
      <c r="M258" s="170">
        <f t="shared" si="25"/>
        <v>107620.88785046729</v>
      </c>
      <c r="N258" s="170">
        <f t="shared" si="25"/>
        <v>130007.66978193147</v>
      </c>
      <c r="O258" s="170">
        <f t="shared" si="25"/>
        <v>-110242.12616822429</v>
      </c>
    </row>
    <row r="259" spans="1:15">
      <c r="A259" s="193" t="s">
        <v>245</v>
      </c>
      <c r="B259" s="193">
        <f t="shared" si="21"/>
        <v>8509</v>
      </c>
      <c r="C259" s="193" t="s">
        <v>215</v>
      </c>
      <c r="D259" s="193" t="s">
        <v>156</v>
      </c>
      <c r="E259" s="194">
        <v>620</v>
      </c>
      <c r="F259" s="194">
        <v>4834.0200000000004</v>
      </c>
      <c r="G259" s="194">
        <v>6728.0219999999999</v>
      </c>
      <c r="H259" s="194">
        <v>25367.797999999999</v>
      </c>
      <c r="I259" s="194">
        <f t="shared" si="22"/>
        <v>32095.82</v>
      </c>
      <c r="J259" s="194">
        <f t="shared" si="23"/>
        <v>-27261.8</v>
      </c>
      <c r="K259" s="194">
        <f t="shared" si="25"/>
        <v>7796.8064516129034</v>
      </c>
      <c r="L259" s="194">
        <f t="shared" si="25"/>
        <v>10851.648387096773</v>
      </c>
      <c r="M259" s="194">
        <f t="shared" si="25"/>
        <v>40915.803225806449</v>
      </c>
      <c r="N259" s="194">
        <f t="shared" si="25"/>
        <v>51767.45161290322</v>
      </c>
      <c r="O259" s="194">
        <f t="shared" si="25"/>
        <v>-43970.645161290318</v>
      </c>
    </row>
    <row r="260" spans="1:15">
      <c r="A260" s="165" t="s">
        <v>245</v>
      </c>
      <c r="B260" s="165">
        <f t="shared" si="21"/>
        <v>8720</v>
      </c>
      <c r="C260" s="165" t="s">
        <v>217</v>
      </c>
      <c r="D260" s="165" t="s">
        <v>164</v>
      </c>
      <c r="E260" s="170">
        <v>591</v>
      </c>
      <c r="F260" s="170">
        <v>51014.580999999998</v>
      </c>
      <c r="G260" s="170">
        <v>3994.3020000000001</v>
      </c>
      <c r="H260" s="170">
        <v>35788.422000000006</v>
      </c>
      <c r="I260" s="170">
        <f t="shared" si="22"/>
        <v>39782.724000000009</v>
      </c>
      <c r="J260" s="170">
        <f t="shared" si="23"/>
        <v>11231.856999999989</v>
      </c>
      <c r="K260" s="170">
        <f t="shared" si="25"/>
        <v>86319.087986463608</v>
      </c>
      <c r="L260" s="170">
        <f t="shared" si="25"/>
        <v>6758.5482233502544</v>
      </c>
      <c r="M260" s="170">
        <f t="shared" si="25"/>
        <v>60555.70558375636</v>
      </c>
      <c r="N260" s="170">
        <f t="shared" si="25"/>
        <v>67314.253807106608</v>
      </c>
      <c r="O260" s="170">
        <f t="shared" si="25"/>
        <v>19004.834179357003</v>
      </c>
    </row>
    <row r="261" spans="1:15">
      <c r="A261" s="193" t="s">
        <v>245</v>
      </c>
      <c r="B261" s="193">
        <f t="shared" si="21"/>
        <v>6710</v>
      </c>
      <c r="C261" s="193" t="s">
        <v>785</v>
      </c>
      <c r="D261" s="193" t="s">
        <v>147</v>
      </c>
      <c r="E261" s="194">
        <v>540</v>
      </c>
      <c r="F261" s="194">
        <v>5071.4639999999999</v>
      </c>
      <c r="G261" s="194">
        <v>4872.8500000000004</v>
      </c>
      <c r="H261" s="194">
        <v>26911.756000000001</v>
      </c>
      <c r="I261" s="194">
        <f t="shared" si="22"/>
        <v>31784.606</v>
      </c>
      <c r="J261" s="194">
        <f t="shared" si="23"/>
        <v>-26713.142</v>
      </c>
      <c r="K261" s="194">
        <f t="shared" si="25"/>
        <v>9391.6</v>
      </c>
      <c r="L261" s="194">
        <f t="shared" si="25"/>
        <v>9023.7962962962974</v>
      </c>
      <c r="M261" s="194">
        <f t="shared" si="25"/>
        <v>49836.585185185184</v>
      </c>
      <c r="N261" s="194">
        <f t="shared" si="25"/>
        <v>58860.381481481483</v>
      </c>
      <c r="O261" s="194">
        <f t="shared" si="25"/>
        <v>-49468.781481481477</v>
      </c>
    </row>
    <row r="262" spans="1:15">
      <c r="A262" s="165" t="s">
        <v>245</v>
      </c>
      <c r="B262" s="165">
        <f t="shared" si="21"/>
        <v>8719</v>
      </c>
      <c r="C262" s="165" t="s">
        <v>218</v>
      </c>
      <c r="D262" s="165" t="s">
        <v>163</v>
      </c>
      <c r="E262" s="170">
        <v>539</v>
      </c>
      <c r="F262" s="170">
        <v>5527.0730000000003</v>
      </c>
      <c r="G262" s="170">
        <v>15061.761</v>
      </c>
      <c r="H262" s="170">
        <v>17328.605000000003</v>
      </c>
      <c r="I262" s="170">
        <f t="shared" si="22"/>
        <v>32390.366000000002</v>
      </c>
      <c r="J262" s="170">
        <f t="shared" si="23"/>
        <v>-26863.293000000001</v>
      </c>
      <c r="K262" s="170">
        <f t="shared" si="25"/>
        <v>10254.309833024119</v>
      </c>
      <c r="L262" s="170">
        <f t="shared" si="25"/>
        <v>27943.897959183672</v>
      </c>
      <c r="M262" s="170">
        <f t="shared" si="25"/>
        <v>32149.54545454546</v>
      </c>
      <c r="N262" s="170">
        <f t="shared" si="25"/>
        <v>60093.443413729132</v>
      </c>
      <c r="O262" s="170">
        <f t="shared" si="25"/>
        <v>-49839.133580705013</v>
      </c>
    </row>
    <row r="263" spans="1:15">
      <c r="A263" s="193" t="s">
        <v>245</v>
      </c>
      <c r="B263" s="193">
        <f t="shared" si="21"/>
        <v>6601</v>
      </c>
      <c r="C263" s="193" t="s">
        <v>220</v>
      </c>
      <c r="D263" s="193" t="s">
        <v>143</v>
      </c>
      <c r="E263" s="194">
        <v>491</v>
      </c>
      <c r="F263" s="194">
        <v>0</v>
      </c>
      <c r="G263" s="194">
        <v>1119.896</v>
      </c>
      <c r="H263" s="194">
        <v>6990.4980000000005</v>
      </c>
      <c r="I263" s="194">
        <f t="shared" si="22"/>
        <v>8110.3940000000002</v>
      </c>
      <c r="J263" s="194">
        <f t="shared" si="23"/>
        <v>-8110.3940000000002</v>
      </c>
      <c r="K263" s="194">
        <f t="shared" si="25"/>
        <v>0</v>
      </c>
      <c r="L263" s="194">
        <f t="shared" si="25"/>
        <v>2280.847250509165</v>
      </c>
      <c r="M263" s="194">
        <f t="shared" si="25"/>
        <v>14237.266802443992</v>
      </c>
      <c r="N263" s="194">
        <f t="shared" si="25"/>
        <v>16518.114052953159</v>
      </c>
      <c r="O263" s="194">
        <f t="shared" si="25"/>
        <v>-16518.114052953159</v>
      </c>
    </row>
    <row r="264" spans="1:15">
      <c r="A264" s="165" t="s">
        <v>245</v>
      </c>
      <c r="B264" s="165">
        <f t="shared" si="21"/>
        <v>5609</v>
      </c>
      <c r="C264" s="165" t="s">
        <v>219</v>
      </c>
      <c r="D264" s="165" t="s">
        <v>136</v>
      </c>
      <c r="E264" s="170">
        <v>457</v>
      </c>
      <c r="F264" s="170">
        <v>412.45699999999999</v>
      </c>
      <c r="G264" s="170">
        <v>4465.4000000000005</v>
      </c>
      <c r="H264" s="170">
        <v>12524.436</v>
      </c>
      <c r="I264" s="170">
        <f t="shared" si="22"/>
        <v>16989.835999999999</v>
      </c>
      <c r="J264" s="170">
        <f t="shared" si="23"/>
        <v>-16577.379000000001</v>
      </c>
      <c r="K264" s="170">
        <f t="shared" si="25"/>
        <v>902.53172866520777</v>
      </c>
      <c r="L264" s="170">
        <f t="shared" si="25"/>
        <v>9771.1159737417947</v>
      </c>
      <c r="M264" s="170">
        <f t="shared" si="25"/>
        <v>27405.768052516411</v>
      </c>
      <c r="N264" s="170">
        <f t="shared" si="25"/>
        <v>37176.884026258209</v>
      </c>
      <c r="O264" s="170">
        <f t="shared" si="25"/>
        <v>-36274.352297592995</v>
      </c>
    </row>
    <row r="265" spans="1:15">
      <c r="A265" s="193" t="s">
        <v>245</v>
      </c>
      <c r="B265" s="193">
        <f t="shared" si="21"/>
        <v>4911</v>
      </c>
      <c r="C265" s="193" t="s">
        <v>221</v>
      </c>
      <c r="D265" s="193" t="s">
        <v>134</v>
      </c>
      <c r="E265" s="194">
        <v>414</v>
      </c>
      <c r="F265" s="194">
        <v>1818.6100000000001</v>
      </c>
      <c r="G265" s="194">
        <v>1255.982</v>
      </c>
      <c r="H265" s="194">
        <v>10416.238999999998</v>
      </c>
      <c r="I265" s="194">
        <f t="shared" si="22"/>
        <v>11672.220999999998</v>
      </c>
      <c r="J265" s="194">
        <f t="shared" si="23"/>
        <v>-9853.6109999999971</v>
      </c>
      <c r="K265" s="194">
        <f t="shared" si="25"/>
        <v>4392.7777777777783</v>
      </c>
      <c r="L265" s="194">
        <f t="shared" si="25"/>
        <v>3033.7729468599032</v>
      </c>
      <c r="M265" s="194">
        <f t="shared" si="25"/>
        <v>25159.997584541055</v>
      </c>
      <c r="N265" s="194">
        <f t="shared" si="25"/>
        <v>28193.770531400962</v>
      </c>
      <c r="O265" s="194">
        <f t="shared" si="25"/>
        <v>-23800.992753623181</v>
      </c>
    </row>
    <row r="266" spans="1:15">
      <c r="A266" s="165" t="s">
        <v>245</v>
      </c>
      <c r="B266" s="165">
        <f t="shared" si="21"/>
        <v>6602</v>
      </c>
      <c r="C266" s="165" t="s">
        <v>222</v>
      </c>
      <c r="D266" s="165" t="s">
        <v>144</v>
      </c>
      <c r="E266" s="170">
        <v>396</v>
      </c>
      <c r="F266" s="170">
        <v>635.80500000000006</v>
      </c>
      <c r="G266" s="170">
        <v>1057.9010000000001</v>
      </c>
      <c r="H266" s="170">
        <v>4560.777</v>
      </c>
      <c r="I266" s="170">
        <f t="shared" si="22"/>
        <v>5618.6779999999999</v>
      </c>
      <c r="J266" s="170">
        <f t="shared" si="23"/>
        <v>-4982.8729999999996</v>
      </c>
      <c r="K266" s="170">
        <f t="shared" si="25"/>
        <v>1605.568181818182</v>
      </c>
      <c r="L266" s="170">
        <f t="shared" si="25"/>
        <v>2671.4671717171718</v>
      </c>
      <c r="M266" s="170">
        <f t="shared" si="25"/>
        <v>11517.113636363636</v>
      </c>
      <c r="N266" s="170">
        <f t="shared" si="25"/>
        <v>14188.580808080807</v>
      </c>
      <c r="O266" s="170">
        <f t="shared" si="25"/>
        <v>-12583.012626262625</v>
      </c>
    </row>
    <row r="267" spans="1:15">
      <c r="A267" s="193" t="s">
        <v>245</v>
      </c>
      <c r="B267" s="193">
        <f t="shared" si="21"/>
        <v>8610</v>
      </c>
      <c r="C267" s="193" t="s">
        <v>223</v>
      </c>
      <c r="D267" s="193" t="s">
        <v>157</v>
      </c>
      <c r="E267" s="194">
        <v>293</v>
      </c>
      <c r="F267" s="194">
        <v>3.6040000000000001</v>
      </c>
      <c r="G267" s="194"/>
      <c r="H267" s="194">
        <v>2502.1240000000003</v>
      </c>
      <c r="I267" s="194">
        <f t="shared" si="22"/>
        <v>2502.1240000000003</v>
      </c>
      <c r="J267" s="194">
        <f t="shared" si="23"/>
        <v>-2498.5200000000004</v>
      </c>
      <c r="K267" s="194">
        <f t="shared" si="25"/>
        <v>12.300341296928329</v>
      </c>
      <c r="L267" s="194">
        <f t="shared" si="25"/>
        <v>0</v>
      </c>
      <c r="M267" s="194">
        <f t="shared" si="25"/>
        <v>8539.6723549488052</v>
      </c>
      <c r="N267" s="194">
        <f t="shared" si="25"/>
        <v>8539.6723549488052</v>
      </c>
      <c r="O267" s="194">
        <f t="shared" si="25"/>
        <v>-8527.3720136518787</v>
      </c>
    </row>
    <row r="268" spans="1:15">
      <c r="A268" s="165" t="s">
        <v>245</v>
      </c>
      <c r="B268" s="165">
        <f t="shared" si="21"/>
        <v>1606</v>
      </c>
      <c r="C268" s="165" t="s">
        <v>225</v>
      </c>
      <c r="D268" s="165" t="s">
        <v>113</v>
      </c>
      <c r="E268" s="170">
        <v>269</v>
      </c>
      <c r="F268" s="170">
        <v>165</v>
      </c>
      <c r="G268" s="170">
        <v>812.00199999999995</v>
      </c>
      <c r="H268" s="170">
        <v>2026.3620000000001</v>
      </c>
      <c r="I268" s="170">
        <f t="shared" si="22"/>
        <v>2838.364</v>
      </c>
      <c r="J268" s="170">
        <f t="shared" si="23"/>
        <v>-2673.364</v>
      </c>
      <c r="K268" s="170">
        <f t="shared" si="25"/>
        <v>613.38289962825274</v>
      </c>
      <c r="L268" s="170">
        <f t="shared" si="25"/>
        <v>3018.5947955390329</v>
      </c>
      <c r="M268" s="170">
        <f t="shared" si="25"/>
        <v>7532.9442379182165</v>
      </c>
      <c r="N268" s="170">
        <f t="shared" si="25"/>
        <v>10551.539033457249</v>
      </c>
      <c r="O268" s="170">
        <f t="shared" si="25"/>
        <v>-9938.1561338289976</v>
      </c>
    </row>
    <row r="269" spans="1:15">
      <c r="A269" s="193" t="s">
        <v>245</v>
      </c>
      <c r="B269" s="193">
        <f t="shared" si="21"/>
        <v>4604</v>
      </c>
      <c r="C269" s="193" t="s">
        <v>224</v>
      </c>
      <c r="D269" s="193" t="s">
        <v>129</v>
      </c>
      <c r="E269" s="194">
        <v>250</v>
      </c>
      <c r="F269" s="194">
        <v>48.96</v>
      </c>
      <c r="G269" s="194">
        <v>2347.125</v>
      </c>
      <c r="H269" s="194">
        <v>8421.1610000000001</v>
      </c>
      <c r="I269" s="194">
        <f t="shared" si="22"/>
        <v>10768.286</v>
      </c>
      <c r="J269" s="194">
        <f t="shared" si="23"/>
        <v>-10719.326000000001</v>
      </c>
      <c r="K269" s="194">
        <f t="shared" si="25"/>
        <v>195.84</v>
      </c>
      <c r="L269" s="194">
        <f t="shared" si="25"/>
        <v>9388.5</v>
      </c>
      <c r="M269" s="194">
        <f t="shared" si="25"/>
        <v>33684.644</v>
      </c>
      <c r="N269" s="194">
        <f t="shared" si="25"/>
        <v>43073.144</v>
      </c>
      <c r="O269" s="194">
        <f t="shared" si="25"/>
        <v>-42877.304000000004</v>
      </c>
    </row>
    <row r="270" spans="1:15">
      <c r="A270" s="165" t="s">
        <v>245</v>
      </c>
      <c r="B270" s="165">
        <f t="shared" si="21"/>
        <v>4502</v>
      </c>
      <c r="C270" s="165" t="s">
        <v>226</v>
      </c>
      <c r="D270" s="165" t="s">
        <v>128</v>
      </c>
      <c r="E270" s="170">
        <v>236</v>
      </c>
      <c r="F270" s="170">
        <v>204.06399999999999</v>
      </c>
      <c r="G270" s="170">
        <v>1.1300000000000001</v>
      </c>
      <c r="H270" s="170">
        <v>6173.8360000000002</v>
      </c>
      <c r="I270" s="170">
        <f t="shared" si="22"/>
        <v>6174.9660000000003</v>
      </c>
      <c r="J270" s="170">
        <f t="shared" si="23"/>
        <v>-5970.902</v>
      </c>
      <c r="K270" s="170">
        <f t="shared" si="25"/>
        <v>864.67796610169489</v>
      </c>
      <c r="L270" s="170">
        <f t="shared" si="25"/>
        <v>4.78813559322034</v>
      </c>
      <c r="M270" s="170">
        <f t="shared" si="25"/>
        <v>26160.322033898308</v>
      </c>
      <c r="N270" s="170">
        <f t="shared" si="25"/>
        <v>26165.110169491527</v>
      </c>
      <c r="O270" s="170">
        <f t="shared" si="25"/>
        <v>-25300.432203389832</v>
      </c>
    </row>
    <row r="271" spans="1:15">
      <c r="A271" s="193" t="s">
        <v>245</v>
      </c>
      <c r="B271" s="193">
        <f t="shared" si="21"/>
        <v>4803</v>
      </c>
      <c r="C271" s="193" t="s">
        <v>227</v>
      </c>
      <c r="D271" s="193" t="s">
        <v>131</v>
      </c>
      <c r="E271" s="194">
        <v>219</v>
      </c>
      <c r="F271" s="194">
        <v>251.36199999999999</v>
      </c>
      <c r="G271" s="194"/>
      <c r="H271" s="194">
        <v>5797.0329999999994</v>
      </c>
      <c r="I271" s="194">
        <f t="shared" si="22"/>
        <v>5797.0329999999994</v>
      </c>
      <c r="J271" s="194">
        <f t="shared" si="23"/>
        <v>-5545.6709999999994</v>
      </c>
      <c r="K271" s="194">
        <f t="shared" si="25"/>
        <v>1147.7716894977168</v>
      </c>
      <c r="L271" s="194">
        <f t="shared" si="25"/>
        <v>0</v>
      </c>
      <c r="M271" s="194">
        <f t="shared" si="25"/>
        <v>26470.4703196347</v>
      </c>
      <c r="N271" s="194">
        <f t="shared" si="25"/>
        <v>26470.4703196347</v>
      </c>
      <c r="O271" s="194">
        <f t="shared" si="25"/>
        <v>-25322.698630136983</v>
      </c>
    </row>
    <row r="272" spans="1:15">
      <c r="A272" s="165" t="s">
        <v>245</v>
      </c>
      <c r="B272" s="165">
        <f t="shared" si="21"/>
        <v>3713</v>
      </c>
      <c r="C272" s="165" t="s">
        <v>228</v>
      </c>
      <c r="D272" s="165" t="s">
        <v>123</v>
      </c>
      <c r="E272" s="170">
        <v>123</v>
      </c>
      <c r="F272" s="170">
        <v>0</v>
      </c>
      <c r="G272" s="170"/>
      <c r="H272" s="170">
        <v>607</v>
      </c>
      <c r="I272" s="170">
        <f t="shared" si="22"/>
        <v>607</v>
      </c>
      <c r="J272" s="170">
        <f t="shared" si="23"/>
        <v>-607</v>
      </c>
      <c r="K272" s="170">
        <f t="shared" si="25"/>
        <v>0</v>
      </c>
      <c r="L272" s="170">
        <f t="shared" si="25"/>
        <v>0</v>
      </c>
      <c r="M272" s="170">
        <f t="shared" si="25"/>
        <v>4934.959349593496</v>
      </c>
      <c r="N272" s="170">
        <f t="shared" si="25"/>
        <v>4934.959349593496</v>
      </c>
      <c r="O272" s="170">
        <f t="shared" si="25"/>
        <v>-4934.959349593496</v>
      </c>
    </row>
    <row r="273" spans="1:15">
      <c r="A273" s="193" t="s">
        <v>245</v>
      </c>
      <c r="B273" s="193">
        <f t="shared" si="21"/>
        <v>4902</v>
      </c>
      <c r="C273" s="193" t="s">
        <v>229</v>
      </c>
      <c r="D273" s="193" t="s">
        <v>133</v>
      </c>
      <c r="E273" s="194">
        <v>104</v>
      </c>
      <c r="F273" s="194">
        <v>0</v>
      </c>
      <c r="G273" s="194"/>
      <c r="H273" s="194">
        <v>1035.4369999999999</v>
      </c>
      <c r="I273" s="194">
        <f t="shared" si="22"/>
        <v>1035.4369999999999</v>
      </c>
      <c r="J273" s="194">
        <f t="shared" si="23"/>
        <v>-1035.4369999999999</v>
      </c>
      <c r="K273" s="194">
        <f t="shared" si="25"/>
        <v>0</v>
      </c>
      <c r="L273" s="194">
        <f t="shared" si="25"/>
        <v>0</v>
      </c>
      <c r="M273" s="194">
        <f t="shared" si="25"/>
        <v>9956.1249999999982</v>
      </c>
      <c r="N273" s="194">
        <f t="shared" si="25"/>
        <v>9956.1249999999982</v>
      </c>
      <c r="O273" s="194">
        <f t="shared" si="25"/>
        <v>-9956.1249999999982</v>
      </c>
    </row>
    <row r="274" spans="1:15">
      <c r="A274" s="165" t="s">
        <v>245</v>
      </c>
      <c r="B274" s="165">
        <f t="shared" si="21"/>
        <v>7505</v>
      </c>
      <c r="C274" s="165" t="s">
        <v>230</v>
      </c>
      <c r="D274" s="165" t="s">
        <v>151</v>
      </c>
      <c r="E274" s="170">
        <v>95</v>
      </c>
      <c r="F274" s="170">
        <v>428</v>
      </c>
      <c r="G274" s="170"/>
      <c r="H274" s="170">
        <v>41412.289000000004</v>
      </c>
      <c r="I274" s="170">
        <f t="shared" si="22"/>
        <v>41412.289000000004</v>
      </c>
      <c r="J274" s="170">
        <f t="shared" si="23"/>
        <v>-40984.289000000004</v>
      </c>
      <c r="K274" s="170">
        <f t="shared" si="25"/>
        <v>4505.2631578947367</v>
      </c>
      <c r="L274" s="170">
        <f t="shared" si="25"/>
        <v>0</v>
      </c>
      <c r="M274" s="170">
        <f t="shared" si="25"/>
        <v>435918.83157894737</v>
      </c>
      <c r="N274" s="170">
        <f t="shared" si="25"/>
        <v>435918.83157894737</v>
      </c>
      <c r="O274" s="170">
        <f t="shared" si="25"/>
        <v>-431413.56842105265</v>
      </c>
    </row>
    <row r="275" spans="1:15">
      <c r="A275" s="193" t="s">
        <v>245</v>
      </c>
      <c r="B275" s="193">
        <f t="shared" si="21"/>
        <v>5611</v>
      </c>
      <c r="C275" s="193" t="s">
        <v>231</v>
      </c>
      <c r="D275" s="193" t="s">
        <v>137</v>
      </c>
      <c r="E275" s="194">
        <v>86</v>
      </c>
      <c r="F275" s="194">
        <v>0</v>
      </c>
      <c r="G275" s="194">
        <v>835</v>
      </c>
      <c r="H275" s="194">
        <v>5786</v>
      </c>
      <c r="I275" s="194">
        <f t="shared" si="22"/>
        <v>6621</v>
      </c>
      <c r="J275" s="194">
        <f t="shared" si="23"/>
        <v>-6621</v>
      </c>
      <c r="K275" s="194">
        <f t="shared" si="25"/>
        <v>0</v>
      </c>
      <c r="L275" s="194">
        <f t="shared" si="25"/>
        <v>9709.3023255813951</v>
      </c>
      <c r="M275" s="194">
        <f t="shared" si="25"/>
        <v>67279.069767441848</v>
      </c>
      <c r="N275" s="194">
        <f t="shared" si="25"/>
        <v>76988.372093023252</v>
      </c>
      <c r="O275" s="194">
        <f t="shared" si="25"/>
        <v>-76988.372093023252</v>
      </c>
    </row>
    <row r="276" spans="1:15">
      <c r="A276" s="165" t="s">
        <v>245</v>
      </c>
      <c r="B276" s="165">
        <f t="shared" si="21"/>
        <v>4901</v>
      </c>
      <c r="C276" s="165" t="s">
        <v>234</v>
      </c>
      <c r="D276" s="165" t="s">
        <v>132</v>
      </c>
      <c r="E276" s="170">
        <v>53</v>
      </c>
      <c r="F276" s="170">
        <v>90</v>
      </c>
      <c r="G276" s="170"/>
      <c r="H276" s="170">
        <v>1679</v>
      </c>
      <c r="I276" s="170">
        <f t="shared" si="22"/>
        <v>1679</v>
      </c>
      <c r="J276" s="170">
        <f t="shared" si="23"/>
        <v>-1589</v>
      </c>
      <c r="K276" s="170">
        <f t="shared" si="25"/>
        <v>1698.1132075471698</v>
      </c>
      <c r="L276" s="170">
        <f t="shared" si="25"/>
        <v>0</v>
      </c>
      <c r="M276" s="170">
        <f t="shared" si="25"/>
        <v>31679.24528301887</v>
      </c>
      <c r="N276" s="170">
        <f t="shared" si="25"/>
        <v>31679.24528301887</v>
      </c>
      <c r="O276" s="170">
        <f t="shared" si="25"/>
        <v>-29981.132075471698</v>
      </c>
    </row>
    <row r="277" spans="1:15">
      <c r="A277" s="193" t="s">
        <v>245</v>
      </c>
      <c r="B277" s="193">
        <f t="shared" si="21"/>
        <v>3506</v>
      </c>
      <c r="C277" s="193" t="s">
        <v>232</v>
      </c>
      <c r="D277" s="193" t="s">
        <v>119</v>
      </c>
      <c r="E277" s="194">
        <v>52</v>
      </c>
      <c r="F277" s="194">
        <v>0</v>
      </c>
      <c r="G277" s="194"/>
      <c r="H277" s="194">
        <v>591.48199999999997</v>
      </c>
      <c r="I277" s="194">
        <f t="shared" si="22"/>
        <v>591.48199999999997</v>
      </c>
      <c r="J277" s="194">
        <f t="shared" si="23"/>
        <v>-591.48199999999997</v>
      </c>
      <c r="K277" s="194">
        <f t="shared" si="25"/>
        <v>0</v>
      </c>
      <c r="L277" s="194">
        <f t="shared" si="25"/>
        <v>0</v>
      </c>
      <c r="M277" s="194">
        <f t="shared" si="25"/>
        <v>11374.653846153846</v>
      </c>
      <c r="N277" s="194">
        <f t="shared" si="25"/>
        <v>11374.653846153846</v>
      </c>
      <c r="O277" s="194">
        <f t="shared" si="25"/>
        <v>-11374.653846153846</v>
      </c>
    </row>
    <row r="278" spans="1:15">
      <c r="A278" s="165" t="s">
        <v>245</v>
      </c>
      <c r="B278" s="165">
        <f t="shared" si="21"/>
        <v>6611</v>
      </c>
      <c r="C278" s="165" t="s">
        <v>233</v>
      </c>
      <c r="D278" s="165" t="s">
        <v>145</v>
      </c>
      <c r="E278" s="170">
        <v>52</v>
      </c>
      <c r="F278" s="170">
        <v>159</v>
      </c>
      <c r="G278" s="170">
        <v>833</v>
      </c>
      <c r="H278" s="170">
        <v>3131</v>
      </c>
      <c r="I278" s="170">
        <f t="shared" si="22"/>
        <v>3964</v>
      </c>
      <c r="J278" s="170">
        <f t="shared" si="23"/>
        <v>-3805</v>
      </c>
      <c r="K278" s="170">
        <f t="shared" si="25"/>
        <v>3057.6923076923076</v>
      </c>
      <c r="L278" s="170">
        <f t="shared" si="25"/>
        <v>16019.23076923077</v>
      </c>
      <c r="M278" s="170">
        <f t="shared" si="25"/>
        <v>60211.538461538461</v>
      </c>
      <c r="N278" s="170">
        <f t="shared" si="25"/>
        <v>76230.76923076922</v>
      </c>
      <c r="O278" s="170">
        <f t="shared" si="25"/>
        <v>-73173.076923076922</v>
      </c>
    </row>
    <row r="279" spans="1:15"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</row>
    <row r="280" spans="1:15" s="177" customFormat="1">
      <c r="E280" s="178">
        <f>SUM(E215:E278)</f>
        <v>383726</v>
      </c>
      <c r="F280" s="178">
        <f t="shared" ref="F280:J280" si="26">SUM(F215:F278)</f>
        <v>2260005.0189999994</v>
      </c>
      <c r="G280" s="178">
        <f t="shared" si="26"/>
        <v>5027924.3060000008</v>
      </c>
      <c r="H280" s="178">
        <f t="shared" si="26"/>
        <v>11099012.746000001</v>
      </c>
      <c r="I280" s="178">
        <f t="shared" si="26"/>
        <v>16126937.052000001</v>
      </c>
      <c r="J280" s="178">
        <f t="shared" si="26"/>
        <v>-13866932.033000002</v>
      </c>
      <c r="K280" s="178">
        <f t="shared" ref="K280:O280" si="27">(F280/$E280)*1000</f>
        <v>5889.6322349801667</v>
      </c>
      <c r="L280" s="178">
        <f t="shared" si="27"/>
        <v>13102.902346987175</v>
      </c>
      <c r="M280" s="178">
        <f t="shared" si="27"/>
        <v>28924.317731923304</v>
      </c>
      <c r="N280" s="178">
        <f t="shared" si="27"/>
        <v>42027.220078910475</v>
      </c>
      <c r="O280" s="178">
        <f t="shared" si="27"/>
        <v>-36137.587843930312</v>
      </c>
    </row>
    <row r="281" spans="1:15"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</row>
    <row r="282" spans="1:15">
      <c r="D282" s="22" t="s">
        <v>246</v>
      </c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</row>
    <row r="283" spans="1:15">
      <c r="D283" s="30" t="s">
        <v>168</v>
      </c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</row>
    <row r="284" spans="1:15">
      <c r="A284" s="193" t="s">
        <v>247</v>
      </c>
      <c r="B284" s="193">
        <f t="shared" ref="B284:B347" si="28">(LEFT(C284,4))*1</f>
        <v>0</v>
      </c>
      <c r="C284" s="193" t="s">
        <v>178</v>
      </c>
      <c r="D284" s="193" t="s">
        <v>9</v>
      </c>
      <c r="E284" s="194">
        <v>136894</v>
      </c>
      <c r="F284" s="194">
        <v>2191890.4990000003</v>
      </c>
      <c r="G284" s="194">
        <v>5844667.0190000003</v>
      </c>
      <c r="H284" s="194">
        <v>10456402.605</v>
      </c>
      <c r="I284" s="194">
        <f t="shared" ref="I284:I347" si="29">G284+H284</f>
        <v>16301069.624000002</v>
      </c>
      <c r="J284" s="194">
        <f t="shared" ref="J284:J347" si="30">F284-I284</f>
        <v>-14109179.125000002</v>
      </c>
      <c r="K284" s="194">
        <f t="shared" ref="K284:O315" si="31">(F284/$E284)*1000</f>
        <v>16011.589251537689</v>
      </c>
      <c r="L284" s="194">
        <f t="shared" si="31"/>
        <v>42694.837019883998</v>
      </c>
      <c r="M284" s="194">
        <f t="shared" si="31"/>
        <v>76383.206020716752</v>
      </c>
      <c r="N284" s="194">
        <f t="shared" si="31"/>
        <v>119078.04304060078</v>
      </c>
      <c r="O284" s="194">
        <f t="shared" si="31"/>
        <v>-103066.45378906309</v>
      </c>
    </row>
    <row r="285" spans="1:15">
      <c r="A285" s="165" t="s">
        <v>247</v>
      </c>
      <c r="B285" s="165">
        <f t="shared" si="28"/>
        <v>1000</v>
      </c>
      <c r="C285" s="165" t="s">
        <v>179</v>
      </c>
      <c r="D285" s="165" t="s">
        <v>108</v>
      </c>
      <c r="E285" s="170">
        <v>39335</v>
      </c>
      <c r="F285" s="170">
        <v>2681516.6760000004</v>
      </c>
      <c r="G285" s="170">
        <v>1874218.031</v>
      </c>
      <c r="H285" s="170">
        <v>4778370.0810000012</v>
      </c>
      <c r="I285" s="170">
        <f t="shared" si="29"/>
        <v>6652588.1120000016</v>
      </c>
      <c r="J285" s="170">
        <f t="shared" si="30"/>
        <v>-3971071.4360000012</v>
      </c>
      <c r="K285" s="170">
        <f t="shared" si="31"/>
        <v>68171.264166772598</v>
      </c>
      <c r="L285" s="170">
        <f t="shared" si="31"/>
        <v>47647.591991864749</v>
      </c>
      <c r="M285" s="170">
        <f t="shared" si="31"/>
        <v>121478.83770179233</v>
      </c>
      <c r="N285" s="170">
        <f t="shared" si="31"/>
        <v>169126.42969365709</v>
      </c>
      <c r="O285" s="170">
        <f t="shared" si="31"/>
        <v>-100955.16552688449</v>
      </c>
    </row>
    <row r="286" spans="1:15">
      <c r="A286" s="193" t="s">
        <v>247</v>
      </c>
      <c r="B286" s="193">
        <f t="shared" si="28"/>
        <v>1400</v>
      </c>
      <c r="C286" s="193" t="s">
        <v>180</v>
      </c>
      <c r="D286" s="193" t="s">
        <v>111</v>
      </c>
      <c r="E286" s="194">
        <v>30616</v>
      </c>
      <c r="F286" s="194">
        <v>1060278.1680000001</v>
      </c>
      <c r="G286" s="194">
        <v>1273274.301</v>
      </c>
      <c r="H286" s="194">
        <v>2849720.1579999994</v>
      </c>
      <c r="I286" s="194">
        <f t="shared" si="29"/>
        <v>4122994.4589999993</v>
      </c>
      <c r="J286" s="194">
        <f t="shared" si="30"/>
        <v>-3062716.2909999993</v>
      </c>
      <c r="K286" s="194">
        <f t="shared" si="31"/>
        <v>34631.505356676251</v>
      </c>
      <c r="L286" s="194">
        <f t="shared" si="31"/>
        <v>41588.525640188134</v>
      </c>
      <c r="M286" s="194">
        <f t="shared" si="31"/>
        <v>93079.440749934642</v>
      </c>
      <c r="N286" s="194">
        <f t="shared" si="31"/>
        <v>134667.96639012278</v>
      </c>
      <c r="O286" s="194">
        <f t="shared" si="31"/>
        <v>-100036.46103344654</v>
      </c>
    </row>
    <row r="287" spans="1:15">
      <c r="A287" s="165" t="s">
        <v>247</v>
      </c>
      <c r="B287" s="165">
        <f t="shared" si="28"/>
        <v>2000</v>
      </c>
      <c r="C287" s="165" t="s">
        <v>181</v>
      </c>
      <c r="D287" s="165" t="s">
        <v>114</v>
      </c>
      <c r="E287" s="170">
        <v>21957</v>
      </c>
      <c r="F287" s="170">
        <v>454343.83999999991</v>
      </c>
      <c r="G287" s="170">
        <v>676494.22199999995</v>
      </c>
      <c r="H287" s="170">
        <v>1275348.923</v>
      </c>
      <c r="I287" s="170">
        <f t="shared" si="29"/>
        <v>1951843.145</v>
      </c>
      <c r="J287" s="170">
        <f t="shared" si="30"/>
        <v>-1497499.3050000002</v>
      </c>
      <c r="K287" s="170">
        <f t="shared" si="31"/>
        <v>20692.437036024956</v>
      </c>
      <c r="L287" s="170">
        <f t="shared" si="31"/>
        <v>30809.956824702826</v>
      </c>
      <c r="M287" s="170">
        <f t="shared" si="31"/>
        <v>58083.933278681056</v>
      </c>
      <c r="N287" s="170">
        <f t="shared" si="31"/>
        <v>88893.890103383877</v>
      </c>
      <c r="O287" s="170">
        <f t="shared" si="31"/>
        <v>-68201.453067358947</v>
      </c>
    </row>
    <row r="288" spans="1:15">
      <c r="A288" s="193" t="s">
        <v>247</v>
      </c>
      <c r="B288" s="193">
        <f t="shared" si="28"/>
        <v>6000</v>
      </c>
      <c r="C288" s="193" t="s">
        <v>698</v>
      </c>
      <c r="D288" s="193" t="s">
        <v>693</v>
      </c>
      <c r="E288" s="194">
        <v>19812</v>
      </c>
      <c r="F288" s="194">
        <v>1468920.0710000002</v>
      </c>
      <c r="G288" s="194">
        <v>785502.03500000027</v>
      </c>
      <c r="H288" s="194">
        <v>3494958.719</v>
      </c>
      <c r="I288" s="194">
        <f t="shared" si="29"/>
        <v>4280460.7540000007</v>
      </c>
      <c r="J288" s="194">
        <f t="shared" si="30"/>
        <v>-2811540.6830000002</v>
      </c>
      <c r="K288" s="194">
        <f t="shared" si="31"/>
        <v>74142.947254189392</v>
      </c>
      <c r="L288" s="194">
        <f t="shared" si="31"/>
        <v>39647.790985261476</v>
      </c>
      <c r="M288" s="194">
        <f t="shared" si="31"/>
        <v>176406.15379567939</v>
      </c>
      <c r="N288" s="194">
        <f t="shared" si="31"/>
        <v>216053.94478094086</v>
      </c>
      <c r="O288" s="194">
        <f t="shared" si="31"/>
        <v>-141910.99752675148</v>
      </c>
    </row>
    <row r="289" spans="1:15">
      <c r="A289" s="165" t="s">
        <v>247</v>
      </c>
      <c r="B289" s="165">
        <f t="shared" si="28"/>
        <v>1300</v>
      </c>
      <c r="C289" s="165" t="s">
        <v>182</v>
      </c>
      <c r="D289" s="165" t="s">
        <v>110</v>
      </c>
      <c r="E289" s="170">
        <v>19088</v>
      </c>
      <c r="F289" s="170">
        <v>422938.51100000006</v>
      </c>
      <c r="G289" s="170">
        <v>856942.58799999999</v>
      </c>
      <c r="H289" s="170">
        <v>2681695.047999999</v>
      </c>
      <c r="I289" s="170">
        <f t="shared" si="29"/>
        <v>3538637.635999999</v>
      </c>
      <c r="J289" s="170">
        <f t="shared" si="30"/>
        <v>-3115699.1249999991</v>
      </c>
      <c r="K289" s="170">
        <f t="shared" si="31"/>
        <v>22157.29835498743</v>
      </c>
      <c r="L289" s="170">
        <f t="shared" si="31"/>
        <v>44894.309932942168</v>
      </c>
      <c r="M289" s="170">
        <f t="shared" si="31"/>
        <v>140491.14878457662</v>
      </c>
      <c r="N289" s="170">
        <f t="shared" si="31"/>
        <v>185385.45871751881</v>
      </c>
      <c r="O289" s="170">
        <f t="shared" si="31"/>
        <v>-163228.16036253137</v>
      </c>
    </row>
    <row r="290" spans="1:15">
      <c r="A290" s="193" t="s">
        <v>247</v>
      </c>
      <c r="B290" s="193">
        <f t="shared" si="28"/>
        <v>1604</v>
      </c>
      <c r="C290" s="193" t="s">
        <v>183</v>
      </c>
      <c r="D290" s="193" t="s">
        <v>112</v>
      </c>
      <c r="E290" s="194">
        <v>13403</v>
      </c>
      <c r="F290" s="194">
        <v>670413.2080000001</v>
      </c>
      <c r="G290" s="194">
        <v>714908.37100000004</v>
      </c>
      <c r="H290" s="194">
        <v>1681149.7579999997</v>
      </c>
      <c r="I290" s="194">
        <f t="shared" si="29"/>
        <v>2396058.1289999997</v>
      </c>
      <c r="J290" s="194">
        <f t="shared" si="30"/>
        <v>-1725644.9209999996</v>
      </c>
      <c r="K290" s="194">
        <f t="shared" si="31"/>
        <v>50019.637991494448</v>
      </c>
      <c r="L290" s="194">
        <f t="shared" si="31"/>
        <v>53339.4293068716</v>
      </c>
      <c r="M290" s="194">
        <f t="shared" si="31"/>
        <v>125430.85562933669</v>
      </c>
      <c r="N290" s="194">
        <f t="shared" si="31"/>
        <v>178770.28493620831</v>
      </c>
      <c r="O290" s="194">
        <f t="shared" si="31"/>
        <v>-128750.64694471385</v>
      </c>
    </row>
    <row r="291" spans="1:15">
      <c r="A291" s="165" t="s">
        <v>247</v>
      </c>
      <c r="B291" s="165">
        <f t="shared" si="28"/>
        <v>8200</v>
      </c>
      <c r="C291" s="165" t="s">
        <v>184</v>
      </c>
      <c r="D291" s="165" t="s">
        <v>153</v>
      </c>
      <c r="E291" s="170">
        <v>11565</v>
      </c>
      <c r="F291" s="170">
        <v>1018359.6459999999</v>
      </c>
      <c r="G291" s="170">
        <v>482839.14999999997</v>
      </c>
      <c r="H291" s="170">
        <v>1699703.8050000002</v>
      </c>
      <c r="I291" s="170">
        <f t="shared" si="29"/>
        <v>2182542.9550000001</v>
      </c>
      <c r="J291" s="170">
        <f t="shared" si="30"/>
        <v>-1164183.3090000001</v>
      </c>
      <c r="K291" s="170">
        <f t="shared" si="31"/>
        <v>88055.308776480757</v>
      </c>
      <c r="L291" s="170">
        <f t="shared" si="31"/>
        <v>41750.034587116294</v>
      </c>
      <c r="M291" s="170">
        <f t="shared" si="31"/>
        <v>146969.6329442283</v>
      </c>
      <c r="N291" s="170">
        <f t="shared" si="31"/>
        <v>188719.66753134457</v>
      </c>
      <c r="O291" s="170">
        <f t="shared" si="31"/>
        <v>-100664.35875486383</v>
      </c>
    </row>
    <row r="292" spans="1:15">
      <c r="A292" s="193" t="s">
        <v>247</v>
      </c>
      <c r="B292" s="193">
        <f t="shared" si="28"/>
        <v>3000</v>
      </c>
      <c r="C292" s="193" t="s">
        <v>185</v>
      </c>
      <c r="D292" s="193" t="s">
        <v>118</v>
      </c>
      <c r="E292" s="194">
        <v>8071</v>
      </c>
      <c r="F292" s="194">
        <v>383539.74999999994</v>
      </c>
      <c r="G292" s="194">
        <v>512219.83799999999</v>
      </c>
      <c r="H292" s="194">
        <v>867133.7919999999</v>
      </c>
      <c r="I292" s="194">
        <f t="shared" si="29"/>
        <v>1379353.63</v>
      </c>
      <c r="J292" s="194">
        <f t="shared" si="30"/>
        <v>-995813.87999999989</v>
      </c>
      <c r="K292" s="194">
        <f t="shared" si="31"/>
        <v>47520.722339239241</v>
      </c>
      <c r="L292" s="194">
        <f t="shared" si="31"/>
        <v>63464.234667327466</v>
      </c>
      <c r="M292" s="194">
        <f t="shared" si="31"/>
        <v>107438.20988725063</v>
      </c>
      <c r="N292" s="194">
        <f t="shared" si="31"/>
        <v>170902.44455457811</v>
      </c>
      <c r="O292" s="194">
        <f t="shared" si="31"/>
        <v>-123381.72221533886</v>
      </c>
    </row>
    <row r="293" spans="1:15">
      <c r="A293" s="165" t="s">
        <v>247</v>
      </c>
      <c r="B293" s="165">
        <f t="shared" si="28"/>
        <v>7400</v>
      </c>
      <c r="C293" s="165" t="s">
        <v>187</v>
      </c>
      <c r="D293" s="165" t="s">
        <v>149</v>
      </c>
      <c r="E293" s="170">
        <v>5177</v>
      </c>
      <c r="F293" s="170">
        <v>213743.97</v>
      </c>
      <c r="G293" s="170">
        <v>382432.11199999996</v>
      </c>
      <c r="H293" s="170">
        <v>572071.77400000009</v>
      </c>
      <c r="I293" s="170">
        <f t="shared" si="29"/>
        <v>954503.88600000006</v>
      </c>
      <c r="J293" s="170">
        <f t="shared" si="30"/>
        <v>-740759.91600000008</v>
      </c>
      <c r="K293" s="170">
        <f t="shared" si="31"/>
        <v>41287.226192775743</v>
      </c>
      <c r="L293" s="170">
        <f t="shared" si="31"/>
        <v>73871.375700212462</v>
      </c>
      <c r="M293" s="170">
        <f t="shared" si="31"/>
        <v>110502.56403322388</v>
      </c>
      <c r="N293" s="170">
        <f t="shared" si="31"/>
        <v>184373.93973343636</v>
      </c>
      <c r="O293" s="170">
        <f t="shared" si="31"/>
        <v>-143086.71354066062</v>
      </c>
    </row>
    <row r="294" spans="1:15">
      <c r="A294" s="193" t="s">
        <v>247</v>
      </c>
      <c r="B294" s="193">
        <f t="shared" si="28"/>
        <v>7300</v>
      </c>
      <c r="C294" s="193" t="s">
        <v>186</v>
      </c>
      <c r="D294" s="193" t="s">
        <v>148</v>
      </c>
      <c r="E294" s="194">
        <v>5163</v>
      </c>
      <c r="F294" s="194">
        <v>148015.87</v>
      </c>
      <c r="G294" s="194">
        <v>494152.15399999998</v>
      </c>
      <c r="H294" s="194">
        <v>822872.48899999994</v>
      </c>
      <c r="I294" s="194">
        <f t="shared" si="29"/>
        <v>1317024.6429999999</v>
      </c>
      <c r="J294" s="194">
        <f t="shared" si="30"/>
        <v>-1169008.773</v>
      </c>
      <c r="K294" s="194">
        <f t="shared" si="31"/>
        <v>28668.578345922913</v>
      </c>
      <c r="L294" s="194">
        <f t="shared" si="31"/>
        <v>95710.275808638384</v>
      </c>
      <c r="M294" s="194">
        <f t="shared" si="31"/>
        <v>159378.75053263604</v>
      </c>
      <c r="N294" s="194">
        <f t="shared" si="31"/>
        <v>255089.02634127444</v>
      </c>
      <c r="O294" s="194">
        <f t="shared" si="31"/>
        <v>-226420.44799535154</v>
      </c>
    </row>
    <row r="295" spans="1:15">
      <c r="A295" s="165" t="s">
        <v>247</v>
      </c>
      <c r="B295" s="165">
        <f t="shared" si="28"/>
        <v>1100</v>
      </c>
      <c r="C295" s="165" t="s">
        <v>269</v>
      </c>
      <c r="D295" s="165" t="s">
        <v>109</v>
      </c>
      <c r="E295" s="170">
        <v>4572</v>
      </c>
      <c r="F295" s="170">
        <v>86816.217000000004</v>
      </c>
      <c r="G295" s="170">
        <v>235692.96099999998</v>
      </c>
      <c r="H295" s="170">
        <v>604516.05599999998</v>
      </c>
      <c r="I295" s="170">
        <f t="shared" si="29"/>
        <v>840209.01699999999</v>
      </c>
      <c r="J295" s="170">
        <f t="shared" si="30"/>
        <v>-753392.8</v>
      </c>
      <c r="K295" s="170">
        <f t="shared" si="31"/>
        <v>18988.673884514435</v>
      </c>
      <c r="L295" s="170">
        <f t="shared" si="31"/>
        <v>51551.39129483814</v>
      </c>
      <c r="M295" s="170">
        <f t="shared" si="31"/>
        <v>132221.35958005249</v>
      </c>
      <c r="N295" s="170">
        <f t="shared" si="31"/>
        <v>183772.75087489065</v>
      </c>
      <c r="O295" s="170">
        <f t="shared" si="31"/>
        <v>-164784.0769903762</v>
      </c>
    </row>
    <row r="296" spans="1:15">
      <c r="A296" s="193" t="s">
        <v>247</v>
      </c>
      <c r="B296" s="193">
        <f t="shared" si="28"/>
        <v>8000</v>
      </c>
      <c r="C296" s="193" t="s">
        <v>188</v>
      </c>
      <c r="D296" s="193" t="s">
        <v>152</v>
      </c>
      <c r="E296" s="194">
        <v>4444</v>
      </c>
      <c r="F296" s="194">
        <v>209657.06699999998</v>
      </c>
      <c r="G296" s="194">
        <v>241258.53199999998</v>
      </c>
      <c r="H296" s="194">
        <v>594455.02300000004</v>
      </c>
      <c r="I296" s="194">
        <f t="shared" si="29"/>
        <v>835713.55500000005</v>
      </c>
      <c r="J296" s="194">
        <f t="shared" si="30"/>
        <v>-626056.48800000013</v>
      </c>
      <c r="K296" s="194">
        <f t="shared" si="31"/>
        <v>47177.557830783073</v>
      </c>
      <c r="L296" s="194">
        <f t="shared" si="31"/>
        <v>54288.598559855978</v>
      </c>
      <c r="M296" s="194">
        <f t="shared" si="31"/>
        <v>133765.75675067509</v>
      </c>
      <c r="N296" s="194">
        <f t="shared" si="31"/>
        <v>188054.35531053107</v>
      </c>
      <c r="O296" s="194">
        <f t="shared" si="31"/>
        <v>-140876.797479748</v>
      </c>
    </row>
    <row r="297" spans="1:15">
      <c r="A297" s="165" t="s">
        <v>247</v>
      </c>
      <c r="B297" s="165">
        <f t="shared" si="28"/>
        <v>5716</v>
      </c>
      <c r="C297" s="165" t="s">
        <v>781</v>
      </c>
      <c r="D297" s="165" t="s">
        <v>780</v>
      </c>
      <c r="E297" s="170">
        <v>4276</v>
      </c>
      <c r="F297" s="170">
        <v>159326.69700000001</v>
      </c>
      <c r="G297" s="170">
        <v>322354.72600000002</v>
      </c>
      <c r="H297" s="170">
        <v>497876.50200000009</v>
      </c>
      <c r="I297" s="170">
        <f t="shared" si="29"/>
        <v>820231.22800000012</v>
      </c>
      <c r="J297" s="170">
        <f t="shared" si="30"/>
        <v>-660904.53100000008</v>
      </c>
      <c r="K297" s="170">
        <f t="shared" si="31"/>
        <v>37260.686856875589</v>
      </c>
      <c r="L297" s="170">
        <f t="shared" si="31"/>
        <v>75386.979887745561</v>
      </c>
      <c r="M297" s="170">
        <f t="shared" si="31"/>
        <v>116435.10336763332</v>
      </c>
      <c r="N297" s="170">
        <f t="shared" si="31"/>
        <v>191822.08325537888</v>
      </c>
      <c r="O297" s="170">
        <f t="shared" si="31"/>
        <v>-154561.3963985033</v>
      </c>
    </row>
    <row r="298" spans="1:15">
      <c r="A298" s="193" t="s">
        <v>247</v>
      </c>
      <c r="B298" s="193">
        <f t="shared" si="28"/>
        <v>3609</v>
      </c>
      <c r="C298" s="193" t="s">
        <v>190</v>
      </c>
      <c r="D298" s="193" t="s">
        <v>121</v>
      </c>
      <c r="E298" s="194">
        <v>4100</v>
      </c>
      <c r="F298" s="194">
        <v>117869.15300000002</v>
      </c>
      <c r="G298" s="194">
        <v>246045.196</v>
      </c>
      <c r="H298" s="194">
        <v>328192.21199999988</v>
      </c>
      <c r="I298" s="194">
        <f t="shared" si="29"/>
        <v>574237.40799999982</v>
      </c>
      <c r="J298" s="194">
        <f t="shared" si="30"/>
        <v>-456368.25499999977</v>
      </c>
      <c r="K298" s="194">
        <f t="shared" si="31"/>
        <v>28748.573902439031</v>
      </c>
      <c r="L298" s="194">
        <f t="shared" si="31"/>
        <v>60011.023414634146</v>
      </c>
      <c r="M298" s="194">
        <f t="shared" si="31"/>
        <v>80046.880975609718</v>
      </c>
      <c r="N298" s="194">
        <f t="shared" si="31"/>
        <v>140057.90439024387</v>
      </c>
      <c r="O298" s="194">
        <f t="shared" si="31"/>
        <v>-111309.33048780482</v>
      </c>
    </row>
    <row r="299" spans="1:15">
      <c r="A299" s="165" t="s">
        <v>247</v>
      </c>
      <c r="B299" s="165">
        <f t="shared" si="28"/>
        <v>2510</v>
      </c>
      <c r="C299" s="165" t="s">
        <v>191</v>
      </c>
      <c r="D299" s="165" t="s">
        <v>117</v>
      </c>
      <c r="E299" s="170">
        <v>3897</v>
      </c>
      <c r="F299" s="170">
        <v>89884.825999999986</v>
      </c>
      <c r="G299" s="170">
        <v>326753.25099999999</v>
      </c>
      <c r="H299" s="170">
        <v>282476.96499999997</v>
      </c>
      <c r="I299" s="170">
        <f t="shared" si="29"/>
        <v>609230.21600000001</v>
      </c>
      <c r="J299" s="170">
        <f t="shared" si="30"/>
        <v>-519345.39</v>
      </c>
      <c r="K299" s="170">
        <f t="shared" si="31"/>
        <v>23065.133692584033</v>
      </c>
      <c r="L299" s="170">
        <f t="shared" si="31"/>
        <v>83847.382858609184</v>
      </c>
      <c r="M299" s="170">
        <f t="shared" si="31"/>
        <v>72485.749294328969</v>
      </c>
      <c r="N299" s="170">
        <f t="shared" si="31"/>
        <v>156333.13215293817</v>
      </c>
      <c r="O299" s="170">
        <f t="shared" si="31"/>
        <v>-133267.99846035414</v>
      </c>
    </row>
    <row r="300" spans="1:15">
      <c r="A300" s="193" t="s">
        <v>247</v>
      </c>
      <c r="B300" s="193">
        <f t="shared" si="28"/>
        <v>4200</v>
      </c>
      <c r="C300" s="193" t="s">
        <v>189</v>
      </c>
      <c r="D300" s="193" t="s">
        <v>127</v>
      </c>
      <c r="E300" s="194">
        <v>3797</v>
      </c>
      <c r="F300" s="194">
        <v>172447.375</v>
      </c>
      <c r="G300" s="194">
        <v>234246.16</v>
      </c>
      <c r="H300" s="194">
        <v>561425.69400000002</v>
      </c>
      <c r="I300" s="194">
        <f t="shared" si="29"/>
        <v>795671.85400000005</v>
      </c>
      <c r="J300" s="194">
        <f t="shared" si="30"/>
        <v>-623224.47900000005</v>
      </c>
      <c r="K300" s="194">
        <f t="shared" si="31"/>
        <v>45416.743481696074</v>
      </c>
      <c r="L300" s="194">
        <f t="shared" si="31"/>
        <v>61692.430866473529</v>
      </c>
      <c r="M300" s="194">
        <f t="shared" si="31"/>
        <v>147860.33552804845</v>
      </c>
      <c r="N300" s="194">
        <f t="shared" si="31"/>
        <v>209552.76639452198</v>
      </c>
      <c r="O300" s="194">
        <f t="shared" si="31"/>
        <v>-164136.02291282592</v>
      </c>
    </row>
    <row r="301" spans="1:15">
      <c r="A301" s="165" t="s">
        <v>247</v>
      </c>
      <c r="B301" s="165">
        <f t="shared" si="28"/>
        <v>2300</v>
      </c>
      <c r="C301" s="165" t="s">
        <v>192</v>
      </c>
      <c r="D301" s="165" t="s">
        <v>115</v>
      </c>
      <c r="E301" s="170">
        <v>3579</v>
      </c>
      <c r="F301" s="170">
        <v>150630.90900000001</v>
      </c>
      <c r="G301" s="170">
        <v>258614.14300000001</v>
      </c>
      <c r="H301" s="170">
        <v>703838.42500000005</v>
      </c>
      <c r="I301" s="170">
        <f t="shared" si="29"/>
        <v>962452.56800000009</v>
      </c>
      <c r="J301" s="170">
        <f t="shared" si="30"/>
        <v>-811821.6590000001</v>
      </c>
      <c r="K301" s="170">
        <f t="shared" si="31"/>
        <v>42087.429170159267</v>
      </c>
      <c r="L301" s="170">
        <f t="shared" si="31"/>
        <v>72258.77144453759</v>
      </c>
      <c r="M301" s="170">
        <f t="shared" si="31"/>
        <v>196657.84436993574</v>
      </c>
      <c r="N301" s="170">
        <f t="shared" si="31"/>
        <v>268916.61581447336</v>
      </c>
      <c r="O301" s="170">
        <f t="shared" si="31"/>
        <v>-226829.18664431409</v>
      </c>
    </row>
    <row r="302" spans="1:15">
      <c r="A302" s="193" t="s">
        <v>247</v>
      </c>
      <c r="B302" s="193">
        <f t="shared" si="28"/>
        <v>8716</v>
      </c>
      <c r="C302" s="193" t="s">
        <v>194</v>
      </c>
      <c r="D302" s="193" t="s">
        <v>161</v>
      </c>
      <c r="E302" s="194">
        <v>3265</v>
      </c>
      <c r="F302" s="194">
        <v>122011.13399999999</v>
      </c>
      <c r="G302" s="194">
        <v>165030.71300000002</v>
      </c>
      <c r="H302" s="194">
        <v>318439.75100000005</v>
      </c>
      <c r="I302" s="194">
        <f t="shared" si="29"/>
        <v>483470.46400000004</v>
      </c>
      <c r="J302" s="194">
        <f t="shared" si="30"/>
        <v>-361459.33000000007</v>
      </c>
      <c r="K302" s="194">
        <f t="shared" si="31"/>
        <v>37369.413169984684</v>
      </c>
      <c r="L302" s="194">
        <f t="shared" si="31"/>
        <v>50545.394486983161</v>
      </c>
      <c r="M302" s="194">
        <f t="shared" si="31"/>
        <v>97531.317304747339</v>
      </c>
      <c r="N302" s="194">
        <f t="shared" si="31"/>
        <v>148076.71179173049</v>
      </c>
      <c r="O302" s="194">
        <f t="shared" si="31"/>
        <v>-110707.29862174581</v>
      </c>
    </row>
    <row r="303" spans="1:15">
      <c r="A303" s="165" t="s">
        <v>247</v>
      </c>
      <c r="B303" s="165">
        <f t="shared" si="28"/>
        <v>6100</v>
      </c>
      <c r="C303" s="165" t="s">
        <v>193</v>
      </c>
      <c r="D303" s="165" t="s">
        <v>138</v>
      </c>
      <c r="E303" s="170">
        <v>3081</v>
      </c>
      <c r="F303" s="170">
        <v>54575.109000000004</v>
      </c>
      <c r="G303" s="170">
        <v>196955.28399999996</v>
      </c>
      <c r="H303" s="170">
        <v>253992.39900000006</v>
      </c>
      <c r="I303" s="170">
        <f t="shared" si="29"/>
        <v>450947.68300000002</v>
      </c>
      <c r="J303" s="170">
        <f t="shared" si="30"/>
        <v>-396372.57400000002</v>
      </c>
      <c r="K303" s="170">
        <f t="shared" si="31"/>
        <v>17713.44011684518</v>
      </c>
      <c r="L303" s="170">
        <f t="shared" si="31"/>
        <v>63925.765660499819</v>
      </c>
      <c r="M303" s="170">
        <f t="shared" si="31"/>
        <v>82438.298928919205</v>
      </c>
      <c r="N303" s="170">
        <f t="shared" si="31"/>
        <v>146364.06458941902</v>
      </c>
      <c r="O303" s="170">
        <f t="shared" si="31"/>
        <v>-128650.62447257384</v>
      </c>
    </row>
    <row r="304" spans="1:15">
      <c r="A304" s="193" t="s">
        <v>247</v>
      </c>
      <c r="B304" s="193">
        <f t="shared" si="28"/>
        <v>8717</v>
      </c>
      <c r="C304" s="193" t="s">
        <v>196</v>
      </c>
      <c r="D304" s="193" t="s">
        <v>162</v>
      </c>
      <c r="E304" s="194">
        <v>2631</v>
      </c>
      <c r="F304" s="194">
        <v>69463.554000000004</v>
      </c>
      <c r="G304" s="194">
        <v>154073.99900000001</v>
      </c>
      <c r="H304" s="194">
        <v>300809.62099999998</v>
      </c>
      <c r="I304" s="194">
        <f t="shared" si="29"/>
        <v>454883.62</v>
      </c>
      <c r="J304" s="194">
        <f t="shared" si="30"/>
        <v>-385420.06599999999</v>
      </c>
      <c r="K304" s="194">
        <f t="shared" si="31"/>
        <v>26401.958950969212</v>
      </c>
      <c r="L304" s="194">
        <f t="shared" si="31"/>
        <v>58561.003040668948</v>
      </c>
      <c r="M304" s="194">
        <f t="shared" si="31"/>
        <v>114332.80919802355</v>
      </c>
      <c r="N304" s="194">
        <f t="shared" si="31"/>
        <v>172893.81223869251</v>
      </c>
      <c r="O304" s="194">
        <f t="shared" si="31"/>
        <v>-146491.85328772329</v>
      </c>
    </row>
    <row r="305" spans="1:15">
      <c r="A305" s="165" t="s">
        <v>247</v>
      </c>
      <c r="B305" s="165">
        <f t="shared" si="28"/>
        <v>8401</v>
      </c>
      <c r="C305" s="165" t="s">
        <v>195</v>
      </c>
      <c r="D305" s="165" t="s">
        <v>154</v>
      </c>
      <c r="E305" s="170">
        <v>2487</v>
      </c>
      <c r="F305" s="170">
        <v>40670.317999999999</v>
      </c>
      <c r="G305" s="170">
        <v>171518.67600000001</v>
      </c>
      <c r="H305" s="170">
        <v>253144.89100000003</v>
      </c>
      <c r="I305" s="170">
        <f t="shared" si="29"/>
        <v>424663.56700000004</v>
      </c>
      <c r="J305" s="170">
        <f t="shared" si="30"/>
        <v>-383993.24900000007</v>
      </c>
      <c r="K305" s="170">
        <f t="shared" si="31"/>
        <v>16353.163650985123</v>
      </c>
      <c r="L305" s="170">
        <f t="shared" si="31"/>
        <v>68966.094089264181</v>
      </c>
      <c r="M305" s="170">
        <f t="shared" si="31"/>
        <v>101787.25010052272</v>
      </c>
      <c r="N305" s="170">
        <f t="shared" si="31"/>
        <v>170753.34418978691</v>
      </c>
      <c r="O305" s="170">
        <f t="shared" si="31"/>
        <v>-154400.1805388018</v>
      </c>
    </row>
    <row r="306" spans="1:15">
      <c r="A306" s="193" t="s">
        <v>247</v>
      </c>
      <c r="B306" s="193">
        <f t="shared" si="28"/>
        <v>8613</v>
      </c>
      <c r="C306" s="193" t="s">
        <v>198</v>
      </c>
      <c r="D306" s="193" t="s">
        <v>158</v>
      </c>
      <c r="E306" s="194">
        <v>2007</v>
      </c>
      <c r="F306" s="194">
        <v>64949.111000000012</v>
      </c>
      <c r="G306" s="194">
        <v>118245.874</v>
      </c>
      <c r="H306" s="194">
        <v>180966.111</v>
      </c>
      <c r="I306" s="194">
        <f t="shared" si="29"/>
        <v>299211.98499999999</v>
      </c>
      <c r="J306" s="194">
        <f t="shared" si="30"/>
        <v>-234262.87399999998</v>
      </c>
      <c r="K306" s="194">
        <f t="shared" si="31"/>
        <v>32361.290981564529</v>
      </c>
      <c r="L306" s="194">
        <f t="shared" si="31"/>
        <v>58916.728450423514</v>
      </c>
      <c r="M306" s="194">
        <f t="shared" si="31"/>
        <v>90167.469357249633</v>
      </c>
      <c r="N306" s="194">
        <f t="shared" si="31"/>
        <v>149084.19780767316</v>
      </c>
      <c r="O306" s="194">
        <f t="shared" si="31"/>
        <v>-116722.90682610861</v>
      </c>
    </row>
    <row r="307" spans="1:15">
      <c r="A307" s="165" t="s">
        <v>247</v>
      </c>
      <c r="B307" s="165">
        <f t="shared" si="28"/>
        <v>6250</v>
      </c>
      <c r="C307" s="165" t="s">
        <v>197</v>
      </c>
      <c r="D307" s="165" t="s">
        <v>139</v>
      </c>
      <c r="E307" s="170">
        <v>1973</v>
      </c>
      <c r="F307" s="170">
        <v>63874.335999999996</v>
      </c>
      <c r="G307" s="170">
        <v>173105.45600000001</v>
      </c>
      <c r="H307" s="170">
        <v>298600.18100000004</v>
      </c>
      <c r="I307" s="170">
        <f t="shared" si="29"/>
        <v>471705.63700000005</v>
      </c>
      <c r="J307" s="170">
        <f t="shared" si="30"/>
        <v>-407831.30100000004</v>
      </c>
      <c r="K307" s="170">
        <f t="shared" si="31"/>
        <v>32374.219969589452</v>
      </c>
      <c r="L307" s="170">
        <f t="shared" si="31"/>
        <v>87737.179929042075</v>
      </c>
      <c r="M307" s="170">
        <f t="shared" si="31"/>
        <v>151343.22402432846</v>
      </c>
      <c r="N307" s="170">
        <f t="shared" si="31"/>
        <v>239080.40395337052</v>
      </c>
      <c r="O307" s="170">
        <f t="shared" si="31"/>
        <v>-206706.18398378108</v>
      </c>
    </row>
    <row r="308" spans="1:15">
      <c r="A308" s="193" t="s">
        <v>247</v>
      </c>
      <c r="B308" s="193">
        <f t="shared" si="28"/>
        <v>8614</v>
      </c>
      <c r="C308" s="193" t="s">
        <v>200</v>
      </c>
      <c r="D308" s="193" t="s">
        <v>159</v>
      </c>
      <c r="E308" s="194">
        <v>1867</v>
      </c>
      <c r="F308" s="194">
        <v>138246.61799999996</v>
      </c>
      <c r="G308" s="194">
        <v>112311.81600000001</v>
      </c>
      <c r="H308" s="194">
        <v>288840.65500000003</v>
      </c>
      <c r="I308" s="194">
        <f t="shared" si="29"/>
        <v>401152.47100000002</v>
      </c>
      <c r="J308" s="194">
        <f t="shared" si="30"/>
        <v>-262905.85300000006</v>
      </c>
      <c r="K308" s="194">
        <f t="shared" si="31"/>
        <v>74047.465452597738</v>
      </c>
      <c r="L308" s="194">
        <f t="shared" si="31"/>
        <v>60156.302088912693</v>
      </c>
      <c r="M308" s="194">
        <f t="shared" si="31"/>
        <v>154708.43867166579</v>
      </c>
      <c r="N308" s="194">
        <f t="shared" si="31"/>
        <v>214864.74076057848</v>
      </c>
      <c r="O308" s="194">
        <f t="shared" si="31"/>
        <v>-140817.27530798074</v>
      </c>
    </row>
    <row r="309" spans="1:15">
      <c r="A309" s="165" t="s">
        <v>247</v>
      </c>
      <c r="B309" s="165">
        <f t="shared" si="28"/>
        <v>6400</v>
      </c>
      <c r="C309" s="165" t="s">
        <v>199</v>
      </c>
      <c r="D309" s="165" t="s">
        <v>140</v>
      </c>
      <c r="E309" s="170">
        <v>1866</v>
      </c>
      <c r="F309" s="170">
        <v>49696.034999999989</v>
      </c>
      <c r="G309" s="170">
        <v>125350.19999999998</v>
      </c>
      <c r="H309" s="170">
        <v>323512.49200000003</v>
      </c>
      <c r="I309" s="170">
        <f t="shared" si="29"/>
        <v>448862.69200000004</v>
      </c>
      <c r="J309" s="170">
        <f t="shared" si="30"/>
        <v>-399166.65700000006</v>
      </c>
      <c r="K309" s="170">
        <f t="shared" si="31"/>
        <v>26632.387459807065</v>
      </c>
      <c r="L309" s="170">
        <f t="shared" si="31"/>
        <v>67175.884244372981</v>
      </c>
      <c r="M309" s="170">
        <f t="shared" si="31"/>
        <v>173372.18220793142</v>
      </c>
      <c r="N309" s="170">
        <f t="shared" si="31"/>
        <v>240548.06645230443</v>
      </c>
      <c r="O309" s="170">
        <f t="shared" si="31"/>
        <v>-213915.67899249736</v>
      </c>
    </row>
    <row r="310" spans="1:15">
      <c r="A310" s="193" t="s">
        <v>247</v>
      </c>
      <c r="B310" s="193">
        <f t="shared" si="28"/>
        <v>3714</v>
      </c>
      <c r="C310" s="193" t="s">
        <v>201</v>
      </c>
      <c r="D310" s="193" t="s">
        <v>124</v>
      </c>
      <c r="E310" s="194">
        <v>1617</v>
      </c>
      <c r="F310" s="194">
        <v>48680.810999999994</v>
      </c>
      <c r="G310" s="194">
        <v>150350.07900000003</v>
      </c>
      <c r="H310" s="194">
        <v>141938.34800000003</v>
      </c>
      <c r="I310" s="194">
        <f t="shared" si="29"/>
        <v>292288.42700000003</v>
      </c>
      <c r="J310" s="194">
        <f t="shared" si="30"/>
        <v>-243607.61600000004</v>
      </c>
      <c r="K310" s="194">
        <f t="shared" si="31"/>
        <v>30105.63450834879</v>
      </c>
      <c r="L310" s="194">
        <f t="shared" si="31"/>
        <v>92980.877551020429</v>
      </c>
      <c r="M310" s="194">
        <f t="shared" si="31"/>
        <v>87778.817563389006</v>
      </c>
      <c r="N310" s="194">
        <f t="shared" si="31"/>
        <v>180759.69511440943</v>
      </c>
      <c r="O310" s="194">
        <f t="shared" si="31"/>
        <v>-150654.06060606064</v>
      </c>
    </row>
    <row r="311" spans="1:15">
      <c r="A311" s="165" t="s">
        <v>247</v>
      </c>
      <c r="B311" s="165">
        <f t="shared" si="28"/>
        <v>2506</v>
      </c>
      <c r="C311" s="165" t="s">
        <v>202</v>
      </c>
      <c r="D311" s="165" t="s">
        <v>116</v>
      </c>
      <c r="E311" s="170">
        <v>1500</v>
      </c>
      <c r="F311" s="170">
        <v>16596.093000000001</v>
      </c>
      <c r="G311" s="170">
        <v>45387.350000000006</v>
      </c>
      <c r="H311" s="170">
        <v>162780.84499999997</v>
      </c>
      <c r="I311" s="170">
        <f t="shared" si="29"/>
        <v>208168.19499999998</v>
      </c>
      <c r="J311" s="170">
        <f t="shared" si="30"/>
        <v>-191572.10199999998</v>
      </c>
      <c r="K311" s="170">
        <f t="shared" si="31"/>
        <v>11064.062</v>
      </c>
      <c r="L311" s="170">
        <f t="shared" si="31"/>
        <v>30258.233333333337</v>
      </c>
      <c r="M311" s="170">
        <f t="shared" si="31"/>
        <v>108520.56333333331</v>
      </c>
      <c r="N311" s="170">
        <f t="shared" si="31"/>
        <v>138778.79666666666</v>
      </c>
      <c r="O311" s="170">
        <f t="shared" si="31"/>
        <v>-127714.73466666666</v>
      </c>
    </row>
    <row r="312" spans="1:15">
      <c r="A312" s="193" t="s">
        <v>247</v>
      </c>
      <c r="B312" s="193">
        <f t="shared" si="28"/>
        <v>6613</v>
      </c>
      <c r="C312" s="193" t="s">
        <v>782</v>
      </c>
      <c r="D312" s="193" t="s">
        <v>146</v>
      </c>
      <c r="E312" s="194">
        <v>1410</v>
      </c>
      <c r="F312" s="194">
        <v>29266.237999999998</v>
      </c>
      <c r="G312" s="194">
        <v>71976.503999999986</v>
      </c>
      <c r="H312" s="194">
        <v>62694.739000000001</v>
      </c>
      <c r="I312" s="194">
        <f t="shared" si="29"/>
        <v>134671.24299999999</v>
      </c>
      <c r="J312" s="194">
        <f t="shared" si="30"/>
        <v>-105405.00499999999</v>
      </c>
      <c r="K312" s="194">
        <f t="shared" si="31"/>
        <v>20756.197163120563</v>
      </c>
      <c r="L312" s="194">
        <f t="shared" si="31"/>
        <v>51047.165957446799</v>
      </c>
      <c r="M312" s="194">
        <f t="shared" si="31"/>
        <v>44464.353900709219</v>
      </c>
      <c r="N312" s="194">
        <f t="shared" si="31"/>
        <v>95511.519858156025</v>
      </c>
      <c r="O312" s="194">
        <f t="shared" si="31"/>
        <v>-74755.322695035458</v>
      </c>
    </row>
    <row r="313" spans="1:15">
      <c r="A313" s="165" t="s">
        <v>247</v>
      </c>
      <c r="B313" s="165">
        <f t="shared" si="28"/>
        <v>8721</v>
      </c>
      <c r="C313" s="165" t="s">
        <v>204</v>
      </c>
      <c r="D313" s="165" t="s">
        <v>165</v>
      </c>
      <c r="E313" s="170">
        <v>1322</v>
      </c>
      <c r="F313" s="170">
        <v>70927.177000000011</v>
      </c>
      <c r="G313" s="170">
        <v>126739.573</v>
      </c>
      <c r="H313" s="170">
        <v>114340.63500000001</v>
      </c>
      <c r="I313" s="170">
        <f t="shared" si="29"/>
        <v>241080.20800000001</v>
      </c>
      <c r="J313" s="170">
        <f t="shared" si="30"/>
        <v>-170153.03100000002</v>
      </c>
      <c r="K313" s="170">
        <f t="shared" si="31"/>
        <v>53651.419818456896</v>
      </c>
      <c r="L313" s="170">
        <f t="shared" si="31"/>
        <v>95869.571104387287</v>
      </c>
      <c r="M313" s="170">
        <f t="shared" si="31"/>
        <v>86490.646747352497</v>
      </c>
      <c r="N313" s="170">
        <f t="shared" si="31"/>
        <v>182360.21785173981</v>
      </c>
      <c r="O313" s="170">
        <f t="shared" si="31"/>
        <v>-128708.79803328293</v>
      </c>
    </row>
    <row r="314" spans="1:15">
      <c r="A314" s="193" t="s">
        <v>247</v>
      </c>
      <c r="B314" s="193">
        <f t="shared" si="28"/>
        <v>3716</v>
      </c>
      <c r="C314" s="193" t="s">
        <v>783</v>
      </c>
      <c r="D314" s="193" t="s">
        <v>778</v>
      </c>
      <c r="E314" s="194">
        <v>1266</v>
      </c>
      <c r="F314" s="194">
        <v>93098.950999999986</v>
      </c>
      <c r="G314" s="194">
        <v>127761.75000000001</v>
      </c>
      <c r="H314" s="194">
        <v>177866.40400000001</v>
      </c>
      <c r="I314" s="194">
        <f t="shared" si="29"/>
        <v>305628.15400000004</v>
      </c>
      <c r="J314" s="194">
        <f t="shared" si="30"/>
        <v>-212529.20300000004</v>
      </c>
      <c r="K314" s="194">
        <f t="shared" si="31"/>
        <v>73537.875987361753</v>
      </c>
      <c r="L314" s="194">
        <f t="shared" si="31"/>
        <v>100917.65402843604</v>
      </c>
      <c r="M314" s="194">
        <f t="shared" si="31"/>
        <v>140494.78988941549</v>
      </c>
      <c r="N314" s="194">
        <f t="shared" si="31"/>
        <v>241412.44391785155</v>
      </c>
      <c r="O314" s="194">
        <f t="shared" si="31"/>
        <v>-167874.56793048978</v>
      </c>
    </row>
    <row r="315" spans="1:15">
      <c r="A315" s="165" t="s">
        <v>247</v>
      </c>
      <c r="B315" s="165">
        <f t="shared" si="28"/>
        <v>5613</v>
      </c>
      <c r="C315" s="165" t="s">
        <v>784</v>
      </c>
      <c r="D315" s="165" t="s">
        <v>779</v>
      </c>
      <c r="E315" s="170">
        <v>1263</v>
      </c>
      <c r="F315" s="170">
        <v>69402.013999999996</v>
      </c>
      <c r="G315" s="170">
        <v>114022.071</v>
      </c>
      <c r="H315" s="170">
        <v>212669.36</v>
      </c>
      <c r="I315" s="170">
        <f t="shared" si="29"/>
        <v>326691.43099999998</v>
      </c>
      <c r="J315" s="170">
        <f t="shared" si="30"/>
        <v>-257289.41699999999</v>
      </c>
      <c r="K315" s="170">
        <f t="shared" si="31"/>
        <v>54950.129849564524</v>
      </c>
      <c r="L315" s="170">
        <f t="shared" si="31"/>
        <v>90278.757719714966</v>
      </c>
      <c r="M315" s="170">
        <f t="shared" si="31"/>
        <v>168384.29136975456</v>
      </c>
      <c r="N315" s="170">
        <f t="shared" si="31"/>
        <v>258663.04908946948</v>
      </c>
      <c r="O315" s="170">
        <f t="shared" si="31"/>
        <v>-203712.91923990496</v>
      </c>
    </row>
    <row r="316" spans="1:15">
      <c r="A316" s="193" t="s">
        <v>247</v>
      </c>
      <c r="B316" s="193">
        <f t="shared" si="28"/>
        <v>5508</v>
      </c>
      <c r="C316" s="193" t="s">
        <v>203</v>
      </c>
      <c r="D316" s="193" t="s">
        <v>135</v>
      </c>
      <c r="E316" s="194">
        <v>1212</v>
      </c>
      <c r="F316" s="194">
        <v>40619.245000000003</v>
      </c>
      <c r="G316" s="194">
        <v>70491.539000000004</v>
      </c>
      <c r="H316" s="194">
        <v>86348.382999999987</v>
      </c>
      <c r="I316" s="194">
        <f t="shared" si="29"/>
        <v>156839.92199999999</v>
      </c>
      <c r="J316" s="194">
        <f t="shared" si="30"/>
        <v>-116220.677</v>
      </c>
      <c r="K316" s="194">
        <f t="shared" ref="K316:O347" si="32">(F316/$E316)*1000</f>
        <v>33514.228547854786</v>
      </c>
      <c r="L316" s="194">
        <f t="shared" si="32"/>
        <v>58161.335808580858</v>
      </c>
      <c r="M316" s="194">
        <f t="shared" si="32"/>
        <v>71244.5404290429</v>
      </c>
      <c r="N316" s="194">
        <f t="shared" si="32"/>
        <v>129405.87623762374</v>
      </c>
      <c r="O316" s="194">
        <f t="shared" si="32"/>
        <v>-95891.647689768972</v>
      </c>
    </row>
    <row r="317" spans="1:15">
      <c r="A317" s="165" t="s">
        <v>247</v>
      </c>
      <c r="B317" s="165">
        <f t="shared" si="28"/>
        <v>6513</v>
      </c>
      <c r="C317" s="165" t="s">
        <v>205</v>
      </c>
      <c r="D317" s="165" t="s">
        <v>141</v>
      </c>
      <c r="E317" s="170">
        <v>1162</v>
      </c>
      <c r="F317" s="170">
        <v>53108.495000000003</v>
      </c>
      <c r="G317" s="170">
        <v>100412.96500000001</v>
      </c>
      <c r="H317" s="170">
        <v>95223.534999999989</v>
      </c>
      <c r="I317" s="170">
        <f t="shared" si="29"/>
        <v>195636.5</v>
      </c>
      <c r="J317" s="170">
        <f t="shared" si="30"/>
        <v>-142528.005</v>
      </c>
      <c r="K317" s="170">
        <f t="shared" si="32"/>
        <v>45704.384681583477</v>
      </c>
      <c r="L317" s="170">
        <f t="shared" si="32"/>
        <v>86413.911359724618</v>
      </c>
      <c r="M317" s="170">
        <f t="shared" si="32"/>
        <v>81947.964716006885</v>
      </c>
      <c r="N317" s="170">
        <f t="shared" si="32"/>
        <v>168361.87607573147</v>
      </c>
      <c r="O317" s="170">
        <f t="shared" si="32"/>
        <v>-122657.49139414802</v>
      </c>
    </row>
    <row r="318" spans="1:15">
      <c r="A318" s="193" t="s">
        <v>247</v>
      </c>
      <c r="B318" s="193">
        <f t="shared" si="28"/>
        <v>4607</v>
      </c>
      <c r="C318" s="193" t="s">
        <v>206</v>
      </c>
      <c r="D318" s="193" t="s">
        <v>130</v>
      </c>
      <c r="E318" s="194">
        <v>1106</v>
      </c>
      <c r="F318" s="194">
        <v>33746.218999999997</v>
      </c>
      <c r="G318" s="194">
        <v>87355.540999999997</v>
      </c>
      <c r="H318" s="194">
        <v>127479.02299999999</v>
      </c>
      <c r="I318" s="194">
        <f t="shared" si="29"/>
        <v>214834.56399999998</v>
      </c>
      <c r="J318" s="194">
        <f t="shared" si="30"/>
        <v>-181088.34499999997</v>
      </c>
      <c r="K318" s="194">
        <f t="shared" si="32"/>
        <v>30511.952079565999</v>
      </c>
      <c r="L318" s="194">
        <f t="shared" si="32"/>
        <v>78983.310126582277</v>
      </c>
      <c r="M318" s="194">
        <f t="shared" si="32"/>
        <v>115261.32278481012</v>
      </c>
      <c r="N318" s="194">
        <f t="shared" si="32"/>
        <v>194244.6329113924</v>
      </c>
      <c r="O318" s="194">
        <f t="shared" si="32"/>
        <v>-163732.68083182638</v>
      </c>
    </row>
    <row r="319" spans="1:15">
      <c r="A319" s="165" t="s">
        <v>247</v>
      </c>
      <c r="B319" s="165">
        <f t="shared" si="28"/>
        <v>4100</v>
      </c>
      <c r="C319" s="165" t="s">
        <v>207</v>
      </c>
      <c r="D319" s="165" t="s">
        <v>126</v>
      </c>
      <c r="E319" s="170">
        <v>989</v>
      </c>
      <c r="F319" s="170">
        <v>85005.417000000001</v>
      </c>
      <c r="G319" s="170">
        <v>84835.258000000002</v>
      </c>
      <c r="H319" s="170">
        <v>102498.76499999998</v>
      </c>
      <c r="I319" s="170">
        <f t="shared" si="29"/>
        <v>187334.02299999999</v>
      </c>
      <c r="J319" s="170">
        <f t="shared" si="30"/>
        <v>-102328.60599999999</v>
      </c>
      <c r="K319" s="170">
        <f t="shared" si="32"/>
        <v>85950.876643073818</v>
      </c>
      <c r="L319" s="170">
        <f t="shared" si="32"/>
        <v>85778.825075834175</v>
      </c>
      <c r="M319" s="170">
        <f t="shared" si="32"/>
        <v>103638.79170879675</v>
      </c>
      <c r="N319" s="170">
        <f t="shared" si="32"/>
        <v>189417.61678463093</v>
      </c>
      <c r="O319" s="170">
        <f t="shared" si="32"/>
        <v>-103466.74014155711</v>
      </c>
    </row>
    <row r="320" spans="1:15">
      <c r="A320" s="193" t="s">
        <v>247</v>
      </c>
      <c r="B320" s="193">
        <f t="shared" si="28"/>
        <v>8508</v>
      </c>
      <c r="C320" s="193" t="s">
        <v>210</v>
      </c>
      <c r="D320" s="193" t="s">
        <v>155</v>
      </c>
      <c r="E320" s="194">
        <v>881</v>
      </c>
      <c r="F320" s="194">
        <v>22940.540999999997</v>
      </c>
      <c r="G320" s="194">
        <v>64517.184999999998</v>
      </c>
      <c r="H320" s="194">
        <v>60563.017</v>
      </c>
      <c r="I320" s="194">
        <f t="shared" si="29"/>
        <v>125080.20199999999</v>
      </c>
      <c r="J320" s="194">
        <f t="shared" si="30"/>
        <v>-102139.66099999999</v>
      </c>
      <c r="K320" s="194">
        <f t="shared" si="32"/>
        <v>26039.20658342792</v>
      </c>
      <c r="L320" s="194">
        <f t="shared" si="32"/>
        <v>73231.765039727572</v>
      </c>
      <c r="M320" s="194">
        <f t="shared" si="32"/>
        <v>68743.492622020422</v>
      </c>
      <c r="N320" s="194">
        <f t="shared" si="32"/>
        <v>141975.25766174801</v>
      </c>
      <c r="O320" s="194">
        <f t="shared" si="32"/>
        <v>-115936.05107832007</v>
      </c>
    </row>
    <row r="321" spans="1:15">
      <c r="A321" s="165" t="s">
        <v>247</v>
      </c>
      <c r="B321" s="165">
        <f t="shared" si="28"/>
        <v>8710</v>
      </c>
      <c r="C321" s="165" t="s">
        <v>209</v>
      </c>
      <c r="D321" s="165" t="s">
        <v>160</v>
      </c>
      <c r="E321" s="170">
        <v>865</v>
      </c>
      <c r="F321" s="170">
        <v>66041.275999999998</v>
      </c>
      <c r="G321" s="170">
        <v>57802.684000000001</v>
      </c>
      <c r="H321" s="170">
        <v>103598.28599999999</v>
      </c>
      <c r="I321" s="170">
        <f t="shared" si="29"/>
        <v>161400.97</v>
      </c>
      <c r="J321" s="170">
        <f t="shared" si="30"/>
        <v>-95359.694000000003</v>
      </c>
      <c r="K321" s="170">
        <f t="shared" si="32"/>
        <v>76348.295953757231</v>
      </c>
      <c r="L321" s="170">
        <f t="shared" si="32"/>
        <v>66823.912138728338</v>
      </c>
      <c r="M321" s="170">
        <f t="shared" si="32"/>
        <v>119766.80462427746</v>
      </c>
      <c r="N321" s="170">
        <f t="shared" si="32"/>
        <v>186590.7167630058</v>
      </c>
      <c r="O321" s="170">
        <f t="shared" si="32"/>
        <v>-110242.42080924856</v>
      </c>
    </row>
    <row r="322" spans="1:15">
      <c r="A322" s="193" t="s">
        <v>247</v>
      </c>
      <c r="B322" s="193">
        <f t="shared" si="28"/>
        <v>3709</v>
      </c>
      <c r="C322" s="193" t="s">
        <v>208</v>
      </c>
      <c r="D322" s="193" t="s">
        <v>122</v>
      </c>
      <c r="E322" s="194">
        <v>821</v>
      </c>
      <c r="F322" s="194">
        <v>26083.791000000001</v>
      </c>
      <c r="G322" s="194">
        <v>49442.559000000001</v>
      </c>
      <c r="H322" s="194">
        <v>63629.392</v>
      </c>
      <c r="I322" s="194">
        <f t="shared" si="29"/>
        <v>113071.951</v>
      </c>
      <c r="J322" s="194">
        <f t="shared" si="30"/>
        <v>-86988.160000000003</v>
      </c>
      <c r="K322" s="194">
        <f t="shared" si="32"/>
        <v>31770.756394640684</v>
      </c>
      <c r="L322" s="194">
        <f t="shared" si="32"/>
        <v>60222.36175395859</v>
      </c>
      <c r="M322" s="194">
        <f t="shared" si="32"/>
        <v>77502.304506699147</v>
      </c>
      <c r="N322" s="194">
        <f t="shared" si="32"/>
        <v>137724.66626065772</v>
      </c>
      <c r="O322" s="194">
        <f t="shared" si="32"/>
        <v>-105953.90986601706</v>
      </c>
    </row>
    <row r="323" spans="1:15">
      <c r="A323" s="165" t="s">
        <v>247</v>
      </c>
      <c r="B323" s="165">
        <f t="shared" si="28"/>
        <v>6515</v>
      </c>
      <c r="C323" s="165" t="s">
        <v>212</v>
      </c>
      <c r="D323" s="165" t="s">
        <v>142</v>
      </c>
      <c r="E323" s="170">
        <v>791</v>
      </c>
      <c r="F323" s="170">
        <v>39252.385999999999</v>
      </c>
      <c r="G323" s="170">
        <v>60087.294000000009</v>
      </c>
      <c r="H323" s="170">
        <v>62008.496000000006</v>
      </c>
      <c r="I323" s="170">
        <f t="shared" si="29"/>
        <v>122095.79000000001</v>
      </c>
      <c r="J323" s="170">
        <f t="shared" si="30"/>
        <v>-82843.40400000001</v>
      </c>
      <c r="K323" s="170">
        <f t="shared" si="32"/>
        <v>49623.749683944377</v>
      </c>
      <c r="L323" s="170">
        <f t="shared" si="32"/>
        <v>75963.709228824286</v>
      </c>
      <c r="M323" s="170">
        <f t="shared" si="32"/>
        <v>78392.536030341347</v>
      </c>
      <c r="N323" s="170">
        <f t="shared" si="32"/>
        <v>154356.24525916562</v>
      </c>
      <c r="O323" s="170">
        <f t="shared" si="32"/>
        <v>-104732.49557522126</v>
      </c>
    </row>
    <row r="324" spans="1:15">
      <c r="A324" s="193" t="s">
        <v>247</v>
      </c>
      <c r="B324" s="193">
        <f t="shared" si="28"/>
        <v>3511</v>
      </c>
      <c r="C324" s="193" t="s">
        <v>214</v>
      </c>
      <c r="D324" s="193" t="s">
        <v>120</v>
      </c>
      <c r="E324" s="194">
        <v>727</v>
      </c>
      <c r="F324" s="194">
        <v>7437.9070000000002</v>
      </c>
      <c r="G324" s="194">
        <v>39440.250999999997</v>
      </c>
      <c r="H324" s="194">
        <v>41505.521000000008</v>
      </c>
      <c r="I324" s="194">
        <f t="shared" si="29"/>
        <v>80945.771999999997</v>
      </c>
      <c r="J324" s="194">
        <f t="shared" si="30"/>
        <v>-73507.864999999991</v>
      </c>
      <c r="K324" s="194">
        <f t="shared" si="32"/>
        <v>10230.958734525448</v>
      </c>
      <c r="L324" s="194">
        <f t="shared" si="32"/>
        <v>54250.689133425025</v>
      </c>
      <c r="M324" s="194">
        <f t="shared" si="32"/>
        <v>57091.500687757922</v>
      </c>
      <c r="N324" s="194">
        <f t="shared" si="32"/>
        <v>111342.18982118294</v>
      </c>
      <c r="O324" s="194">
        <f t="shared" si="32"/>
        <v>-101111.23108665748</v>
      </c>
    </row>
    <row r="325" spans="1:15">
      <c r="A325" s="165" t="s">
        <v>247</v>
      </c>
      <c r="B325" s="165">
        <f t="shared" si="28"/>
        <v>8722</v>
      </c>
      <c r="C325" s="165" t="s">
        <v>211</v>
      </c>
      <c r="D325" s="165" t="s">
        <v>166</v>
      </c>
      <c r="E325" s="170">
        <v>699</v>
      </c>
      <c r="F325" s="170">
        <v>200</v>
      </c>
      <c r="G325" s="170">
        <v>10465.441999999999</v>
      </c>
      <c r="H325" s="170">
        <v>12094.748000000001</v>
      </c>
      <c r="I325" s="170">
        <f t="shared" si="29"/>
        <v>22560.190000000002</v>
      </c>
      <c r="J325" s="170">
        <f t="shared" si="30"/>
        <v>-22360.190000000002</v>
      </c>
      <c r="K325" s="170">
        <f t="shared" si="32"/>
        <v>286.12303290414883</v>
      </c>
      <c r="L325" s="170">
        <f t="shared" si="32"/>
        <v>14972.020028612302</v>
      </c>
      <c r="M325" s="170">
        <f t="shared" si="32"/>
        <v>17302.929899856943</v>
      </c>
      <c r="N325" s="170">
        <f t="shared" si="32"/>
        <v>32274.949928469247</v>
      </c>
      <c r="O325" s="170">
        <f t="shared" si="32"/>
        <v>-31988.826895565096</v>
      </c>
    </row>
    <row r="326" spans="1:15">
      <c r="A326" s="193" t="s">
        <v>247</v>
      </c>
      <c r="B326" s="193">
        <f t="shared" si="28"/>
        <v>7502</v>
      </c>
      <c r="C326" s="193" t="s">
        <v>213</v>
      </c>
      <c r="D326" s="193" t="s">
        <v>150</v>
      </c>
      <c r="E326" s="194">
        <v>650</v>
      </c>
      <c r="F326" s="194">
        <v>11410.446</v>
      </c>
      <c r="G326" s="194">
        <v>78104</v>
      </c>
      <c r="H326" s="194">
        <v>71123.445999999996</v>
      </c>
      <c r="I326" s="194">
        <f t="shared" si="29"/>
        <v>149227.446</v>
      </c>
      <c r="J326" s="194">
        <f t="shared" si="30"/>
        <v>-137817</v>
      </c>
      <c r="K326" s="194">
        <f t="shared" si="32"/>
        <v>17554.532307692309</v>
      </c>
      <c r="L326" s="194">
        <f t="shared" si="32"/>
        <v>120160</v>
      </c>
      <c r="M326" s="194">
        <f t="shared" si="32"/>
        <v>109420.68615384615</v>
      </c>
      <c r="N326" s="194">
        <f t="shared" si="32"/>
        <v>229580.68615384615</v>
      </c>
      <c r="O326" s="194">
        <f t="shared" si="32"/>
        <v>-212026.15384615384</v>
      </c>
    </row>
    <row r="327" spans="1:15">
      <c r="A327" s="165" t="s">
        <v>247</v>
      </c>
      <c r="B327" s="165">
        <f t="shared" si="28"/>
        <v>3811</v>
      </c>
      <c r="C327" s="165" t="s">
        <v>216</v>
      </c>
      <c r="D327" s="165" t="s">
        <v>125</v>
      </c>
      <c r="E327" s="170">
        <v>642</v>
      </c>
      <c r="F327" s="170">
        <v>8799.1350000000002</v>
      </c>
      <c r="G327" s="170">
        <v>13743.010999999999</v>
      </c>
      <c r="H327" s="170">
        <v>17352.387999999999</v>
      </c>
      <c r="I327" s="170">
        <f t="shared" si="29"/>
        <v>31095.398999999998</v>
      </c>
      <c r="J327" s="170">
        <f t="shared" si="30"/>
        <v>-22296.263999999996</v>
      </c>
      <c r="K327" s="170">
        <f t="shared" si="32"/>
        <v>13705.817757009345</v>
      </c>
      <c r="L327" s="170">
        <f t="shared" si="32"/>
        <v>21406.559190031148</v>
      </c>
      <c r="M327" s="170">
        <f t="shared" si="32"/>
        <v>27028.641744548284</v>
      </c>
      <c r="N327" s="170">
        <f t="shared" si="32"/>
        <v>48435.200934579436</v>
      </c>
      <c r="O327" s="170">
        <f t="shared" si="32"/>
        <v>-34729.383177570082</v>
      </c>
    </row>
    <row r="328" spans="1:15">
      <c r="A328" s="193" t="s">
        <v>247</v>
      </c>
      <c r="B328" s="193">
        <f t="shared" si="28"/>
        <v>8509</v>
      </c>
      <c r="C328" s="193" t="s">
        <v>215</v>
      </c>
      <c r="D328" s="193" t="s">
        <v>156</v>
      </c>
      <c r="E328" s="194">
        <v>620</v>
      </c>
      <c r="F328" s="194">
        <v>25659.065999999999</v>
      </c>
      <c r="G328" s="194">
        <v>67388.828000000009</v>
      </c>
      <c r="H328" s="194">
        <v>74818.646999999997</v>
      </c>
      <c r="I328" s="194">
        <f t="shared" si="29"/>
        <v>142207.47500000001</v>
      </c>
      <c r="J328" s="194">
        <f t="shared" si="30"/>
        <v>-116548.40900000001</v>
      </c>
      <c r="K328" s="194">
        <f t="shared" si="32"/>
        <v>41385.59032258064</v>
      </c>
      <c r="L328" s="194">
        <f t="shared" si="32"/>
        <v>108691.65806451614</v>
      </c>
      <c r="M328" s="194">
        <f t="shared" si="32"/>
        <v>120675.23709677419</v>
      </c>
      <c r="N328" s="194">
        <f t="shared" si="32"/>
        <v>229366.89516129033</v>
      </c>
      <c r="O328" s="194">
        <f t="shared" si="32"/>
        <v>-187981.30483870968</v>
      </c>
    </row>
    <row r="329" spans="1:15">
      <c r="A329" s="165" t="s">
        <v>247</v>
      </c>
      <c r="B329" s="165">
        <f t="shared" si="28"/>
        <v>8720</v>
      </c>
      <c r="C329" s="165" t="s">
        <v>217</v>
      </c>
      <c r="D329" s="165" t="s">
        <v>164</v>
      </c>
      <c r="E329" s="170">
        <v>591</v>
      </c>
      <c r="F329" s="170">
        <v>2001.213</v>
      </c>
      <c r="G329" s="170">
        <v>16040.691000000001</v>
      </c>
      <c r="H329" s="170">
        <v>53538.692000000003</v>
      </c>
      <c r="I329" s="170">
        <f t="shared" si="29"/>
        <v>69579.383000000002</v>
      </c>
      <c r="J329" s="170">
        <f t="shared" si="30"/>
        <v>-67578.17</v>
      </c>
      <c r="K329" s="170">
        <f t="shared" si="32"/>
        <v>3386.1472081218276</v>
      </c>
      <c r="L329" s="170">
        <f t="shared" si="32"/>
        <v>27141.609137055839</v>
      </c>
      <c r="M329" s="170">
        <f t="shared" si="32"/>
        <v>90590.003384094758</v>
      </c>
      <c r="N329" s="170">
        <f t="shared" si="32"/>
        <v>117731.6125211506</v>
      </c>
      <c r="O329" s="170">
        <f t="shared" si="32"/>
        <v>-114345.46531302876</v>
      </c>
    </row>
    <row r="330" spans="1:15">
      <c r="A330" s="193" t="s">
        <v>247</v>
      </c>
      <c r="B330" s="193">
        <f t="shared" si="28"/>
        <v>6710</v>
      </c>
      <c r="C330" s="193" t="s">
        <v>785</v>
      </c>
      <c r="D330" s="193" t="s">
        <v>147</v>
      </c>
      <c r="E330" s="194">
        <v>540</v>
      </c>
      <c r="F330" s="194">
        <v>15835.313</v>
      </c>
      <c r="G330" s="194">
        <v>35662.030999999995</v>
      </c>
      <c r="H330" s="194">
        <v>66725.02900000001</v>
      </c>
      <c r="I330" s="194">
        <f t="shared" si="29"/>
        <v>102387.06</v>
      </c>
      <c r="J330" s="194">
        <f t="shared" si="30"/>
        <v>-86551.747000000003</v>
      </c>
      <c r="K330" s="194">
        <f t="shared" si="32"/>
        <v>29324.653703703701</v>
      </c>
      <c r="L330" s="194">
        <f t="shared" si="32"/>
        <v>66040.79814814814</v>
      </c>
      <c r="M330" s="194">
        <f t="shared" si="32"/>
        <v>123564.86851851853</v>
      </c>
      <c r="N330" s="194">
        <f t="shared" si="32"/>
        <v>189605.66666666666</v>
      </c>
      <c r="O330" s="194">
        <f t="shared" si="32"/>
        <v>-160281.01296296297</v>
      </c>
    </row>
    <row r="331" spans="1:15">
      <c r="A331" s="165" t="s">
        <v>247</v>
      </c>
      <c r="B331" s="165">
        <f t="shared" si="28"/>
        <v>8719</v>
      </c>
      <c r="C331" s="165" t="s">
        <v>218</v>
      </c>
      <c r="D331" s="165" t="s">
        <v>163</v>
      </c>
      <c r="E331" s="170">
        <v>539</v>
      </c>
      <c r="F331" s="170">
        <v>22579.075000000001</v>
      </c>
      <c r="G331" s="170">
        <v>72702.91</v>
      </c>
      <c r="H331" s="170">
        <v>93874.905999999988</v>
      </c>
      <c r="I331" s="170">
        <f t="shared" si="29"/>
        <v>166577.81599999999</v>
      </c>
      <c r="J331" s="170">
        <f t="shared" si="30"/>
        <v>-143998.74099999998</v>
      </c>
      <c r="K331" s="170">
        <f t="shared" si="32"/>
        <v>41890.677179962891</v>
      </c>
      <c r="L331" s="170">
        <f t="shared" si="32"/>
        <v>134884.8051948052</v>
      </c>
      <c r="M331" s="170">
        <f t="shared" si="32"/>
        <v>174164.94619666046</v>
      </c>
      <c r="N331" s="170">
        <f t="shared" si="32"/>
        <v>309049.75139146566</v>
      </c>
      <c r="O331" s="170">
        <f t="shared" si="32"/>
        <v>-267159.07421150274</v>
      </c>
    </row>
    <row r="332" spans="1:15">
      <c r="A332" s="193" t="s">
        <v>247</v>
      </c>
      <c r="B332" s="193">
        <f t="shared" si="28"/>
        <v>6601</v>
      </c>
      <c r="C332" s="193" t="s">
        <v>220</v>
      </c>
      <c r="D332" s="193" t="s">
        <v>143</v>
      </c>
      <c r="E332" s="194">
        <v>491</v>
      </c>
      <c r="F332" s="194">
        <v>0</v>
      </c>
      <c r="G332" s="194">
        <v>22117.606</v>
      </c>
      <c r="H332" s="194">
        <v>9615.509</v>
      </c>
      <c r="I332" s="194">
        <f t="shared" si="29"/>
        <v>31733.114999999998</v>
      </c>
      <c r="J332" s="194">
        <f t="shared" si="30"/>
        <v>-31733.114999999998</v>
      </c>
      <c r="K332" s="194">
        <f t="shared" si="32"/>
        <v>0</v>
      </c>
      <c r="L332" s="194">
        <f t="shared" si="32"/>
        <v>45046.040733197558</v>
      </c>
      <c r="M332" s="194">
        <f t="shared" si="32"/>
        <v>19583.521384928717</v>
      </c>
      <c r="N332" s="194">
        <f t="shared" si="32"/>
        <v>64629.562118126276</v>
      </c>
      <c r="O332" s="194">
        <f t="shared" si="32"/>
        <v>-64629.562118126276</v>
      </c>
    </row>
    <row r="333" spans="1:15">
      <c r="A333" s="165" t="s">
        <v>247</v>
      </c>
      <c r="B333" s="165">
        <f t="shared" si="28"/>
        <v>5609</v>
      </c>
      <c r="C333" s="165" t="s">
        <v>219</v>
      </c>
      <c r="D333" s="165" t="s">
        <v>136</v>
      </c>
      <c r="E333" s="170">
        <v>457</v>
      </c>
      <c r="F333" s="170">
        <v>12435.717000000001</v>
      </c>
      <c r="G333" s="170">
        <v>45870.482000000004</v>
      </c>
      <c r="H333" s="170">
        <v>31484.602999999999</v>
      </c>
      <c r="I333" s="170">
        <f t="shared" si="29"/>
        <v>77355.085000000006</v>
      </c>
      <c r="J333" s="170">
        <f t="shared" si="30"/>
        <v>-64919.368000000002</v>
      </c>
      <c r="K333" s="170">
        <f t="shared" si="32"/>
        <v>27211.63457330416</v>
      </c>
      <c r="L333" s="170">
        <f t="shared" si="32"/>
        <v>100373.04595185997</v>
      </c>
      <c r="M333" s="170">
        <f t="shared" si="32"/>
        <v>68894.098468271332</v>
      </c>
      <c r="N333" s="170">
        <f t="shared" si="32"/>
        <v>169267.14442013131</v>
      </c>
      <c r="O333" s="170">
        <f t="shared" si="32"/>
        <v>-142055.50984682713</v>
      </c>
    </row>
    <row r="334" spans="1:15">
      <c r="A334" s="193" t="s">
        <v>247</v>
      </c>
      <c r="B334" s="193">
        <f t="shared" si="28"/>
        <v>4911</v>
      </c>
      <c r="C334" s="193" t="s">
        <v>221</v>
      </c>
      <c r="D334" s="193" t="s">
        <v>134</v>
      </c>
      <c r="E334" s="194">
        <v>414</v>
      </c>
      <c r="F334" s="194">
        <v>20836.959000000003</v>
      </c>
      <c r="G334" s="194">
        <v>60258.602000000006</v>
      </c>
      <c r="H334" s="194">
        <v>57511.853999999999</v>
      </c>
      <c r="I334" s="194">
        <f t="shared" si="29"/>
        <v>117770.45600000001</v>
      </c>
      <c r="J334" s="194">
        <f t="shared" si="30"/>
        <v>-96933.497000000003</v>
      </c>
      <c r="K334" s="194">
        <f t="shared" si="32"/>
        <v>50330.818840579719</v>
      </c>
      <c r="L334" s="194">
        <f t="shared" si="32"/>
        <v>145552.17874396138</v>
      </c>
      <c r="M334" s="194">
        <f t="shared" si="32"/>
        <v>138917.52173913043</v>
      </c>
      <c r="N334" s="194">
        <f t="shared" si="32"/>
        <v>284469.70048309182</v>
      </c>
      <c r="O334" s="194">
        <f t="shared" si="32"/>
        <v>-234138.88164251207</v>
      </c>
    </row>
    <row r="335" spans="1:15">
      <c r="A335" s="165" t="s">
        <v>247</v>
      </c>
      <c r="B335" s="165">
        <f t="shared" si="28"/>
        <v>6602</v>
      </c>
      <c r="C335" s="165" t="s">
        <v>222</v>
      </c>
      <c r="D335" s="165" t="s">
        <v>144</v>
      </c>
      <c r="E335" s="170">
        <v>396</v>
      </c>
      <c r="F335" s="170">
        <v>12314.797999999999</v>
      </c>
      <c r="G335" s="170">
        <v>30693.962999999996</v>
      </c>
      <c r="H335" s="170">
        <v>50483.60100000001</v>
      </c>
      <c r="I335" s="170">
        <f t="shared" si="29"/>
        <v>81177.564000000013</v>
      </c>
      <c r="J335" s="170">
        <f t="shared" si="30"/>
        <v>-68862.766000000018</v>
      </c>
      <c r="K335" s="170">
        <f t="shared" si="32"/>
        <v>31097.974747474746</v>
      </c>
      <c r="L335" s="170">
        <f t="shared" si="32"/>
        <v>77510.007575757569</v>
      </c>
      <c r="M335" s="170">
        <f t="shared" si="32"/>
        <v>127483.84090909093</v>
      </c>
      <c r="N335" s="170">
        <f t="shared" si="32"/>
        <v>204993.84848484851</v>
      </c>
      <c r="O335" s="170">
        <f t="shared" si="32"/>
        <v>-173895.8737373738</v>
      </c>
    </row>
    <row r="336" spans="1:15">
      <c r="A336" s="193" t="s">
        <v>247</v>
      </c>
      <c r="B336" s="193">
        <f t="shared" si="28"/>
        <v>8610</v>
      </c>
      <c r="C336" s="193" t="s">
        <v>223</v>
      </c>
      <c r="D336" s="193" t="s">
        <v>157</v>
      </c>
      <c r="E336" s="194">
        <v>293</v>
      </c>
      <c r="F336" s="194">
        <v>0</v>
      </c>
      <c r="G336" s="194"/>
      <c r="H336" s="194">
        <v>36998.463000000003</v>
      </c>
      <c r="I336" s="194">
        <f t="shared" si="29"/>
        <v>36998.463000000003</v>
      </c>
      <c r="J336" s="194">
        <f t="shared" si="30"/>
        <v>-36998.463000000003</v>
      </c>
      <c r="K336" s="194">
        <f t="shared" si="32"/>
        <v>0</v>
      </c>
      <c r="L336" s="194">
        <f t="shared" si="32"/>
        <v>0</v>
      </c>
      <c r="M336" s="194">
        <f t="shared" si="32"/>
        <v>126274.61774744029</v>
      </c>
      <c r="N336" s="194">
        <f t="shared" si="32"/>
        <v>126274.61774744029</v>
      </c>
      <c r="O336" s="194">
        <f t="shared" si="32"/>
        <v>-126274.61774744029</v>
      </c>
    </row>
    <row r="337" spans="1:15">
      <c r="A337" s="165" t="s">
        <v>247</v>
      </c>
      <c r="B337" s="165">
        <f t="shared" si="28"/>
        <v>1606</v>
      </c>
      <c r="C337" s="165" t="s">
        <v>225</v>
      </c>
      <c r="D337" s="165" t="s">
        <v>113</v>
      </c>
      <c r="E337" s="170">
        <v>269</v>
      </c>
      <c r="F337" s="170">
        <v>0</v>
      </c>
      <c r="G337" s="170">
        <v>1477.9</v>
      </c>
      <c r="H337" s="170">
        <v>309.279</v>
      </c>
      <c r="I337" s="170">
        <f t="shared" si="29"/>
        <v>1787.1790000000001</v>
      </c>
      <c r="J337" s="170">
        <f t="shared" si="30"/>
        <v>-1787.1790000000001</v>
      </c>
      <c r="K337" s="170">
        <f t="shared" si="32"/>
        <v>0</v>
      </c>
      <c r="L337" s="170">
        <f t="shared" si="32"/>
        <v>5494.0520446096662</v>
      </c>
      <c r="M337" s="170">
        <f t="shared" si="32"/>
        <v>1149.7360594795539</v>
      </c>
      <c r="N337" s="170">
        <f t="shared" si="32"/>
        <v>6643.7881040892198</v>
      </c>
      <c r="O337" s="170">
        <f t="shared" si="32"/>
        <v>-6643.7881040892198</v>
      </c>
    </row>
    <row r="338" spans="1:15">
      <c r="A338" s="193" t="s">
        <v>247</v>
      </c>
      <c r="B338" s="193">
        <f t="shared" si="28"/>
        <v>4604</v>
      </c>
      <c r="C338" s="193" t="s">
        <v>224</v>
      </c>
      <c r="D338" s="193" t="s">
        <v>129</v>
      </c>
      <c r="E338" s="194">
        <v>250</v>
      </c>
      <c r="F338" s="194">
        <v>20097.152999999998</v>
      </c>
      <c r="G338" s="194">
        <v>43465.413</v>
      </c>
      <c r="H338" s="194">
        <v>55884.771000000001</v>
      </c>
      <c r="I338" s="194">
        <f t="shared" si="29"/>
        <v>99350.184000000008</v>
      </c>
      <c r="J338" s="194">
        <f t="shared" si="30"/>
        <v>-79253.031000000017</v>
      </c>
      <c r="K338" s="194">
        <f t="shared" si="32"/>
        <v>80388.611999999994</v>
      </c>
      <c r="L338" s="194">
        <f t="shared" si="32"/>
        <v>173861.652</v>
      </c>
      <c r="M338" s="194">
        <f t="shared" si="32"/>
        <v>223539.084</v>
      </c>
      <c r="N338" s="194">
        <f t="shared" si="32"/>
        <v>397400.73600000003</v>
      </c>
      <c r="O338" s="194">
        <f t="shared" si="32"/>
        <v>-317012.12400000007</v>
      </c>
    </row>
    <row r="339" spans="1:15">
      <c r="A339" s="165" t="s">
        <v>247</v>
      </c>
      <c r="B339" s="165">
        <f t="shared" si="28"/>
        <v>4502</v>
      </c>
      <c r="C339" s="165" t="s">
        <v>226</v>
      </c>
      <c r="D339" s="165" t="s">
        <v>128</v>
      </c>
      <c r="E339" s="170">
        <v>236</v>
      </c>
      <c r="F339" s="170">
        <v>13175.607000000002</v>
      </c>
      <c r="G339" s="170">
        <v>37973.457999999999</v>
      </c>
      <c r="H339" s="170">
        <v>23607.159999999996</v>
      </c>
      <c r="I339" s="170">
        <f t="shared" si="29"/>
        <v>61580.617999999995</v>
      </c>
      <c r="J339" s="170">
        <f t="shared" si="30"/>
        <v>-48405.010999999991</v>
      </c>
      <c r="K339" s="170">
        <f t="shared" si="32"/>
        <v>55828.843220338989</v>
      </c>
      <c r="L339" s="170">
        <f t="shared" si="32"/>
        <v>160904.48305084746</v>
      </c>
      <c r="M339" s="170">
        <f t="shared" si="32"/>
        <v>100030.33898305082</v>
      </c>
      <c r="N339" s="170">
        <f t="shared" si="32"/>
        <v>260934.82203389829</v>
      </c>
      <c r="O339" s="170">
        <f t="shared" si="32"/>
        <v>-205105.97881355928</v>
      </c>
    </row>
    <row r="340" spans="1:15">
      <c r="A340" s="193" t="s">
        <v>247</v>
      </c>
      <c r="B340" s="193">
        <f t="shared" si="28"/>
        <v>4803</v>
      </c>
      <c r="C340" s="193" t="s">
        <v>227</v>
      </c>
      <c r="D340" s="193" t="s">
        <v>131</v>
      </c>
      <c r="E340" s="194">
        <v>219</v>
      </c>
      <c r="F340" s="194">
        <v>510.83100000000002</v>
      </c>
      <c r="G340" s="194">
        <v>3599.1189999999997</v>
      </c>
      <c r="H340" s="194">
        <v>4075.2290000000003</v>
      </c>
      <c r="I340" s="194">
        <f t="shared" si="29"/>
        <v>7674.348</v>
      </c>
      <c r="J340" s="194">
        <f t="shared" si="30"/>
        <v>-7163.5169999999998</v>
      </c>
      <c r="K340" s="194">
        <f t="shared" si="32"/>
        <v>2332.5616438356165</v>
      </c>
      <c r="L340" s="194">
        <f t="shared" si="32"/>
        <v>16434.333333333332</v>
      </c>
      <c r="M340" s="194">
        <f t="shared" si="32"/>
        <v>18608.351598173518</v>
      </c>
      <c r="N340" s="194">
        <f t="shared" si="32"/>
        <v>35042.684931506847</v>
      </c>
      <c r="O340" s="194">
        <f t="shared" si="32"/>
        <v>-32710.123287671231</v>
      </c>
    </row>
    <row r="341" spans="1:15">
      <c r="A341" s="165" t="s">
        <v>247</v>
      </c>
      <c r="B341" s="165">
        <f t="shared" si="28"/>
        <v>3713</v>
      </c>
      <c r="C341" s="165" t="s">
        <v>228</v>
      </c>
      <c r="D341" s="165" t="s">
        <v>123</v>
      </c>
      <c r="E341" s="170">
        <v>123</v>
      </c>
      <c r="F341" s="170">
        <v>0</v>
      </c>
      <c r="G341" s="170"/>
      <c r="H341" s="170">
        <v>439</v>
      </c>
      <c r="I341" s="170">
        <f t="shared" si="29"/>
        <v>439</v>
      </c>
      <c r="J341" s="170">
        <f t="shared" si="30"/>
        <v>-439</v>
      </c>
      <c r="K341" s="170">
        <f t="shared" si="32"/>
        <v>0</v>
      </c>
      <c r="L341" s="170">
        <f t="shared" si="32"/>
        <v>0</v>
      </c>
      <c r="M341" s="170">
        <f t="shared" si="32"/>
        <v>3569.1056910569109</v>
      </c>
      <c r="N341" s="170">
        <f t="shared" si="32"/>
        <v>3569.1056910569109</v>
      </c>
      <c r="O341" s="170">
        <f t="shared" si="32"/>
        <v>-3569.1056910569109</v>
      </c>
    </row>
    <row r="342" spans="1:15">
      <c r="A342" s="193" t="s">
        <v>247</v>
      </c>
      <c r="B342" s="193">
        <f t="shared" si="28"/>
        <v>4902</v>
      </c>
      <c r="C342" s="193" t="s">
        <v>229</v>
      </c>
      <c r="D342" s="193" t="s">
        <v>133</v>
      </c>
      <c r="E342" s="194">
        <v>104</v>
      </c>
      <c r="F342" s="194">
        <v>1971.6000000000001</v>
      </c>
      <c r="G342" s="194">
        <v>11927.398000000001</v>
      </c>
      <c r="H342" s="194">
        <v>12745.372000000001</v>
      </c>
      <c r="I342" s="194">
        <f t="shared" si="29"/>
        <v>24672.770000000004</v>
      </c>
      <c r="J342" s="194">
        <f t="shared" si="30"/>
        <v>-22701.170000000006</v>
      </c>
      <c r="K342" s="194">
        <f t="shared" si="32"/>
        <v>18957.692307692309</v>
      </c>
      <c r="L342" s="194">
        <f t="shared" si="32"/>
        <v>114686.51923076923</v>
      </c>
      <c r="M342" s="194">
        <f t="shared" si="32"/>
        <v>122551.65384615386</v>
      </c>
      <c r="N342" s="194">
        <f t="shared" si="32"/>
        <v>237238.17307692312</v>
      </c>
      <c r="O342" s="194">
        <f t="shared" si="32"/>
        <v>-218280.48076923081</v>
      </c>
    </row>
    <row r="343" spans="1:15">
      <c r="A343" s="165" t="s">
        <v>247</v>
      </c>
      <c r="B343" s="165">
        <f t="shared" si="28"/>
        <v>7505</v>
      </c>
      <c r="C343" s="165" t="s">
        <v>230</v>
      </c>
      <c r="D343" s="165" t="s">
        <v>151</v>
      </c>
      <c r="E343" s="170">
        <v>95</v>
      </c>
      <c r="F343" s="170">
        <v>0</v>
      </c>
      <c r="G343" s="170"/>
      <c r="H343" s="170">
        <v>239.6</v>
      </c>
      <c r="I343" s="170">
        <f t="shared" si="29"/>
        <v>239.6</v>
      </c>
      <c r="J343" s="170">
        <f t="shared" si="30"/>
        <v>-239.6</v>
      </c>
      <c r="K343" s="170">
        <f t="shared" si="32"/>
        <v>0</v>
      </c>
      <c r="L343" s="170">
        <f t="shared" si="32"/>
        <v>0</v>
      </c>
      <c r="M343" s="170">
        <f t="shared" si="32"/>
        <v>2522.105263157895</v>
      </c>
      <c r="N343" s="170">
        <f t="shared" si="32"/>
        <v>2522.105263157895</v>
      </c>
      <c r="O343" s="170">
        <f t="shared" si="32"/>
        <v>-2522.105263157895</v>
      </c>
    </row>
    <row r="344" spans="1:15">
      <c r="A344" s="193" t="s">
        <v>247</v>
      </c>
      <c r="B344" s="193">
        <f t="shared" si="28"/>
        <v>5611</v>
      </c>
      <c r="C344" s="193" t="s">
        <v>231</v>
      </c>
      <c r="D344" s="193" t="s">
        <v>137</v>
      </c>
      <c r="E344" s="194">
        <v>86</v>
      </c>
      <c r="F344" s="194">
        <v>0</v>
      </c>
      <c r="G344" s="194"/>
      <c r="H344" s="194">
        <v>1829</v>
      </c>
      <c r="I344" s="194">
        <f t="shared" si="29"/>
        <v>1829</v>
      </c>
      <c r="J344" s="194">
        <f t="shared" si="30"/>
        <v>-1829</v>
      </c>
      <c r="K344" s="194">
        <f t="shared" si="32"/>
        <v>0</v>
      </c>
      <c r="L344" s="194">
        <f t="shared" si="32"/>
        <v>0</v>
      </c>
      <c r="M344" s="194">
        <f t="shared" si="32"/>
        <v>21267.441860465115</v>
      </c>
      <c r="N344" s="194">
        <f t="shared" si="32"/>
        <v>21267.441860465115</v>
      </c>
      <c r="O344" s="194">
        <f t="shared" si="32"/>
        <v>-21267.441860465115</v>
      </c>
    </row>
    <row r="345" spans="1:15">
      <c r="A345" s="165" t="s">
        <v>247</v>
      </c>
      <c r="B345" s="165">
        <f t="shared" si="28"/>
        <v>4901</v>
      </c>
      <c r="C345" s="165" t="s">
        <v>234</v>
      </c>
      <c r="D345" s="165" t="s">
        <v>132</v>
      </c>
      <c r="E345" s="170">
        <v>53</v>
      </c>
      <c r="F345" s="170">
        <v>0</v>
      </c>
      <c r="G345" s="170"/>
      <c r="H345" s="170"/>
      <c r="I345" s="170">
        <f t="shared" si="29"/>
        <v>0</v>
      </c>
      <c r="J345" s="170">
        <f t="shared" si="30"/>
        <v>0</v>
      </c>
      <c r="K345" s="170">
        <f t="shared" si="32"/>
        <v>0</v>
      </c>
      <c r="L345" s="170">
        <f t="shared" si="32"/>
        <v>0</v>
      </c>
      <c r="M345" s="170">
        <f t="shared" si="32"/>
        <v>0</v>
      </c>
      <c r="N345" s="170">
        <f t="shared" si="32"/>
        <v>0</v>
      </c>
      <c r="O345" s="170">
        <f t="shared" si="32"/>
        <v>0</v>
      </c>
    </row>
    <row r="346" spans="1:15">
      <c r="A346" s="193" t="s">
        <v>247</v>
      </c>
      <c r="B346" s="193">
        <f t="shared" si="28"/>
        <v>3506</v>
      </c>
      <c r="C346" s="193" t="s">
        <v>232</v>
      </c>
      <c r="D346" s="193" t="s">
        <v>119</v>
      </c>
      <c r="E346" s="194">
        <v>52</v>
      </c>
      <c r="F346" s="194">
        <v>32.435000000000002</v>
      </c>
      <c r="G346" s="194"/>
      <c r="H346" s="194">
        <v>1761.3409999999999</v>
      </c>
      <c r="I346" s="194">
        <f t="shared" si="29"/>
        <v>1761.3409999999999</v>
      </c>
      <c r="J346" s="194">
        <f t="shared" si="30"/>
        <v>-1728.9059999999999</v>
      </c>
      <c r="K346" s="194">
        <f t="shared" si="32"/>
        <v>623.75</v>
      </c>
      <c r="L346" s="194">
        <f t="shared" si="32"/>
        <v>0</v>
      </c>
      <c r="M346" s="194">
        <f t="shared" si="32"/>
        <v>33871.942307692305</v>
      </c>
      <c r="N346" s="194">
        <f t="shared" si="32"/>
        <v>33871.942307692305</v>
      </c>
      <c r="O346" s="194">
        <f t="shared" si="32"/>
        <v>-33248.192307692305</v>
      </c>
    </row>
    <row r="347" spans="1:15">
      <c r="A347" s="165" t="s">
        <v>247</v>
      </c>
      <c r="B347" s="165">
        <f t="shared" si="28"/>
        <v>6611</v>
      </c>
      <c r="C347" s="165" t="s">
        <v>233</v>
      </c>
      <c r="D347" s="165" t="s">
        <v>145</v>
      </c>
      <c r="E347" s="170">
        <v>52</v>
      </c>
      <c r="F347" s="170">
        <v>0</v>
      </c>
      <c r="G347" s="170"/>
      <c r="H347" s="170">
        <v>583</v>
      </c>
      <c r="I347" s="170">
        <f t="shared" si="29"/>
        <v>583</v>
      </c>
      <c r="J347" s="170">
        <f t="shared" si="30"/>
        <v>-583</v>
      </c>
      <c r="K347" s="170">
        <f t="shared" si="32"/>
        <v>0</v>
      </c>
      <c r="L347" s="170">
        <f t="shared" si="32"/>
        <v>0</v>
      </c>
      <c r="M347" s="170">
        <f t="shared" si="32"/>
        <v>11211.538461538461</v>
      </c>
      <c r="N347" s="170">
        <f t="shared" si="32"/>
        <v>11211.538461538461</v>
      </c>
      <c r="O347" s="170">
        <f t="shared" si="32"/>
        <v>-11211.538461538461</v>
      </c>
    </row>
    <row r="348" spans="1:15"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</row>
    <row r="349" spans="1:15" s="177" customFormat="1">
      <c r="E349" s="178">
        <f>SUM(E284:E347)</f>
        <v>383726</v>
      </c>
      <c r="F349" s="178">
        <f t="shared" ref="F349:J349" si="33">SUM(F284:F347)</f>
        <v>13174144.576999998</v>
      </c>
      <c r="G349" s="178">
        <f t="shared" si="33"/>
        <v>18781320.264999993</v>
      </c>
      <c r="H349" s="178">
        <f t="shared" si="33"/>
        <v>39262754.517000005</v>
      </c>
      <c r="I349" s="178">
        <f t="shared" si="33"/>
        <v>58044074.782000005</v>
      </c>
      <c r="J349" s="178">
        <f t="shared" si="33"/>
        <v>-44869930.205000013</v>
      </c>
      <c r="K349" s="178">
        <f t="shared" ref="K349:O349" si="34">(F349/$E349)*1000</f>
        <v>34332.16559993328</v>
      </c>
      <c r="L349" s="178">
        <f t="shared" si="34"/>
        <v>48944.612210275023</v>
      </c>
      <c r="M349" s="178">
        <f t="shared" si="34"/>
        <v>102319.76597103143</v>
      </c>
      <c r="N349" s="178">
        <f t="shared" si="34"/>
        <v>151264.37818130644</v>
      </c>
      <c r="O349" s="178">
        <f t="shared" si="34"/>
        <v>-116932.21258137321</v>
      </c>
    </row>
    <row r="350" spans="1:15"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</row>
    <row r="351" spans="1:15">
      <c r="D351" s="22" t="s">
        <v>76</v>
      </c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</row>
    <row r="352" spans="1:15">
      <c r="D352" s="30" t="s">
        <v>168</v>
      </c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</row>
    <row r="353" spans="1:15">
      <c r="A353" s="193" t="s">
        <v>248</v>
      </c>
      <c r="B353" s="193">
        <f t="shared" ref="B353:B416" si="35">(LEFT(C353,4))*1</f>
        <v>0</v>
      </c>
      <c r="C353" s="193" t="s">
        <v>178</v>
      </c>
      <c r="D353" s="193" t="s">
        <v>9</v>
      </c>
      <c r="E353" s="194">
        <v>136894</v>
      </c>
      <c r="F353" s="194">
        <v>0</v>
      </c>
      <c r="G353" s="194"/>
      <c r="H353" s="194">
        <v>1405612.6159999999</v>
      </c>
      <c r="I353" s="194">
        <f t="shared" ref="I353:I416" si="36">G353+H353</f>
        <v>1405612.6159999999</v>
      </c>
      <c r="J353" s="194">
        <f t="shared" ref="J353:J416" si="37">F353-I353</f>
        <v>-1405612.6159999999</v>
      </c>
      <c r="K353" s="194">
        <f t="shared" ref="K353:O384" si="38">(F353/$E353)*1000</f>
        <v>0</v>
      </c>
      <c r="L353" s="194">
        <f t="shared" si="38"/>
        <v>0</v>
      </c>
      <c r="M353" s="194">
        <f t="shared" si="38"/>
        <v>10267.890601487281</v>
      </c>
      <c r="N353" s="194">
        <f t="shared" si="38"/>
        <v>10267.890601487281</v>
      </c>
      <c r="O353" s="194">
        <f t="shared" si="38"/>
        <v>-10267.890601487281</v>
      </c>
    </row>
    <row r="354" spans="1:15">
      <c r="A354" s="165" t="s">
        <v>248</v>
      </c>
      <c r="B354" s="165">
        <f t="shared" si="35"/>
        <v>1000</v>
      </c>
      <c r="C354" s="165" t="s">
        <v>179</v>
      </c>
      <c r="D354" s="165" t="s">
        <v>108</v>
      </c>
      <c r="E354" s="170">
        <v>39335</v>
      </c>
      <c r="F354" s="170">
        <v>0</v>
      </c>
      <c r="G354" s="170"/>
      <c r="H354" s="170">
        <v>435875.804</v>
      </c>
      <c r="I354" s="170">
        <f t="shared" si="36"/>
        <v>435875.804</v>
      </c>
      <c r="J354" s="170">
        <f t="shared" si="37"/>
        <v>-435875.804</v>
      </c>
      <c r="K354" s="170">
        <f t="shared" si="38"/>
        <v>0</v>
      </c>
      <c r="L354" s="170">
        <f t="shared" si="38"/>
        <v>0</v>
      </c>
      <c r="M354" s="170">
        <f t="shared" si="38"/>
        <v>11081.118698360238</v>
      </c>
      <c r="N354" s="170">
        <f t="shared" si="38"/>
        <v>11081.118698360238</v>
      </c>
      <c r="O354" s="170">
        <f t="shared" si="38"/>
        <v>-11081.118698360238</v>
      </c>
    </row>
    <row r="355" spans="1:15">
      <c r="A355" s="193" t="s">
        <v>248</v>
      </c>
      <c r="B355" s="193">
        <f t="shared" si="35"/>
        <v>1400</v>
      </c>
      <c r="C355" s="193" t="s">
        <v>180</v>
      </c>
      <c r="D355" s="193" t="s">
        <v>111</v>
      </c>
      <c r="E355" s="194">
        <v>30616</v>
      </c>
      <c r="F355" s="194">
        <v>0</v>
      </c>
      <c r="G355" s="194"/>
      <c r="H355" s="194">
        <v>330330.09299999999</v>
      </c>
      <c r="I355" s="194">
        <f t="shared" si="36"/>
        <v>330330.09299999999</v>
      </c>
      <c r="J355" s="194">
        <f t="shared" si="37"/>
        <v>-330330.09299999999</v>
      </c>
      <c r="K355" s="194">
        <f t="shared" si="38"/>
        <v>0</v>
      </c>
      <c r="L355" s="194">
        <f t="shared" si="38"/>
        <v>0</v>
      </c>
      <c r="M355" s="194">
        <f t="shared" si="38"/>
        <v>10789.459530964201</v>
      </c>
      <c r="N355" s="194">
        <f t="shared" si="38"/>
        <v>10789.459530964201</v>
      </c>
      <c r="O355" s="194">
        <f t="shared" si="38"/>
        <v>-10789.459530964201</v>
      </c>
    </row>
    <row r="356" spans="1:15">
      <c r="A356" s="165" t="s">
        <v>248</v>
      </c>
      <c r="B356" s="165">
        <f t="shared" si="35"/>
        <v>2000</v>
      </c>
      <c r="C356" s="165" t="s">
        <v>181</v>
      </c>
      <c r="D356" s="165" t="s">
        <v>114</v>
      </c>
      <c r="E356" s="170">
        <v>21957</v>
      </c>
      <c r="F356" s="170">
        <v>0</v>
      </c>
      <c r="G356" s="170"/>
      <c r="H356" s="170">
        <v>413788.58199999999</v>
      </c>
      <c r="I356" s="170">
        <f t="shared" si="36"/>
        <v>413788.58199999999</v>
      </c>
      <c r="J356" s="170">
        <f t="shared" si="37"/>
        <v>-413788.58199999999</v>
      </c>
      <c r="K356" s="170">
        <f t="shared" si="38"/>
        <v>0</v>
      </c>
      <c r="L356" s="170">
        <f t="shared" si="38"/>
        <v>0</v>
      </c>
      <c r="M356" s="170">
        <f t="shared" si="38"/>
        <v>18845.406111946075</v>
      </c>
      <c r="N356" s="170">
        <f t="shared" si="38"/>
        <v>18845.406111946075</v>
      </c>
      <c r="O356" s="170">
        <f t="shared" si="38"/>
        <v>-18845.406111946075</v>
      </c>
    </row>
    <row r="357" spans="1:15">
      <c r="A357" s="193" t="s">
        <v>248</v>
      </c>
      <c r="B357" s="193">
        <f t="shared" si="35"/>
        <v>6000</v>
      </c>
      <c r="C357" s="193" t="s">
        <v>698</v>
      </c>
      <c r="D357" s="193" t="s">
        <v>693</v>
      </c>
      <c r="E357" s="194">
        <v>19812</v>
      </c>
      <c r="F357" s="194">
        <v>437320.07</v>
      </c>
      <c r="G357" s="194">
        <v>620071.10200000007</v>
      </c>
      <c r="H357" s="194">
        <v>135226.16899999999</v>
      </c>
      <c r="I357" s="194">
        <f t="shared" si="36"/>
        <v>755297.27100000007</v>
      </c>
      <c r="J357" s="194">
        <f t="shared" si="37"/>
        <v>-317977.20100000006</v>
      </c>
      <c r="K357" s="194">
        <f t="shared" si="38"/>
        <v>22073.494346860491</v>
      </c>
      <c r="L357" s="194">
        <f t="shared" si="38"/>
        <v>31297.753987482338</v>
      </c>
      <c r="M357" s="194">
        <f t="shared" si="38"/>
        <v>6825.4678477690286</v>
      </c>
      <c r="N357" s="194">
        <f t="shared" si="38"/>
        <v>38123.221835251366</v>
      </c>
      <c r="O357" s="194">
        <f t="shared" si="38"/>
        <v>-16049.727488390879</v>
      </c>
    </row>
    <row r="358" spans="1:15">
      <c r="A358" s="165" t="s">
        <v>248</v>
      </c>
      <c r="B358" s="165">
        <f t="shared" si="35"/>
        <v>1300</v>
      </c>
      <c r="C358" s="165" t="s">
        <v>182</v>
      </c>
      <c r="D358" s="165" t="s">
        <v>110</v>
      </c>
      <c r="E358" s="170">
        <v>19088</v>
      </c>
      <c r="F358" s="170">
        <v>0</v>
      </c>
      <c r="G358" s="170"/>
      <c r="H358" s="170">
        <v>195859.101</v>
      </c>
      <c r="I358" s="170">
        <f t="shared" si="36"/>
        <v>195859.101</v>
      </c>
      <c r="J358" s="170">
        <f t="shared" si="37"/>
        <v>-195859.101</v>
      </c>
      <c r="K358" s="170">
        <f t="shared" si="38"/>
        <v>0</v>
      </c>
      <c r="L358" s="170">
        <f t="shared" si="38"/>
        <v>0</v>
      </c>
      <c r="M358" s="170">
        <f t="shared" si="38"/>
        <v>10260.849800922046</v>
      </c>
      <c r="N358" s="170">
        <f t="shared" si="38"/>
        <v>10260.849800922046</v>
      </c>
      <c r="O358" s="170">
        <f t="shared" si="38"/>
        <v>-10260.849800922046</v>
      </c>
    </row>
    <row r="359" spans="1:15">
      <c r="A359" s="193" t="s">
        <v>248</v>
      </c>
      <c r="B359" s="193">
        <f t="shared" si="35"/>
        <v>1604</v>
      </c>
      <c r="C359" s="193" t="s">
        <v>183</v>
      </c>
      <c r="D359" s="193" t="s">
        <v>112</v>
      </c>
      <c r="E359" s="194">
        <v>13403</v>
      </c>
      <c r="F359" s="194">
        <v>0</v>
      </c>
      <c r="G359" s="194"/>
      <c r="H359" s="194">
        <v>142991.74799999999</v>
      </c>
      <c r="I359" s="194">
        <f t="shared" si="36"/>
        <v>142991.74799999999</v>
      </c>
      <c r="J359" s="194">
        <f t="shared" si="37"/>
        <v>-142991.74799999999</v>
      </c>
      <c r="K359" s="194">
        <f t="shared" si="38"/>
        <v>0</v>
      </c>
      <c r="L359" s="194">
        <f t="shared" si="38"/>
        <v>0</v>
      </c>
      <c r="M359" s="194">
        <f t="shared" si="38"/>
        <v>10668.637469223308</v>
      </c>
      <c r="N359" s="194">
        <f t="shared" si="38"/>
        <v>10668.637469223308</v>
      </c>
      <c r="O359" s="194">
        <f t="shared" si="38"/>
        <v>-10668.637469223308</v>
      </c>
    </row>
    <row r="360" spans="1:15">
      <c r="A360" s="165" t="s">
        <v>248</v>
      </c>
      <c r="B360" s="165">
        <f t="shared" si="35"/>
        <v>8200</v>
      </c>
      <c r="C360" s="165" t="s">
        <v>184</v>
      </c>
      <c r="D360" s="165" t="s">
        <v>153</v>
      </c>
      <c r="E360" s="170">
        <v>11565</v>
      </c>
      <c r="F360" s="170">
        <v>0</v>
      </c>
      <c r="G360" s="170"/>
      <c r="H360" s="170">
        <v>181463.51599999997</v>
      </c>
      <c r="I360" s="170">
        <f t="shared" si="36"/>
        <v>181463.51599999997</v>
      </c>
      <c r="J360" s="170">
        <f t="shared" si="37"/>
        <v>-181463.51599999997</v>
      </c>
      <c r="K360" s="170">
        <f t="shared" si="38"/>
        <v>0</v>
      </c>
      <c r="L360" s="170">
        <f t="shared" si="38"/>
        <v>0</v>
      </c>
      <c r="M360" s="170">
        <f t="shared" si="38"/>
        <v>15690.749329874619</v>
      </c>
      <c r="N360" s="170">
        <f t="shared" si="38"/>
        <v>15690.749329874619</v>
      </c>
      <c r="O360" s="170">
        <f t="shared" si="38"/>
        <v>-15690.749329874619</v>
      </c>
    </row>
    <row r="361" spans="1:15">
      <c r="A361" s="193" t="s">
        <v>248</v>
      </c>
      <c r="B361" s="193">
        <f t="shared" si="35"/>
        <v>3000</v>
      </c>
      <c r="C361" s="193" t="s">
        <v>185</v>
      </c>
      <c r="D361" s="193" t="s">
        <v>118</v>
      </c>
      <c r="E361" s="194">
        <v>8071</v>
      </c>
      <c r="F361" s="194">
        <v>58845.045999999995</v>
      </c>
      <c r="G361" s="194">
        <v>125939.06600000001</v>
      </c>
      <c r="H361" s="194">
        <v>60424.150999999991</v>
      </c>
      <c r="I361" s="194">
        <f t="shared" si="36"/>
        <v>186363.217</v>
      </c>
      <c r="J361" s="194">
        <f t="shared" si="37"/>
        <v>-127518.171</v>
      </c>
      <c r="K361" s="194">
        <f t="shared" si="38"/>
        <v>7290.9238012637834</v>
      </c>
      <c r="L361" s="194">
        <f t="shared" si="38"/>
        <v>15603.898649485815</v>
      </c>
      <c r="M361" s="194">
        <f t="shared" si="38"/>
        <v>7486.5755172841027</v>
      </c>
      <c r="N361" s="194">
        <f t="shared" si="38"/>
        <v>23090.47416676992</v>
      </c>
      <c r="O361" s="194">
        <f t="shared" si="38"/>
        <v>-15799.550365506133</v>
      </c>
    </row>
    <row r="362" spans="1:15">
      <c r="A362" s="165" t="s">
        <v>248</v>
      </c>
      <c r="B362" s="165">
        <f t="shared" si="35"/>
        <v>7400</v>
      </c>
      <c r="C362" s="165" t="s">
        <v>187</v>
      </c>
      <c r="D362" s="165" t="s">
        <v>149</v>
      </c>
      <c r="E362" s="170">
        <v>5177</v>
      </c>
      <c r="F362" s="170">
        <v>19335.198</v>
      </c>
      <c r="G362" s="170">
        <v>111949.139</v>
      </c>
      <c r="H362" s="170">
        <v>59686.27399999999</v>
      </c>
      <c r="I362" s="170">
        <f t="shared" si="36"/>
        <v>171635.413</v>
      </c>
      <c r="J362" s="170">
        <f t="shared" si="37"/>
        <v>-152300.215</v>
      </c>
      <c r="K362" s="170">
        <f t="shared" si="38"/>
        <v>3734.8267336295153</v>
      </c>
      <c r="L362" s="170">
        <f t="shared" si="38"/>
        <v>21624.326637048482</v>
      </c>
      <c r="M362" s="170">
        <f t="shared" si="38"/>
        <v>11529.123816882362</v>
      </c>
      <c r="N362" s="170">
        <f t="shared" si="38"/>
        <v>33153.450453930855</v>
      </c>
      <c r="O362" s="170">
        <f t="shared" si="38"/>
        <v>-29418.623720301333</v>
      </c>
    </row>
    <row r="363" spans="1:15">
      <c r="A363" s="193" t="s">
        <v>248</v>
      </c>
      <c r="B363" s="193">
        <f t="shared" si="35"/>
        <v>7300</v>
      </c>
      <c r="C363" s="193" t="s">
        <v>186</v>
      </c>
      <c r="D363" s="193" t="s">
        <v>148</v>
      </c>
      <c r="E363" s="194">
        <v>5163</v>
      </c>
      <c r="F363" s="194">
        <v>372400.99699999997</v>
      </c>
      <c r="G363" s="194">
        <v>526151.97499999998</v>
      </c>
      <c r="H363" s="194">
        <v>149221.465</v>
      </c>
      <c r="I363" s="194">
        <f t="shared" si="36"/>
        <v>675373.44</v>
      </c>
      <c r="J363" s="194">
        <f t="shared" si="37"/>
        <v>-302972.44299999997</v>
      </c>
      <c r="K363" s="194">
        <f t="shared" si="38"/>
        <v>72128.800503583174</v>
      </c>
      <c r="L363" s="194">
        <f t="shared" si="38"/>
        <v>101908.18806895216</v>
      </c>
      <c r="M363" s="194">
        <f t="shared" si="38"/>
        <v>28902.085028084446</v>
      </c>
      <c r="N363" s="194">
        <f t="shared" si="38"/>
        <v>130810.2730970366</v>
      </c>
      <c r="O363" s="194">
        <f t="shared" si="38"/>
        <v>-58681.472593453414</v>
      </c>
    </row>
    <row r="364" spans="1:15">
      <c r="A364" s="165" t="s">
        <v>248</v>
      </c>
      <c r="B364" s="165">
        <f t="shared" si="35"/>
        <v>1100</v>
      </c>
      <c r="C364" s="165" t="s">
        <v>269</v>
      </c>
      <c r="D364" s="165" t="s">
        <v>109</v>
      </c>
      <c r="E364" s="170">
        <v>4572</v>
      </c>
      <c r="F364" s="170">
        <v>0</v>
      </c>
      <c r="G364" s="170"/>
      <c r="H364" s="170">
        <v>52922.799999999996</v>
      </c>
      <c r="I364" s="170">
        <f t="shared" si="36"/>
        <v>52922.799999999996</v>
      </c>
      <c r="J364" s="170">
        <f t="shared" si="37"/>
        <v>-52922.799999999996</v>
      </c>
      <c r="K364" s="170">
        <f t="shared" si="38"/>
        <v>0</v>
      </c>
      <c r="L364" s="170">
        <f t="shared" si="38"/>
        <v>0</v>
      </c>
      <c r="M364" s="170">
        <f t="shared" si="38"/>
        <v>11575.415573053368</v>
      </c>
      <c r="N364" s="170">
        <f t="shared" si="38"/>
        <v>11575.415573053368</v>
      </c>
      <c r="O364" s="170">
        <f t="shared" si="38"/>
        <v>-11575.415573053368</v>
      </c>
    </row>
    <row r="365" spans="1:15">
      <c r="A365" s="193" t="s">
        <v>248</v>
      </c>
      <c r="B365" s="193">
        <f t="shared" si="35"/>
        <v>8000</v>
      </c>
      <c r="C365" s="193" t="s">
        <v>188</v>
      </c>
      <c r="D365" s="193" t="s">
        <v>152</v>
      </c>
      <c r="E365" s="194">
        <v>4444</v>
      </c>
      <c r="F365" s="194">
        <v>2659.299</v>
      </c>
      <c r="G365" s="194">
        <v>39276.981999999996</v>
      </c>
      <c r="H365" s="194">
        <v>26379.475000000002</v>
      </c>
      <c r="I365" s="194">
        <f t="shared" si="36"/>
        <v>65656.456999999995</v>
      </c>
      <c r="J365" s="194">
        <f t="shared" si="37"/>
        <v>-62997.157999999996</v>
      </c>
      <c r="K365" s="194">
        <f t="shared" si="38"/>
        <v>598.40211521152116</v>
      </c>
      <c r="L365" s="194">
        <f t="shared" si="38"/>
        <v>8838.2047704770466</v>
      </c>
      <c r="M365" s="194">
        <f t="shared" si="38"/>
        <v>5935.9754725472558</v>
      </c>
      <c r="N365" s="194">
        <f t="shared" si="38"/>
        <v>14774.180243024301</v>
      </c>
      <c r="O365" s="194">
        <f t="shared" si="38"/>
        <v>-14175.77812781278</v>
      </c>
    </row>
    <row r="366" spans="1:15">
      <c r="A366" s="165" t="s">
        <v>248</v>
      </c>
      <c r="B366" s="165">
        <f t="shared" si="35"/>
        <v>5716</v>
      </c>
      <c r="C366" s="165" t="s">
        <v>781</v>
      </c>
      <c r="D366" s="165" t="s">
        <v>780</v>
      </c>
      <c r="E366" s="170">
        <v>4276</v>
      </c>
      <c r="F366" s="170">
        <v>67912.447</v>
      </c>
      <c r="G366" s="170">
        <v>132762.77600000001</v>
      </c>
      <c r="H366" s="170">
        <v>45769.101999999999</v>
      </c>
      <c r="I366" s="170">
        <f t="shared" si="36"/>
        <v>178531.87800000003</v>
      </c>
      <c r="J366" s="170">
        <f t="shared" si="37"/>
        <v>-110619.43100000003</v>
      </c>
      <c r="K366" s="170">
        <f t="shared" si="38"/>
        <v>15882.237371375117</v>
      </c>
      <c r="L366" s="170">
        <f t="shared" si="38"/>
        <v>31048.357343311509</v>
      </c>
      <c r="M366" s="170">
        <f t="shared" si="38"/>
        <v>10703.718896164639</v>
      </c>
      <c r="N366" s="170">
        <f t="shared" si="38"/>
        <v>41752.076239476155</v>
      </c>
      <c r="O366" s="170">
        <f t="shared" si="38"/>
        <v>-25869.838868101033</v>
      </c>
    </row>
    <row r="367" spans="1:15">
      <c r="A367" s="193" t="s">
        <v>248</v>
      </c>
      <c r="B367" s="193">
        <f t="shared" si="35"/>
        <v>3609</v>
      </c>
      <c r="C367" s="193" t="s">
        <v>190</v>
      </c>
      <c r="D367" s="193" t="s">
        <v>121</v>
      </c>
      <c r="E367" s="194">
        <v>4100</v>
      </c>
      <c r="F367" s="194">
        <v>28113.953999999998</v>
      </c>
      <c r="G367" s="194">
        <v>93657.378000000012</v>
      </c>
      <c r="H367" s="194">
        <v>44510.112000000001</v>
      </c>
      <c r="I367" s="194">
        <f t="shared" si="36"/>
        <v>138167.49000000002</v>
      </c>
      <c r="J367" s="194">
        <f t="shared" si="37"/>
        <v>-110053.53600000002</v>
      </c>
      <c r="K367" s="194">
        <f t="shared" si="38"/>
        <v>6857.0619512195117</v>
      </c>
      <c r="L367" s="194">
        <f t="shared" si="38"/>
        <v>22843.262926829273</v>
      </c>
      <c r="M367" s="194">
        <f t="shared" si="38"/>
        <v>10856.124878048782</v>
      </c>
      <c r="N367" s="194">
        <f t="shared" si="38"/>
        <v>33699.387804878053</v>
      </c>
      <c r="O367" s="194">
        <f t="shared" si="38"/>
        <v>-26842.325853658545</v>
      </c>
    </row>
    <row r="368" spans="1:15">
      <c r="A368" s="165" t="s">
        <v>248</v>
      </c>
      <c r="B368" s="165">
        <f t="shared" si="35"/>
        <v>2510</v>
      </c>
      <c r="C368" s="165" t="s">
        <v>191</v>
      </c>
      <c r="D368" s="165" t="s">
        <v>117</v>
      </c>
      <c r="E368" s="170">
        <v>3897</v>
      </c>
      <c r="F368" s="170">
        <v>0</v>
      </c>
      <c r="G368" s="170"/>
      <c r="H368" s="170">
        <v>84726.19</v>
      </c>
      <c r="I368" s="170">
        <f t="shared" si="36"/>
        <v>84726.19</v>
      </c>
      <c r="J368" s="170">
        <f t="shared" si="37"/>
        <v>-84726.19</v>
      </c>
      <c r="K368" s="170">
        <f t="shared" si="38"/>
        <v>0</v>
      </c>
      <c r="L368" s="170">
        <f t="shared" si="38"/>
        <v>0</v>
      </c>
      <c r="M368" s="170">
        <f t="shared" si="38"/>
        <v>21741.388247369774</v>
      </c>
      <c r="N368" s="170">
        <f t="shared" si="38"/>
        <v>21741.388247369774</v>
      </c>
      <c r="O368" s="170">
        <f t="shared" si="38"/>
        <v>-21741.388247369774</v>
      </c>
    </row>
    <row r="369" spans="1:15">
      <c r="A369" s="193" t="s">
        <v>248</v>
      </c>
      <c r="B369" s="193">
        <f t="shared" si="35"/>
        <v>4200</v>
      </c>
      <c r="C369" s="193" t="s">
        <v>189</v>
      </c>
      <c r="D369" s="193" t="s">
        <v>127</v>
      </c>
      <c r="E369" s="194">
        <v>3797</v>
      </c>
      <c r="F369" s="194">
        <v>106383.53499999999</v>
      </c>
      <c r="G369" s="194">
        <v>150504.41900000002</v>
      </c>
      <c r="H369" s="194">
        <v>97904.142000000007</v>
      </c>
      <c r="I369" s="194">
        <f t="shared" si="36"/>
        <v>248408.56100000005</v>
      </c>
      <c r="J369" s="194">
        <f t="shared" si="37"/>
        <v>-142025.02600000007</v>
      </c>
      <c r="K369" s="194">
        <f t="shared" si="38"/>
        <v>28017.786410323937</v>
      </c>
      <c r="L369" s="194">
        <f t="shared" si="38"/>
        <v>39637.718988675275</v>
      </c>
      <c r="M369" s="194">
        <f t="shared" si="38"/>
        <v>25784.604161179883</v>
      </c>
      <c r="N369" s="194">
        <f t="shared" si="38"/>
        <v>65422.323149855161</v>
      </c>
      <c r="O369" s="194">
        <f t="shared" si="38"/>
        <v>-37404.536739531221</v>
      </c>
    </row>
    <row r="370" spans="1:15">
      <c r="A370" s="165" t="s">
        <v>248</v>
      </c>
      <c r="B370" s="165">
        <f t="shared" si="35"/>
        <v>2300</v>
      </c>
      <c r="C370" s="165" t="s">
        <v>192</v>
      </c>
      <c r="D370" s="165" t="s">
        <v>115</v>
      </c>
      <c r="E370" s="170">
        <v>3579</v>
      </c>
      <c r="F370" s="170">
        <v>314946.86</v>
      </c>
      <c r="G370" s="170">
        <v>89866.886999999988</v>
      </c>
      <c r="H370" s="170">
        <v>299917.98800000001</v>
      </c>
      <c r="I370" s="170">
        <f t="shared" si="36"/>
        <v>389784.875</v>
      </c>
      <c r="J370" s="170">
        <f t="shared" si="37"/>
        <v>-74838.015000000014</v>
      </c>
      <c r="K370" s="170">
        <f t="shared" si="38"/>
        <v>87998.563844649339</v>
      </c>
      <c r="L370" s="170">
        <f t="shared" si="38"/>
        <v>25109.496227996642</v>
      </c>
      <c r="M370" s="170">
        <f t="shared" si="38"/>
        <v>83799.381950265437</v>
      </c>
      <c r="N370" s="170">
        <f t="shared" si="38"/>
        <v>108908.87817826208</v>
      </c>
      <c r="O370" s="170">
        <f t="shared" si="38"/>
        <v>-20910.314333612747</v>
      </c>
    </row>
    <row r="371" spans="1:15">
      <c r="A371" s="193" t="s">
        <v>248</v>
      </c>
      <c r="B371" s="193">
        <f t="shared" si="35"/>
        <v>8716</v>
      </c>
      <c r="C371" s="193" t="s">
        <v>194</v>
      </c>
      <c r="D371" s="193" t="s">
        <v>161</v>
      </c>
      <c r="E371" s="194">
        <v>3265</v>
      </c>
      <c r="F371" s="194">
        <v>0</v>
      </c>
      <c r="G371" s="194"/>
      <c r="H371" s="194">
        <v>58722.959000000003</v>
      </c>
      <c r="I371" s="194">
        <f t="shared" si="36"/>
        <v>58722.959000000003</v>
      </c>
      <c r="J371" s="194">
        <f t="shared" si="37"/>
        <v>-58722.959000000003</v>
      </c>
      <c r="K371" s="194">
        <f t="shared" si="38"/>
        <v>0</v>
      </c>
      <c r="L371" s="194">
        <f t="shared" si="38"/>
        <v>0</v>
      </c>
      <c r="M371" s="194">
        <f t="shared" si="38"/>
        <v>17985.59234303216</v>
      </c>
      <c r="N371" s="194">
        <f t="shared" si="38"/>
        <v>17985.59234303216</v>
      </c>
      <c r="O371" s="194">
        <f t="shared" si="38"/>
        <v>-17985.59234303216</v>
      </c>
    </row>
    <row r="372" spans="1:15">
      <c r="A372" s="165" t="s">
        <v>248</v>
      </c>
      <c r="B372" s="165">
        <f t="shared" si="35"/>
        <v>6100</v>
      </c>
      <c r="C372" s="165" t="s">
        <v>193</v>
      </c>
      <c r="D372" s="165" t="s">
        <v>138</v>
      </c>
      <c r="E372" s="170">
        <v>3081</v>
      </c>
      <c r="F372" s="170">
        <v>66887.472999999998</v>
      </c>
      <c r="G372" s="170">
        <v>108407.586</v>
      </c>
      <c r="H372" s="170">
        <v>49517.609000000011</v>
      </c>
      <c r="I372" s="170">
        <f t="shared" si="36"/>
        <v>157925.19500000001</v>
      </c>
      <c r="J372" s="170">
        <f t="shared" si="37"/>
        <v>-91037.722000000009</v>
      </c>
      <c r="K372" s="170">
        <f t="shared" si="38"/>
        <v>21709.663420967219</v>
      </c>
      <c r="L372" s="170">
        <f t="shared" si="38"/>
        <v>35185.844206426482</v>
      </c>
      <c r="M372" s="170">
        <f t="shared" si="38"/>
        <v>16071.927620902308</v>
      </c>
      <c r="N372" s="170">
        <f t="shared" si="38"/>
        <v>51257.77182732879</v>
      </c>
      <c r="O372" s="170">
        <f t="shared" si="38"/>
        <v>-29548.108406361574</v>
      </c>
    </row>
    <row r="373" spans="1:15">
      <c r="A373" s="193" t="s">
        <v>248</v>
      </c>
      <c r="B373" s="193">
        <f t="shared" si="35"/>
        <v>8717</v>
      </c>
      <c r="C373" s="193" t="s">
        <v>196</v>
      </c>
      <c r="D373" s="193" t="s">
        <v>162</v>
      </c>
      <c r="E373" s="194">
        <v>2631</v>
      </c>
      <c r="F373" s="194">
        <v>0</v>
      </c>
      <c r="G373" s="194"/>
      <c r="H373" s="194">
        <v>53207.331000000006</v>
      </c>
      <c r="I373" s="194">
        <f t="shared" si="36"/>
        <v>53207.331000000006</v>
      </c>
      <c r="J373" s="194">
        <f t="shared" si="37"/>
        <v>-53207.331000000006</v>
      </c>
      <c r="K373" s="194">
        <f t="shared" si="38"/>
        <v>0</v>
      </c>
      <c r="L373" s="194">
        <f t="shared" si="38"/>
        <v>0</v>
      </c>
      <c r="M373" s="194">
        <f t="shared" si="38"/>
        <v>20223.234891676169</v>
      </c>
      <c r="N373" s="194">
        <f t="shared" si="38"/>
        <v>20223.234891676169</v>
      </c>
      <c r="O373" s="194">
        <f t="shared" si="38"/>
        <v>-20223.234891676169</v>
      </c>
    </row>
    <row r="374" spans="1:15">
      <c r="A374" s="165" t="s">
        <v>248</v>
      </c>
      <c r="B374" s="165">
        <f t="shared" si="35"/>
        <v>8401</v>
      </c>
      <c r="C374" s="165" t="s">
        <v>195</v>
      </c>
      <c r="D374" s="165" t="s">
        <v>154</v>
      </c>
      <c r="E374" s="170">
        <v>2487</v>
      </c>
      <c r="F374" s="170">
        <v>2513.8960000000002</v>
      </c>
      <c r="G374" s="170">
        <v>21966.226000000002</v>
      </c>
      <c r="H374" s="170">
        <v>47258.883000000002</v>
      </c>
      <c r="I374" s="170">
        <f t="shared" si="36"/>
        <v>69225.108999999997</v>
      </c>
      <c r="J374" s="170">
        <f t="shared" si="37"/>
        <v>-66711.213000000003</v>
      </c>
      <c r="K374" s="170">
        <f t="shared" si="38"/>
        <v>1010.8146361077603</v>
      </c>
      <c r="L374" s="170">
        <f t="shared" si="38"/>
        <v>8832.4189786891857</v>
      </c>
      <c r="M374" s="170">
        <f t="shared" si="38"/>
        <v>19002.365500603137</v>
      </c>
      <c r="N374" s="170">
        <f t="shared" si="38"/>
        <v>27834.784479292321</v>
      </c>
      <c r="O374" s="170">
        <f t="shared" si="38"/>
        <v>-26823.969843184561</v>
      </c>
    </row>
    <row r="375" spans="1:15">
      <c r="A375" s="193" t="s">
        <v>248</v>
      </c>
      <c r="B375" s="193">
        <f t="shared" si="35"/>
        <v>8613</v>
      </c>
      <c r="C375" s="193" t="s">
        <v>198</v>
      </c>
      <c r="D375" s="193" t="s">
        <v>158</v>
      </c>
      <c r="E375" s="194">
        <v>2007</v>
      </c>
      <c r="F375" s="194">
        <v>111</v>
      </c>
      <c r="G375" s="194"/>
      <c r="H375" s="194">
        <v>38279.195</v>
      </c>
      <c r="I375" s="194">
        <f t="shared" si="36"/>
        <v>38279.195</v>
      </c>
      <c r="J375" s="194">
        <f t="shared" si="37"/>
        <v>-38168.195</v>
      </c>
      <c r="K375" s="194">
        <f t="shared" si="38"/>
        <v>55.30642750373692</v>
      </c>
      <c r="L375" s="194">
        <f t="shared" si="38"/>
        <v>0</v>
      </c>
      <c r="M375" s="194">
        <f t="shared" si="38"/>
        <v>19072.842551071251</v>
      </c>
      <c r="N375" s="194">
        <f t="shared" si="38"/>
        <v>19072.842551071251</v>
      </c>
      <c r="O375" s="194">
        <f t="shared" si="38"/>
        <v>-19017.536123567512</v>
      </c>
    </row>
    <row r="376" spans="1:15">
      <c r="A376" s="165" t="s">
        <v>248</v>
      </c>
      <c r="B376" s="165">
        <f t="shared" si="35"/>
        <v>6250</v>
      </c>
      <c r="C376" s="165" t="s">
        <v>197</v>
      </c>
      <c r="D376" s="165" t="s">
        <v>139</v>
      </c>
      <c r="E376" s="170">
        <v>1973</v>
      </c>
      <c r="F376" s="170">
        <v>704224.11300000001</v>
      </c>
      <c r="G376" s="170">
        <v>42911.175999999999</v>
      </c>
      <c r="H376" s="170">
        <v>731201.10099999991</v>
      </c>
      <c r="I376" s="170">
        <f t="shared" si="36"/>
        <v>774112.27699999989</v>
      </c>
      <c r="J376" s="170">
        <f t="shared" si="37"/>
        <v>-69888.163999999873</v>
      </c>
      <c r="K376" s="170">
        <f t="shared" si="38"/>
        <v>356930.61986822099</v>
      </c>
      <c r="L376" s="170">
        <f t="shared" si="38"/>
        <v>21749.202230106439</v>
      </c>
      <c r="M376" s="170">
        <f t="shared" si="38"/>
        <v>370603.70045615808</v>
      </c>
      <c r="N376" s="170">
        <f t="shared" si="38"/>
        <v>392352.90268626448</v>
      </c>
      <c r="O376" s="170">
        <f t="shared" si="38"/>
        <v>-35422.282818043524</v>
      </c>
    </row>
    <row r="377" spans="1:15">
      <c r="A377" s="193" t="s">
        <v>248</v>
      </c>
      <c r="B377" s="193">
        <f t="shared" si="35"/>
        <v>8614</v>
      </c>
      <c r="C377" s="193" t="s">
        <v>200</v>
      </c>
      <c r="D377" s="193" t="s">
        <v>159</v>
      </c>
      <c r="E377" s="194">
        <v>1867</v>
      </c>
      <c r="F377" s="194">
        <v>1097</v>
      </c>
      <c r="G377" s="194"/>
      <c r="H377" s="194">
        <v>44846.487000000001</v>
      </c>
      <c r="I377" s="194">
        <f t="shared" si="36"/>
        <v>44846.487000000001</v>
      </c>
      <c r="J377" s="194">
        <f t="shared" si="37"/>
        <v>-43749.487000000001</v>
      </c>
      <c r="K377" s="194">
        <f t="shared" si="38"/>
        <v>587.57364756293521</v>
      </c>
      <c r="L377" s="194">
        <f t="shared" si="38"/>
        <v>0</v>
      </c>
      <c r="M377" s="194">
        <f t="shared" si="38"/>
        <v>24020.614354579538</v>
      </c>
      <c r="N377" s="194">
        <f t="shared" si="38"/>
        <v>24020.614354579538</v>
      </c>
      <c r="O377" s="194">
        <f t="shared" si="38"/>
        <v>-23433.040707016604</v>
      </c>
    </row>
    <row r="378" spans="1:15">
      <c r="A378" s="165" t="s">
        <v>248</v>
      </c>
      <c r="B378" s="165">
        <f t="shared" si="35"/>
        <v>6400</v>
      </c>
      <c r="C378" s="165" t="s">
        <v>199</v>
      </c>
      <c r="D378" s="165" t="s">
        <v>140</v>
      </c>
      <c r="E378" s="170">
        <v>1866</v>
      </c>
      <c r="F378" s="170">
        <v>1193.9479999999999</v>
      </c>
      <c r="G378" s="170">
        <v>30237.324000000001</v>
      </c>
      <c r="H378" s="170">
        <v>24038.234</v>
      </c>
      <c r="I378" s="170">
        <f t="shared" si="36"/>
        <v>54275.558000000005</v>
      </c>
      <c r="J378" s="170">
        <f t="shared" si="37"/>
        <v>-53081.610000000008</v>
      </c>
      <c r="K378" s="170">
        <f t="shared" si="38"/>
        <v>639.84351554126465</v>
      </c>
      <c r="L378" s="170">
        <f t="shared" si="38"/>
        <v>16204.353697749195</v>
      </c>
      <c r="M378" s="170">
        <f t="shared" si="38"/>
        <v>12882.226152197214</v>
      </c>
      <c r="N378" s="170">
        <f t="shared" si="38"/>
        <v>29086.579849946411</v>
      </c>
      <c r="O378" s="170">
        <f t="shared" si="38"/>
        <v>-28446.736334405148</v>
      </c>
    </row>
    <row r="379" spans="1:15">
      <c r="A379" s="193" t="s">
        <v>248</v>
      </c>
      <c r="B379" s="193">
        <f t="shared" si="35"/>
        <v>3714</v>
      </c>
      <c r="C379" s="193" t="s">
        <v>201</v>
      </c>
      <c r="D379" s="193" t="s">
        <v>124</v>
      </c>
      <c r="E379" s="194">
        <v>1617</v>
      </c>
      <c r="F379" s="194">
        <v>1387.059</v>
      </c>
      <c r="G379" s="194">
        <v>16170.573</v>
      </c>
      <c r="H379" s="194">
        <v>24250.842000000001</v>
      </c>
      <c r="I379" s="194">
        <f t="shared" si="36"/>
        <v>40421.415000000001</v>
      </c>
      <c r="J379" s="194">
        <f t="shared" si="37"/>
        <v>-39034.356</v>
      </c>
      <c r="K379" s="194">
        <f t="shared" si="38"/>
        <v>857.79777365491645</v>
      </c>
      <c r="L379" s="194">
        <f t="shared" si="38"/>
        <v>10000.354359925788</v>
      </c>
      <c r="M379" s="194">
        <f t="shared" si="38"/>
        <v>14997.428571428571</v>
      </c>
      <c r="N379" s="194">
        <f t="shared" si="38"/>
        <v>24997.782931354363</v>
      </c>
      <c r="O379" s="194">
        <f t="shared" si="38"/>
        <v>-24139.985157699441</v>
      </c>
    </row>
    <row r="380" spans="1:15">
      <c r="A380" s="165" t="s">
        <v>248</v>
      </c>
      <c r="B380" s="165">
        <f t="shared" si="35"/>
        <v>2506</v>
      </c>
      <c r="C380" s="165" t="s">
        <v>202</v>
      </c>
      <c r="D380" s="165" t="s">
        <v>116</v>
      </c>
      <c r="E380" s="170">
        <v>1500</v>
      </c>
      <c r="F380" s="170">
        <v>0</v>
      </c>
      <c r="G380" s="170"/>
      <c r="H380" s="170">
        <v>33623.457000000002</v>
      </c>
      <c r="I380" s="170">
        <f t="shared" si="36"/>
        <v>33623.457000000002</v>
      </c>
      <c r="J380" s="170">
        <f t="shared" si="37"/>
        <v>-33623.457000000002</v>
      </c>
      <c r="K380" s="170">
        <f t="shared" si="38"/>
        <v>0</v>
      </c>
      <c r="L380" s="170">
        <f t="shared" si="38"/>
        <v>0</v>
      </c>
      <c r="M380" s="170">
        <f t="shared" si="38"/>
        <v>22415.638000000003</v>
      </c>
      <c r="N380" s="170">
        <f t="shared" si="38"/>
        <v>22415.638000000003</v>
      </c>
      <c r="O380" s="170">
        <f t="shared" si="38"/>
        <v>-22415.638000000003</v>
      </c>
    </row>
    <row r="381" spans="1:15">
      <c r="A381" s="193" t="s">
        <v>248</v>
      </c>
      <c r="B381" s="193">
        <f t="shared" si="35"/>
        <v>6613</v>
      </c>
      <c r="C381" s="193" t="s">
        <v>782</v>
      </c>
      <c r="D381" s="193" t="s">
        <v>146</v>
      </c>
      <c r="E381" s="194">
        <v>1410</v>
      </c>
      <c r="F381" s="194">
        <v>5973.7380000000003</v>
      </c>
      <c r="G381" s="194">
        <v>57464.289000000004</v>
      </c>
      <c r="H381" s="194">
        <v>19725.638999999999</v>
      </c>
      <c r="I381" s="194">
        <f t="shared" si="36"/>
        <v>77189.928</v>
      </c>
      <c r="J381" s="194">
        <f t="shared" si="37"/>
        <v>-71216.19</v>
      </c>
      <c r="K381" s="194">
        <f t="shared" si="38"/>
        <v>4236.6936170212766</v>
      </c>
      <c r="L381" s="194">
        <f t="shared" si="38"/>
        <v>40754.814893617026</v>
      </c>
      <c r="M381" s="194">
        <f t="shared" si="38"/>
        <v>13989.814893617022</v>
      </c>
      <c r="N381" s="194">
        <f t="shared" si="38"/>
        <v>54744.629787234036</v>
      </c>
      <c r="O381" s="194">
        <f t="shared" si="38"/>
        <v>-50507.936170212764</v>
      </c>
    </row>
    <row r="382" spans="1:15">
      <c r="A382" s="165" t="s">
        <v>248</v>
      </c>
      <c r="B382" s="165">
        <f t="shared" si="35"/>
        <v>8721</v>
      </c>
      <c r="C382" s="165" t="s">
        <v>204</v>
      </c>
      <c r="D382" s="165" t="s">
        <v>165</v>
      </c>
      <c r="E382" s="170">
        <v>1322</v>
      </c>
      <c r="F382" s="170">
        <v>227.952</v>
      </c>
      <c r="G382" s="170"/>
      <c r="H382" s="170">
        <v>53839.344000000005</v>
      </c>
      <c r="I382" s="170">
        <f t="shared" si="36"/>
        <v>53839.344000000005</v>
      </c>
      <c r="J382" s="170">
        <f t="shared" si="37"/>
        <v>-53611.392000000007</v>
      </c>
      <c r="K382" s="170">
        <f t="shared" si="38"/>
        <v>172.42965204236006</v>
      </c>
      <c r="L382" s="170">
        <f t="shared" si="38"/>
        <v>0</v>
      </c>
      <c r="M382" s="170">
        <f t="shared" si="38"/>
        <v>40725.676248108932</v>
      </c>
      <c r="N382" s="170">
        <f t="shared" si="38"/>
        <v>40725.676248108932</v>
      </c>
      <c r="O382" s="170">
        <f t="shared" si="38"/>
        <v>-40553.246596066572</v>
      </c>
    </row>
    <row r="383" spans="1:15">
      <c r="A383" s="193" t="s">
        <v>248</v>
      </c>
      <c r="B383" s="193">
        <f t="shared" si="35"/>
        <v>3716</v>
      </c>
      <c r="C383" s="193" t="s">
        <v>783</v>
      </c>
      <c r="D383" s="193" t="s">
        <v>778</v>
      </c>
      <c r="E383" s="194">
        <v>1266</v>
      </c>
      <c r="F383" s="194">
        <v>981.88599999999997</v>
      </c>
      <c r="G383" s="194">
        <v>18613.702999999998</v>
      </c>
      <c r="H383" s="194">
        <v>23032.373</v>
      </c>
      <c r="I383" s="194">
        <f t="shared" si="36"/>
        <v>41646.076000000001</v>
      </c>
      <c r="J383" s="194">
        <f t="shared" si="37"/>
        <v>-40664.19</v>
      </c>
      <c r="K383" s="194">
        <f t="shared" si="38"/>
        <v>775.58135860979462</v>
      </c>
      <c r="L383" s="194">
        <f t="shared" si="38"/>
        <v>14702.766982622432</v>
      </c>
      <c r="M383" s="194">
        <f t="shared" si="38"/>
        <v>18193.02764612954</v>
      </c>
      <c r="N383" s="194">
        <f t="shared" si="38"/>
        <v>32895.794628751981</v>
      </c>
      <c r="O383" s="194">
        <f t="shared" si="38"/>
        <v>-32120.21327014218</v>
      </c>
    </row>
    <row r="384" spans="1:15">
      <c r="A384" s="165" t="s">
        <v>248</v>
      </c>
      <c r="B384" s="165">
        <f t="shared" si="35"/>
        <v>5613</v>
      </c>
      <c r="C384" s="165" t="s">
        <v>784</v>
      </c>
      <c r="D384" s="165" t="s">
        <v>779</v>
      </c>
      <c r="E384" s="170">
        <v>1263</v>
      </c>
      <c r="F384" s="170">
        <v>1632.89</v>
      </c>
      <c r="G384" s="170">
        <v>49974.96</v>
      </c>
      <c r="H384" s="170">
        <v>12913.650000000001</v>
      </c>
      <c r="I384" s="170">
        <f t="shared" si="36"/>
        <v>62888.61</v>
      </c>
      <c r="J384" s="170">
        <f t="shared" si="37"/>
        <v>-61255.72</v>
      </c>
      <c r="K384" s="170">
        <f t="shared" si="38"/>
        <v>1292.8661916072842</v>
      </c>
      <c r="L384" s="170">
        <f t="shared" si="38"/>
        <v>39568.456057007126</v>
      </c>
      <c r="M384" s="170">
        <f t="shared" si="38"/>
        <v>10224.584323040381</v>
      </c>
      <c r="N384" s="170">
        <f t="shared" si="38"/>
        <v>49793.040380047511</v>
      </c>
      <c r="O384" s="170">
        <f t="shared" si="38"/>
        <v>-48500.174188440222</v>
      </c>
    </row>
    <row r="385" spans="1:15">
      <c r="A385" s="193" t="s">
        <v>248</v>
      </c>
      <c r="B385" s="193">
        <f t="shared" si="35"/>
        <v>5508</v>
      </c>
      <c r="C385" s="193" t="s">
        <v>203</v>
      </c>
      <c r="D385" s="193" t="s">
        <v>135</v>
      </c>
      <c r="E385" s="194">
        <v>1212</v>
      </c>
      <c r="F385" s="194">
        <v>10947.329</v>
      </c>
      <c r="G385" s="194">
        <v>41996.950000000004</v>
      </c>
      <c r="H385" s="194">
        <v>17665.185000000001</v>
      </c>
      <c r="I385" s="194">
        <f t="shared" si="36"/>
        <v>59662.135000000009</v>
      </c>
      <c r="J385" s="194">
        <f t="shared" si="37"/>
        <v>-48714.806000000011</v>
      </c>
      <c r="K385" s="194">
        <f t="shared" ref="K385:O416" si="39">(F385/$E385)*1000</f>
        <v>9032.449669966998</v>
      </c>
      <c r="L385" s="194">
        <f t="shared" si="39"/>
        <v>34650.948844884486</v>
      </c>
      <c r="M385" s="194">
        <f t="shared" si="39"/>
        <v>14575.235148514854</v>
      </c>
      <c r="N385" s="194">
        <f t="shared" si="39"/>
        <v>49226.183993399347</v>
      </c>
      <c r="O385" s="194">
        <f t="shared" si="39"/>
        <v>-40193.734323432349</v>
      </c>
    </row>
    <row r="386" spans="1:15">
      <c r="A386" s="165" t="s">
        <v>248</v>
      </c>
      <c r="B386" s="165">
        <f t="shared" si="35"/>
        <v>6513</v>
      </c>
      <c r="C386" s="165" t="s">
        <v>205</v>
      </c>
      <c r="D386" s="165" t="s">
        <v>141</v>
      </c>
      <c r="E386" s="170">
        <v>1162</v>
      </c>
      <c r="F386" s="170">
        <v>0</v>
      </c>
      <c r="G386" s="170"/>
      <c r="H386" s="170">
        <v>20952.285</v>
      </c>
      <c r="I386" s="170">
        <f t="shared" si="36"/>
        <v>20952.285</v>
      </c>
      <c r="J386" s="170">
        <f t="shared" si="37"/>
        <v>-20952.285</v>
      </c>
      <c r="K386" s="170">
        <f t="shared" si="39"/>
        <v>0</v>
      </c>
      <c r="L386" s="170">
        <f t="shared" si="39"/>
        <v>0</v>
      </c>
      <c r="M386" s="170">
        <f t="shared" si="39"/>
        <v>18031.226333907056</v>
      </c>
      <c r="N386" s="170">
        <f t="shared" si="39"/>
        <v>18031.226333907056</v>
      </c>
      <c r="O386" s="170">
        <f t="shared" si="39"/>
        <v>-18031.226333907056</v>
      </c>
    </row>
    <row r="387" spans="1:15">
      <c r="A387" s="193" t="s">
        <v>248</v>
      </c>
      <c r="B387" s="193">
        <f t="shared" si="35"/>
        <v>4607</v>
      </c>
      <c r="C387" s="193" t="s">
        <v>206</v>
      </c>
      <c r="D387" s="193" t="s">
        <v>130</v>
      </c>
      <c r="E387" s="194">
        <v>1106</v>
      </c>
      <c r="F387" s="194">
        <v>4856.83</v>
      </c>
      <c r="G387" s="194">
        <v>30887.514999999999</v>
      </c>
      <c r="H387" s="194">
        <v>44044.517</v>
      </c>
      <c r="I387" s="194">
        <f t="shared" si="36"/>
        <v>74932.032000000007</v>
      </c>
      <c r="J387" s="194">
        <f t="shared" si="37"/>
        <v>-70075.202000000005</v>
      </c>
      <c r="K387" s="194">
        <f t="shared" si="39"/>
        <v>4391.3471971066911</v>
      </c>
      <c r="L387" s="194">
        <f t="shared" si="39"/>
        <v>27927.228752260398</v>
      </c>
      <c r="M387" s="194">
        <f t="shared" si="39"/>
        <v>39823.252260397829</v>
      </c>
      <c r="N387" s="194">
        <f t="shared" si="39"/>
        <v>67750.481012658231</v>
      </c>
      <c r="O387" s="194">
        <f t="shared" si="39"/>
        <v>-63359.133815551548</v>
      </c>
    </row>
    <row r="388" spans="1:15">
      <c r="A388" s="165" t="s">
        <v>248</v>
      </c>
      <c r="B388" s="165">
        <f t="shared" si="35"/>
        <v>4100</v>
      </c>
      <c r="C388" s="165" t="s">
        <v>207</v>
      </c>
      <c r="D388" s="165" t="s">
        <v>126</v>
      </c>
      <c r="E388" s="170">
        <v>989</v>
      </c>
      <c r="F388" s="170">
        <v>724.95399999999995</v>
      </c>
      <c r="G388" s="170">
        <v>21831.743000000002</v>
      </c>
      <c r="H388" s="170">
        <v>14045.021999999999</v>
      </c>
      <c r="I388" s="170">
        <f t="shared" si="36"/>
        <v>35876.764999999999</v>
      </c>
      <c r="J388" s="170">
        <f t="shared" si="37"/>
        <v>-35151.811000000002</v>
      </c>
      <c r="K388" s="170">
        <f t="shared" si="39"/>
        <v>733.01718907987856</v>
      </c>
      <c r="L388" s="170">
        <f t="shared" si="39"/>
        <v>22074.563195146617</v>
      </c>
      <c r="M388" s="170">
        <f t="shared" si="39"/>
        <v>14201.235591506571</v>
      </c>
      <c r="N388" s="170">
        <f t="shared" si="39"/>
        <v>36275.798786653184</v>
      </c>
      <c r="O388" s="170">
        <f t="shared" si="39"/>
        <v>-35542.78159757331</v>
      </c>
    </row>
    <row r="389" spans="1:15">
      <c r="A389" s="193" t="s">
        <v>248</v>
      </c>
      <c r="B389" s="193">
        <f t="shared" si="35"/>
        <v>8508</v>
      </c>
      <c r="C389" s="193" t="s">
        <v>210</v>
      </c>
      <c r="D389" s="193" t="s">
        <v>155</v>
      </c>
      <c r="E389" s="194">
        <v>881</v>
      </c>
      <c r="F389" s="194">
        <v>804.40599999999995</v>
      </c>
      <c r="G389" s="194">
        <v>33339.358</v>
      </c>
      <c r="H389" s="194">
        <v>23656.958000000002</v>
      </c>
      <c r="I389" s="194">
        <f t="shared" si="36"/>
        <v>56996.316000000006</v>
      </c>
      <c r="J389" s="194">
        <f t="shared" si="37"/>
        <v>-56191.91</v>
      </c>
      <c r="K389" s="194">
        <f t="shared" si="39"/>
        <v>913.06015891032905</v>
      </c>
      <c r="L389" s="194">
        <f t="shared" si="39"/>
        <v>37842.631101021565</v>
      </c>
      <c r="M389" s="194">
        <f t="shared" si="39"/>
        <v>26852.39273552781</v>
      </c>
      <c r="N389" s="194">
        <f t="shared" si="39"/>
        <v>64695.023836549379</v>
      </c>
      <c r="O389" s="194">
        <f t="shared" si="39"/>
        <v>-63781.963677639047</v>
      </c>
    </row>
    <row r="390" spans="1:15">
      <c r="A390" s="165" t="s">
        <v>248</v>
      </c>
      <c r="B390" s="165">
        <f t="shared" si="35"/>
        <v>8710</v>
      </c>
      <c r="C390" s="165" t="s">
        <v>209</v>
      </c>
      <c r="D390" s="165" t="s">
        <v>160</v>
      </c>
      <c r="E390" s="170">
        <v>865</v>
      </c>
      <c r="F390" s="170">
        <v>310.5</v>
      </c>
      <c r="G390" s="170"/>
      <c r="H390" s="170">
        <v>26179.042999999998</v>
      </c>
      <c r="I390" s="170">
        <f t="shared" si="36"/>
        <v>26179.042999999998</v>
      </c>
      <c r="J390" s="170">
        <f t="shared" si="37"/>
        <v>-25868.542999999998</v>
      </c>
      <c r="K390" s="170">
        <f t="shared" si="39"/>
        <v>358.95953757225436</v>
      </c>
      <c r="L390" s="170">
        <f t="shared" si="39"/>
        <v>0</v>
      </c>
      <c r="M390" s="170">
        <f t="shared" si="39"/>
        <v>30264.789595375722</v>
      </c>
      <c r="N390" s="170">
        <f t="shared" si="39"/>
        <v>30264.789595375722</v>
      </c>
      <c r="O390" s="170">
        <f t="shared" si="39"/>
        <v>-29905.830057803465</v>
      </c>
    </row>
    <row r="391" spans="1:15">
      <c r="A391" s="193" t="s">
        <v>248</v>
      </c>
      <c r="B391" s="193">
        <f t="shared" si="35"/>
        <v>3709</v>
      </c>
      <c r="C391" s="193" t="s">
        <v>208</v>
      </c>
      <c r="D391" s="193" t="s">
        <v>122</v>
      </c>
      <c r="E391" s="194">
        <v>821</v>
      </c>
      <c r="F391" s="194">
        <v>2259.7979999999998</v>
      </c>
      <c r="G391" s="194">
        <v>25321.618999999999</v>
      </c>
      <c r="H391" s="194">
        <v>15804.294000000004</v>
      </c>
      <c r="I391" s="194">
        <f t="shared" si="36"/>
        <v>41125.913</v>
      </c>
      <c r="J391" s="194">
        <f t="shared" si="37"/>
        <v>-38866.114999999998</v>
      </c>
      <c r="K391" s="194">
        <f t="shared" si="39"/>
        <v>2752.494518879415</v>
      </c>
      <c r="L391" s="194">
        <f t="shared" si="39"/>
        <v>30842.410475030447</v>
      </c>
      <c r="M391" s="194">
        <f t="shared" si="39"/>
        <v>19250.053593179055</v>
      </c>
      <c r="N391" s="194">
        <f t="shared" si="39"/>
        <v>50092.464068209505</v>
      </c>
      <c r="O391" s="194">
        <f t="shared" si="39"/>
        <v>-47339.969549330082</v>
      </c>
    </row>
    <row r="392" spans="1:15">
      <c r="A392" s="165" t="s">
        <v>248</v>
      </c>
      <c r="B392" s="165">
        <f t="shared" si="35"/>
        <v>6515</v>
      </c>
      <c r="C392" s="165" t="s">
        <v>212</v>
      </c>
      <c r="D392" s="165" t="s">
        <v>142</v>
      </c>
      <c r="E392" s="170">
        <v>791</v>
      </c>
      <c r="F392" s="170">
        <v>0</v>
      </c>
      <c r="G392" s="170"/>
      <c r="H392" s="170">
        <v>12328.541000000001</v>
      </c>
      <c r="I392" s="170">
        <f t="shared" si="36"/>
        <v>12328.541000000001</v>
      </c>
      <c r="J392" s="170">
        <f t="shared" si="37"/>
        <v>-12328.541000000001</v>
      </c>
      <c r="K392" s="170">
        <f t="shared" si="39"/>
        <v>0</v>
      </c>
      <c r="L392" s="170">
        <f t="shared" si="39"/>
        <v>0</v>
      </c>
      <c r="M392" s="170">
        <f t="shared" si="39"/>
        <v>15586.01896333755</v>
      </c>
      <c r="N392" s="170">
        <f t="shared" si="39"/>
        <v>15586.01896333755</v>
      </c>
      <c r="O392" s="170">
        <f t="shared" si="39"/>
        <v>-15586.01896333755</v>
      </c>
    </row>
    <row r="393" spans="1:15">
      <c r="A393" s="193" t="s">
        <v>248</v>
      </c>
      <c r="B393" s="193">
        <f t="shared" si="35"/>
        <v>3511</v>
      </c>
      <c r="C393" s="193" t="s">
        <v>214</v>
      </c>
      <c r="D393" s="193" t="s">
        <v>120</v>
      </c>
      <c r="E393" s="194">
        <v>727</v>
      </c>
      <c r="F393" s="194">
        <v>0</v>
      </c>
      <c r="G393" s="194"/>
      <c r="H393" s="194">
        <v>54739.868000000002</v>
      </c>
      <c r="I393" s="194">
        <f t="shared" si="36"/>
        <v>54739.868000000002</v>
      </c>
      <c r="J393" s="194">
        <f t="shared" si="37"/>
        <v>-54739.868000000002</v>
      </c>
      <c r="K393" s="194">
        <f t="shared" si="39"/>
        <v>0</v>
      </c>
      <c r="L393" s="194">
        <f t="shared" si="39"/>
        <v>0</v>
      </c>
      <c r="M393" s="194">
        <f t="shared" si="39"/>
        <v>75295.554332874832</v>
      </c>
      <c r="N393" s="194">
        <f t="shared" si="39"/>
        <v>75295.554332874832</v>
      </c>
      <c r="O393" s="194">
        <f t="shared" si="39"/>
        <v>-75295.554332874832</v>
      </c>
    </row>
    <row r="394" spans="1:15">
      <c r="A394" s="165" t="s">
        <v>248</v>
      </c>
      <c r="B394" s="165">
        <f t="shared" si="35"/>
        <v>8722</v>
      </c>
      <c r="C394" s="165" t="s">
        <v>211</v>
      </c>
      <c r="D394" s="165" t="s">
        <v>166</v>
      </c>
      <c r="E394" s="170">
        <v>699</v>
      </c>
      <c r="F394" s="170">
        <v>0</v>
      </c>
      <c r="G394" s="170"/>
      <c r="H394" s="170">
        <v>17001.462</v>
      </c>
      <c r="I394" s="170">
        <f t="shared" si="36"/>
        <v>17001.462</v>
      </c>
      <c r="J394" s="170">
        <f t="shared" si="37"/>
        <v>-17001.462</v>
      </c>
      <c r="K394" s="170">
        <f t="shared" si="39"/>
        <v>0</v>
      </c>
      <c r="L394" s="170">
        <f t="shared" si="39"/>
        <v>0</v>
      </c>
      <c r="M394" s="170">
        <f t="shared" si="39"/>
        <v>24322.549356223175</v>
      </c>
      <c r="N394" s="170">
        <f t="shared" si="39"/>
        <v>24322.549356223175</v>
      </c>
      <c r="O394" s="170">
        <f t="shared" si="39"/>
        <v>-24322.549356223175</v>
      </c>
    </row>
    <row r="395" spans="1:15">
      <c r="A395" s="193" t="s">
        <v>248</v>
      </c>
      <c r="B395" s="193">
        <f t="shared" si="35"/>
        <v>7502</v>
      </c>
      <c r="C395" s="193" t="s">
        <v>213</v>
      </c>
      <c r="D395" s="193" t="s">
        <v>150</v>
      </c>
      <c r="E395" s="194">
        <v>650</v>
      </c>
      <c r="F395" s="194">
        <v>27457.574000000001</v>
      </c>
      <c r="G395" s="194">
        <v>32536.230000000003</v>
      </c>
      <c r="H395" s="194">
        <v>32292.807999999997</v>
      </c>
      <c r="I395" s="194">
        <f t="shared" si="36"/>
        <v>64829.038</v>
      </c>
      <c r="J395" s="194">
        <f t="shared" si="37"/>
        <v>-37371.464</v>
      </c>
      <c r="K395" s="194">
        <f t="shared" si="39"/>
        <v>42242.421538461545</v>
      </c>
      <c r="L395" s="194">
        <f t="shared" si="39"/>
        <v>50055.738461538465</v>
      </c>
      <c r="M395" s="194">
        <f t="shared" si="39"/>
        <v>49681.243076923078</v>
      </c>
      <c r="N395" s="194">
        <f t="shared" si="39"/>
        <v>99736.981538461536</v>
      </c>
      <c r="O395" s="194">
        <f t="shared" si="39"/>
        <v>-57494.559999999998</v>
      </c>
    </row>
    <row r="396" spans="1:15">
      <c r="A396" s="165" t="s">
        <v>248</v>
      </c>
      <c r="B396" s="165">
        <f t="shared" si="35"/>
        <v>3811</v>
      </c>
      <c r="C396" s="165" t="s">
        <v>216</v>
      </c>
      <c r="D396" s="165" t="s">
        <v>125</v>
      </c>
      <c r="E396" s="170">
        <v>642</v>
      </c>
      <c r="F396" s="170">
        <v>1177.508</v>
      </c>
      <c r="G396" s="170">
        <v>4640.7060000000001</v>
      </c>
      <c r="H396" s="170">
        <v>30080.597999999994</v>
      </c>
      <c r="I396" s="170">
        <f t="shared" si="36"/>
        <v>34721.303999999996</v>
      </c>
      <c r="J396" s="170">
        <f t="shared" si="37"/>
        <v>-33543.795999999995</v>
      </c>
      <c r="K396" s="170">
        <f t="shared" si="39"/>
        <v>1834.1246105919004</v>
      </c>
      <c r="L396" s="170">
        <f t="shared" si="39"/>
        <v>7228.5140186915896</v>
      </c>
      <c r="M396" s="170">
        <f t="shared" si="39"/>
        <v>46854.514018691581</v>
      </c>
      <c r="N396" s="170">
        <f t="shared" si="39"/>
        <v>54083.02803738317</v>
      </c>
      <c r="O396" s="170">
        <f t="shared" si="39"/>
        <v>-52248.903426791265</v>
      </c>
    </row>
    <row r="397" spans="1:15">
      <c r="A397" s="193" t="s">
        <v>248</v>
      </c>
      <c r="B397" s="193">
        <f t="shared" si="35"/>
        <v>8509</v>
      </c>
      <c r="C397" s="193" t="s">
        <v>215</v>
      </c>
      <c r="D397" s="193" t="s">
        <v>156</v>
      </c>
      <c r="E397" s="194">
        <v>620</v>
      </c>
      <c r="F397" s="194">
        <v>1775.7320000000002</v>
      </c>
      <c r="G397" s="194">
        <v>22206.574000000001</v>
      </c>
      <c r="H397" s="194">
        <v>13994.276000000002</v>
      </c>
      <c r="I397" s="194">
        <f t="shared" si="36"/>
        <v>36200.850000000006</v>
      </c>
      <c r="J397" s="194">
        <f t="shared" si="37"/>
        <v>-34425.118000000002</v>
      </c>
      <c r="K397" s="194">
        <f t="shared" si="39"/>
        <v>2864.0838709677423</v>
      </c>
      <c r="L397" s="194">
        <f t="shared" si="39"/>
        <v>35817.054838709679</v>
      </c>
      <c r="M397" s="194">
        <f t="shared" si="39"/>
        <v>22571.41290322581</v>
      </c>
      <c r="N397" s="194">
        <f t="shared" si="39"/>
        <v>58388.467741935492</v>
      </c>
      <c r="O397" s="194">
        <f t="shared" si="39"/>
        <v>-55524.383870967744</v>
      </c>
    </row>
    <row r="398" spans="1:15">
      <c r="A398" s="165" t="s">
        <v>248</v>
      </c>
      <c r="B398" s="165">
        <f t="shared" si="35"/>
        <v>8720</v>
      </c>
      <c r="C398" s="165" t="s">
        <v>217</v>
      </c>
      <c r="D398" s="165" t="s">
        <v>164</v>
      </c>
      <c r="E398" s="170">
        <v>591</v>
      </c>
      <c r="F398" s="170">
        <v>212</v>
      </c>
      <c r="G398" s="170"/>
      <c r="H398" s="170">
        <v>25318.097000000002</v>
      </c>
      <c r="I398" s="170">
        <f t="shared" si="36"/>
        <v>25318.097000000002</v>
      </c>
      <c r="J398" s="170">
        <f t="shared" si="37"/>
        <v>-25106.097000000002</v>
      </c>
      <c r="K398" s="170">
        <f t="shared" si="39"/>
        <v>358.71404399323183</v>
      </c>
      <c r="L398" s="170">
        <f t="shared" si="39"/>
        <v>0</v>
      </c>
      <c r="M398" s="170">
        <f t="shared" si="39"/>
        <v>42839.419627749579</v>
      </c>
      <c r="N398" s="170">
        <f t="shared" si="39"/>
        <v>42839.419627749579</v>
      </c>
      <c r="O398" s="170">
        <f t="shared" si="39"/>
        <v>-42480.705583756346</v>
      </c>
    </row>
    <row r="399" spans="1:15">
      <c r="A399" s="193" t="s">
        <v>248</v>
      </c>
      <c r="B399" s="193">
        <f t="shared" si="35"/>
        <v>6710</v>
      </c>
      <c r="C399" s="193" t="s">
        <v>785</v>
      </c>
      <c r="D399" s="193" t="s">
        <v>147</v>
      </c>
      <c r="E399" s="194">
        <v>540</v>
      </c>
      <c r="F399" s="194">
        <v>12552.022000000001</v>
      </c>
      <c r="G399" s="194">
        <v>24826.940000000002</v>
      </c>
      <c r="H399" s="194">
        <v>18254.062999999998</v>
      </c>
      <c r="I399" s="194">
        <f t="shared" si="36"/>
        <v>43081.002999999997</v>
      </c>
      <c r="J399" s="194">
        <f t="shared" si="37"/>
        <v>-30528.980999999996</v>
      </c>
      <c r="K399" s="194">
        <f t="shared" si="39"/>
        <v>23244.485185185189</v>
      </c>
      <c r="L399" s="194">
        <f t="shared" si="39"/>
        <v>45975.814814814818</v>
      </c>
      <c r="M399" s="194">
        <f t="shared" si="39"/>
        <v>33803.820370370369</v>
      </c>
      <c r="N399" s="194">
        <f t="shared" si="39"/>
        <v>79779.63518518518</v>
      </c>
      <c r="O399" s="194">
        <f t="shared" si="39"/>
        <v>-56535.149999999994</v>
      </c>
    </row>
    <row r="400" spans="1:15">
      <c r="A400" s="165" t="s">
        <v>248</v>
      </c>
      <c r="B400" s="165">
        <f t="shared" si="35"/>
        <v>8719</v>
      </c>
      <c r="C400" s="165" t="s">
        <v>218</v>
      </c>
      <c r="D400" s="165" t="s">
        <v>163</v>
      </c>
      <c r="E400" s="170">
        <v>539</v>
      </c>
      <c r="F400" s="170">
        <v>245.85</v>
      </c>
      <c r="G400" s="170"/>
      <c r="H400" s="170">
        <v>53995.26999999999</v>
      </c>
      <c r="I400" s="170">
        <f t="shared" si="36"/>
        <v>53995.26999999999</v>
      </c>
      <c r="J400" s="170">
        <f t="shared" si="37"/>
        <v>-53749.419999999991</v>
      </c>
      <c r="K400" s="170">
        <f t="shared" si="39"/>
        <v>456.12244897959181</v>
      </c>
      <c r="L400" s="170">
        <f t="shared" si="39"/>
        <v>0</v>
      </c>
      <c r="M400" s="170">
        <f t="shared" si="39"/>
        <v>100176.75324675323</v>
      </c>
      <c r="N400" s="170">
        <f t="shared" si="39"/>
        <v>100176.75324675323</v>
      </c>
      <c r="O400" s="170">
        <f t="shared" si="39"/>
        <v>-99720.630797773643</v>
      </c>
    </row>
    <row r="401" spans="1:15">
      <c r="A401" s="193" t="s">
        <v>248</v>
      </c>
      <c r="B401" s="193">
        <f t="shared" si="35"/>
        <v>6601</v>
      </c>
      <c r="C401" s="193" t="s">
        <v>220</v>
      </c>
      <c r="D401" s="193" t="s">
        <v>143</v>
      </c>
      <c r="E401" s="194">
        <v>491</v>
      </c>
      <c r="F401" s="194">
        <v>0</v>
      </c>
      <c r="G401" s="194"/>
      <c r="H401" s="194">
        <v>8205.8240000000005</v>
      </c>
      <c r="I401" s="194">
        <f t="shared" si="36"/>
        <v>8205.8240000000005</v>
      </c>
      <c r="J401" s="194">
        <f t="shared" si="37"/>
        <v>-8205.8240000000005</v>
      </c>
      <c r="K401" s="194">
        <f t="shared" si="39"/>
        <v>0</v>
      </c>
      <c r="L401" s="194">
        <f t="shared" si="39"/>
        <v>0</v>
      </c>
      <c r="M401" s="194">
        <f t="shared" si="39"/>
        <v>16712.47250509165</v>
      </c>
      <c r="N401" s="194">
        <f t="shared" si="39"/>
        <v>16712.47250509165</v>
      </c>
      <c r="O401" s="194">
        <f t="shared" si="39"/>
        <v>-16712.47250509165</v>
      </c>
    </row>
    <row r="402" spans="1:15">
      <c r="A402" s="165" t="s">
        <v>248</v>
      </c>
      <c r="B402" s="165">
        <f t="shared" si="35"/>
        <v>5609</v>
      </c>
      <c r="C402" s="165" t="s">
        <v>219</v>
      </c>
      <c r="D402" s="165" t="s">
        <v>136</v>
      </c>
      <c r="E402" s="170">
        <v>457</v>
      </c>
      <c r="F402" s="170">
        <v>4075.625</v>
      </c>
      <c r="G402" s="170">
        <v>14997.634</v>
      </c>
      <c r="H402" s="170">
        <v>5415.0700000000015</v>
      </c>
      <c r="I402" s="170">
        <f t="shared" si="36"/>
        <v>20412.704000000002</v>
      </c>
      <c r="J402" s="170">
        <f t="shared" si="37"/>
        <v>-16337.079000000002</v>
      </c>
      <c r="K402" s="170">
        <f t="shared" si="39"/>
        <v>8918.2166301969355</v>
      </c>
      <c r="L402" s="170">
        <f t="shared" si="39"/>
        <v>32817.57986870897</v>
      </c>
      <c r="M402" s="170">
        <f t="shared" si="39"/>
        <v>11849.168490153175</v>
      </c>
      <c r="N402" s="170">
        <f t="shared" si="39"/>
        <v>44666.748358862154</v>
      </c>
      <c r="O402" s="170">
        <f t="shared" si="39"/>
        <v>-35748.531728665213</v>
      </c>
    </row>
    <row r="403" spans="1:15">
      <c r="A403" s="193" t="s">
        <v>248</v>
      </c>
      <c r="B403" s="193">
        <f t="shared" si="35"/>
        <v>4911</v>
      </c>
      <c r="C403" s="193" t="s">
        <v>221</v>
      </c>
      <c r="D403" s="193" t="s">
        <v>134</v>
      </c>
      <c r="E403" s="194">
        <v>414</v>
      </c>
      <c r="F403" s="194">
        <v>1026.68</v>
      </c>
      <c r="G403" s="194">
        <v>5375.7920000000004</v>
      </c>
      <c r="H403" s="194">
        <v>16787.828999999998</v>
      </c>
      <c r="I403" s="194">
        <f t="shared" si="36"/>
        <v>22163.620999999999</v>
      </c>
      <c r="J403" s="194">
        <f t="shared" si="37"/>
        <v>-21136.940999999999</v>
      </c>
      <c r="K403" s="194">
        <f t="shared" si="39"/>
        <v>2479.9033816425126</v>
      </c>
      <c r="L403" s="194">
        <f t="shared" si="39"/>
        <v>12985.004830917875</v>
      </c>
      <c r="M403" s="194">
        <f t="shared" si="39"/>
        <v>40550.311594202896</v>
      </c>
      <c r="N403" s="194">
        <f t="shared" si="39"/>
        <v>53535.316425120771</v>
      </c>
      <c r="O403" s="194">
        <f t="shared" si="39"/>
        <v>-51055.413043478264</v>
      </c>
    </row>
    <row r="404" spans="1:15">
      <c r="A404" s="165" t="s">
        <v>248</v>
      </c>
      <c r="B404" s="165">
        <f t="shared" si="35"/>
        <v>6602</v>
      </c>
      <c r="C404" s="165" t="s">
        <v>222</v>
      </c>
      <c r="D404" s="165" t="s">
        <v>144</v>
      </c>
      <c r="E404" s="170">
        <v>396</v>
      </c>
      <c r="F404" s="170">
        <v>287.488</v>
      </c>
      <c r="G404" s="170">
        <v>14795.495999999999</v>
      </c>
      <c r="H404" s="170">
        <v>6443.0020000000004</v>
      </c>
      <c r="I404" s="170">
        <f t="shared" si="36"/>
        <v>21238.498</v>
      </c>
      <c r="J404" s="170">
        <f t="shared" si="37"/>
        <v>-20951.009999999998</v>
      </c>
      <c r="K404" s="170">
        <f t="shared" si="39"/>
        <v>725.97979797979792</v>
      </c>
      <c r="L404" s="170">
        <f t="shared" si="39"/>
        <v>37362.363636363632</v>
      </c>
      <c r="M404" s="170">
        <f t="shared" si="39"/>
        <v>16270.207070707072</v>
      </c>
      <c r="N404" s="170">
        <f t="shared" si="39"/>
        <v>53632.570707070707</v>
      </c>
      <c r="O404" s="170">
        <f t="shared" si="39"/>
        <v>-52906.590909090904</v>
      </c>
    </row>
    <row r="405" spans="1:15">
      <c r="A405" s="193" t="s">
        <v>248</v>
      </c>
      <c r="B405" s="193">
        <f t="shared" si="35"/>
        <v>8610</v>
      </c>
      <c r="C405" s="193" t="s">
        <v>223</v>
      </c>
      <c r="D405" s="193" t="s">
        <v>157</v>
      </c>
      <c r="E405" s="194">
        <v>293</v>
      </c>
      <c r="F405" s="194">
        <v>0</v>
      </c>
      <c r="G405" s="194"/>
      <c r="H405" s="194">
        <v>7389.82</v>
      </c>
      <c r="I405" s="194">
        <f t="shared" si="36"/>
        <v>7389.82</v>
      </c>
      <c r="J405" s="194">
        <f t="shared" si="37"/>
        <v>-7389.82</v>
      </c>
      <c r="K405" s="194">
        <f t="shared" si="39"/>
        <v>0</v>
      </c>
      <c r="L405" s="194">
        <f t="shared" si="39"/>
        <v>0</v>
      </c>
      <c r="M405" s="194">
        <f t="shared" si="39"/>
        <v>25221.228668941978</v>
      </c>
      <c r="N405" s="194">
        <f t="shared" si="39"/>
        <v>25221.228668941978</v>
      </c>
      <c r="O405" s="194">
        <f t="shared" si="39"/>
        <v>-25221.228668941978</v>
      </c>
    </row>
    <row r="406" spans="1:15">
      <c r="A406" s="165" t="s">
        <v>248</v>
      </c>
      <c r="B406" s="165">
        <f t="shared" si="35"/>
        <v>1606</v>
      </c>
      <c r="C406" s="165" t="s">
        <v>225</v>
      </c>
      <c r="D406" s="165" t="s">
        <v>113</v>
      </c>
      <c r="E406" s="170">
        <v>269</v>
      </c>
      <c r="F406" s="170">
        <v>0</v>
      </c>
      <c r="G406" s="170"/>
      <c r="H406" s="170">
        <v>2640.6950000000002</v>
      </c>
      <c r="I406" s="170">
        <f t="shared" si="36"/>
        <v>2640.6950000000002</v>
      </c>
      <c r="J406" s="170">
        <f t="shared" si="37"/>
        <v>-2640.6950000000002</v>
      </c>
      <c r="K406" s="170">
        <f t="shared" si="39"/>
        <v>0</v>
      </c>
      <c r="L406" s="170">
        <f t="shared" si="39"/>
        <v>0</v>
      </c>
      <c r="M406" s="170">
        <f t="shared" si="39"/>
        <v>9816.7100371747219</v>
      </c>
      <c r="N406" s="170">
        <f t="shared" si="39"/>
        <v>9816.7100371747219</v>
      </c>
      <c r="O406" s="170">
        <f t="shared" si="39"/>
        <v>-9816.7100371747219</v>
      </c>
    </row>
    <row r="407" spans="1:15">
      <c r="A407" s="193" t="s">
        <v>248</v>
      </c>
      <c r="B407" s="193">
        <f t="shared" si="35"/>
        <v>4604</v>
      </c>
      <c r="C407" s="193" t="s">
        <v>224</v>
      </c>
      <c r="D407" s="193" t="s">
        <v>129</v>
      </c>
      <c r="E407" s="194">
        <v>250</v>
      </c>
      <c r="F407" s="194">
        <v>1686</v>
      </c>
      <c r="G407" s="194">
        <v>2978.6979999999999</v>
      </c>
      <c r="H407" s="194">
        <v>11267.741999999998</v>
      </c>
      <c r="I407" s="194">
        <f t="shared" si="36"/>
        <v>14246.439999999999</v>
      </c>
      <c r="J407" s="194">
        <f t="shared" si="37"/>
        <v>-12560.439999999999</v>
      </c>
      <c r="K407" s="194">
        <f t="shared" si="39"/>
        <v>6744</v>
      </c>
      <c r="L407" s="194">
        <f t="shared" si="39"/>
        <v>11914.791999999999</v>
      </c>
      <c r="M407" s="194">
        <f t="shared" si="39"/>
        <v>45070.967999999993</v>
      </c>
      <c r="N407" s="194">
        <f t="shared" si="39"/>
        <v>56985.759999999995</v>
      </c>
      <c r="O407" s="194">
        <f t="shared" si="39"/>
        <v>-50241.759999999995</v>
      </c>
    </row>
    <row r="408" spans="1:15">
      <c r="A408" s="165" t="s">
        <v>248</v>
      </c>
      <c r="B408" s="165">
        <f t="shared" si="35"/>
        <v>4502</v>
      </c>
      <c r="C408" s="165" t="s">
        <v>226</v>
      </c>
      <c r="D408" s="165" t="s">
        <v>128</v>
      </c>
      <c r="E408" s="170">
        <v>236</v>
      </c>
      <c r="F408" s="170">
        <v>1081.2670000000001</v>
      </c>
      <c r="G408" s="170">
        <v>3383.2080000000001</v>
      </c>
      <c r="H408" s="170">
        <v>19022.669999999998</v>
      </c>
      <c r="I408" s="170">
        <f t="shared" si="36"/>
        <v>22405.877999999997</v>
      </c>
      <c r="J408" s="170">
        <f t="shared" si="37"/>
        <v>-21324.610999999997</v>
      </c>
      <c r="K408" s="170">
        <f t="shared" si="39"/>
        <v>4581.639830508474</v>
      </c>
      <c r="L408" s="170">
        <f t="shared" si="39"/>
        <v>14335.627118644068</v>
      </c>
      <c r="M408" s="170">
        <f t="shared" si="39"/>
        <v>80604.533898305075</v>
      </c>
      <c r="N408" s="170">
        <f t="shared" si="39"/>
        <v>94940.161016949132</v>
      </c>
      <c r="O408" s="170">
        <f t="shared" si="39"/>
        <v>-90358.521186440674</v>
      </c>
    </row>
    <row r="409" spans="1:15">
      <c r="A409" s="193" t="s">
        <v>248</v>
      </c>
      <c r="B409" s="193">
        <f t="shared" si="35"/>
        <v>4803</v>
      </c>
      <c r="C409" s="193" t="s">
        <v>227</v>
      </c>
      <c r="D409" s="193" t="s">
        <v>131</v>
      </c>
      <c r="E409" s="194">
        <v>219</v>
      </c>
      <c r="F409" s="194">
        <v>0</v>
      </c>
      <c r="G409" s="194">
        <v>2115.511</v>
      </c>
      <c r="H409" s="194">
        <v>6431.67</v>
      </c>
      <c r="I409" s="194">
        <f t="shared" si="36"/>
        <v>8547.1810000000005</v>
      </c>
      <c r="J409" s="194">
        <f t="shared" si="37"/>
        <v>-8547.1810000000005</v>
      </c>
      <c r="K409" s="194">
        <f t="shared" si="39"/>
        <v>0</v>
      </c>
      <c r="L409" s="194">
        <f t="shared" si="39"/>
        <v>9659.8675799086759</v>
      </c>
      <c r="M409" s="194">
        <f t="shared" si="39"/>
        <v>29368.356164383564</v>
      </c>
      <c r="N409" s="194">
        <f t="shared" si="39"/>
        <v>39028.223744292241</v>
      </c>
      <c r="O409" s="194">
        <f t="shared" si="39"/>
        <v>-39028.223744292241</v>
      </c>
    </row>
    <row r="410" spans="1:15">
      <c r="A410" s="165" t="s">
        <v>248</v>
      </c>
      <c r="B410" s="165">
        <f t="shared" si="35"/>
        <v>3713</v>
      </c>
      <c r="C410" s="165" t="s">
        <v>228</v>
      </c>
      <c r="D410" s="165" t="s">
        <v>123</v>
      </c>
      <c r="E410" s="170">
        <v>123</v>
      </c>
      <c r="F410" s="170">
        <v>0</v>
      </c>
      <c r="G410" s="170"/>
      <c r="H410" s="170">
        <v>3173</v>
      </c>
      <c r="I410" s="170">
        <f t="shared" si="36"/>
        <v>3173</v>
      </c>
      <c r="J410" s="170">
        <f t="shared" si="37"/>
        <v>-3173</v>
      </c>
      <c r="K410" s="170">
        <f t="shared" si="39"/>
        <v>0</v>
      </c>
      <c r="L410" s="170">
        <f t="shared" si="39"/>
        <v>0</v>
      </c>
      <c r="M410" s="170">
        <f t="shared" si="39"/>
        <v>25796.747967479674</v>
      </c>
      <c r="N410" s="170">
        <f t="shared" si="39"/>
        <v>25796.747967479674</v>
      </c>
      <c r="O410" s="170">
        <f t="shared" si="39"/>
        <v>-25796.747967479674</v>
      </c>
    </row>
    <row r="411" spans="1:15">
      <c r="A411" s="193" t="s">
        <v>248</v>
      </c>
      <c r="B411" s="193">
        <f t="shared" si="35"/>
        <v>4902</v>
      </c>
      <c r="C411" s="193" t="s">
        <v>229</v>
      </c>
      <c r="D411" s="193" t="s">
        <v>133</v>
      </c>
      <c r="E411" s="194">
        <v>104</v>
      </c>
      <c r="F411" s="194">
        <v>0</v>
      </c>
      <c r="G411" s="194">
        <v>680.28800000000001</v>
      </c>
      <c r="H411" s="194">
        <v>1790.203</v>
      </c>
      <c r="I411" s="194">
        <f t="shared" si="36"/>
        <v>2470.491</v>
      </c>
      <c r="J411" s="194">
        <f t="shared" si="37"/>
        <v>-2470.491</v>
      </c>
      <c r="K411" s="194">
        <f t="shared" si="39"/>
        <v>0</v>
      </c>
      <c r="L411" s="194">
        <f t="shared" si="39"/>
        <v>6541.2307692307695</v>
      </c>
      <c r="M411" s="194">
        <f t="shared" si="39"/>
        <v>17213.490384615383</v>
      </c>
      <c r="N411" s="194">
        <f t="shared" si="39"/>
        <v>23754.721153846156</v>
      </c>
      <c r="O411" s="194">
        <f t="shared" si="39"/>
        <v>-23754.721153846156</v>
      </c>
    </row>
    <row r="412" spans="1:15">
      <c r="A412" s="165" t="s">
        <v>248</v>
      </c>
      <c r="B412" s="165">
        <f t="shared" si="35"/>
        <v>7505</v>
      </c>
      <c r="C412" s="165" t="s">
        <v>230</v>
      </c>
      <c r="D412" s="165" t="s">
        <v>151</v>
      </c>
      <c r="E412" s="170">
        <v>95</v>
      </c>
      <c r="F412" s="170">
        <v>0</v>
      </c>
      <c r="G412" s="170">
        <v>212.28899999999999</v>
      </c>
      <c r="H412" s="170">
        <v>19485.790999999997</v>
      </c>
      <c r="I412" s="170">
        <f t="shared" si="36"/>
        <v>19698.079999999998</v>
      </c>
      <c r="J412" s="170">
        <f t="shared" si="37"/>
        <v>-19698.079999999998</v>
      </c>
      <c r="K412" s="170">
        <f t="shared" si="39"/>
        <v>0</v>
      </c>
      <c r="L412" s="170">
        <f t="shared" si="39"/>
        <v>2234.621052631579</v>
      </c>
      <c r="M412" s="170">
        <f t="shared" si="39"/>
        <v>205113.58947368417</v>
      </c>
      <c r="N412" s="170">
        <f t="shared" si="39"/>
        <v>207348.21052631576</v>
      </c>
      <c r="O412" s="170">
        <f t="shared" si="39"/>
        <v>-207348.21052631576</v>
      </c>
    </row>
    <row r="413" spans="1:15">
      <c r="A413" s="193" t="s">
        <v>248</v>
      </c>
      <c r="B413" s="193">
        <f t="shared" si="35"/>
        <v>5611</v>
      </c>
      <c r="C413" s="193" t="s">
        <v>231</v>
      </c>
      <c r="D413" s="193" t="s">
        <v>137</v>
      </c>
      <c r="E413" s="194">
        <v>86</v>
      </c>
      <c r="F413" s="194">
        <v>41</v>
      </c>
      <c r="G413" s="194"/>
      <c r="H413" s="194">
        <v>6365</v>
      </c>
      <c r="I413" s="194">
        <f t="shared" si="36"/>
        <v>6365</v>
      </c>
      <c r="J413" s="194">
        <f t="shared" si="37"/>
        <v>-6324</v>
      </c>
      <c r="K413" s="194">
        <f t="shared" si="39"/>
        <v>476.74418604651163</v>
      </c>
      <c r="L413" s="194">
        <f t="shared" si="39"/>
        <v>0</v>
      </c>
      <c r="M413" s="194">
        <f t="shared" si="39"/>
        <v>74011.627906976748</v>
      </c>
      <c r="N413" s="194">
        <f t="shared" si="39"/>
        <v>74011.627906976748</v>
      </c>
      <c r="O413" s="194">
        <f t="shared" si="39"/>
        <v>-73534.883720930244</v>
      </c>
    </row>
    <row r="414" spans="1:15">
      <c r="A414" s="165" t="s">
        <v>248</v>
      </c>
      <c r="B414" s="165">
        <f t="shared" si="35"/>
        <v>4901</v>
      </c>
      <c r="C414" s="165" t="s">
        <v>234</v>
      </c>
      <c r="D414" s="165" t="s">
        <v>132</v>
      </c>
      <c r="E414" s="170">
        <v>53</v>
      </c>
      <c r="F414" s="170">
        <v>0</v>
      </c>
      <c r="G414" s="170"/>
      <c r="H414" s="170"/>
      <c r="I414" s="170">
        <f t="shared" si="36"/>
        <v>0</v>
      </c>
      <c r="J414" s="170">
        <f t="shared" si="37"/>
        <v>0</v>
      </c>
      <c r="K414" s="170">
        <f t="shared" si="39"/>
        <v>0</v>
      </c>
      <c r="L414" s="170">
        <f t="shared" si="39"/>
        <v>0</v>
      </c>
      <c r="M414" s="170">
        <f t="shared" si="39"/>
        <v>0</v>
      </c>
      <c r="N414" s="170">
        <f t="shared" si="39"/>
        <v>0</v>
      </c>
      <c r="O414" s="170">
        <f t="shared" si="39"/>
        <v>0</v>
      </c>
    </row>
    <row r="415" spans="1:15">
      <c r="A415" s="193" t="s">
        <v>248</v>
      </c>
      <c r="B415" s="193">
        <f t="shared" si="35"/>
        <v>3506</v>
      </c>
      <c r="C415" s="193" t="s">
        <v>232</v>
      </c>
      <c r="D415" s="193" t="s">
        <v>119</v>
      </c>
      <c r="E415" s="194">
        <v>52</v>
      </c>
      <c r="F415" s="194">
        <v>0</v>
      </c>
      <c r="G415" s="194"/>
      <c r="H415" s="194">
        <v>16808.343000000001</v>
      </c>
      <c r="I415" s="194">
        <f t="shared" si="36"/>
        <v>16808.343000000001</v>
      </c>
      <c r="J415" s="194">
        <f t="shared" si="37"/>
        <v>-16808.343000000001</v>
      </c>
      <c r="K415" s="194">
        <f t="shared" si="39"/>
        <v>0</v>
      </c>
      <c r="L415" s="194">
        <f t="shared" si="39"/>
        <v>0</v>
      </c>
      <c r="M415" s="194">
        <f t="shared" si="39"/>
        <v>323237.36538461538</v>
      </c>
      <c r="N415" s="194">
        <f t="shared" si="39"/>
        <v>323237.36538461538</v>
      </c>
      <c r="O415" s="194">
        <f t="shared" si="39"/>
        <v>-323237.36538461538</v>
      </c>
    </row>
    <row r="416" spans="1:15">
      <c r="A416" s="165" t="s">
        <v>248</v>
      </c>
      <c r="B416" s="165">
        <f t="shared" si="35"/>
        <v>6611</v>
      </c>
      <c r="C416" s="165" t="s">
        <v>233</v>
      </c>
      <c r="D416" s="165" t="s">
        <v>145</v>
      </c>
      <c r="E416" s="170">
        <v>52</v>
      </c>
      <c r="F416" s="170">
        <v>0</v>
      </c>
      <c r="G416" s="170"/>
      <c r="H416" s="170">
        <v>4081</v>
      </c>
      <c r="I416" s="170">
        <f t="shared" si="36"/>
        <v>4081</v>
      </c>
      <c r="J416" s="170">
        <f t="shared" si="37"/>
        <v>-4081</v>
      </c>
      <c r="K416" s="170">
        <f t="shared" si="39"/>
        <v>0</v>
      </c>
      <c r="L416" s="170">
        <f t="shared" si="39"/>
        <v>0</v>
      </c>
      <c r="M416" s="170">
        <f t="shared" si="39"/>
        <v>78480.76923076922</v>
      </c>
      <c r="N416" s="170">
        <f t="shared" si="39"/>
        <v>78480.76923076922</v>
      </c>
      <c r="O416" s="170">
        <f t="shared" si="39"/>
        <v>-78480.76923076922</v>
      </c>
    </row>
    <row r="417" spans="1:15"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</row>
    <row r="418" spans="1:15" s="177" customFormat="1">
      <c r="E418" s="178">
        <f>SUM(E353:E416)</f>
        <v>383726</v>
      </c>
      <c r="F418" s="178">
        <f t="shared" ref="F418:J418" si="40">SUM(F353:F416)</f>
        <v>2265670.9239999992</v>
      </c>
      <c r="G418" s="178">
        <f t="shared" si="40"/>
        <v>2518052.1119999997</v>
      </c>
      <c r="H418" s="178">
        <f t="shared" si="40"/>
        <v>5932726.3780000005</v>
      </c>
      <c r="I418" s="178">
        <f t="shared" si="40"/>
        <v>8450778.4899999984</v>
      </c>
      <c r="J418" s="178">
        <f t="shared" si="40"/>
        <v>-6185107.5659999996</v>
      </c>
      <c r="K418" s="178">
        <f t="shared" ref="K418:O418" si="41">(F418/$E418)*1000</f>
        <v>5904.3977317148156</v>
      </c>
      <c r="L418" s="178">
        <f t="shared" si="41"/>
        <v>6562.1097137019633</v>
      </c>
      <c r="M418" s="178">
        <f t="shared" si="41"/>
        <v>15460.840229747269</v>
      </c>
      <c r="N418" s="178">
        <f t="shared" si="41"/>
        <v>22022.949943449228</v>
      </c>
      <c r="O418" s="178">
        <f t="shared" si="41"/>
        <v>-16118.552211734414</v>
      </c>
    </row>
    <row r="419" spans="1:15"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</row>
    <row r="420" spans="1:15">
      <c r="D420" s="22" t="s">
        <v>77</v>
      </c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</row>
    <row r="421" spans="1:15">
      <c r="D421" s="30" t="s">
        <v>168</v>
      </c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</row>
    <row r="422" spans="1:15">
      <c r="A422" s="193" t="s">
        <v>249</v>
      </c>
      <c r="B422" s="193">
        <f t="shared" ref="B422:B485" si="42">(LEFT(C422,4))*1</f>
        <v>0</v>
      </c>
      <c r="C422" s="193" t="s">
        <v>178</v>
      </c>
      <c r="D422" s="193" t="s">
        <v>9</v>
      </c>
      <c r="E422" s="194">
        <v>136894</v>
      </c>
      <c r="F422" s="194">
        <v>3120697.9220000003</v>
      </c>
      <c r="G422" s="194">
        <v>1153632.5049999999</v>
      </c>
      <c r="H422" s="194">
        <v>2119428.943</v>
      </c>
      <c r="I422" s="194">
        <f t="shared" ref="I422:I485" si="43">G422+H422</f>
        <v>3273061.4479999999</v>
      </c>
      <c r="J422" s="194">
        <f t="shared" ref="J422:J485" si="44">F422-I422</f>
        <v>-152363.52599999961</v>
      </c>
      <c r="K422" s="194">
        <f t="shared" ref="K422:O453" si="45">(F422/$E422)*1000</f>
        <v>22796.455082034277</v>
      </c>
      <c r="L422" s="194">
        <f t="shared" si="45"/>
        <v>8427.1955308486849</v>
      </c>
      <c r="M422" s="194">
        <f t="shared" si="45"/>
        <v>15482.263232866306</v>
      </c>
      <c r="N422" s="194">
        <f t="shared" si="45"/>
        <v>23909.458763714989</v>
      </c>
      <c r="O422" s="194">
        <f t="shared" si="45"/>
        <v>-1113.0036816807137</v>
      </c>
    </row>
    <row r="423" spans="1:15">
      <c r="A423" s="165" t="s">
        <v>249</v>
      </c>
      <c r="B423" s="165">
        <f t="shared" si="42"/>
        <v>1000</v>
      </c>
      <c r="C423" s="165" t="s">
        <v>179</v>
      </c>
      <c r="D423" s="165" t="s">
        <v>108</v>
      </c>
      <c r="E423" s="170">
        <v>39335</v>
      </c>
      <c r="F423" s="170">
        <v>807938.34400000004</v>
      </c>
      <c r="G423" s="170">
        <v>54.372999999999998</v>
      </c>
      <c r="H423" s="170">
        <v>982791.07099999988</v>
      </c>
      <c r="I423" s="170">
        <f t="shared" si="43"/>
        <v>982845.4439999999</v>
      </c>
      <c r="J423" s="170">
        <f t="shared" si="44"/>
        <v>-174907.09999999986</v>
      </c>
      <c r="K423" s="170">
        <f t="shared" si="45"/>
        <v>20539.935019702556</v>
      </c>
      <c r="L423" s="170">
        <f t="shared" si="45"/>
        <v>1.3823058344985382</v>
      </c>
      <c r="M423" s="170">
        <f t="shared" si="45"/>
        <v>24985.154976484042</v>
      </c>
      <c r="N423" s="170">
        <f t="shared" si="45"/>
        <v>24986.537282318543</v>
      </c>
      <c r="O423" s="170">
        <f t="shared" si="45"/>
        <v>-4446.6022626159875</v>
      </c>
    </row>
    <row r="424" spans="1:15">
      <c r="A424" s="193" t="s">
        <v>249</v>
      </c>
      <c r="B424" s="193">
        <f t="shared" si="42"/>
        <v>1400</v>
      </c>
      <c r="C424" s="193" t="s">
        <v>180</v>
      </c>
      <c r="D424" s="193" t="s">
        <v>111</v>
      </c>
      <c r="E424" s="194">
        <v>30616</v>
      </c>
      <c r="F424" s="194">
        <v>773275.63</v>
      </c>
      <c r="G424" s="194">
        <v>24353.578000000001</v>
      </c>
      <c r="H424" s="194">
        <v>599959.05599999998</v>
      </c>
      <c r="I424" s="194">
        <f t="shared" si="43"/>
        <v>624312.63399999996</v>
      </c>
      <c r="J424" s="194">
        <f t="shared" si="44"/>
        <v>148962.99600000004</v>
      </c>
      <c r="K424" s="194">
        <f t="shared" si="45"/>
        <v>25257.239025346222</v>
      </c>
      <c r="L424" s="194">
        <f t="shared" si="45"/>
        <v>795.45263914293184</v>
      </c>
      <c r="M424" s="194">
        <f t="shared" si="45"/>
        <v>19596.258688267571</v>
      </c>
      <c r="N424" s="194">
        <f t="shared" si="45"/>
        <v>20391.7113274105</v>
      </c>
      <c r="O424" s="194">
        <f t="shared" si="45"/>
        <v>4865.5276979357213</v>
      </c>
    </row>
    <row r="425" spans="1:15">
      <c r="A425" s="165" t="s">
        <v>249</v>
      </c>
      <c r="B425" s="165">
        <f t="shared" si="42"/>
        <v>2000</v>
      </c>
      <c r="C425" s="165" t="s">
        <v>181</v>
      </c>
      <c r="D425" s="165" t="s">
        <v>114</v>
      </c>
      <c r="E425" s="170">
        <v>21957</v>
      </c>
      <c r="F425" s="170">
        <v>442735.41</v>
      </c>
      <c r="G425" s="170"/>
      <c r="H425" s="170">
        <v>488332.23500000004</v>
      </c>
      <c r="I425" s="170">
        <f t="shared" si="43"/>
        <v>488332.23500000004</v>
      </c>
      <c r="J425" s="170">
        <f t="shared" si="44"/>
        <v>-45596.82500000007</v>
      </c>
      <c r="K425" s="170">
        <f t="shared" si="45"/>
        <v>20163.747779751331</v>
      </c>
      <c r="L425" s="170">
        <f t="shared" si="45"/>
        <v>0</v>
      </c>
      <c r="M425" s="170">
        <f t="shared" si="45"/>
        <v>22240.389625176482</v>
      </c>
      <c r="N425" s="170">
        <f t="shared" si="45"/>
        <v>22240.389625176482</v>
      </c>
      <c r="O425" s="170">
        <f t="shared" si="45"/>
        <v>-2076.6418454251525</v>
      </c>
    </row>
    <row r="426" spans="1:15">
      <c r="A426" s="193" t="s">
        <v>249</v>
      </c>
      <c r="B426" s="193">
        <f t="shared" si="42"/>
        <v>6000</v>
      </c>
      <c r="C426" s="193" t="s">
        <v>698</v>
      </c>
      <c r="D426" s="193" t="s">
        <v>693</v>
      </c>
      <c r="E426" s="194">
        <v>19812</v>
      </c>
      <c r="F426" s="194">
        <v>549050.42500000005</v>
      </c>
      <c r="G426" s="194"/>
      <c r="H426" s="194">
        <v>579328.5140000002</v>
      </c>
      <c r="I426" s="194">
        <f t="shared" si="43"/>
        <v>579328.5140000002</v>
      </c>
      <c r="J426" s="194">
        <f t="shared" si="44"/>
        <v>-30278.089000000153</v>
      </c>
      <c r="K426" s="194">
        <f t="shared" si="45"/>
        <v>27713.023672521707</v>
      </c>
      <c r="L426" s="194">
        <f t="shared" si="45"/>
        <v>0</v>
      </c>
      <c r="M426" s="194">
        <f t="shared" si="45"/>
        <v>29241.293862305683</v>
      </c>
      <c r="N426" s="194">
        <f t="shared" si="45"/>
        <v>29241.293862305683</v>
      </c>
      <c r="O426" s="194">
        <f t="shared" si="45"/>
        <v>-1528.270189783977</v>
      </c>
    </row>
    <row r="427" spans="1:15">
      <c r="A427" s="165" t="s">
        <v>249</v>
      </c>
      <c r="B427" s="165">
        <f t="shared" si="42"/>
        <v>1300</v>
      </c>
      <c r="C427" s="165" t="s">
        <v>182</v>
      </c>
      <c r="D427" s="165" t="s">
        <v>110</v>
      </c>
      <c r="E427" s="170">
        <v>19088</v>
      </c>
      <c r="F427" s="170">
        <v>390006.45799999998</v>
      </c>
      <c r="G427" s="170">
        <v>25000</v>
      </c>
      <c r="H427" s="170">
        <v>380422.70299999998</v>
      </c>
      <c r="I427" s="170">
        <f t="shared" si="43"/>
        <v>405422.70299999998</v>
      </c>
      <c r="J427" s="170">
        <f t="shared" si="44"/>
        <v>-15416.244999999995</v>
      </c>
      <c r="K427" s="170">
        <f t="shared" si="45"/>
        <v>20432.023155909468</v>
      </c>
      <c r="L427" s="170">
        <f t="shared" si="45"/>
        <v>1309.7233864207881</v>
      </c>
      <c r="M427" s="170">
        <f t="shared" si="45"/>
        <v>19929.940433780383</v>
      </c>
      <c r="N427" s="170">
        <f t="shared" si="45"/>
        <v>21239.663820201175</v>
      </c>
      <c r="O427" s="170">
        <f t="shared" si="45"/>
        <v>-807.64066429170134</v>
      </c>
    </row>
    <row r="428" spans="1:15">
      <c r="A428" s="193" t="s">
        <v>249</v>
      </c>
      <c r="B428" s="193">
        <f t="shared" si="42"/>
        <v>1604</v>
      </c>
      <c r="C428" s="193" t="s">
        <v>183</v>
      </c>
      <c r="D428" s="193" t="s">
        <v>112</v>
      </c>
      <c r="E428" s="194">
        <v>13403</v>
      </c>
      <c r="F428" s="194">
        <v>261779.88399999999</v>
      </c>
      <c r="G428" s="194"/>
      <c r="H428" s="194">
        <v>245164.76400000002</v>
      </c>
      <c r="I428" s="194">
        <f t="shared" si="43"/>
        <v>245164.76400000002</v>
      </c>
      <c r="J428" s="194">
        <f t="shared" si="44"/>
        <v>16615.119999999966</v>
      </c>
      <c r="K428" s="194">
        <f t="shared" si="45"/>
        <v>19531.439528463776</v>
      </c>
      <c r="L428" s="194">
        <f t="shared" si="45"/>
        <v>0</v>
      </c>
      <c r="M428" s="194">
        <f t="shared" si="45"/>
        <v>18291.782735208541</v>
      </c>
      <c r="N428" s="194">
        <f t="shared" si="45"/>
        <v>18291.782735208541</v>
      </c>
      <c r="O428" s="194">
        <f t="shared" si="45"/>
        <v>1239.6567932552389</v>
      </c>
    </row>
    <row r="429" spans="1:15">
      <c r="A429" s="165" t="s">
        <v>249</v>
      </c>
      <c r="B429" s="165">
        <f t="shared" si="42"/>
        <v>8200</v>
      </c>
      <c r="C429" s="165" t="s">
        <v>184</v>
      </c>
      <c r="D429" s="165" t="s">
        <v>153</v>
      </c>
      <c r="E429" s="170">
        <v>11565</v>
      </c>
      <c r="F429" s="170">
        <v>452469.79099999997</v>
      </c>
      <c r="G429" s="170">
        <v>50223.115000000005</v>
      </c>
      <c r="H429" s="170">
        <v>440180.69000000006</v>
      </c>
      <c r="I429" s="170">
        <f t="shared" si="43"/>
        <v>490403.80500000005</v>
      </c>
      <c r="J429" s="170">
        <f t="shared" si="44"/>
        <v>-37934.014000000083</v>
      </c>
      <c r="K429" s="170">
        <f t="shared" si="45"/>
        <v>39124.063207955034</v>
      </c>
      <c r="L429" s="170">
        <f t="shared" si="45"/>
        <v>4342.6817985300477</v>
      </c>
      <c r="M429" s="170">
        <f t="shared" si="45"/>
        <v>38061.45179420666</v>
      </c>
      <c r="N429" s="170">
        <f t="shared" si="45"/>
        <v>42404.133592736711</v>
      </c>
      <c r="O429" s="170">
        <f t="shared" si="45"/>
        <v>-3280.0703847816762</v>
      </c>
    </row>
    <row r="430" spans="1:15">
      <c r="A430" s="193" t="s">
        <v>249</v>
      </c>
      <c r="B430" s="193">
        <f t="shared" si="42"/>
        <v>3000</v>
      </c>
      <c r="C430" s="193" t="s">
        <v>185</v>
      </c>
      <c r="D430" s="193" t="s">
        <v>118</v>
      </c>
      <c r="E430" s="194">
        <v>8071</v>
      </c>
      <c r="F430" s="194">
        <v>117780.804</v>
      </c>
      <c r="G430" s="194"/>
      <c r="H430" s="194">
        <v>143596.54900000003</v>
      </c>
      <c r="I430" s="194">
        <f t="shared" si="43"/>
        <v>143596.54900000003</v>
      </c>
      <c r="J430" s="194">
        <f t="shared" si="44"/>
        <v>-25815.745000000024</v>
      </c>
      <c r="K430" s="194">
        <f t="shared" si="45"/>
        <v>14593.086854169249</v>
      </c>
      <c r="L430" s="194">
        <f t="shared" si="45"/>
        <v>0</v>
      </c>
      <c r="M430" s="194">
        <f t="shared" si="45"/>
        <v>17791.667575269486</v>
      </c>
      <c r="N430" s="194">
        <f t="shared" si="45"/>
        <v>17791.667575269486</v>
      </c>
      <c r="O430" s="194">
        <f t="shared" si="45"/>
        <v>-3198.5807211002384</v>
      </c>
    </row>
    <row r="431" spans="1:15">
      <c r="A431" s="165" t="s">
        <v>249</v>
      </c>
      <c r="B431" s="165">
        <f t="shared" si="42"/>
        <v>7400</v>
      </c>
      <c r="C431" s="165" t="s">
        <v>187</v>
      </c>
      <c r="D431" s="165" t="s">
        <v>149</v>
      </c>
      <c r="E431" s="170">
        <v>5177</v>
      </c>
      <c r="F431" s="170">
        <v>165458.64699999997</v>
      </c>
      <c r="G431" s="170">
        <v>11269.38</v>
      </c>
      <c r="H431" s="170">
        <v>301494.98199999996</v>
      </c>
      <c r="I431" s="170">
        <f t="shared" si="43"/>
        <v>312764.36199999996</v>
      </c>
      <c r="J431" s="170">
        <f t="shared" si="44"/>
        <v>-147305.715</v>
      </c>
      <c r="K431" s="170">
        <f t="shared" si="45"/>
        <v>31960.333590882743</v>
      </c>
      <c r="L431" s="170">
        <f t="shared" si="45"/>
        <v>2176.8166892022409</v>
      </c>
      <c r="M431" s="170">
        <f t="shared" si="45"/>
        <v>58237.39269847401</v>
      </c>
      <c r="N431" s="170">
        <f t="shared" si="45"/>
        <v>60414.209387676252</v>
      </c>
      <c r="O431" s="170">
        <f t="shared" si="45"/>
        <v>-28453.875796793509</v>
      </c>
    </row>
    <row r="432" spans="1:15">
      <c r="A432" s="193" t="s">
        <v>249</v>
      </c>
      <c r="B432" s="193">
        <f t="shared" si="42"/>
        <v>7300</v>
      </c>
      <c r="C432" s="193" t="s">
        <v>186</v>
      </c>
      <c r="D432" s="193" t="s">
        <v>148</v>
      </c>
      <c r="E432" s="194">
        <v>5163</v>
      </c>
      <c r="F432" s="194">
        <v>6235.0770000000002</v>
      </c>
      <c r="G432" s="194"/>
      <c r="H432" s="194">
        <v>3267.2569999999996</v>
      </c>
      <c r="I432" s="194">
        <f t="shared" si="43"/>
        <v>3267.2569999999996</v>
      </c>
      <c r="J432" s="194">
        <f t="shared" si="44"/>
        <v>2967.8200000000006</v>
      </c>
      <c r="K432" s="194">
        <f t="shared" si="45"/>
        <v>1207.6461359674609</v>
      </c>
      <c r="L432" s="194">
        <f t="shared" si="45"/>
        <v>0</v>
      </c>
      <c r="M432" s="194">
        <f t="shared" si="45"/>
        <v>632.82142165407708</v>
      </c>
      <c r="N432" s="194">
        <f t="shared" si="45"/>
        <v>632.82142165407708</v>
      </c>
      <c r="O432" s="194">
        <f t="shared" si="45"/>
        <v>574.82471431338377</v>
      </c>
    </row>
    <row r="433" spans="1:15">
      <c r="A433" s="165" t="s">
        <v>249</v>
      </c>
      <c r="B433" s="165">
        <f t="shared" si="42"/>
        <v>1100</v>
      </c>
      <c r="C433" s="165" t="s">
        <v>269</v>
      </c>
      <c r="D433" s="165" t="s">
        <v>109</v>
      </c>
      <c r="E433" s="170">
        <v>4572</v>
      </c>
      <c r="F433" s="170">
        <v>122475.26299999999</v>
      </c>
      <c r="G433" s="170"/>
      <c r="H433" s="170">
        <v>121735.03300000001</v>
      </c>
      <c r="I433" s="170">
        <f t="shared" si="43"/>
        <v>121735.03300000001</v>
      </c>
      <c r="J433" s="170">
        <f t="shared" si="44"/>
        <v>740.22999999998137</v>
      </c>
      <c r="K433" s="170">
        <f t="shared" si="45"/>
        <v>26788.115266841643</v>
      </c>
      <c r="L433" s="170">
        <f t="shared" si="45"/>
        <v>0</v>
      </c>
      <c r="M433" s="170">
        <f t="shared" si="45"/>
        <v>26626.210192475941</v>
      </c>
      <c r="N433" s="170">
        <f t="shared" si="45"/>
        <v>26626.210192475941</v>
      </c>
      <c r="O433" s="170">
        <f t="shared" si="45"/>
        <v>161.90507436570022</v>
      </c>
    </row>
    <row r="434" spans="1:15">
      <c r="A434" s="193" t="s">
        <v>249</v>
      </c>
      <c r="B434" s="193">
        <f t="shared" si="42"/>
        <v>8000</v>
      </c>
      <c r="C434" s="193" t="s">
        <v>188</v>
      </c>
      <c r="D434" s="193" t="s">
        <v>152</v>
      </c>
      <c r="E434" s="194">
        <v>4444</v>
      </c>
      <c r="F434" s="194">
        <v>138937.106</v>
      </c>
      <c r="G434" s="194"/>
      <c r="H434" s="194">
        <v>265631.93200000003</v>
      </c>
      <c r="I434" s="194">
        <f t="shared" si="43"/>
        <v>265631.93200000003</v>
      </c>
      <c r="J434" s="194">
        <f t="shared" si="44"/>
        <v>-126694.82600000003</v>
      </c>
      <c r="K434" s="194">
        <f t="shared" si="45"/>
        <v>31263.975247524751</v>
      </c>
      <c r="L434" s="194">
        <f t="shared" si="45"/>
        <v>0</v>
      </c>
      <c r="M434" s="194">
        <f t="shared" si="45"/>
        <v>59773.162016201626</v>
      </c>
      <c r="N434" s="194">
        <f t="shared" si="45"/>
        <v>59773.162016201626</v>
      </c>
      <c r="O434" s="194">
        <f t="shared" si="45"/>
        <v>-28509.186768676875</v>
      </c>
    </row>
    <row r="435" spans="1:15">
      <c r="A435" s="165" t="s">
        <v>249</v>
      </c>
      <c r="B435" s="165">
        <f t="shared" si="42"/>
        <v>5716</v>
      </c>
      <c r="C435" s="165" t="s">
        <v>781</v>
      </c>
      <c r="D435" s="165" t="s">
        <v>780</v>
      </c>
      <c r="E435" s="170">
        <v>4276</v>
      </c>
      <c r="F435" s="170">
        <v>212944.71899999998</v>
      </c>
      <c r="G435" s="170"/>
      <c r="H435" s="170">
        <v>195988.76800000004</v>
      </c>
      <c r="I435" s="170">
        <f t="shared" si="43"/>
        <v>195988.76800000004</v>
      </c>
      <c r="J435" s="170">
        <f t="shared" si="44"/>
        <v>16955.950999999943</v>
      </c>
      <c r="K435" s="170">
        <f t="shared" si="45"/>
        <v>49799.981057062672</v>
      </c>
      <c r="L435" s="170">
        <f t="shared" si="45"/>
        <v>0</v>
      </c>
      <c r="M435" s="170">
        <f t="shared" si="45"/>
        <v>45834.604303087006</v>
      </c>
      <c r="N435" s="170">
        <f t="shared" si="45"/>
        <v>45834.604303087006</v>
      </c>
      <c r="O435" s="170">
        <f t="shared" si="45"/>
        <v>3965.376753975665</v>
      </c>
    </row>
    <row r="436" spans="1:15">
      <c r="A436" s="193" t="s">
        <v>249</v>
      </c>
      <c r="B436" s="193">
        <f t="shared" si="42"/>
        <v>3609</v>
      </c>
      <c r="C436" s="193" t="s">
        <v>190</v>
      </c>
      <c r="D436" s="193" t="s">
        <v>121</v>
      </c>
      <c r="E436" s="194">
        <v>4100</v>
      </c>
      <c r="F436" s="194">
        <v>2464.732</v>
      </c>
      <c r="G436" s="194"/>
      <c r="H436" s="194">
        <v>1511.4269999999999</v>
      </c>
      <c r="I436" s="194">
        <f t="shared" si="43"/>
        <v>1511.4269999999999</v>
      </c>
      <c r="J436" s="194">
        <f t="shared" si="44"/>
        <v>953.30500000000006</v>
      </c>
      <c r="K436" s="194">
        <f t="shared" si="45"/>
        <v>601.15414634146339</v>
      </c>
      <c r="L436" s="194">
        <f t="shared" si="45"/>
        <v>0</v>
      </c>
      <c r="M436" s="194">
        <f t="shared" si="45"/>
        <v>368.64073170731706</v>
      </c>
      <c r="N436" s="194">
        <f t="shared" si="45"/>
        <v>368.64073170731706</v>
      </c>
      <c r="O436" s="194">
        <f t="shared" si="45"/>
        <v>232.51341463414636</v>
      </c>
    </row>
    <row r="437" spans="1:15">
      <c r="A437" s="165" t="s">
        <v>249</v>
      </c>
      <c r="B437" s="165">
        <f t="shared" si="42"/>
        <v>2510</v>
      </c>
      <c r="C437" s="165" t="s">
        <v>191</v>
      </c>
      <c r="D437" s="165" t="s">
        <v>117</v>
      </c>
      <c r="E437" s="170">
        <v>3897</v>
      </c>
      <c r="F437" s="170">
        <v>84006.327000000005</v>
      </c>
      <c r="G437" s="170"/>
      <c r="H437" s="170">
        <v>96042.722999999998</v>
      </c>
      <c r="I437" s="170">
        <f t="shared" si="43"/>
        <v>96042.722999999998</v>
      </c>
      <c r="J437" s="170">
        <f t="shared" si="44"/>
        <v>-12036.395999999993</v>
      </c>
      <c r="K437" s="170">
        <f t="shared" si="45"/>
        <v>21556.66589684373</v>
      </c>
      <c r="L437" s="170">
        <f t="shared" si="45"/>
        <v>0</v>
      </c>
      <c r="M437" s="170">
        <f t="shared" si="45"/>
        <v>24645.297151655119</v>
      </c>
      <c r="N437" s="170">
        <f t="shared" si="45"/>
        <v>24645.297151655119</v>
      </c>
      <c r="O437" s="170">
        <f t="shared" si="45"/>
        <v>-3088.631254811392</v>
      </c>
    </row>
    <row r="438" spans="1:15">
      <c r="A438" s="193" t="s">
        <v>249</v>
      </c>
      <c r="B438" s="193">
        <f t="shared" si="42"/>
        <v>4200</v>
      </c>
      <c r="C438" s="193" t="s">
        <v>189</v>
      </c>
      <c r="D438" s="193" t="s">
        <v>127</v>
      </c>
      <c r="E438" s="194">
        <v>3797</v>
      </c>
      <c r="F438" s="194">
        <v>140963.038</v>
      </c>
      <c r="G438" s="194"/>
      <c r="H438" s="194">
        <v>160410.74600000004</v>
      </c>
      <c r="I438" s="194">
        <f t="shared" si="43"/>
        <v>160410.74600000004</v>
      </c>
      <c r="J438" s="194">
        <f t="shared" si="44"/>
        <v>-19447.708000000042</v>
      </c>
      <c r="K438" s="194">
        <f t="shared" si="45"/>
        <v>37124.845404266525</v>
      </c>
      <c r="L438" s="194">
        <f t="shared" si="45"/>
        <v>0</v>
      </c>
      <c r="M438" s="194">
        <f t="shared" si="45"/>
        <v>42246.706873847783</v>
      </c>
      <c r="N438" s="194">
        <f t="shared" si="45"/>
        <v>42246.706873847783</v>
      </c>
      <c r="O438" s="194">
        <f t="shared" si="45"/>
        <v>-5121.8614695812594</v>
      </c>
    </row>
    <row r="439" spans="1:15">
      <c r="A439" s="165" t="s">
        <v>249</v>
      </c>
      <c r="B439" s="165">
        <f t="shared" si="42"/>
        <v>2300</v>
      </c>
      <c r="C439" s="165" t="s">
        <v>192</v>
      </c>
      <c r="D439" s="165" t="s">
        <v>115</v>
      </c>
      <c r="E439" s="170">
        <v>3579</v>
      </c>
      <c r="F439" s="170">
        <v>65507.439999999995</v>
      </c>
      <c r="G439" s="170"/>
      <c r="H439" s="170">
        <v>69790.125000000015</v>
      </c>
      <c r="I439" s="170">
        <f t="shared" si="43"/>
        <v>69790.125000000015</v>
      </c>
      <c r="J439" s="170">
        <f t="shared" si="44"/>
        <v>-4282.6850000000195</v>
      </c>
      <c r="K439" s="170">
        <f t="shared" si="45"/>
        <v>18303.280245878734</v>
      </c>
      <c r="L439" s="170">
        <f t="shared" si="45"/>
        <v>0</v>
      </c>
      <c r="M439" s="170">
        <f t="shared" si="45"/>
        <v>19499.895222129089</v>
      </c>
      <c r="N439" s="170">
        <f t="shared" si="45"/>
        <v>19499.895222129089</v>
      </c>
      <c r="O439" s="170">
        <f t="shared" si="45"/>
        <v>-1196.6149762503546</v>
      </c>
    </row>
    <row r="440" spans="1:15">
      <c r="A440" s="193" t="s">
        <v>249</v>
      </c>
      <c r="B440" s="193">
        <f t="shared" si="42"/>
        <v>8716</v>
      </c>
      <c r="C440" s="193" t="s">
        <v>194</v>
      </c>
      <c r="D440" s="193" t="s">
        <v>161</v>
      </c>
      <c r="E440" s="194">
        <v>3265</v>
      </c>
      <c r="F440" s="194">
        <v>72620.353000000003</v>
      </c>
      <c r="G440" s="194"/>
      <c r="H440" s="194">
        <v>102301.977</v>
      </c>
      <c r="I440" s="194">
        <f t="shared" si="43"/>
        <v>102301.977</v>
      </c>
      <c r="J440" s="194">
        <f t="shared" si="44"/>
        <v>-29681.623999999996</v>
      </c>
      <c r="K440" s="194">
        <f t="shared" si="45"/>
        <v>22242.06830015314</v>
      </c>
      <c r="L440" s="194">
        <f t="shared" si="45"/>
        <v>0</v>
      </c>
      <c r="M440" s="194">
        <f t="shared" si="45"/>
        <v>31332.917917304749</v>
      </c>
      <c r="N440" s="194">
        <f t="shared" si="45"/>
        <v>31332.917917304749</v>
      </c>
      <c r="O440" s="194">
        <f t="shared" si="45"/>
        <v>-9090.8496171516072</v>
      </c>
    </row>
    <row r="441" spans="1:15">
      <c r="A441" s="165" t="s">
        <v>249</v>
      </c>
      <c r="B441" s="165">
        <f t="shared" si="42"/>
        <v>6100</v>
      </c>
      <c r="C441" s="165" t="s">
        <v>193</v>
      </c>
      <c r="D441" s="165" t="s">
        <v>138</v>
      </c>
      <c r="E441" s="170">
        <v>3081</v>
      </c>
      <c r="F441" s="170">
        <v>100918.41899999999</v>
      </c>
      <c r="G441" s="170">
        <v>3654.1229999999996</v>
      </c>
      <c r="H441" s="170">
        <v>143972.06500000003</v>
      </c>
      <c r="I441" s="170">
        <f t="shared" si="43"/>
        <v>147626.18800000002</v>
      </c>
      <c r="J441" s="170">
        <f t="shared" si="44"/>
        <v>-46707.769000000029</v>
      </c>
      <c r="K441" s="170">
        <f t="shared" si="45"/>
        <v>32755.085686465434</v>
      </c>
      <c r="L441" s="170">
        <f t="shared" si="45"/>
        <v>1186.0185004868549</v>
      </c>
      <c r="M441" s="170">
        <f t="shared" si="45"/>
        <v>46729.005193119126</v>
      </c>
      <c r="N441" s="170">
        <f t="shared" si="45"/>
        <v>47915.023693605981</v>
      </c>
      <c r="O441" s="170">
        <f t="shared" si="45"/>
        <v>-15159.938007140549</v>
      </c>
    </row>
    <row r="442" spans="1:15">
      <c r="A442" s="193" t="s">
        <v>249</v>
      </c>
      <c r="B442" s="193">
        <f t="shared" si="42"/>
        <v>8717</v>
      </c>
      <c r="C442" s="193" t="s">
        <v>196</v>
      </c>
      <c r="D442" s="193" t="s">
        <v>162</v>
      </c>
      <c r="E442" s="194">
        <v>2631</v>
      </c>
      <c r="F442" s="194">
        <v>72666.535999999993</v>
      </c>
      <c r="G442" s="194">
        <v>11650.999</v>
      </c>
      <c r="H442" s="194">
        <v>113157.675</v>
      </c>
      <c r="I442" s="194">
        <f t="shared" si="43"/>
        <v>124808.674</v>
      </c>
      <c r="J442" s="194">
        <f t="shared" si="44"/>
        <v>-52142.138000000006</v>
      </c>
      <c r="K442" s="194">
        <f t="shared" si="45"/>
        <v>27619.359939186619</v>
      </c>
      <c r="L442" s="194">
        <f t="shared" si="45"/>
        <v>4428.3538578487269</v>
      </c>
      <c r="M442" s="194">
        <f t="shared" si="45"/>
        <v>43009.378563283921</v>
      </c>
      <c r="N442" s="194">
        <f t="shared" si="45"/>
        <v>47437.732421132649</v>
      </c>
      <c r="O442" s="194">
        <f t="shared" si="45"/>
        <v>-19818.372481946033</v>
      </c>
    </row>
    <row r="443" spans="1:15">
      <c r="A443" s="165" t="s">
        <v>249</v>
      </c>
      <c r="B443" s="165">
        <f t="shared" si="42"/>
        <v>8401</v>
      </c>
      <c r="C443" s="165" t="s">
        <v>195</v>
      </c>
      <c r="D443" s="165" t="s">
        <v>154</v>
      </c>
      <c r="E443" s="170">
        <v>2487</v>
      </c>
      <c r="F443" s="170">
        <v>82201.328999999998</v>
      </c>
      <c r="G443" s="170">
        <v>8199.357</v>
      </c>
      <c r="H443" s="170">
        <v>173473.02900000001</v>
      </c>
      <c r="I443" s="170">
        <f t="shared" si="43"/>
        <v>181672.386</v>
      </c>
      <c r="J443" s="170">
        <f t="shared" si="44"/>
        <v>-99471.057000000001</v>
      </c>
      <c r="K443" s="170">
        <f t="shared" si="45"/>
        <v>33052.404101326902</v>
      </c>
      <c r="L443" s="170">
        <f t="shared" si="45"/>
        <v>3296.8866103739447</v>
      </c>
      <c r="M443" s="170">
        <f t="shared" si="45"/>
        <v>69751.921592279861</v>
      </c>
      <c r="N443" s="170">
        <f t="shared" si="45"/>
        <v>73048.808202653803</v>
      </c>
      <c r="O443" s="170">
        <f t="shared" si="45"/>
        <v>-39996.404101326902</v>
      </c>
    </row>
    <row r="444" spans="1:15">
      <c r="A444" s="193" t="s">
        <v>249</v>
      </c>
      <c r="B444" s="193">
        <f t="shared" si="42"/>
        <v>8613</v>
      </c>
      <c r="C444" s="193" t="s">
        <v>198</v>
      </c>
      <c r="D444" s="193" t="s">
        <v>158</v>
      </c>
      <c r="E444" s="194">
        <v>2007</v>
      </c>
      <c r="F444" s="194">
        <v>66111.820999999996</v>
      </c>
      <c r="G444" s="194"/>
      <c r="H444" s="194">
        <v>74931.323000000019</v>
      </c>
      <c r="I444" s="194">
        <f t="shared" si="43"/>
        <v>74931.323000000019</v>
      </c>
      <c r="J444" s="194">
        <f t="shared" si="44"/>
        <v>-8819.5020000000222</v>
      </c>
      <c r="K444" s="194">
        <f t="shared" si="45"/>
        <v>32940.618335824613</v>
      </c>
      <c r="L444" s="194">
        <f t="shared" si="45"/>
        <v>0</v>
      </c>
      <c r="M444" s="194">
        <f t="shared" si="45"/>
        <v>37334.989038365726</v>
      </c>
      <c r="N444" s="194">
        <f t="shared" si="45"/>
        <v>37334.989038365726</v>
      </c>
      <c r="O444" s="194">
        <f t="shared" si="45"/>
        <v>-4394.3707025411168</v>
      </c>
    </row>
    <row r="445" spans="1:15">
      <c r="A445" s="165" t="s">
        <v>249</v>
      </c>
      <c r="B445" s="165">
        <f t="shared" si="42"/>
        <v>6250</v>
      </c>
      <c r="C445" s="165" t="s">
        <v>197</v>
      </c>
      <c r="D445" s="165" t="s">
        <v>139</v>
      </c>
      <c r="E445" s="170">
        <v>1973</v>
      </c>
      <c r="F445" s="170">
        <v>65100.046999999999</v>
      </c>
      <c r="G445" s="170"/>
      <c r="H445" s="170">
        <v>100160.60100000001</v>
      </c>
      <c r="I445" s="170">
        <f t="shared" si="43"/>
        <v>100160.60100000001</v>
      </c>
      <c r="J445" s="170">
        <f t="shared" si="44"/>
        <v>-35060.554000000011</v>
      </c>
      <c r="K445" s="170">
        <f t="shared" si="45"/>
        <v>32995.462240243287</v>
      </c>
      <c r="L445" s="170">
        <f t="shared" si="45"/>
        <v>0</v>
      </c>
      <c r="M445" s="170">
        <f t="shared" si="45"/>
        <v>50765.636594019263</v>
      </c>
      <c r="N445" s="170">
        <f t="shared" si="45"/>
        <v>50765.636594019263</v>
      </c>
      <c r="O445" s="170">
        <f t="shared" si="45"/>
        <v>-17770.174353775983</v>
      </c>
    </row>
    <row r="446" spans="1:15">
      <c r="A446" s="193" t="s">
        <v>249</v>
      </c>
      <c r="B446" s="193">
        <f t="shared" si="42"/>
        <v>8614</v>
      </c>
      <c r="C446" s="193" t="s">
        <v>200</v>
      </c>
      <c r="D446" s="193" t="s">
        <v>159</v>
      </c>
      <c r="E446" s="194">
        <v>1867</v>
      </c>
      <c r="F446" s="194">
        <v>80686.195999999996</v>
      </c>
      <c r="G446" s="194"/>
      <c r="H446" s="194">
        <v>68681.591000000015</v>
      </c>
      <c r="I446" s="194">
        <f t="shared" si="43"/>
        <v>68681.591000000015</v>
      </c>
      <c r="J446" s="194">
        <f t="shared" si="44"/>
        <v>12004.604999999981</v>
      </c>
      <c r="K446" s="194">
        <f t="shared" si="45"/>
        <v>43217.030530262447</v>
      </c>
      <c r="L446" s="194">
        <f t="shared" si="45"/>
        <v>0</v>
      </c>
      <c r="M446" s="194">
        <f t="shared" si="45"/>
        <v>36787.140332083567</v>
      </c>
      <c r="N446" s="194">
        <f t="shared" si="45"/>
        <v>36787.140332083567</v>
      </c>
      <c r="O446" s="194">
        <f t="shared" si="45"/>
        <v>6429.8901981788867</v>
      </c>
    </row>
    <row r="447" spans="1:15">
      <c r="A447" s="165" t="s">
        <v>249</v>
      </c>
      <c r="B447" s="165">
        <f t="shared" si="42"/>
        <v>6400</v>
      </c>
      <c r="C447" s="165" t="s">
        <v>199</v>
      </c>
      <c r="D447" s="165" t="s">
        <v>140</v>
      </c>
      <c r="E447" s="170">
        <v>1866</v>
      </c>
      <c r="F447" s="170">
        <v>63686.249000000003</v>
      </c>
      <c r="G447" s="170">
        <v>1533.7450000000001</v>
      </c>
      <c r="H447" s="170">
        <v>66127.493000000002</v>
      </c>
      <c r="I447" s="170">
        <f t="shared" si="43"/>
        <v>67661.237999999998</v>
      </c>
      <c r="J447" s="170">
        <f t="shared" si="44"/>
        <v>-3974.9889999999941</v>
      </c>
      <c r="K447" s="170">
        <f t="shared" si="45"/>
        <v>34129.822615219724</v>
      </c>
      <c r="L447" s="170">
        <f t="shared" si="45"/>
        <v>821.94265809217586</v>
      </c>
      <c r="M447" s="170">
        <f t="shared" si="45"/>
        <v>35438.099142550913</v>
      </c>
      <c r="N447" s="170">
        <f t="shared" si="45"/>
        <v>36260.041800643085</v>
      </c>
      <c r="O447" s="170">
        <f t="shared" si="45"/>
        <v>-2130.2191854233624</v>
      </c>
    </row>
    <row r="448" spans="1:15">
      <c r="A448" s="193" t="s">
        <v>249</v>
      </c>
      <c r="B448" s="193">
        <f t="shared" si="42"/>
        <v>3714</v>
      </c>
      <c r="C448" s="193" t="s">
        <v>201</v>
      </c>
      <c r="D448" s="193" t="s">
        <v>124</v>
      </c>
      <c r="E448" s="194">
        <v>1617</v>
      </c>
      <c r="F448" s="194">
        <v>30930.21</v>
      </c>
      <c r="G448" s="194">
        <v>1514.7529999999999</v>
      </c>
      <c r="H448" s="194">
        <v>81437.695999999996</v>
      </c>
      <c r="I448" s="194">
        <f t="shared" si="43"/>
        <v>82952.448999999993</v>
      </c>
      <c r="J448" s="194">
        <f t="shared" si="44"/>
        <v>-52022.238999999994</v>
      </c>
      <c r="K448" s="194">
        <f t="shared" si="45"/>
        <v>19128.144712430425</v>
      </c>
      <c r="L448" s="194">
        <f t="shared" si="45"/>
        <v>936.76747062461345</v>
      </c>
      <c r="M448" s="194">
        <f t="shared" si="45"/>
        <v>50363.448361162649</v>
      </c>
      <c r="N448" s="194">
        <f t="shared" si="45"/>
        <v>51300.215831787253</v>
      </c>
      <c r="O448" s="194">
        <f t="shared" si="45"/>
        <v>-32172.071119356828</v>
      </c>
    </row>
    <row r="449" spans="1:15">
      <c r="A449" s="165" t="s">
        <v>249</v>
      </c>
      <c r="B449" s="165">
        <f t="shared" si="42"/>
        <v>2506</v>
      </c>
      <c r="C449" s="165" t="s">
        <v>202</v>
      </c>
      <c r="D449" s="165" t="s">
        <v>116</v>
      </c>
      <c r="E449" s="170">
        <v>1500</v>
      </c>
      <c r="F449" s="170">
        <v>31696.761999999999</v>
      </c>
      <c r="G449" s="170"/>
      <c r="H449" s="170">
        <v>37270</v>
      </c>
      <c r="I449" s="170">
        <f t="shared" si="43"/>
        <v>37270</v>
      </c>
      <c r="J449" s="170">
        <f t="shared" si="44"/>
        <v>-5573.2380000000012</v>
      </c>
      <c r="K449" s="170">
        <f t="shared" si="45"/>
        <v>21131.174666666666</v>
      </c>
      <c r="L449" s="170">
        <f t="shared" si="45"/>
        <v>0</v>
      </c>
      <c r="M449" s="170">
        <f t="shared" si="45"/>
        <v>24846.666666666668</v>
      </c>
      <c r="N449" s="170">
        <f t="shared" si="45"/>
        <v>24846.666666666668</v>
      </c>
      <c r="O449" s="170">
        <f t="shared" si="45"/>
        <v>-3715.4920000000006</v>
      </c>
    </row>
    <row r="450" spans="1:15">
      <c r="A450" s="193" t="s">
        <v>249</v>
      </c>
      <c r="B450" s="193">
        <f t="shared" si="42"/>
        <v>6613</v>
      </c>
      <c r="C450" s="193" t="s">
        <v>782</v>
      </c>
      <c r="D450" s="193" t="s">
        <v>146</v>
      </c>
      <c r="E450" s="194">
        <v>1410</v>
      </c>
      <c r="F450" s="194">
        <v>57029.004000000001</v>
      </c>
      <c r="G450" s="194">
        <v>1041.423</v>
      </c>
      <c r="H450" s="194">
        <v>69833.665999999997</v>
      </c>
      <c r="I450" s="194">
        <f t="shared" si="43"/>
        <v>70875.088999999993</v>
      </c>
      <c r="J450" s="194">
        <f t="shared" si="44"/>
        <v>-13846.084999999992</v>
      </c>
      <c r="K450" s="194">
        <f t="shared" si="45"/>
        <v>40446.102127659571</v>
      </c>
      <c r="L450" s="194">
        <f t="shared" si="45"/>
        <v>738.59787234042551</v>
      </c>
      <c r="M450" s="194">
        <f t="shared" si="45"/>
        <v>49527.422695035464</v>
      </c>
      <c r="N450" s="194">
        <f t="shared" si="45"/>
        <v>50266.020567375883</v>
      </c>
      <c r="O450" s="194">
        <f t="shared" si="45"/>
        <v>-9819.9184397163062</v>
      </c>
    </row>
    <row r="451" spans="1:15">
      <c r="A451" s="165" t="s">
        <v>249</v>
      </c>
      <c r="B451" s="165">
        <f t="shared" si="42"/>
        <v>8721</v>
      </c>
      <c r="C451" s="165" t="s">
        <v>204</v>
      </c>
      <c r="D451" s="165" t="s">
        <v>165</v>
      </c>
      <c r="E451" s="170">
        <v>1322</v>
      </c>
      <c r="F451" s="170">
        <v>113521.109</v>
      </c>
      <c r="G451" s="170">
        <v>268.28399999999999</v>
      </c>
      <c r="H451" s="170">
        <v>155287.87600000005</v>
      </c>
      <c r="I451" s="170">
        <f t="shared" si="43"/>
        <v>155556.16000000006</v>
      </c>
      <c r="J451" s="170">
        <f t="shared" si="44"/>
        <v>-42035.051000000065</v>
      </c>
      <c r="K451" s="170">
        <f t="shared" si="45"/>
        <v>85870.732980332832</v>
      </c>
      <c r="L451" s="170">
        <f t="shared" si="45"/>
        <v>202.93797276853252</v>
      </c>
      <c r="M451" s="170">
        <f t="shared" si="45"/>
        <v>117464.3540090772</v>
      </c>
      <c r="N451" s="170">
        <f t="shared" si="45"/>
        <v>117667.29198184573</v>
      </c>
      <c r="O451" s="170">
        <f t="shared" si="45"/>
        <v>-31796.559001512909</v>
      </c>
    </row>
    <row r="452" spans="1:15">
      <c r="A452" s="193" t="s">
        <v>249</v>
      </c>
      <c r="B452" s="193">
        <f t="shared" si="42"/>
        <v>3716</v>
      </c>
      <c r="C452" s="193" t="s">
        <v>783</v>
      </c>
      <c r="D452" s="193" t="s">
        <v>778</v>
      </c>
      <c r="E452" s="194">
        <v>1266</v>
      </c>
      <c r="F452" s="194">
        <v>49769.07</v>
      </c>
      <c r="G452" s="194"/>
      <c r="H452" s="194">
        <v>46190.371999999996</v>
      </c>
      <c r="I452" s="194">
        <f t="shared" si="43"/>
        <v>46190.371999999996</v>
      </c>
      <c r="J452" s="194">
        <f t="shared" si="44"/>
        <v>3578.698000000004</v>
      </c>
      <c r="K452" s="194">
        <f t="shared" si="45"/>
        <v>39312.061611374411</v>
      </c>
      <c r="L452" s="194">
        <f t="shared" si="45"/>
        <v>0</v>
      </c>
      <c r="M452" s="194">
        <f t="shared" si="45"/>
        <v>36485.285939968402</v>
      </c>
      <c r="N452" s="194">
        <f t="shared" si="45"/>
        <v>36485.285939968402</v>
      </c>
      <c r="O452" s="194">
        <f t="shared" si="45"/>
        <v>2826.7756714060065</v>
      </c>
    </row>
    <row r="453" spans="1:15">
      <c r="A453" s="165" t="s">
        <v>249</v>
      </c>
      <c r="B453" s="165">
        <f t="shared" si="42"/>
        <v>5613</v>
      </c>
      <c r="C453" s="165" t="s">
        <v>784</v>
      </c>
      <c r="D453" s="165" t="s">
        <v>779</v>
      </c>
      <c r="E453" s="170">
        <v>1263</v>
      </c>
      <c r="F453" s="170">
        <v>46095.784</v>
      </c>
      <c r="G453" s="170">
        <v>0</v>
      </c>
      <c r="H453" s="170">
        <v>69804.555000000008</v>
      </c>
      <c r="I453" s="170">
        <f t="shared" si="43"/>
        <v>69804.555000000008</v>
      </c>
      <c r="J453" s="170">
        <f t="shared" si="44"/>
        <v>-23708.771000000008</v>
      </c>
      <c r="K453" s="170">
        <f t="shared" si="45"/>
        <v>36497.057798891525</v>
      </c>
      <c r="L453" s="170">
        <f t="shared" si="45"/>
        <v>0</v>
      </c>
      <c r="M453" s="170">
        <f t="shared" si="45"/>
        <v>55268.847980997627</v>
      </c>
      <c r="N453" s="170">
        <f t="shared" si="45"/>
        <v>55268.847980997627</v>
      </c>
      <c r="O453" s="170">
        <f t="shared" si="45"/>
        <v>-18771.790182106102</v>
      </c>
    </row>
    <row r="454" spans="1:15">
      <c r="A454" s="193" t="s">
        <v>249</v>
      </c>
      <c r="B454" s="193">
        <f t="shared" si="42"/>
        <v>5508</v>
      </c>
      <c r="C454" s="193" t="s">
        <v>203</v>
      </c>
      <c r="D454" s="193" t="s">
        <v>135</v>
      </c>
      <c r="E454" s="194">
        <v>1212</v>
      </c>
      <c r="F454" s="194">
        <v>57703.837999999989</v>
      </c>
      <c r="G454" s="194">
        <v>0</v>
      </c>
      <c r="H454" s="194">
        <v>70357.021000000008</v>
      </c>
      <c r="I454" s="194">
        <f t="shared" si="43"/>
        <v>70357.021000000008</v>
      </c>
      <c r="J454" s="194">
        <f t="shared" si="44"/>
        <v>-12653.183000000019</v>
      </c>
      <c r="K454" s="194">
        <f t="shared" ref="K454:O485" si="46">(F454/$E454)*1000</f>
        <v>47610.427392739264</v>
      </c>
      <c r="L454" s="194">
        <f t="shared" si="46"/>
        <v>0</v>
      </c>
      <c r="M454" s="194">
        <f t="shared" si="46"/>
        <v>58050.347359735977</v>
      </c>
      <c r="N454" s="194">
        <f t="shared" si="46"/>
        <v>58050.347359735977</v>
      </c>
      <c r="O454" s="194">
        <f t="shared" si="46"/>
        <v>-10439.919966996715</v>
      </c>
    </row>
    <row r="455" spans="1:15">
      <c r="A455" s="165" t="s">
        <v>249</v>
      </c>
      <c r="B455" s="165">
        <f t="shared" si="42"/>
        <v>6513</v>
      </c>
      <c r="C455" s="165" t="s">
        <v>205</v>
      </c>
      <c r="D455" s="165" t="s">
        <v>141</v>
      </c>
      <c r="E455" s="170">
        <v>1162</v>
      </c>
      <c r="F455" s="170">
        <v>33771.675999999999</v>
      </c>
      <c r="G455" s="170">
        <v>3443.067</v>
      </c>
      <c r="H455" s="170">
        <v>51299.94</v>
      </c>
      <c r="I455" s="170">
        <f t="shared" si="43"/>
        <v>54743.007000000005</v>
      </c>
      <c r="J455" s="170">
        <f t="shared" si="44"/>
        <v>-20971.331000000006</v>
      </c>
      <c r="K455" s="170">
        <f t="shared" si="46"/>
        <v>29063.404475043029</v>
      </c>
      <c r="L455" s="170">
        <f t="shared" si="46"/>
        <v>2963.0524956970739</v>
      </c>
      <c r="M455" s="170">
        <f t="shared" si="46"/>
        <v>44147.969018932876</v>
      </c>
      <c r="N455" s="170">
        <f t="shared" si="46"/>
        <v>47111.021514629952</v>
      </c>
      <c r="O455" s="170">
        <f t="shared" si="46"/>
        <v>-18047.617039586923</v>
      </c>
    </row>
    <row r="456" spans="1:15">
      <c r="A456" s="193" t="s">
        <v>249</v>
      </c>
      <c r="B456" s="193">
        <f t="shared" si="42"/>
        <v>4607</v>
      </c>
      <c r="C456" s="193" t="s">
        <v>206</v>
      </c>
      <c r="D456" s="193" t="s">
        <v>130</v>
      </c>
      <c r="E456" s="194">
        <v>1106</v>
      </c>
      <c r="F456" s="194">
        <v>70546.224000000002</v>
      </c>
      <c r="G456" s="194">
        <v>1.29</v>
      </c>
      <c r="H456" s="194">
        <v>86777.254000000015</v>
      </c>
      <c r="I456" s="194">
        <f t="shared" si="43"/>
        <v>86778.544000000009</v>
      </c>
      <c r="J456" s="194">
        <f t="shared" si="44"/>
        <v>-16232.320000000007</v>
      </c>
      <c r="K456" s="194">
        <f t="shared" si="46"/>
        <v>63785.012658227846</v>
      </c>
      <c r="L456" s="194">
        <f t="shared" si="46"/>
        <v>1.166365280289331</v>
      </c>
      <c r="M456" s="194">
        <f t="shared" si="46"/>
        <v>78460.446654611238</v>
      </c>
      <c r="N456" s="194">
        <f t="shared" si="46"/>
        <v>78461.61301989152</v>
      </c>
      <c r="O456" s="194">
        <f t="shared" si="46"/>
        <v>-14676.600361663659</v>
      </c>
    </row>
    <row r="457" spans="1:15">
      <c r="A457" s="165" t="s">
        <v>249</v>
      </c>
      <c r="B457" s="165">
        <f t="shared" si="42"/>
        <v>4100</v>
      </c>
      <c r="C457" s="165" t="s">
        <v>207</v>
      </c>
      <c r="D457" s="165" t="s">
        <v>126</v>
      </c>
      <c r="E457" s="170">
        <v>989</v>
      </c>
      <c r="F457" s="170">
        <v>27808.39</v>
      </c>
      <c r="G457" s="170">
        <v>883.00900000000001</v>
      </c>
      <c r="H457" s="170">
        <v>34076.178999999996</v>
      </c>
      <c r="I457" s="170">
        <f t="shared" si="43"/>
        <v>34959.187999999995</v>
      </c>
      <c r="J457" s="170">
        <f t="shared" si="44"/>
        <v>-7150.7979999999952</v>
      </c>
      <c r="K457" s="170">
        <f t="shared" si="46"/>
        <v>28117.684529828108</v>
      </c>
      <c r="L457" s="170">
        <f t="shared" si="46"/>
        <v>892.83013144590495</v>
      </c>
      <c r="M457" s="170">
        <f t="shared" si="46"/>
        <v>34455.186046511626</v>
      </c>
      <c r="N457" s="170">
        <f t="shared" si="46"/>
        <v>35348.016177957528</v>
      </c>
      <c r="O457" s="170">
        <f t="shared" si="46"/>
        <v>-7230.3316481294187</v>
      </c>
    </row>
    <row r="458" spans="1:15">
      <c r="A458" s="193" t="s">
        <v>249</v>
      </c>
      <c r="B458" s="193">
        <f t="shared" si="42"/>
        <v>8508</v>
      </c>
      <c r="C458" s="193" t="s">
        <v>210</v>
      </c>
      <c r="D458" s="193" t="s">
        <v>155</v>
      </c>
      <c r="E458" s="194">
        <v>881</v>
      </c>
      <c r="F458" s="194">
        <v>29113.162</v>
      </c>
      <c r="G458" s="194"/>
      <c r="H458" s="194">
        <v>50124.498999999996</v>
      </c>
      <c r="I458" s="194">
        <f t="shared" si="43"/>
        <v>50124.498999999996</v>
      </c>
      <c r="J458" s="194">
        <f t="shared" si="44"/>
        <v>-21011.336999999996</v>
      </c>
      <c r="K458" s="194">
        <f t="shared" si="46"/>
        <v>33045.58683314416</v>
      </c>
      <c r="L458" s="194">
        <f t="shared" si="46"/>
        <v>0</v>
      </c>
      <c r="M458" s="194">
        <f t="shared" si="46"/>
        <v>56895.004540295115</v>
      </c>
      <c r="N458" s="194">
        <f t="shared" si="46"/>
        <v>56895.004540295115</v>
      </c>
      <c r="O458" s="194">
        <f t="shared" si="46"/>
        <v>-23849.417707150958</v>
      </c>
    </row>
    <row r="459" spans="1:15">
      <c r="A459" s="165" t="s">
        <v>249</v>
      </c>
      <c r="B459" s="165">
        <f t="shared" si="42"/>
        <v>8710</v>
      </c>
      <c r="C459" s="165" t="s">
        <v>209</v>
      </c>
      <c r="D459" s="165" t="s">
        <v>160</v>
      </c>
      <c r="E459" s="170">
        <v>865</v>
      </c>
      <c r="F459" s="170">
        <v>58467.623</v>
      </c>
      <c r="G459" s="170">
        <v>9092.8150000000005</v>
      </c>
      <c r="H459" s="170">
        <v>48941.895000000004</v>
      </c>
      <c r="I459" s="170">
        <f t="shared" si="43"/>
        <v>58034.710000000006</v>
      </c>
      <c r="J459" s="170">
        <f t="shared" si="44"/>
        <v>432.91299999999319</v>
      </c>
      <c r="K459" s="170">
        <f t="shared" si="46"/>
        <v>67592.627745664737</v>
      </c>
      <c r="L459" s="170">
        <f t="shared" si="46"/>
        <v>10511.92485549133</v>
      </c>
      <c r="M459" s="170">
        <f t="shared" si="46"/>
        <v>56580.225433526015</v>
      </c>
      <c r="N459" s="170">
        <f t="shared" si="46"/>
        <v>67092.150289017358</v>
      </c>
      <c r="O459" s="170">
        <f t="shared" si="46"/>
        <v>500.47745664739097</v>
      </c>
    </row>
    <row r="460" spans="1:15">
      <c r="A460" s="193" t="s">
        <v>249</v>
      </c>
      <c r="B460" s="193">
        <f t="shared" si="42"/>
        <v>3709</v>
      </c>
      <c r="C460" s="193" t="s">
        <v>208</v>
      </c>
      <c r="D460" s="193" t="s">
        <v>122</v>
      </c>
      <c r="E460" s="194">
        <v>821</v>
      </c>
      <c r="F460" s="194">
        <v>1056.463</v>
      </c>
      <c r="G460" s="194"/>
      <c r="H460" s="194">
        <v>1643.653</v>
      </c>
      <c r="I460" s="194">
        <f t="shared" si="43"/>
        <v>1643.653</v>
      </c>
      <c r="J460" s="194">
        <f t="shared" si="44"/>
        <v>-587.19000000000005</v>
      </c>
      <c r="K460" s="194">
        <f t="shared" si="46"/>
        <v>1286.8002436053594</v>
      </c>
      <c r="L460" s="194">
        <f t="shared" si="46"/>
        <v>0</v>
      </c>
      <c r="M460" s="194">
        <f t="shared" si="46"/>
        <v>2002.0133982947623</v>
      </c>
      <c r="N460" s="194">
        <f t="shared" si="46"/>
        <v>2002.0133982947623</v>
      </c>
      <c r="O460" s="194">
        <f t="shared" si="46"/>
        <v>-715.21315468940327</v>
      </c>
    </row>
    <row r="461" spans="1:15">
      <c r="A461" s="165" t="s">
        <v>249</v>
      </c>
      <c r="B461" s="165">
        <f t="shared" si="42"/>
        <v>6515</v>
      </c>
      <c r="C461" s="165" t="s">
        <v>212</v>
      </c>
      <c r="D461" s="165" t="s">
        <v>142</v>
      </c>
      <c r="E461" s="170">
        <v>791</v>
      </c>
      <c r="F461" s="170">
        <v>26633.382000000001</v>
      </c>
      <c r="G461" s="170"/>
      <c r="H461" s="170">
        <v>25738.507999999998</v>
      </c>
      <c r="I461" s="170">
        <f t="shared" si="43"/>
        <v>25738.507999999998</v>
      </c>
      <c r="J461" s="170">
        <f t="shared" si="44"/>
        <v>894.87400000000343</v>
      </c>
      <c r="K461" s="170">
        <f t="shared" si="46"/>
        <v>33670.520859671306</v>
      </c>
      <c r="L461" s="170">
        <f t="shared" si="46"/>
        <v>0</v>
      </c>
      <c r="M461" s="170">
        <f t="shared" si="46"/>
        <v>32539.201011377998</v>
      </c>
      <c r="N461" s="170">
        <f t="shared" si="46"/>
        <v>32539.201011377998</v>
      </c>
      <c r="O461" s="170">
        <f t="shared" si="46"/>
        <v>1131.3198482933039</v>
      </c>
    </row>
    <row r="462" spans="1:15">
      <c r="A462" s="193" t="s">
        <v>249</v>
      </c>
      <c r="B462" s="193">
        <f t="shared" si="42"/>
        <v>3511</v>
      </c>
      <c r="C462" s="193" t="s">
        <v>214</v>
      </c>
      <c r="D462" s="193" t="s">
        <v>120</v>
      </c>
      <c r="E462" s="194">
        <v>727</v>
      </c>
      <c r="F462" s="194">
        <v>32249.248</v>
      </c>
      <c r="G462" s="194"/>
      <c r="H462" s="194">
        <v>36437.590000000011</v>
      </c>
      <c r="I462" s="194">
        <f t="shared" si="43"/>
        <v>36437.590000000011</v>
      </c>
      <c r="J462" s="194">
        <f t="shared" si="44"/>
        <v>-4188.3420000000115</v>
      </c>
      <c r="K462" s="194">
        <f t="shared" si="46"/>
        <v>44359.350756533699</v>
      </c>
      <c r="L462" s="194">
        <f t="shared" si="46"/>
        <v>0</v>
      </c>
      <c r="M462" s="194">
        <f t="shared" si="46"/>
        <v>50120.481430536463</v>
      </c>
      <c r="N462" s="194">
        <f t="shared" si="46"/>
        <v>50120.481430536463</v>
      </c>
      <c r="O462" s="194">
        <f t="shared" si="46"/>
        <v>-5761.1306740027667</v>
      </c>
    </row>
    <row r="463" spans="1:15">
      <c r="A463" s="165" t="s">
        <v>249</v>
      </c>
      <c r="B463" s="165">
        <f t="shared" si="42"/>
        <v>8722</v>
      </c>
      <c r="C463" s="165" t="s">
        <v>211</v>
      </c>
      <c r="D463" s="165" t="s">
        <v>166</v>
      </c>
      <c r="E463" s="170">
        <v>699</v>
      </c>
      <c r="F463" s="170">
        <v>43683.013999999996</v>
      </c>
      <c r="G463" s="170"/>
      <c r="H463" s="170">
        <v>47738.187999999995</v>
      </c>
      <c r="I463" s="170">
        <f t="shared" si="43"/>
        <v>47738.187999999995</v>
      </c>
      <c r="J463" s="170">
        <f t="shared" si="44"/>
        <v>-4055.1739999999991</v>
      </c>
      <c r="K463" s="170">
        <f t="shared" si="46"/>
        <v>62493.58226037195</v>
      </c>
      <c r="L463" s="170">
        <f t="shared" si="46"/>
        <v>0</v>
      </c>
      <c r="M463" s="170">
        <f t="shared" si="46"/>
        <v>68294.975679542185</v>
      </c>
      <c r="N463" s="170">
        <f t="shared" si="46"/>
        <v>68294.975679542185</v>
      </c>
      <c r="O463" s="170">
        <f t="shared" si="46"/>
        <v>-5801.3934191702419</v>
      </c>
    </row>
    <row r="464" spans="1:15">
      <c r="A464" s="193" t="s">
        <v>249</v>
      </c>
      <c r="B464" s="193">
        <f t="shared" si="42"/>
        <v>7502</v>
      </c>
      <c r="C464" s="193" t="s">
        <v>213</v>
      </c>
      <c r="D464" s="193" t="s">
        <v>150</v>
      </c>
      <c r="E464" s="194">
        <v>650</v>
      </c>
      <c r="F464" s="194">
        <v>12266.963</v>
      </c>
      <c r="G464" s="194"/>
      <c r="H464" s="194">
        <v>20028.695</v>
      </c>
      <c r="I464" s="194">
        <f t="shared" si="43"/>
        <v>20028.695</v>
      </c>
      <c r="J464" s="194">
        <f t="shared" si="44"/>
        <v>-7761.732</v>
      </c>
      <c r="K464" s="194">
        <f t="shared" si="46"/>
        <v>18872.250769230766</v>
      </c>
      <c r="L464" s="194">
        <f t="shared" si="46"/>
        <v>0</v>
      </c>
      <c r="M464" s="194">
        <f t="shared" si="46"/>
        <v>30813.376923076925</v>
      </c>
      <c r="N464" s="194">
        <f t="shared" si="46"/>
        <v>30813.376923076925</v>
      </c>
      <c r="O464" s="194">
        <f t="shared" si="46"/>
        <v>-11941.126153846155</v>
      </c>
    </row>
    <row r="465" spans="1:15">
      <c r="A465" s="165" t="s">
        <v>249</v>
      </c>
      <c r="B465" s="165">
        <f t="shared" si="42"/>
        <v>3811</v>
      </c>
      <c r="C465" s="165" t="s">
        <v>216</v>
      </c>
      <c r="D465" s="165" t="s">
        <v>125</v>
      </c>
      <c r="E465" s="170">
        <v>642</v>
      </c>
      <c r="F465" s="170">
        <v>33460.329000000005</v>
      </c>
      <c r="G465" s="170"/>
      <c r="H465" s="170">
        <v>64243.839</v>
      </c>
      <c r="I465" s="170">
        <f t="shared" si="43"/>
        <v>64243.839</v>
      </c>
      <c r="J465" s="170">
        <f t="shared" si="44"/>
        <v>-30783.509999999995</v>
      </c>
      <c r="K465" s="170">
        <f t="shared" si="46"/>
        <v>52118.892523364491</v>
      </c>
      <c r="L465" s="170">
        <f t="shared" si="46"/>
        <v>0</v>
      </c>
      <c r="M465" s="170">
        <f t="shared" si="46"/>
        <v>100068.28504672897</v>
      </c>
      <c r="N465" s="170">
        <f t="shared" si="46"/>
        <v>100068.28504672897</v>
      </c>
      <c r="O465" s="170">
        <f t="shared" si="46"/>
        <v>-47949.392523364477</v>
      </c>
    </row>
    <row r="466" spans="1:15">
      <c r="A466" s="193" t="s">
        <v>249</v>
      </c>
      <c r="B466" s="193">
        <f t="shared" si="42"/>
        <v>8509</v>
      </c>
      <c r="C466" s="193" t="s">
        <v>215</v>
      </c>
      <c r="D466" s="193" t="s">
        <v>156</v>
      </c>
      <c r="E466" s="194">
        <v>620</v>
      </c>
      <c r="F466" s="194">
        <v>16328.853999999999</v>
      </c>
      <c r="G466" s="194"/>
      <c r="H466" s="194">
        <v>55573.714</v>
      </c>
      <c r="I466" s="194">
        <f t="shared" si="43"/>
        <v>55573.714</v>
      </c>
      <c r="J466" s="194">
        <f t="shared" si="44"/>
        <v>-39244.86</v>
      </c>
      <c r="K466" s="194">
        <f t="shared" si="46"/>
        <v>26336.86129032258</v>
      </c>
      <c r="L466" s="194">
        <f t="shared" si="46"/>
        <v>0</v>
      </c>
      <c r="M466" s="194">
        <f t="shared" si="46"/>
        <v>89635.022580645149</v>
      </c>
      <c r="N466" s="194">
        <f t="shared" si="46"/>
        <v>89635.022580645149</v>
      </c>
      <c r="O466" s="194">
        <f t="shared" si="46"/>
        <v>-63298.161290322583</v>
      </c>
    </row>
    <row r="467" spans="1:15">
      <c r="A467" s="165" t="s">
        <v>249</v>
      </c>
      <c r="B467" s="165">
        <f t="shared" si="42"/>
        <v>8720</v>
      </c>
      <c r="C467" s="165" t="s">
        <v>217</v>
      </c>
      <c r="D467" s="165" t="s">
        <v>164</v>
      </c>
      <c r="E467" s="170">
        <v>591</v>
      </c>
      <c r="F467" s="170">
        <v>37430.476999999999</v>
      </c>
      <c r="G467" s="170">
        <v>116.396</v>
      </c>
      <c r="H467" s="170">
        <v>46870.068999999996</v>
      </c>
      <c r="I467" s="170">
        <f t="shared" si="43"/>
        <v>46986.464999999997</v>
      </c>
      <c r="J467" s="170">
        <f t="shared" si="44"/>
        <v>-9555.9879999999976</v>
      </c>
      <c r="K467" s="170">
        <f t="shared" si="46"/>
        <v>63334.140439932322</v>
      </c>
      <c r="L467" s="170">
        <f t="shared" si="46"/>
        <v>196.94754653130289</v>
      </c>
      <c r="M467" s="170">
        <f t="shared" si="46"/>
        <v>79306.37732656514</v>
      </c>
      <c r="N467" s="170">
        <f t="shared" si="46"/>
        <v>79503.324873096441</v>
      </c>
      <c r="O467" s="170">
        <f t="shared" si="46"/>
        <v>-16169.184433164122</v>
      </c>
    </row>
    <row r="468" spans="1:15">
      <c r="A468" s="193" t="s">
        <v>249</v>
      </c>
      <c r="B468" s="193">
        <f t="shared" si="42"/>
        <v>6710</v>
      </c>
      <c r="C468" s="193" t="s">
        <v>785</v>
      </c>
      <c r="D468" s="193" t="s">
        <v>147</v>
      </c>
      <c r="E468" s="194">
        <v>540</v>
      </c>
      <c r="F468" s="194">
        <v>19227.381000000001</v>
      </c>
      <c r="G468" s="194"/>
      <c r="H468" s="194">
        <v>53937.948000000004</v>
      </c>
      <c r="I468" s="194">
        <f t="shared" si="43"/>
        <v>53937.948000000004</v>
      </c>
      <c r="J468" s="194">
        <f t="shared" si="44"/>
        <v>-34710.567000000003</v>
      </c>
      <c r="K468" s="194">
        <f t="shared" si="46"/>
        <v>35606.261111111118</v>
      </c>
      <c r="L468" s="194">
        <f t="shared" si="46"/>
        <v>0</v>
      </c>
      <c r="M468" s="194">
        <f t="shared" si="46"/>
        <v>99885.088888888902</v>
      </c>
      <c r="N468" s="194">
        <f t="shared" si="46"/>
        <v>99885.088888888902</v>
      </c>
      <c r="O468" s="194">
        <f t="shared" si="46"/>
        <v>-64278.827777777777</v>
      </c>
    </row>
    <row r="469" spans="1:15">
      <c r="A469" s="165" t="s">
        <v>249</v>
      </c>
      <c r="B469" s="165">
        <f t="shared" si="42"/>
        <v>8719</v>
      </c>
      <c r="C469" s="165" t="s">
        <v>218</v>
      </c>
      <c r="D469" s="165" t="s">
        <v>163</v>
      </c>
      <c r="E469" s="170">
        <v>539</v>
      </c>
      <c r="F469" s="170">
        <v>99326.315000000002</v>
      </c>
      <c r="G469" s="170"/>
      <c r="H469" s="170">
        <v>88261.068999999974</v>
      </c>
      <c r="I469" s="170">
        <f t="shared" si="43"/>
        <v>88261.068999999974</v>
      </c>
      <c r="J469" s="170">
        <f t="shared" si="44"/>
        <v>11065.246000000028</v>
      </c>
      <c r="K469" s="170">
        <f t="shared" si="46"/>
        <v>184278.87755102041</v>
      </c>
      <c r="L469" s="170">
        <f t="shared" si="46"/>
        <v>0</v>
      </c>
      <c r="M469" s="170">
        <f t="shared" si="46"/>
        <v>163749.66419294986</v>
      </c>
      <c r="N469" s="170">
        <f t="shared" si="46"/>
        <v>163749.66419294986</v>
      </c>
      <c r="O469" s="170">
        <f t="shared" si="46"/>
        <v>20529.213358070552</v>
      </c>
    </row>
    <row r="470" spans="1:15">
      <c r="A470" s="193" t="s">
        <v>249</v>
      </c>
      <c r="B470" s="193">
        <f t="shared" si="42"/>
        <v>6601</v>
      </c>
      <c r="C470" s="193" t="s">
        <v>220</v>
      </c>
      <c r="D470" s="193" t="s">
        <v>143</v>
      </c>
      <c r="E470" s="194">
        <v>491</v>
      </c>
      <c r="F470" s="194">
        <v>15291.078</v>
      </c>
      <c r="G470" s="194"/>
      <c r="H470" s="194">
        <v>23398.627</v>
      </c>
      <c r="I470" s="194">
        <f t="shared" si="43"/>
        <v>23398.627</v>
      </c>
      <c r="J470" s="194">
        <f t="shared" si="44"/>
        <v>-8107.5490000000009</v>
      </c>
      <c r="K470" s="194">
        <f t="shared" si="46"/>
        <v>31142.725050916495</v>
      </c>
      <c r="L470" s="194">
        <f t="shared" si="46"/>
        <v>0</v>
      </c>
      <c r="M470" s="194">
        <f t="shared" si="46"/>
        <v>47655.044806517311</v>
      </c>
      <c r="N470" s="194">
        <f t="shared" si="46"/>
        <v>47655.044806517311</v>
      </c>
      <c r="O470" s="194">
        <f t="shared" si="46"/>
        <v>-16512.319755600816</v>
      </c>
    </row>
    <row r="471" spans="1:15">
      <c r="A471" s="165" t="s">
        <v>249</v>
      </c>
      <c r="B471" s="165">
        <f t="shared" si="42"/>
        <v>5609</v>
      </c>
      <c r="C471" s="165" t="s">
        <v>219</v>
      </c>
      <c r="D471" s="165" t="s">
        <v>136</v>
      </c>
      <c r="E471" s="170">
        <v>457</v>
      </c>
      <c r="F471" s="170">
        <v>21084.533000000003</v>
      </c>
      <c r="G471" s="170"/>
      <c r="H471" s="170">
        <v>23297.885000000002</v>
      </c>
      <c r="I471" s="170">
        <f t="shared" si="43"/>
        <v>23297.885000000002</v>
      </c>
      <c r="J471" s="170">
        <f t="shared" si="44"/>
        <v>-2213.351999999999</v>
      </c>
      <c r="K471" s="170">
        <f t="shared" si="46"/>
        <v>46136.833698030641</v>
      </c>
      <c r="L471" s="170">
        <f t="shared" si="46"/>
        <v>0</v>
      </c>
      <c r="M471" s="170">
        <f t="shared" si="46"/>
        <v>50980.05470459519</v>
      </c>
      <c r="N471" s="170">
        <f t="shared" si="46"/>
        <v>50980.05470459519</v>
      </c>
      <c r="O471" s="170">
        <f t="shared" si="46"/>
        <v>-4843.2210065645495</v>
      </c>
    </row>
    <row r="472" spans="1:15">
      <c r="A472" s="193" t="s">
        <v>249</v>
      </c>
      <c r="B472" s="193">
        <f t="shared" si="42"/>
        <v>4911</v>
      </c>
      <c r="C472" s="193" t="s">
        <v>221</v>
      </c>
      <c r="D472" s="193" t="s">
        <v>134</v>
      </c>
      <c r="E472" s="194">
        <v>414</v>
      </c>
      <c r="F472" s="194">
        <v>25819.744999999999</v>
      </c>
      <c r="G472" s="194"/>
      <c r="H472" s="194">
        <v>51136.682000000001</v>
      </c>
      <c r="I472" s="194">
        <f t="shared" si="43"/>
        <v>51136.682000000001</v>
      </c>
      <c r="J472" s="194">
        <f t="shared" si="44"/>
        <v>-25316.937000000002</v>
      </c>
      <c r="K472" s="194">
        <f t="shared" si="46"/>
        <v>62366.533816425115</v>
      </c>
      <c r="L472" s="194">
        <f t="shared" si="46"/>
        <v>0</v>
      </c>
      <c r="M472" s="194">
        <f t="shared" si="46"/>
        <v>123518.55555555555</v>
      </c>
      <c r="N472" s="194">
        <f t="shared" si="46"/>
        <v>123518.55555555555</v>
      </c>
      <c r="O472" s="194">
        <f t="shared" si="46"/>
        <v>-61152.02173913044</v>
      </c>
    </row>
    <row r="473" spans="1:15">
      <c r="A473" s="165" t="s">
        <v>249</v>
      </c>
      <c r="B473" s="165">
        <f t="shared" si="42"/>
        <v>6602</v>
      </c>
      <c r="C473" s="165" t="s">
        <v>222</v>
      </c>
      <c r="D473" s="165" t="s">
        <v>144</v>
      </c>
      <c r="E473" s="170">
        <v>396</v>
      </c>
      <c r="F473" s="170">
        <v>12573.103999999999</v>
      </c>
      <c r="G473" s="170"/>
      <c r="H473" s="170">
        <v>22648.897000000001</v>
      </c>
      <c r="I473" s="170">
        <f t="shared" si="43"/>
        <v>22648.897000000001</v>
      </c>
      <c r="J473" s="170">
        <f t="shared" si="44"/>
        <v>-10075.793000000001</v>
      </c>
      <c r="K473" s="170">
        <f t="shared" si="46"/>
        <v>31750.262626262625</v>
      </c>
      <c r="L473" s="170">
        <f t="shared" si="46"/>
        <v>0</v>
      </c>
      <c r="M473" s="170">
        <f t="shared" si="46"/>
        <v>57194.184343434346</v>
      </c>
      <c r="N473" s="170">
        <f t="shared" si="46"/>
        <v>57194.184343434346</v>
      </c>
      <c r="O473" s="170">
        <f t="shared" si="46"/>
        <v>-25443.921717171721</v>
      </c>
    </row>
    <row r="474" spans="1:15">
      <c r="A474" s="193" t="s">
        <v>249</v>
      </c>
      <c r="B474" s="193">
        <f t="shared" si="42"/>
        <v>8610</v>
      </c>
      <c r="C474" s="193" t="s">
        <v>223</v>
      </c>
      <c r="D474" s="193" t="s">
        <v>157</v>
      </c>
      <c r="E474" s="194">
        <v>293</v>
      </c>
      <c r="F474" s="194">
        <v>9006.3460000000014</v>
      </c>
      <c r="G474" s="194"/>
      <c r="H474" s="194">
        <v>13704.403</v>
      </c>
      <c r="I474" s="194">
        <f t="shared" si="43"/>
        <v>13704.403</v>
      </c>
      <c r="J474" s="194">
        <f t="shared" si="44"/>
        <v>-4698.0569999999989</v>
      </c>
      <c r="K474" s="194">
        <f t="shared" si="46"/>
        <v>30738.382252559732</v>
      </c>
      <c r="L474" s="194">
        <f t="shared" si="46"/>
        <v>0</v>
      </c>
      <c r="M474" s="194">
        <f t="shared" si="46"/>
        <v>46772.70648464164</v>
      </c>
      <c r="N474" s="194">
        <f t="shared" si="46"/>
        <v>46772.70648464164</v>
      </c>
      <c r="O474" s="194">
        <f t="shared" si="46"/>
        <v>-16034.324232081908</v>
      </c>
    </row>
    <row r="475" spans="1:15">
      <c r="A475" s="165" t="s">
        <v>249</v>
      </c>
      <c r="B475" s="165">
        <f t="shared" si="42"/>
        <v>1606</v>
      </c>
      <c r="C475" s="165" t="s">
        <v>225</v>
      </c>
      <c r="D475" s="165" t="s">
        <v>113</v>
      </c>
      <c r="E475" s="170">
        <v>269</v>
      </c>
      <c r="F475" s="170">
        <v>37665.119999999995</v>
      </c>
      <c r="G475" s="170">
        <v>7237.0779999999995</v>
      </c>
      <c r="H475" s="170">
        <v>43934.93299999999</v>
      </c>
      <c r="I475" s="170">
        <f t="shared" si="43"/>
        <v>51172.010999999991</v>
      </c>
      <c r="J475" s="170">
        <f t="shared" si="44"/>
        <v>-13506.890999999996</v>
      </c>
      <c r="K475" s="170">
        <f t="shared" si="46"/>
        <v>140019.03345724905</v>
      </c>
      <c r="L475" s="170">
        <f t="shared" si="46"/>
        <v>26903.635687732341</v>
      </c>
      <c r="M475" s="170">
        <f t="shared" si="46"/>
        <v>163326.8884758364</v>
      </c>
      <c r="N475" s="170">
        <f t="shared" si="46"/>
        <v>190230.52416356874</v>
      </c>
      <c r="O475" s="170">
        <f t="shared" si="46"/>
        <v>-50211.490706319688</v>
      </c>
    </row>
    <row r="476" spans="1:15">
      <c r="A476" s="193" t="s">
        <v>249</v>
      </c>
      <c r="B476" s="193">
        <f t="shared" si="42"/>
        <v>4604</v>
      </c>
      <c r="C476" s="193" t="s">
        <v>224</v>
      </c>
      <c r="D476" s="193" t="s">
        <v>129</v>
      </c>
      <c r="E476" s="194">
        <v>250</v>
      </c>
      <c r="F476" s="194">
        <v>11918.11</v>
      </c>
      <c r="G476" s="194">
        <v>1521.8789999999999</v>
      </c>
      <c r="H476" s="194">
        <v>19439.967000000001</v>
      </c>
      <c r="I476" s="194">
        <f t="shared" si="43"/>
        <v>20961.846000000001</v>
      </c>
      <c r="J476" s="194">
        <f t="shared" si="44"/>
        <v>-9043.7360000000008</v>
      </c>
      <c r="K476" s="194">
        <f t="shared" si="46"/>
        <v>47672.44</v>
      </c>
      <c r="L476" s="194">
        <f t="shared" si="46"/>
        <v>6087.5159999999996</v>
      </c>
      <c r="M476" s="194">
        <f t="shared" si="46"/>
        <v>77759.868000000002</v>
      </c>
      <c r="N476" s="194">
        <f t="shared" si="46"/>
        <v>83847.384000000005</v>
      </c>
      <c r="O476" s="194">
        <f t="shared" si="46"/>
        <v>-36174.944000000003</v>
      </c>
    </row>
    <row r="477" spans="1:15">
      <c r="A477" s="165" t="s">
        <v>249</v>
      </c>
      <c r="B477" s="165">
        <f t="shared" si="42"/>
        <v>4502</v>
      </c>
      <c r="C477" s="165" t="s">
        <v>226</v>
      </c>
      <c r="D477" s="165" t="s">
        <v>128</v>
      </c>
      <c r="E477" s="170">
        <v>236</v>
      </c>
      <c r="F477" s="170">
        <v>14704.655999999999</v>
      </c>
      <c r="G477" s="170"/>
      <c r="H477" s="170">
        <v>31234.793000000001</v>
      </c>
      <c r="I477" s="170">
        <f t="shared" si="43"/>
        <v>31234.793000000001</v>
      </c>
      <c r="J477" s="170">
        <f t="shared" si="44"/>
        <v>-16530.137000000002</v>
      </c>
      <c r="K477" s="170">
        <f t="shared" si="46"/>
        <v>62307.864406779656</v>
      </c>
      <c r="L477" s="170">
        <f t="shared" si="46"/>
        <v>0</v>
      </c>
      <c r="M477" s="170">
        <f t="shared" si="46"/>
        <v>132350.81779661018</v>
      </c>
      <c r="N477" s="170">
        <f t="shared" si="46"/>
        <v>132350.81779661018</v>
      </c>
      <c r="O477" s="170">
        <f t="shared" si="46"/>
        <v>-70042.953389830509</v>
      </c>
    </row>
    <row r="478" spans="1:15">
      <c r="A478" s="193" t="s">
        <v>249</v>
      </c>
      <c r="B478" s="193">
        <f t="shared" si="42"/>
        <v>4803</v>
      </c>
      <c r="C478" s="193" t="s">
        <v>227</v>
      </c>
      <c r="D478" s="193" t="s">
        <v>131</v>
      </c>
      <c r="E478" s="194">
        <v>219</v>
      </c>
      <c r="F478" s="194">
        <v>9461.4220000000005</v>
      </c>
      <c r="G478" s="194">
        <v>1170.7339999999999</v>
      </c>
      <c r="H478" s="194">
        <v>17407.2</v>
      </c>
      <c r="I478" s="194">
        <f t="shared" si="43"/>
        <v>18577.934000000001</v>
      </c>
      <c r="J478" s="194">
        <f t="shared" si="44"/>
        <v>-9116.5120000000006</v>
      </c>
      <c r="K478" s="194">
        <f t="shared" si="46"/>
        <v>43202.840182648404</v>
      </c>
      <c r="L478" s="194">
        <f t="shared" si="46"/>
        <v>5345.8173515981734</v>
      </c>
      <c r="M478" s="194">
        <f t="shared" si="46"/>
        <v>79484.931506849316</v>
      </c>
      <c r="N478" s="194">
        <f t="shared" si="46"/>
        <v>84830.748858447492</v>
      </c>
      <c r="O478" s="194">
        <f t="shared" si="46"/>
        <v>-41627.908675799088</v>
      </c>
    </row>
    <row r="479" spans="1:15">
      <c r="A479" s="165" t="s">
        <v>249</v>
      </c>
      <c r="B479" s="165">
        <f t="shared" si="42"/>
        <v>3713</v>
      </c>
      <c r="C479" s="165" t="s">
        <v>228</v>
      </c>
      <c r="D479" s="165" t="s">
        <v>123</v>
      </c>
      <c r="E479" s="170">
        <v>123</v>
      </c>
      <c r="F479" s="170">
        <v>4895</v>
      </c>
      <c r="G479" s="170">
        <v>22</v>
      </c>
      <c r="H479" s="170">
        <v>9710</v>
      </c>
      <c r="I479" s="170">
        <f t="shared" si="43"/>
        <v>9732</v>
      </c>
      <c r="J479" s="170">
        <f t="shared" si="44"/>
        <v>-4837</v>
      </c>
      <c r="K479" s="170">
        <f t="shared" si="46"/>
        <v>39796.747967479678</v>
      </c>
      <c r="L479" s="170">
        <f t="shared" si="46"/>
        <v>178.86178861788619</v>
      </c>
      <c r="M479" s="170">
        <f t="shared" si="46"/>
        <v>78943.08943089431</v>
      </c>
      <c r="N479" s="170">
        <f t="shared" si="46"/>
        <v>79121.951219512193</v>
      </c>
      <c r="O479" s="170">
        <f t="shared" si="46"/>
        <v>-39325.203252032523</v>
      </c>
    </row>
    <row r="480" spans="1:15">
      <c r="A480" s="193" t="s">
        <v>249</v>
      </c>
      <c r="B480" s="193">
        <f t="shared" si="42"/>
        <v>4902</v>
      </c>
      <c r="C480" s="193" t="s">
        <v>229</v>
      </c>
      <c r="D480" s="193" t="s">
        <v>133</v>
      </c>
      <c r="E480" s="194">
        <v>104</v>
      </c>
      <c r="F480" s="194">
        <v>9354.8589999999986</v>
      </c>
      <c r="G480" s="194"/>
      <c r="H480" s="194">
        <v>14874.083000000001</v>
      </c>
      <c r="I480" s="194">
        <f t="shared" si="43"/>
        <v>14874.083000000001</v>
      </c>
      <c r="J480" s="194">
        <f t="shared" si="44"/>
        <v>-5519.224000000002</v>
      </c>
      <c r="K480" s="194">
        <f t="shared" si="46"/>
        <v>89950.567307692298</v>
      </c>
      <c r="L480" s="194">
        <f t="shared" si="46"/>
        <v>0</v>
      </c>
      <c r="M480" s="194">
        <f t="shared" si="46"/>
        <v>143020.02884615384</v>
      </c>
      <c r="N480" s="194">
        <f t="shared" si="46"/>
        <v>143020.02884615384</v>
      </c>
      <c r="O480" s="194">
        <f t="shared" si="46"/>
        <v>-53069.461538461561</v>
      </c>
    </row>
    <row r="481" spans="1:15">
      <c r="A481" s="165" t="s">
        <v>249</v>
      </c>
      <c r="B481" s="165">
        <f t="shared" si="42"/>
        <v>7505</v>
      </c>
      <c r="C481" s="165" t="s">
        <v>230</v>
      </c>
      <c r="D481" s="165" t="s">
        <v>151</v>
      </c>
      <c r="E481" s="170">
        <v>95</v>
      </c>
      <c r="F481" s="170">
        <v>3609.41</v>
      </c>
      <c r="G481" s="170"/>
      <c r="H481" s="170">
        <v>17782.367999999999</v>
      </c>
      <c r="I481" s="170">
        <f t="shared" si="43"/>
        <v>17782.367999999999</v>
      </c>
      <c r="J481" s="170">
        <f t="shared" si="44"/>
        <v>-14172.957999999999</v>
      </c>
      <c r="K481" s="170">
        <f t="shared" si="46"/>
        <v>37993.789473684206</v>
      </c>
      <c r="L481" s="170">
        <f t="shared" si="46"/>
        <v>0</v>
      </c>
      <c r="M481" s="170">
        <f t="shared" si="46"/>
        <v>187182.82105263157</v>
      </c>
      <c r="N481" s="170">
        <f t="shared" si="46"/>
        <v>187182.82105263157</v>
      </c>
      <c r="O481" s="170">
        <f t="shared" si="46"/>
        <v>-149189.03157894735</v>
      </c>
    </row>
    <row r="482" spans="1:15">
      <c r="A482" s="193" t="s">
        <v>249</v>
      </c>
      <c r="B482" s="193">
        <f t="shared" si="42"/>
        <v>5611</v>
      </c>
      <c r="C482" s="193" t="s">
        <v>231</v>
      </c>
      <c r="D482" s="193" t="s">
        <v>137</v>
      </c>
      <c r="E482" s="194">
        <v>86</v>
      </c>
      <c r="F482" s="194">
        <v>6008</v>
      </c>
      <c r="G482" s="194"/>
      <c r="H482" s="194">
        <v>8844</v>
      </c>
      <c r="I482" s="194">
        <f t="shared" si="43"/>
        <v>8844</v>
      </c>
      <c r="J482" s="194">
        <f t="shared" si="44"/>
        <v>-2836</v>
      </c>
      <c r="K482" s="194">
        <f t="shared" si="46"/>
        <v>69860.465116279069</v>
      </c>
      <c r="L482" s="194">
        <f t="shared" si="46"/>
        <v>0</v>
      </c>
      <c r="M482" s="194">
        <f t="shared" si="46"/>
        <v>102837.20930232557</v>
      </c>
      <c r="N482" s="194">
        <f t="shared" si="46"/>
        <v>102837.20930232557</v>
      </c>
      <c r="O482" s="194">
        <f t="shared" si="46"/>
        <v>-32976.744186046511</v>
      </c>
    </row>
    <row r="483" spans="1:15">
      <c r="A483" s="165" t="s">
        <v>249</v>
      </c>
      <c r="B483" s="165">
        <f t="shared" si="42"/>
        <v>4901</v>
      </c>
      <c r="C483" s="165" t="s">
        <v>234</v>
      </c>
      <c r="D483" s="165" t="s">
        <v>132</v>
      </c>
      <c r="E483" s="170">
        <v>53</v>
      </c>
      <c r="F483" s="170">
        <v>2079</v>
      </c>
      <c r="G483" s="170"/>
      <c r="H483" s="170">
        <v>7575</v>
      </c>
      <c r="I483" s="170">
        <f t="shared" si="43"/>
        <v>7575</v>
      </c>
      <c r="J483" s="170">
        <f t="shared" si="44"/>
        <v>-5496</v>
      </c>
      <c r="K483" s="170">
        <f t="shared" si="46"/>
        <v>39226.415094339623</v>
      </c>
      <c r="L483" s="170">
        <f t="shared" si="46"/>
        <v>0</v>
      </c>
      <c r="M483" s="170">
        <f t="shared" si="46"/>
        <v>142924.52830188681</v>
      </c>
      <c r="N483" s="170">
        <f t="shared" si="46"/>
        <v>142924.52830188681</v>
      </c>
      <c r="O483" s="170">
        <f t="shared" si="46"/>
        <v>-103698.11320754717</v>
      </c>
    </row>
    <row r="484" spans="1:15">
      <c r="A484" s="193" t="s">
        <v>249</v>
      </c>
      <c r="B484" s="193">
        <f t="shared" si="42"/>
        <v>3506</v>
      </c>
      <c r="C484" s="193" t="s">
        <v>232</v>
      </c>
      <c r="D484" s="193" t="s">
        <v>119</v>
      </c>
      <c r="E484" s="194">
        <v>52</v>
      </c>
      <c r="F484" s="194">
        <v>11302.098999999998</v>
      </c>
      <c r="G484" s="194">
        <v>52.589999999999996</v>
      </c>
      <c r="H484" s="194">
        <v>8092.9500000000007</v>
      </c>
      <c r="I484" s="194">
        <f t="shared" si="43"/>
        <v>8145.5400000000009</v>
      </c>
      <c r="J484" s="194">
        <f t="shared" si="44"/>
        <v>3156.5589999999975</v>
      </c>
      <c r="K484" s="194">
        <f t="shared" si="46"/>
        <v>217348.05769230766</v>
      </c>
      <c r="L484" s="194">
        <f t="shared" si="46"/>
        <v>1011.3461538461537</v>
      </c>
      <c r="M484" s="194">
        <f t="shared" si="46"/>
        <v>155633.65384615387</v>
      </c>
      <c r="N484" s="194">
        <f t="shared" si="46"/>
        <v>156645</v>
      </c>
      <c r="O484" s="194">
        <f t="shared" si="46"/>
        <v>60703.057692307644</v>
      </c>
    </row>
    <row r="485" spans="1:15">
      <c r="A485" s="165" t="s">
        <v>249</v>
      </c>
      <c r="B485" s="165">
        <f t="shared" si="42"/>
        <v>6611</v>
      </c>
      <c r="C485" s="165" t="s">
        <v>233</v>
      </c>
      <c r="D485" s="165" t="s">
        <v>145</v>
      </c>
      <c r="E485" s="170">
        <v>52</v>
      </c>
      <c r="F485" s="170">
        <v>0</v>
      </c>
      <c r="G485" s="170"/>
      <c r="H485" s="170">
        <v>5675</v>
      </c>
      <c r="I485" s="170">
        <f t="shared" si="43"/>
        <v>5675</v>
      </c>
      <c r="J485" s="170">
        <f t="shared" si="44"/>
        <v>-5675</v>
      </c>
      <c r="K485" s="170">
        <f t="shared" si="46"/>
        <v>0</v>
      </c>
      <c r="L485" s="170">
        <f t="shared" si="46"/>
        <v>0</v>
      </c>
      <c r="M485" s="170">
        <f t="shared" si="46"/>
        <v>109134.61538461539</v>
      </c>
      <c r="N485" s="170">
        <f t="shared" si="46"/>
        <v>109134.61538461539</v>
      </c>
      <c r="O485" s="170">
        <f t="shared" si="46"/>
        <v>-109134.61538461539</v>
      </c>
    </row>
    <row r="486" spans="1:15"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</row>
    <row r="487" spans="1:15" s="177" customFormat="1">
      <c r="E487" s="178">
        <f>SUM(E422:E485)</f>
        <v>383726</v>
      </c>
      <c r="F487" s="178">
        <f t="shared" ref="F487:J487" si="47">SUM(F422:F485)</f>
        <v>9581605.7269999944</v>
      </c>
      <c r="G487" s="178">
        <f t="shared" si="47"/>
        <v>1315936.4929999998</v>
      </c>
      <c r="H487" s="178">
        <f t="shared" si="47"/>
        <v>9598514.2860000003</v>
      </c>
      <c r="I487" s="178">
        <f t="shared" si="47"/>
        <v>10914450.778999999</v>
      </c>
      <c r="J487" s="178">
        <f t="shared" si="47"/>
        <v>-1332845.0520000001</v>
      </c>
      <c r="K487" s="178">
        <f t="shared" ref="K487:O487" si="48">(F487/$E487)*1000</f>
        <v>24969.915322391484</v>
      </c>
      <c r="L487" s="178">
        <f t="shared" si="48"/>
        <v>3429.3649452995101</v>
      </c>
      <c r="M487" s="178">
        <f t="shared" si="48"/>
        <v>25013.979469725793</v>
      </c>
      <c r="N487" s="178">
        <f t="shared" si="48"/>
        <v>28443.344415025302</v>
      </c>
      <c r="O487" s="178">
        <f t="shared" si="48"/>
        <v>-3473.4290926338067</v>
      </c>
    </row>
    <row r="488" spans="1:15"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</row>
    <row r="489" spans="1:15">
      <c r="D489" s="22" t="s">
        <v>250</v>
      </c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</row>
    <row r="490" spans="1:15">
      <c r="D490" s="30" t="s">
        <v>168</v>
      </c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</row>
    <row r="491" spans="1:15">
      <c r="A491" s="193" t="s">
        <v>251</v>
      </c>
      <c r="B491" s="193">
        <f t="shared" ref="B491:B554" si="49">(LEFT(C491,4))*1</f>
        <v>0</v>
      </c>
      <c r="C491" s="193" t="s">
        <v>178</v>
      </c>
      <c r="D491" s="193" t="s">
        <v>9</v>
      </c>
      <c r="E491" s="194">
        <v>136894</v>
      </c>
      <c r="F491" s="194">
        <v>445395.83200000005</v>
      </c>
      <c r="G491" s="194">
        <v>951289.74600000004</v>
      </c>
      <c r="H491" s="194">
        <v>347723.73699999996</v>
      </c>
      <c r="I491" s="194">
        <f t="shared" ref="I491:I554" si="50">G491+H491</f>
        <v>1299013.483</v>
      </c>
      <c r="J491" s="194">
        <f t="shared" ref="J491:J554" si="51">F491-I491</f>
        <v>-853617.65099999995</v>
      </c>
      <c r="K491" s="194">
        <f t="shared" ref="K491:O522" si="52">(F491/$E491)*1000</f>
        <v>3253.5818370417992</v>
      </c>
      <c r="L491" s="194">
        <f t="shared" si="52"/>
        <v>6949.0974476602332</v>
      </c>
      <c r="M491" s="194">
        <f t="shared" si="52"/>
        <v>2540.0947959735263</v>
      </c>
      <c r="N491" s="194">
        <f t="shared" si="52"/>
        <v>9489.1922436337609</v>
      </c>
      <c r="O491" s="194">
        <f t="shared" si="52"/>
        <v>-6235.6104065919617</v>
      </c>
    </row>
    <row r="492" spans="1:15">
      <c r="A492" s="165" t="s">
        <v>251</v>
      </c>
      <c r="B492" s="165">
        <f t="shared" si="49"/>
        <v>1000</v>
      </c>
      <c r="C492" s="165" t="s">
        <v>179</v>
      </c>
      <c r="D492" s="165" t="s">
        <v>108</v>
      </c>
      <c r="E492" s="170">
        <v>39335</v>
      </c>
      <c r="F492" s="170">
        <v>364651.19900000002</v>
      </c>
      <c r="G492" s="170">
        <v>508717.04099999997</v>
      </c>
      <c r="H492" s="170">
        <v>144809.38100000002</v>
      </c>
      <c r="I492" s="170">
        <f t="shared" si="50"/>
        <v>653526.42200000002</v>
      </c>
      <c r="J492" s="170">
        <f t="shared" si="51"/>
        <v>-288875.223</v>
      </c>
      <c r="K492" s="170">
        <f t="shared" si="52"/>
        <v>9270.400381339774</v>
      </c>
      <c r="L492" s="170">
        <f t="shared" si="52"/>
        <v>12932.936087453922</v>
      </c>
      <c r="M492" s="170">
        <f t="shared" si="52"/>
        <v>3681.4384390491932</v>
      </c>
      <c r="N492" s="170">
        <f t="shared" si="52"/>
        <v>16614.374526503118</v>
      </c>
      <c r="O492" s="170">
        <f t="shared" si="52"/>
        <v>-7343.9741451633399</v>
      </c>
    </row>
    <row r="493" spans="1:15">
      <c r="A493" s="193" t="s">
        <v>251</v>
      </c>
      <c r="B493" s="193">
        <f t="shared" si="49"/>
        <v>1400</v>
      </c>
      <c r="C493" s="193" t="s">
        <v>180</v>
      </c>
      <c r="D493" s="193" t="s">
        <v>111</v>
      </c>
      <c r="E493" s="194">
        <v>30616</v>
      </c>
      <c r="F493" s="194">
        <v>101553.26000000001</v>
      </c>
      <c r="G493" s="194">
        <v>154325.99399999998</v>
      </c>
      <c r="H493" s="194">
        <v>32317.583999999995</v>
      </c>
      <c r="I493" s="194">
        <f t="shared" si="50"/>
        <v>186643.57799999998</v>
      </c>
      <c r="J493" s="194">
        <f t="shared" si="51"/>
        <v>-85090.31799999997</v>
      </c>
      <c r="K493" s="194">
        <f t="shared" si="52"/>
        <v>3316.9996080480801</v>
      </c>
      <c r="L493" s="194">
        <f t="shared" si="52"/>
        <v>5040.6974784426438</v>
      </c>
      <c r="M493" s="194">
        <f t="shared" si="52"/>
        <v>1055.5782597334726</v>
      </c>
      <c r="N493" s="194">
        <f t="shared" si="52"/>
        <v>6096.2757381761157</v>
      </c>
      <c r="O493" s="194">
        <f t="shared" si="52"/>
        <v>-2779.2761301280366</v>
      </c>
    </row>
    <row r="494" spans="1:15">
      <c r="A494" s="165" t="s">
        <v>251</v>
      </c>
      <c r="B494" s="165">
        <f t="shared" si="49"/>
        <v>2000</v>
      </c>
      <c r="C494" s="165" t="s">
        <v>181</v>
      </c>
      <c r="D494" s="165" t="s">
        <v>114</v>
      </c>
      <c r="E494" s="170">
        <v>21957</v>
      </c>
      <c r="F494" s="170">
        <v>95931.010999999999</v>
      </c>
      <c r="G494" s="170">
        <v>156167.451</v>
      </c>
      <c r="H494" s="170">
        <v>90318.288</v>
      </c>
      <c r="I494" s="170">
        <f t="shared" si="50"/>
        <v>246485.739</v>
      </c>
      <c r="J494" s="170">
        <f t="shared" si="51"/>
        <v>-150554.728</v>
      </c>
      <c r="K494" s="170">
        <f t="shared" si="52"/>
        <v>4369.0399872478029</v>
      </c>
      <c r="L494" s="170">
        <f t="shared" si="52"/>
        <v>7112.4220521929228</v>
      </c>
      <c r="M494" s="170">
        <f t="shared" si="52"/>
        <v>4113.4165869654325</v>
      </c>
      <c r="N494" s="170">
        <f t="shared" si="52"/>
        <v>11225.838639158354</v>
      </c>
      <c r="O494" s="170">
        <f t="shared" si="52"/>
        <v>-6856.7986519105525</v>
      </c>
    </row>
    <row r="495" spans="1:15">
      <c r="A495" s="193" t="s">
        <v>251</v>
      </c>
      <c r="B495" s="193">
        <f t="shared" si="49"/>
        <v>6000</v>
      </c>
      <c r="C495" s="193" t="s">
        <v>698</v>
      </c>
      <c r="D495" s="193" t="s">
        <v>693</v>
      </c>
      <c r="E495" s="194">
        <v>19812</v>
      </c>
      <c r="F495" s="194">
        <v>62002.971000000005</v>
      </c>
      <c r="G495" s="194">
        <v>140282.22500000001</v>
      </c>
      <c r="H495" s="194">
        <v>239901.05600000004</v>
      </c>
      <c r="I495" s="194">
        <f t="shared" si="50"/>
        <v>380183.28100000008</v>
      </c>
      <c r="J495" s="194">
        <f t="shared" si="51"/>
        <v>-318180.31000000006</v>
      </c>
      <c r="K495" s="194">
        <f t="shared" si="52"/>
        <v>3129.5664748637191</v>
      </c>
      <c r="L495" s="194">
        <f t="shared" si="52"/>
        <v>7080.6695437108829</v>
      </c>
      <c r="M495" s="194">
        <f t="shared" si="52"/>
        <v>12108.87623662427</v>
      </c>
      <c r="N495" s="194">
        <f t="shared" si="52"/>
        <v>19189.545780335156</v>
      </c>
      <c r="O495" s="194">
        <f t="shared" si="52"/>
        <v>-16059.979305471434</v>
      </c>
    </row>
    <row r="496" spans="1:15">
      <c r="A496" s="165" t="s">
        <v>251</v>
      </c>
      <c r="B496" s="165">
        <f t="shared" si="49"/>
        <v>1300</v>
      </c>
      <c r="C496" s="165" t="s">
        <v>182</v>
      </c>
      <c r="D496" s="165" t="s">
        <v>110</v>
      </c>
      <c r="E496" s="170">
        <v>19088</v>
      </c>
      <c r="F496" s="170">
        <v>128072.383</v>
      </c>
      <c r="G496" s="170">
        <v>129574.74799999999</v>
      </c>
      <c r="H496" s="170">
        <v>277017.54099999997</v>
      </c>
      <c r="I496" s="170">
        <f t="shared" si="50"/>
        <v>406592.28899999999</v>
      </c>
      <c r="J496" s="170">
        <f t="shared" si="51"/>
        <v>-278519.90599999996</v>
      </c>
      <c r="K496" s="170">
        <f t="shared" si="52"/>
        <v>6709.5758067896058</v>
      </c>
      <c r="L496" s="170">
        <f t="shared" si="52"/>
        <v>6788.2831098072083</v>
      </c>
      <c r="M496" s="170">
        <f t="shared" si="52"/>
        <v>14512.654075859176</v>
      </c>
      <c r="N496" s="170">
        <f t="shared" si="52"/>
        <v>21300.937185666389</v>
      </c>
      <c r="O496" s="170">
        <f t="shared" si="52"/>
        <v>-14591.36137887678</v>
      </c>
    </row>
    <row r="497" spans="1:15">
      <c r="A497" s="193" t="s">
        <v>251</v>
      </c>
      <c r="B497" s="193">
        <f t="shared" si="49"/>
        <v>1604</v>
      </c>
      <c r="C497" s="193" t="s">
        <v>183</v>
      </c>
      <c r="D497" s="193" t="s">
        <v>112</v>
      </c>
      <c r="E497" s="194">
        <v>13403</v>
      </c>
      <c r="F497" s="194">
        <v>74197.547000000006</v>
      </c>
      <c r="G497" s="194">
        <v>141164.823</v>
      </c>
      <c r="H497" s="194">
        <v>68779.110000000015</v>
      </c>
      <c r="I497" s="194">
        <f t="shared" si="50"/>
        <v>209943.93300000002</v>
      </c>
      <c r="J497" s="194">
        <f t="shared" si="51"/>
        <v>-135746.386</v>
      </c>
      <c r="K497" s="194">
        <f t="shared" si="52"/>
        <v>5535.8909945534588</v>
      </c>
      <c r="L497" s="194">
        <f t="shared" si="52"/>
        <v>10532.330299186749</v>
      </c>
      <c r="M497" s="194">
        <f t="shared" si="52"/>
        <v>5131.6205327165571</v>
      </c>
      <c r="N497" s="194">
        <f t="shared" si="52"/>
        <v>15663.950831903307</v>
      </c>
      <c r="O497" s="194">
        <f t="shared" si="52"/>
        <v>-10128.059837349847</v>
      </c>
    </row>
    <row r="498" spans="1:15">
      <c r="A498" s="165" t="s">
        <v>251</v>
      </c>
      <c r="B498" s="165">
        <f t="shared" si="49"/>
        <v>8200</v>
      </c>
      <c r="C498" s="165" t="s">
        <v>184</v>
      </c>
      <c r="D498" s="165" t="s">
        <v>153</v>
      </c>
      <c r="E498" s="170">
        <v>11565</v>
      </c>
      <c r="F498" s="170">
        <v>121944.083</v>
      </c>
      <c r="G498" s="170">
        <v>101727.53199999999</v>
      </c>
      <c r="H498" s="170">
        <v>360030.49200000014</v>
      </c>
      <c r="I498" s="170">
        <f t="shared" si="50"/>
        <v>461758.02400000015</v>
      </c>
      <c r="J498" s="170">
        <f t="shared" si="51"/>
        <v>-339813.94100000017</v>
      </c>
      <c r="K498" s="170">
        <f t="shared" si="52"/>
        <v>10544.235451794206</v>
      </c>
      <c r="L498" s="170">
        <f t="shared" si="52"/>
        <v>8796.1549502810194</v>
      </c>
      <c r="M498" s="170">
        <f t="shared" si="52"/>
        <v>31131.041245136199</v>
      </c>
      <c r="N498" s="170">
        <f t="shared" si="52"/>
        <v>39927.196195417215</v>
      </c>
      <c r="O498" s="170">
        <f t="shared" si="52"/>
        <v>-29382.960743623014</v>
      </c>
    </row>
    <row r="499" spans="1:15">
      <c r="A499" s="193" t="s">
        <v>251</v>
      </c>
      <c r="B499" s="193">
        <f t="shared" si="49"/>
        <v>3000</v>
      </c>
      <c r="C499" s="193" t="s">
        <v>185</v>
      </c>
      <c r="D499" s="193" t="s">
        <v>118</v>
      </c>
      <c r="E499" s="194">
        <v>8071</v>
      </c>
      <c r="F499" s="194">
        <v>69130.968999999997</v>
      </c>
      <c r="G499" s="194">
        <v>87990.298999999999</v>
      </c>
      <c r="H499" s="194">
        <v>132431.07499999998</v>
      </c>
      <c r="I499" s="194">
        <f t="shared" si="50"/>
        <v>220421.37399999998</v>
      </c>
      <c r="J499" s="194">
        <f t="shared" si="51"/>
        <v>-151290.40499999997</v>
      </c>
      <c r="K499" s="194">
        <f t="shared" si="52"/>
        <v>8565.353611696195</v>
      </c>
      <c r="L499" s="194">
        <f t="shared" si="52"/>
        <v>10902.031842398712</v>
      </c>
      <c r="M499" s="194">
        <f t="shared" si="52"/>
        <v>16408.261058109278</v>
      </c>
      <c r="N499" s="194">
        <f t="shared" si="52"/>
        <v>27310.29290050799</v>
      </c>
      <c r="O499" s="194">
        <f t="shared" si="52"/>
        <v>-18744.939288811795</v>
      </c>
    </row>
    <row r="500" spans="1:15">
      <c r="A500" s="165" t="s">
        <v>251</v>
      </c>
      <c r="B500" s="165">
        <f t="shared" si="49"/>
        <v>7400</v>
      </c>
      <c r="C500" s="165" t="s">
        <v>187</v>
      </c>
      <c r="D500" s="165" t="s">
        <v>149</v>
      </c>
      <c r="E500" s="170">
        <v>5177</v>
      </c>
      <c r="F500" s="170">
        <v>48364.375</v>
      </c>
      <c r="G500" s="170">
        <v>83399.97099999999</v>
      </c>
      <c r="H500" s="170">
        <v>62400.287999999993</v>
      </c>
      <c r="I500" s="170">
        <f t="shared" si="50"/>
        <v>145800.25899999999</v>
      </c>
      <c r="J500" s="170">
        <f t="shared" si="51"/>
        <v>-97435.883999999991</v>
      </c>
      <c r="K500" s="170">
        <f t="shared" si="52"/>
        <v>9342.1624492949595</v>
      </c>
      <c r="L500" s="170">
        <f t="shared" si="52"/>
        <v>16109.710450067607</v>
      </c>
      <c r="M500" s="170">
        <f t="shared" si="52"/>
        <v>12053.368360054083</v>
      </c>
      <c r="N500" s="170">
        <f t="shared" si="52"/>
        <v>28163.078810121689</v>
      </c>
      <c r="O500" s="170">
        <f t="shared" si="52"/>
        <v>-18820.916360826734</v>
      </c>
    </row>
    <row r="501" spans="1:15">
      <c r="A501" s="193" t="s">
        <v>251</v>
      </c>
      <c r="B501" s="193">
        <f t="shared" si="49"/>
        <v>7300</v>
      </c>
      <c r="C501" s="193" t="s">
        <v>186</v>
      </c>
      <c r="D501" s="193" t="s">
        <v>148</v>
      </c>
      <c r="E501" s="194">
        <v>5163</v>
      </c>
      <c r="F501" s="194">
        <v>11340.374</v>
      </c>
      <c r="G501" s="194">
        <v>34785.005999999994</v>
      </c>
      <c r="H501" s="194">
        <v>46057.523000000001</v>
      </c>
      <c r="I501" s="194">
        <f t="shared" si="50"/>
        <v>80842.528999999995</v>
      </c>
      <c r="J501" s="194">
        <f t="shared" si="51"/>
        <v>-69502.154999999999</v>
      </c>
      <c r="K501" s="194">
        <f t="shared" si="52"/>
        <v>2196.4698818516367</v>
      </c>
      <c r="L501" s="194">
        <f t="shared" si="52"/>
        <v>6737.363160952933</v>
      </c>
      <c r="M501" s="194">
        <f t="shared" si="52"/>
        <v>8920.6901026534961</v>
      </c>
      <c r="N501" s="194">
        <f t="shared" si="52"/>
        <v>15658.053263606429</v>
      </c>
      <c r="O501" s="194">
        <f t="shared" si="52"/>
        <v>-13461.583381754794</v>
      </c>
    </row>
    <row r="502" spans="1:15">
      <c r="A502" s="165" t="s">
        <v>251</v>
      </c>
      <c r="B502" s="165">
        <f t="shared" si="49"/>
        <v>1100</v>
      </c>
      <c r="C502" s="165" t="s">
        <v>269</v>
      </c>
      <c r="D502" s="165" t="s">
        <v>109</v>
      </c>
      <c r="E502" s="170">
        <v>4572</v>
      </c>
      <c r="F502" s="170">
        <v>28752.356</v>
      </c>
      <c r="G502" s="170">
        <v>24757.914000000001</v>
      </c>
      <c r="H502" s="170">
        <v>20705.905999999999</v>
      </c>
      <c r="I502" s="170">
        <f t="shared" si="50"/>
        <v>45463.82</v>
      </c>
      <c r="J502" s="170">
        <f t="shared" si="51"/>
        <v>-16711.464</v>
      </c>
      <c r="K502" s="170">
        <f t="shared" si="52"/>
        <v>6288.7917760279961</v>
      </c>
      <c r="L502" s="170">
        <f t="shared" si="52"/>
        <v>5415.116797900263</v>
      </c>
      <c r="M502" s="170">
        <f t="shared" si="52"/>
        <v>4528.8508311461064</v>
      </c>
      <c r="N502" s="170">
        <f t="shared" si="52"/>
        <v>9943.9676290463685</v>
      </c>
      <c r="O502" s="170">
        <f t="shared" si="52"/>
        <v>-3655.1758530183729</v>
      </c>
    </row>
    <row r="503" spans="1:15">
      <c r="A503" s="193" t="s">
        <v>251</v>
      </c>
      <c r="B503" s="193">
        <f t="shared" si="49"/>
        <v>8000</v>
      </c>
      <c r="C503" s="193" t="s">
        <v>188</v>
      </c>
      <c r="D503" s="193" t="s">
        <v>152</v>
      </c>
      <c r="E503" s="194">
        <v>4444</v>
      </c>
      <c r="F503" s="194">
        <v>2553.8820000000001</v>
      </c>
      <c r="G503" s="194">
        <v>100572.71399999999</v>
      </c>
      <c r="H503" s="194">
        <v>29833.358</v>
      </c>
      <c r="I503" s="194">
        <f t="shared" si="50"/>
        <v>130406.07199999999</v>
      </c>
      <c r="J503" s="194">
        <f t="shared" si="51"/>
        <v>-127852.18999999999</v>
      </c>
      <c r="K503" s="194">
        <f t="shared" si="52"/>
        <v>574.68091809180919</v>
      </c>
      <c r="L503" s="194">
        <f t="shared" si="52"/>
        <v>22631.123762376239</v>
      </c>
      <c r="M503" s="194">
        <f t="shared" si="52"/>
        <v>6713.1768676867687</v>
      </c>
      <c r="N503" s="194">
        <f t="shared" si="52"/>
        <v>29344.300630063004</v>
      </c>
      <c r="O503" s="194">
        <f t="shared" si="52"/>
        <v>-28769.619711971194</v>
      </c>
    </row>
    <row r="504" spans="1:15">
      <c r="A504" s="165" t="s">
        <v>251</v>
      </c>
      <c r="B504" s="165">
        <f t="shared" si="49"/>
        <v>5716</v>
      </c>
      <c r="C504" s="165" t="s">
        <v>781</v>
      </c>
      <c r="D504" s="165" t="s">
        <v>780</v>
      </c>
      <c r="E504" s="170">
        <v>4276</v>
      </c>
      <c r="F504" s="170">
        <v>11805.971</v>
      </c>
      <c r="G504" s="170">
        <v>59512.491999999991</v>
      </c>
      <c r="H504" s="170">
        <v>51839.707999999999</v>
      </c>
      <c r="I504" s="170">
        <f t="shared" si="50"/>
        <v>111352.19999999998</v>
      </c>
      <c r="J504" s="170">
        <f t="shared" si="51"/>
        <v>-99546.228999999978</v>
      </c>
      <c r="K504" s="170">
        <f t="shared" si="52"/>
        <v>2760.9847988774554</v>
      </c>
      <c r="L504" s="170">
        <f t="shared" si="52"/>
        <v>13917.795135640783</v>
      </c>
      <c r="M504" s="170">
        <f t="shared" si="52"/>
        <v>12123.411599625819</v>
      </c>
      <c r="N504" s="170">
        <f t="shared" si="52"/>
        <v>26041.206735266598</v>
      </c>
      <c r="O504" s="170">
        <f t="shared" si="52"/>
        <v>-23280.221936389142</v>
      </c>
    </row>
    <row r="505" spans="1:15">
      <c r="A505" s="193" t="s">
        <v>251</v>
      </c>
      <c r="B505" s="193">
        <f t="shared" si="49"/>
        <v>3609</v>
      </c>
      <c r="C505" s="193" t="s">
        <v>190</v>
      </c>
      <c r="D505" s="193" t="s">
        <v>121</v>
      </c>
      <c r="E505" s="194">
        <v>4100</v>
      </c>
      <c r="F505" s="194">
        <v>22879.133000000002</v>
      </c>
      <c r="G505" s="194">
        <v>97379.898000000001</v>
      </c>
      <c r="H505" s="194">
        <v>127179.83799999999</v>
      </c>
      <c r="I505" s="194">
        <f t="shared" si="50"/>
        <v>224559.73599999998</v>
      </c>
      <c r="J505" s="194">
        <f t="shared" si="51"/>
        <v>-201680.60299999997</v>
      </c>
      <c r="K505" s="194">
        <f t="shared" si="52"/>
        <v>5580.2763414634155</v>
      </c>
      <c r="L505" s="194">
        <f t="shared" si="52"/>
        <v>23751.194634146341</v>
      </c>
      <c r="M505" s="194">
        <f t="shared" si="52"/>
        <v>31019.472682926826</v>
      </c>
      <c r="N505" s="194">
        <f t="shared" si="52"/>
        <v>54770.667317073159</v>
      </c>
      <c r="O505" s="194">
        <f t="shared" si="52"/>
        <v>-49190.390975609749</v>
      </c>
    </row>
    <row r="506" spans="1:15">
      <c r="A506" s="165" t="s">
        <v>251</v>
      </c>
      <c r="B506" s="165">
        <f t="shared" si="49"/>
        <v>2510</v>
      </c>
      <c r="C506" s="165" t="s">
        <v>191</v>
      </c>
      <c r="D506" s="165" t="s">
        <v>117</v>
      </c>
      <c r="E506" s="170">
        <v>3897</v>
      </c>
      <c r="F506" s="170">
        <v>21515.769</v>
      </c>
      <c r="G506" s="170">
        <v>68050.429999999993</v>
      </c>
      <c r="H506" s="170">
        <v>48309.794000000002</v>
      </c>
      <c r="I506" s="170">
        <f t="shared" si="50"/>
        <v>116360.22399999999</v>
      </c>
      <c r="J506" s="170">
        <f t="shared" si="51"/>
        <v>-94844.454999999987</v>
      </c>
      <c r="K506" s="170">
        <f t="shared" si="52"/>
        <v>5521.1108545034649</v>
      </c>
      <c r="L506" s="170">
        <f t="shared" si="52"/>
        <v>17462.260713369258</v>
      </c>
      <c r="M506" s="170">
        <f t="shared" si="52"/>
        <v>12396.662560944316</v>
      </c>
      <c r="N506" s="170">
        <f t="shared" si="52"/>
        <v>29858.923274313573</v>
      </c>
      <c r="O506" s="170">
        <f t="shared" si="52"/>
        <v>-24337.812419810107</v>
      </c>
    </row>
    <row r="507" spans="1:15">
      <c r="A507" s="193" t="s">
        <v>251</v>
      </c>
      <c r="B507" s="193">
        <f t="shared" si="49"/>
        <v>4200</v>
      </c>
      <c r="C507" s="193" t="s">
        <v>189</v>
      </c>
      <c r="D507" s="193" t="s">
        <v>127</v>
      </c>
      <c r="E507" s="194">
        <v>3797</v>
      </c>
      <c r="F507" s="194">
        <v>48646.36</v>
      </c>
      <c r="G507" s="194">
        <v>77873.861999999994</v>
      </c>
      <c r="H507" s="194">
        <v>73357.854999999996</v>
      </c>
      <c r="I507" s="194">
        <f t="shared" si="50"/>
        <v>151231.717</v>
      </c>
      <c r="J507" s="194">
        <f t="shared" si="51"/>
        <v>-102585.357</v>
      </c>
      <c r="K507" s="194">
        <f t="shared" si="52"/>
        <v>12811.788253884646</v>
      </c>
      <c r="L507" s="194">
        <f t="shared" si="52"/>
        <v>20509.313141954175</v>
      </c>
      <c r="M507" s="194">
        <f t="shared" si="52"/>
        <v>19319.951277324202</v>
      </c>
      <c r="N507" s="194">
        <f t="shared" si="52"/>
        <v>39829.264419278385</v>
      </c>
      <c r="O507" s="194">
        <f t="shared" si="52"/>
        <v>-27017.476165393735</v>
      </c>
    </row>
    <row r="508" spans="1:15">
      <c r="A508" s="165" t="s">
        <v>251</v>
      </c>
      <c r="B508" s="165">
        <f t="shared" si="49"/>
        <v>2300</v>
      </c>
      <c r="C508" s="165" t="s">
        <v>192</v>
      </c>
      <c r="D508" s="165" t="s">
        <v>115</v>
      </c>
      <c r="E508" s="170">
        <v>3579</v>
      </c>
      <c r="F508" s="170">
        <v>15277.263000000001</v>
      </c>
      <c r="G508" s="170">
        <v>61088.181000000004</v>
      </c>
      <c r="H508" s="170">
        <v>77608.208000000013</v>
      </c>
      <c r="I508" s="170">
        <f t="shared" si="50"/>
        <v>138696.38900000002</v>
      </c>
      <c r="J508" s="170">
        <f t="shared" si="51"/>
        <v>-123419.12600000002</v>
      </c>
      <c r="K508" s="170">
        <f t="shared" si="52"/>
        <v>4268.5842414082153</v>
      </c>
      <c r="L508" s="170">
        <f t="shared" si="52"/>
        <v>17068.50544844929</v>
      </c>
      <c r="M508" s="170">
        <f t="shared" si="52"/>
        <v>21684.327465772563</v>
      </c>
      <c r="N508" s="170">
        <f t="shared" si="52"/>
        <v>38752.832914221857</v>
      </c>
      <c r="O508" s="170">
        <f t="shared" si="52"/>
        <v>-34484.248672813643</v>
      </c>
    </row>
    <row r="509" spans="1:15">
      <c r="A509" s="193" t="s">
        <v>251</v>
      </c>
      <c r="B509" s="193">
        <f t="shared" si="49"/>
        <v>8716</v>
      </c>
      <c r="C509" s="193" t="s">
        <v>194</v>
      </c>
      <c r="D509" s="193" t="s">
        <v>161</v>
      </c>
      <c r="E509" s="194">
        <v>3265</v>
      </c>
      <c r="F509" s="194">
        <v>87148.491999999998</v>
      </c>
      <c r="G509" s="194">
        <v>64602.637000000002</v>
      </c>
      <c r="H509" s="194">
        <v>51805.966</v>
      </c>
      <c r="I509" s="194">
        <f t="shared" si="50"/>
        <v>116408.603</v>
      </c>
      <c r="J509" s="194">
        <f t="shared" si="51"/>
        <v>-29260.111000000004</v>
      </c>
      <c r="K509" s="194">
        <f t="shared" si="52"/>
        <v>26691.728024502296</v>
      </c>
      <c r="L509" s="194">
        <f t="shared" si="52"/>
        <v>19786.412557427258</v>
      </c>
      <c r="M509" s="194">
        <f t="shared" si="52"/>
        <v>15867.064624808576</v>
      </c>
      <c r="N509" s="194">
        <f t="shared" si="52"/>
        <v>35653.477182235831</v>
      </c>
      <c r="O509" s="194">
        <f t="shared" si="52"/>
        <v>-8961.7491577335386</v>
      </c>
    </row>
    <row r="510" spans="1:15">
      <c r="A510" s="165" t="s">
        <v>251</v>
      </c>
      <c r="B510" s="165">
        <f t="shared" si="49"/>
        <v>6100</v>
      </c>
      <c r="C510" s="165" t="s">
        <v>193</v>
      </c>
      <c r="D510" s="165" t="s">
        <v>138</v>
      </c>
      <c r="E510" s="170">
        <v>3081</v>
      </c>
      <c r="F510" s="170">
        <v>8936.9380000000001</v>
      </c>
      <c r="G510" s="170">
        <v>40395.978999999999</v>
      </c>
      <c r="H510" s="170">
        <v>34249.373999999996</v>
      </c>
      <c r="I510" s="170">
        <f t="shared" si="50"/>
        <v>74645.353000000003</v>
      </c>
      <c r="J510" s="170">
        <f t="shared" si="51"/>
        <v>-65708.415000000008</v>
      </c>
      <c r="K510" s="170">
        <f t="shared" si="52"/>
        <v>2900.6614735475496</v>
      </c>
      <c r="L510" s="170">
        <f t="shared" si="52"/>
        <v>13111.320675105486</v>
      </c>
      <c r="M510" s="170">
        <f t="shared" si="52"/>
        <v>11116.317429406037</v>
      </c>
      <c r="N510" s="170">
        <f t="shared" si="52"/>
        <v>24227.638104511523</v>
      </c>
      <c r="O510" s="170">
        <f t="shared" si="52"/>
        <v>-21326.976630963978</v>
      </c>
    </row>
    <row r="511" spans="1:15">
      <c r="A511" s="193" t="s">
        <v>251</v>
      </c>
      <c r="B511" s="193">
        <f t="shared" si="49"/>
        <v>8717</v>
      </c>
      <c r="C511" s="193" t="s">
        <v>196</v>
      </c>
      <c r="D511" s="193" t="s">
        <v>162</v>
      </c>
      <c r="E511" s="194">
        <v>2631</v>
      </c>
      <c r="F511" s="194">
        <v>116223.717</v>
      </c>
      <c r="G511" s="194">
        <v>45333.023999999998</v>
      </c>
      <c r="H511" s="194">
        <v>39150.770999999993</v>
      </c>
      <c r="I511" s="194">
        <f t="shared" si="50"/>
        <v>84483.794999999984</v>
      </c>
      <c r="J511" s="194">
        <f t="shared" si="51"/>
        <v>31739.92200000002</v>
      </c>
      <c r="K511" s="194">
        <f t="shared" si="52"/>
        <v>44174.730900798175</v>
      </c>
      <c r="L511" s="194">
        <f t="shared" si="52"/>
        <v>17230.339794754844</v>
      </c>
      <c r="M511" s="194">
        <f t="shared" si="52"/>
        <v>14880.566704675026</v>
      </c>
      <c r="N511" s="194">
        <f t="shared" si="52"/>
        <v>32110.906499429868</v>
      </c>
      <c r="O511" s="194">
        <f t="shared" si="52"/>
        <v>12063.824401368309</v>
      </c>
    </row>
    <row r="512" spans="1:15">
      <c r="A512" s="165" t="s">
        <v>251</v>
      </c>
      <c r="B512" s="165">
        <f t="shared" si="49"/>
        <v>8401</v>
      </c>
      <c r="C512" s="165" t="s">
        <v>195</v>
      </c>
      <c r="D512" s="165" t="s">
        <v>154</v>
      </c>
      <c r="E512" s="170">
        <v>2487</v>
      </c>
      <c r="F512" s="170">
        <v>8212.4399999999987</v>
      </c>
      <c r="G512" s="170">
        <v>78345.436000000002</v>
      </c>
      <c r="H512" s="170">
        <v>102200.795</v>
      </c>
      <c r="I512" s="170">
        <f t="shared" si="50"/>
        <v>180546.231</v>
      </c>
      <c r="J512" s="170">
        <f t="shared" si="51"/>
        <v>-172333.791</v>
      </c>
      <c r="K512" s="170">
        <f t="shared" si="52"/>
        <v>3302.1471652593482</v>
      </c>
      <c r="L512" s="170">
        <f t="shared" si="52"/>
        <v>31501.984720546843</v>
      </c>
      <c r="M512" s="170">
        <f t="shared" si="52"/>
        <v>41094.006835544831</v>
      </c>
      <c r="N512" s="170">
        <f t="shared" si="52"/>
        <v>72595.991556091671</v>
      </c>
      <c r="O512" s="170">
        <f t="shared" si="52"/>
        <v>-69293.844390832339</v>
      </c>
    </row>
    <row r="513" spans="1:15">
      <c r="A513" s="193" t="s">
        <v>251</v>
      </c>
      <c r="B513" s="193">
        <f t="shared" si="49"/>
        <v>8613</v>
      </c>
      <c r="C513" s="193" t="s">
        <v>198</v>
      </c>
      <c r="D513" s="193" t="s">
        <v>158</v>
      </c>
      <c r="E513" s="194">
        <v>2007</v>
      </c>
      <c r="F513" s="194">
        <v>28079.144</v>
      </c>
      <c r="G513" s="194">
        <v>40788.315999999999</v>
      </c>
      <c r="H513" s="194">
        <v>53426.037000000011</v>
      </c>
      <c r="I513" s="194">
        <f t="shared" si="50"/>
        <v>94214.353000000003</v>
      </c>
      <c r="J513" s="194">
        <f t="shared" si="51"/>
        <v>-66135.209000000003</v>
      </c>
      <c r="K513" s="194">
        <f t="shared" si="52"/>
        <v>13990.604882909816</v>
      </c>
      <c r="L513" s="194">
        <f t="shared" si="52"/>
        <v>20323.0274040857</v>
      </c>
      <c r="M513" s="194">
        <f t="shared" si="52"/>
        <v>26619.849028400604</v>
      </c>
      <c r="N513" s="194">
        <f t="shared" si="52"/>
        <v>46942.8764324863</v>
      </c>
      <c r="O513" s="194">
        <f t="shared" si="52"/>
        <v>-32952.271549576486</v>
      </c>
    </row>
    <row r="514" spans="1:15">
      <c r="A514" s="165" t="s">
        <v>251</v>
      </c>
      <c r="B514" s="165">
        <f t="shared" si="49"/>
        <v>6250</v>
      </c>
      <c r="C514" s="165" t="s">
        <v>197</v>
      </c>
      <c r="D514" s="165" t="s">
        <v>139</v>
      </c>
      <c r="E514" s="170">
        <v>1973</v>
      </c>
      <c r="F514" s="170">
        <v>11734.365</v>
      </c>
      <c r="G514" s="170">
        <v>40520.212999999996</v>
      </c>
      <c r="H514" s="170">
        <v>18075.903999999999</v>
      </c>
      <c r="I514" s="170">
        <f t="shared" si="50"/>
        <v>58596.116999999998</v>
      </c>
      <c r="J514" s="170">
        <f t="shared" si="51"/>
        <v>-46861.752</v>
      </c>
      <c r="K514" s="170">
        <f t="shared" si="52"/>
        <v>5947.473390775468</v>
      </c>
      <c r="L514" s="170">
        <f t="shared" si="52"/>
        <v>20537.36087176888</v>
      </c>
      <c r="M514" s="170">
        <f t="shared" si="52"/>
        <v>9161.6340598073984</v>
      </c>
      <c r="N514" s="170">
        <f t="shared" si="52"/>
        <v>29698.994931576279</v>
      </c>
      <c r="O514" s="170">
        <f t="shared" si="52"/>
        <v>-23751.521540800812</v>
      </c>
    </row>
    <row r="515" spans="1:15">
      <c r="A515" s="193" t="s">
        <v>251</v>
      </c>
      <c r="B515" s="193">
        <f t="shared" si="49"/>
        <v>8614</v>
      </c>
      <c r="C515" s="193" t="s">
        <v>200</v>
      </c>
      <c r="D515" s="193" t="s">
        <v>159</v>
      </c>
      <c r="E515" s="194">
        <v>1867</v>
      </c>
      <c r="F515" s="194">
        <v>62302.93</v>
      </c>
      <c r="G515" s="194">
        <v>33931.809000000001</v>
      </c>
      <c r="H515" s="194">
        <v>97745.954999999987</v>
      </c>
      <c r="I515" s="194">
        <f t="shared" si="50"/>
        <v>131677.764</v>
      </c>
      <c r="J515" s="194">
        <f t="shared" si="51"/>
        <v>-69374.834000000003</v>
      </c>
      <c r="K515" s="194">
        <f t="shared" si="52"/>
        <v>33370.610605249065</v>
      </c>
      <c r="L515" s="194">
        <f t="shared" si="52"/>
        <v>18174.509373326193</v>
      </c>
      <c r="M515" s="194">
        <f t="shared" si="52"/>
        <v>52354.555436529183</v>
      </c>
      <c r="N515" s="194">
        <f t="shared" si="52"/>
        <v>70529.064809855379</v>
      </c>
      <c r="O515" s="194">
        <f t="shared" si="52"/>
        <v>-37158.454204606322</v>
      </c>
    </row>
    <row r="516" spans="1:15">
      <c r="A516" s="165" t="s">
        <v>251</v>
      </c>
      <c r="B516" s="165">
        <f t="shared" si="49"/>
        <v>6400</v>
      </c>
      <c r="C516" s="165" t="s">
        <v>199</v>
      </c>
      <c r="D516" s="165" t="s">
        <v>140</v>
      </c>
      <c r="E516" s="170">
        <v>1866</v>
      </c>
      <c r="F516" s="170">
        <v>21910.671999999999</v>
      </c>
      <c r="G516" s="170">
        <v>55725.429999999993</v>
      </c>
      <c r="H516" s="170">
        <v>53499.159</v>
      </c>
      <c r="I516" s="170">
        <f t="shared" si="50"/>
        <v>109224.58899999999</v>
      </c>
      <c r="J516" s="170">
        <f t="shared" si="51"/>
        <v>-87313.916999999987</v>
      </c>
      <c r="K516" s="170">
        <f t="shared" si="52"/>
        <v>11742.053590568059</v>
      </c>
      <c r="L516" s="170">
        <f t="shared" si="52"/>
        <v>29863.574490889601</v>
      </c>
      <c r="M516" s="170">
        <f t="shared" si="52"/>
        <v>28670.503215434084</v>
      </c>
      <c r="N516" s="170">
        <f t="shared" si="52"/>
        <v>58534.077706323689</v>
      </c>
      <c r="O516" s="170">
        <f t="shared" si="52"/>
        <v>-46792.024115755623</v>
      </c>
    </row>
    <row r="517" spans="1:15">
      <c r="A517" s="193" t="s">
        <v>251</v>
      </c>
      <c r="B517" s="193">
        <f t="shared" si="49"/>
        <v>3714</v>
      </c>
      <c r="C517" s="193" t="s">
        <v>201</v>
      </c>
      <c r="D517" s="193" t="s">
        <v>124</v>
      </c>
      <c r="E517" s="194">
        <v>1617</v>
      </c>
      <c r="F517" s="194">
        <v>4266.8719999999994</v>
      </c>
      <c r="G517" s="194">
        <v>37294.104999999996</v>
      </c>
      <c r="H517" s="194">
        <v>48654.622000000003</v>
      </c>
      <c r="I517" s="194">
        <f t="shared" si="50"/>
        <v>85948.726999999999</v>
      </c>
      <c r="J517" s="194">
        <f t="shared" si="51"/>
        <v>-81681.854999999996</v>
      </c>
      <c r="K517" s="194">
        <f t="shared" si="52"/>
        <v>2638.7581941867652</v>
      </c>
      <c r="L517" s="194">
        <f t="shared" si="52"/>
        <v>23063.763141620282</v>
      </c>
      <c r="M517" s="194">
        <f t="shared" si="52"/>
        <v>30089.438466295611</v>
      </c>
      <c r="N517" s="194">
        <f t="shared" si="52"/>
        <v>53153.201607915893</v>
      </c>
      <c r="O517" s="194">
        <f t="shared" si="52"/>
        <v>-50514.443413729125</v>
      </c>
    </row>
    <row r="518" spans="1:15">
      <c r="A518" s="165" t="s">
        <v>251</v>
      </c>
      <c r="B518" s="165">
        <f t="shared" si="49"/>
        <v>2506</v>
      </c>
      <c r="C518" s="165" t="s">
        <v>202</v>
      </c>
      <c r="D518" s="165" t="s">
        <v>116</v>
      </c>
      <c r="E518" s="170">
        <v>1500</v>
      </c>
      <c r="F518" s="170">
        <v>11116.871999999999</v>
      </c>
      <c r="G518" s="170">
        <v>29868.639999999999</v>
      </c>
      <c r="H518" s="170">
        <v>17835.199000000001</v>
      </c>
      <c r="I518" s="170">
        <f t="shared" si="50"/>
        <v>47703.839</v>
      </c>
      <c r="J518" s="170">
        <f t="shared" si="51"/>
        <v>-36586.967000000004</v>
      </c>
      <c r="K518" s="170">
        <f t="shared" si="52"/>
        <v>7411.2479999999996</v>
      </c>
      <c r="L518" s="170">
        <f t="shared" si="52"/>
        <v>19912.426666666666</v>
      </c>
      <c r="M518" s="170">
        <f t="shared" si="52"/>
        <v>11890.132666666666</v>
      </c>
      <c r="N518" s="170">
        <f t="shared" si="52"/>
        <v>31802.559333333335</v>
      </c>
      <c r="O518" s="170">
        <f t="shared" si="52"/>
        <v>-24391.311333333339</v>
      </c>
    </row>
    <row r="519" spans="1:15">
      <c r="A519" s="193" t="s">
        <v>251</v>
      </c>
      <c r="B519" s="193">
        <f t="shared" si="49"/>
        <v>6613</v>
      </c>
      <c r="C519" s="193" t="s">
        <v>782</v>
      </c>
      <c r="D519" s="193" t="s">
        <v>146</v>
      </c>
      <c r="E519" s="194">
        <v>1410</v>
      </c>
      <c r="F519" s="194">
        <v>24668.881000000001</v>
      </c>
      <c r="G519" s="194">
        <v>33541.551999999996</v>
      </c>
      <c r="H519" s="194">
        <v>15581.344999999996</v>
      </c>
      <c r="I519" s="194">
        <f t="shared" si="50"/>
        <v>49122.89699999999</v>
      </c>
      <c r="J519" s="194">
        <f t="shared" si="51"/>
        <v>-24454.015999999989</v>
      </c>
      <c r="K519" s="194">
        <f t="shared" si="52"/>
        <v>17495.660283687943</v>
      </c>
      <c r="L519" s="194">
        <f t="shared" si="52"/>
        <v>23788.334751773047</v>
      </c>
      <c r="M519" s="194">
        <f t="shared" si="52"/>
        <v>11050.599290780139</v>
      </c>
      <c r="N519" s="194">
        <f t="shared" si="52"/>
        <v>34838.934042553185</v>
      </c>
      <c r="O519" s="194">
        <f t="shared" si="52"/>
        <v>-17343.273758865242</v>
      </c>
    </row>
    <row r="520" spans="1:15">
      <c r="A520" s="165" t="s">
        <v>251</v>
      </c>
      <c r="B520" s="165">
        <f t="shared" si="49"/>
        <v>8721</v>
      </c>
      <c r="C520" s="165" t="s">
        <v>204</v>
      </c>
      <c r="D520" s="165" t="s">
        <v>165</v>
      </c>
      <c r="E520" s="170">
        <v>1322</v>
      </c>
      <c r="F520" s="170">
        <v>27029.961000000003</v>
      </c>
      <c r="G520" s="170"/>
      <c r="H520" s="170">
        <v>61307.758999999991</v>
      </c>
      <c r="I520" s="170">
        <f t="shared" si="50"/>
        <v>61307.758999999991</v>
      </c>
      <c r="J520" s="170">
        <f t="shared" si="51"/>
        <v>-34277.797999999988</v>
      </c>
      <c r="K520" s="170">
        <f t="shared" si="52"/>
        <v>20446.263993948567</v>
      </c>
      <c r="L520" s="170">
        <f t="shared" si="52"/>
        <v>0</v>
      </c>
      <c r="M520" s="170">
        <f t="shared" si="52"/>
        <v>46375.006807866863</v>
      </c>
      <c r="N520" s="170">
        <f t="shared" si="52"/>
        <v>46375.006807866863</v>
      </c>
      <c r="O520" s="170">
        <f t="shared" si="52"/>
        <v>-25928.742813918299</v>
      </c>
    </row>
    <row r="521" spans="1:15">
      <c r="A521" s="193" t="s">
        <v>251</v>
      </c>
      <c r="B521" s="193">
        <f t="shared" si="49"/>
        <v>3716</v>
      </c>
      <c r="C521" s="193" t="s">
        <v>783</v>
      </c>
      <c r="D521" s="193" t="s">
        <v>778</v>
      </c>
      <c r="E521" s="194">
        <v>1266</v>
      </c>
      <c r="F521" s="194">
        <v>41484.136000000006</v>
      </c>
      <c r="G521" s="194">
        <v>34781.979999999996</v>
      </c>
      <c r="H521" s="194">
        <v>46539.819999999992</v>
      </c>
      <c r="I521" s="194">
        <f t="shared" si="50"/>
        <v>81321.799999999988</v>
      </c>
      <c r="J521" s="194">
        <f t="shared" si="51"/>
        <v>-39837.663999999982</v>
      </c>
      <c r="K521" s="194">
        <f t="shared" si="52"/>
        <v>32767.879936808855</v>
      </c>
      <c r="L521" s="194">
        <f t="shared" si="52"/>
        <v>27473.917851500788</v>
      </c>
      <c r="M521" s="194">
        <f t="shared" si="52"/>
        <v>36761.311216429698</v>
      </c>
      <c r="N521" s="194">
        <f t="shared" si="52"/>
        <v>64235.229067930479</v>
      </c>
      <c r="O521" s="194">
        <f t="shared" si="52"/>
        <v>-31467.349131121631</v>
      </c>
    </row>
    <row r="522" spans="1:15">
      <c r="A522" s="165" t="s">
        <v>251</v>
      </c>
      <c r="B522" s="165">
        <f t="shared" si="49"/>
        <v>5613</v>
      </c>
      <c r="C522" s="165" t="s">
        <v>784</v>
      </c>
      <c r="D522" s="165" t="s">
        <v>779</v>
      </c>
      <c r="E522" s="170">
        <v>1263</v>
      </c>
      <c r="F522" s="170">
        <v>11036.878999999999</v>
      </c>
      <c r="G522" s="170">
        <v>8797.2710000000006</v>
      </c>
      <c r="H522" s="170">
        <v>25699.067000000003</v>
      </c>
      <c r="I522" s="170">
        <f t="shared" si="50"/>
        <v>34496.338000000003</v>
      </c>
      <c r="J522" s="170">
        <f t="shared" si="51"/>
        <v>-23459.459000000003</v>
      </c>
      <c r="K522" s="170">
        <f t="shared" si="52"/>
        <v>8738.6215360253354</v>
      </c>
      <c r="L522" s="170">
        <f t="shared" si="52"/>
        <v>6965.3768804433894</v>
      </c>
      <c r="M522" s="170">
        <f t="shared" si="52"/>
        <v>20347.638163103726</v>
      </c>
      <c r="N522" s="170">
        <f t="shared" si="52"/>
        <v>27313.015043547115</v>
      </c>
      <c r="O522" s="170">
        <f t="shared" si="52"/>
        <v>-18574.393507521778</v>
      </c>
    </row>
    <row r="523" spans="1:15">
      <c r="A523" s="193" t="s">
        <v>251</v>
      </c>
      <c r="B523" s="193">
        <f t="shared" si="49"/>
        <v>5508</v>
      </c>
      <c r="C523" s="193" t="s">
        <v>203</v>
      </c>
      <c r="D523" s="193" t="s">
        <v>135</v>
      </c>
      <c r="E523" s="194">
        <v>1212</v>
      </c>
      <c r="F523" s="194">
        <v>4710.2669999999998</v>
      </c>
      <c r="G523" s="194">
        <v>25069.061999999998</v>
      </c>
      <c r="H523" s="194">
        <v>15977.846000000001</v>
      </c>
      <c r="I523" s="194">
        <f t="shared" si="50"/>
        <v>41046.907999999996</v>
      </c>
      <c r="J523" s="194">
        <f t="shared" si="51"/>
        <v>-36336.640999999996</v>
      </c>
      <c r="K523" s="194">
        <f t="shared" ref="K523:O554" si="53">(F523/$E523)*1000</f>
        <v>3886.3589108910887</v>
      </c>
      <c r="L523" s="194">
        <f t="shared" si="53"/>
        <v>20684.044554455442</v>
      </c>
      <c r="M523" s="194">
        <f t="shared" si="53"/>
        <v>13183.041254125414</v>
      </c>
      <c r="N523" s="194">
        <f t="shared" si="53"/>
        <v>33867.08580858085</v>
      </c>
      <c r="O523" s="194">
        <f t="shared" si="53"/>
        <v>-29980.726897689769</v>
      </c>
    </row>
    <row r="524" spans="1:15">
      <c r="A524" s="165" t="s">
        <v>251</v>
      </c>
      <c r="B524" s="165">
        <f t="shared" si="49"/>
        <v>6513</v>
      </c>
      <c r="C524" s="165" t="s">
        <v>205</v>
      </c>
      <c r="D524" s="165" t="s">
        <v>141</v>
      </c>
      <c r="E524" s="170">
        <v>1162</v>
      </c>
      <c r="F524" s="170">
        <v>-158.01400000000001</v>
      </c>
      <c r="G524" s="170">
        <v>3899.3589999999999</v>
      </c>
      <c r="H524" s="170">
        <v>18695.935999999998</v>
      </c>
      <c r="I524" s="170">
        <f t="shared" si="50"/>
        <v>22595.294999999998</v>
      </c>
      <c r="J524" s="170">
        <f t="shared" si="51"/>
        <v>-22753.308999999997</v>
      </c>
      <c r="K524" s="170">
        <f t="shared" si="53"/>
        <v>-135.9845094664372</v>
      </c>
      <c r="L524" s="170">
        <f t="shared" si="53"/>
        <v>3355.7306368330464</v>
      </c>
      <c r="M524" s="170">
        <f t="shared" si="53"/>
        <v>16089.445783132529</v>
      </c>
      <c r="N524" s="170">
        <f t="shared" si="53"/>
        <v>19445.176419965574</v>
      </c>
      <c r="O524" s="170">
        <f t="shared" si="53"/>
        <v>-19581.160929432011</v>
      </c>
    </row>
    <row r="525" spans="1:15">
      <c r="A525" s="193" t="s">
        <v>251</v>
      </c>
      <c r="B525" s="193">
        <f t="shared" si="49"/>
        <v>4607</v>
      </c>
      <c r="C525" s="193" t="s">
        <v>206</v>
      </c>
      <c r="D525" s="193" t="s">
        <v>130</v>
      </c>
      <c r="E525" s="194">
        <v>1106</v>
      </c>
      <c r="F525" s="194">
        <v>9073.384</v>
      </c>
      <c r="G525" s="194">
        <v>31978.893</v>
      </c>
      <c r="H525" s="194">
        <v>17968.368999999999</v>
      </c>
      <c r="I525" s="194">
        <f t="shared" si="50"/>
        <v>49947.262000000002</v>
      </c>
      <c r="J525" s="194">
        <f t="shared" si="51"/>
        <v>-40873.878000000004</v>
      </c>
      <c r="K525" s="194">
        <f t="shared" si="53"/>
        <v>8203.7830018083187</v>
      </c>
      <c r="L525" s="194">
        <f t="shared" si="53"/>
        <v>28914.008137432189</v>
      </c>
      <c r="M525" s="194">
        <f t="shared" si="53"/>
        <v>16246.264918625677</v>
      </c>
      <c r="N525" s="194">
        <f t="shared" si="53"/>
        <v>45160.273056057871</v>
      </c>
      <c r="O525" s="194">
        <f t="shared" si="53"/>
        <v>-36956.490054249552</v>
      </c>
    </row>
    <row r="526" spans="1:15">
      <c r="A526" s="165" t="s">
        <v>251</v>
      </c>
      <c r="B526" s="165">
        <f t="shared" si="49"/>
        <v>4100</v>
      </c>
      <c r="C526" s="165" t="s">
        <v>207</v>
      </c>
      <c r="D526" s="165" t="s">
        <v>126</v>
      </c>
      <c r="E526" s="170">
        <v>989</v>
      </c>
      <c r="F526" s="170">
        <v>11990.851999999999</v>
      </c>
      <c r="G526" s="170">
        <v>19803.662999999997</v>
      </c>
      <c r="H526" s="170">
        <v>15067.626000000002</v>
      </c>
      <c r="I526" s="170">
        <f t="shared" si="50"/>
        <v>34871.288999999997</v>
      </c>
      <c r="J526" s="170">
        <f t="shared" si="51"/>
        <v>-22880.436999999998</v>
      </c>
      <c r="K526" s="170">
        <f t="shared" si="53"/>
        <v>12124.218402426692</v>
      </c>
      <c r="L526" s="170">
        <f t="shared" si="53"/>
        <v>20023.926188068752</v>
      </c>
      <c r="M526" s="170">
        <f t="shared" si="53"/>
        <v>15235.213346814966</v>
      </c>
      <c r="N526" s="170">
        <f t="shared" si="53"/>
        <v>35259.139534883718</v>
      </c>
      <c r="O526" s="170">
        <f t="shared" si="53"/>
        <v>-23134.921132457028</v>
      </c>
    </row>
    <row r="527" spans="1:15">
      <c r="A527" s="193" t="s">
        <v>251</v>
      </c>
      <c r="B527" s="193">
        <f t="shared" si="49"/>
        <v>8508</v>
      </c>
      <c r="C527" s="193" t="s">
        <v>210</v>
      </c>
      <c r="D527" s="193" t="s">
        <v>155</v>
      </c>
      <c r="E527" s="194">
        <v>881</v>
      </c>
      <c r="F527" s="194">
        <v>10080.646000000001</v>
      </c>
      <c r="G527" s="194">
        <v>22837.690000000002</v>
      </c>
      <c r="H527" s="194">
        <v>21557.751999999993</v>
      </c>
      <c r="I527" s="194">
        <f t="shared" si="50"/>
        <v>44395.441999999995</v>
      </c>
      <c r="J527" s="194">
        <f t="shared" si="51"/>
        <v>-34314.795999999995</v>
      </c>
      <c r="K527" s="194">
        <f t="shared" si="53"/>
        <v>11442.27695800227</v>
      </c>
      <c r="L527" s="194">
        <f t="shared" si="53"/>
        <v>25922.463110102162</v>
      </c>
      <c r="M527" s="194">
        <f t="shared" si="53"/>
        <v>24469.639046538017</v>
      </c>
      <c r="N527" s="194">
        <f t="shared" si="53"/>
        <v>50392.102156640176</v>
      </c>
      <c r="O527" s="194">
        <f t="shared" si="53"/>
        <v>-38949.825198637904</v>
      </c>
    </row>
    <row r="528" spans="1:15">
      <c r="A528" s="165" t="s">
        <v>251</v>
      </c>
      <c r="B528" s="165">
        <f t="shared" si="49"/>
        <v>8710</v>
      </c>
      <c r="C528" s="165" t="s">
        <v>209</v>
      </c>
      <c r="D528" s="165" t="s">
        <v>160</v>
      </c>
      <c r="E528" s="170">
        <v>865</v>
      </c>
      <c r="F528" s="170">
        <v>22606.32</v>
      </c>
      <c r="G528" s="170"/>
      <c r="H528" s="170">
        <v>32121.609999999997</v>
      </c>
      <c r="I528" s="170">
        <f t="shared" si="50"/>
        <v>32121.609999999997</v>
      </c>
      <c r="J528" s="170">
        <f t="shared" si="51"/>
        <v>-9515.2899999999972</v>
      </c>
      <c r="K528" s="170">
        <f t="shared" si="53"/>
        <v>26134.473988439306</v>
      </c>
      <c r="L528" s="170">
        <f t="shared" si="53"/>
        <v>0</v>
      </c>
      <c r="M528" s="170">
        <f t="shared" si="53"/>
        <v>37134.809248554906</v>
      </c>
      <c r="N528" s="170">
        <f t="shared" si="53"/>
        <v>37134.809248554906</v>
      </c>
      <c r="O528" s="170">
        <f t="shared" si="53"/>
        <v>-11000.335260115604</v>
      </c>
    </row>
    <row r="529" spans="1:15">
      <c r="A529" s="193" t="s">
        <v>251</v>
      </c>
      <c r="B529" s="193">
        <f t="shared" si="49"/>
        <v>3709</v>
      </c>
      <c r="C529" s="193" t="s">
        <v>208</v>
      </c>
      <c r="D529" s="193" t="s">
        <v>122</v>
      </c>
      <c r="E529" s="194">
        <v>821</v>
      </c>
      <c r="F529" s="194">
        <v>3562.0280000000002</v>
      </c>
      <c r="G529" s="194">
        <v>6063.7910000000002</v>
      </c>
      <c r="H529" s="194">
        <v>52849.359000000004</v>
      </c>
      <c r="I529" s="194">
        <f t="shared" si="50"/>
        <v>58913.15</v>
      </c>
      <c r="J529" s="194">
        <f t="shared" si="51"/>
        <v>-55351.122000000003</v>
      </c>
      <c r="K529" s="194">
        <f t="shared" si="53"/>
        <v>4338.6455542021931</v>
      </c>
      <c r="L529" s="194">
        <f t="shared" si="53"/>
        <v>7385.8599269183924</v>
      </c>
      <c r="M529" s="194">
        <f t="shared" si="53"/>
        <v>64371.935444579787</v>
      </c>
      <c r="N529" s="194">
        <f t="shared" si="53"/>
        <v>71757.79537149817</v>
      </c>
      <c r="O529" s="194">
        <f t="shared" si="53"/>
        <v>-67419.149817295984</v>
      </c>
    </row>
    <row r="530" spans="1:15">
      <c r="A530" s="165" t="s">
        <v>251</v>
      </c>
      <c r="B530" s="165">
        <f t="shared" si="49"/>
        <v>6515</v>
      </c>
      <c r="C530" s="165" t="s">
        <v>212</v>
      </c>
      <c r="D530" s="165" t="s">
        <v>142</v>
      </c>
      <c r="E530" s="170">
        <v>791</v>
      </c>
      <c r="F530" s="170">
        <v>1200.212</v>
      </c>
      <c r="G530" s="170">
        <v>3049.86</v>
      </c>
      <c r="H530" s="170">
        <v>16695.210999999999</v>
      </c>
      <c r="I530" s="170">
        <f t="shared" si="50"/>
        <v>19745.071</v>
      </c>
      <c r="J530" s="170">
        <f t="shared" si="51"/>
        <v>-18544.859</v>
      </c>
      <c r="K530" s="170">
        <f t="shared" si="53"/>
        <v>1517.3350189633375</v>
      </c>
      <c r="L530" s="170">
        <f t="shared" si="53"/>
        <v>3855.7016434892544</v>
      </c>
      <c r="M530" s="170">
        <f t="shared" si="53"/>
        <v>21106.461441213654</v>
      </c>
      <c r="N530" s="170">
        <f t="shared" si="53"/>
        <v>24962.163084702908</v>
      </c>
      <c r="O530" s="170">
        <f t="shared" si="53"/>
        <v>-23444.82806573957</v>
      </c>
    </row>
    <row r="531" spans="1:15">
      <c r="A531" s="193" t="s">
        <v>251</v>
      </c>
      <c r="B531" s="193">
        <f t="shared" si="49"/>
        <v>3511</v>
      </c>
      <c r="C531" s="193" t="s">
        <v>214</v>
      </c>
      <c r="D531" s="193" t="s">
        <v>120</v>
      </c>
      <c r="E531" s="194">
        <v>727</v>
      </c>
      <c r="F531" s="194">
        <v>25014.862000000005</v>
      </c>
      <c r="G531" s="194">
        <v>29262.797999999999</v>
      </c>
      <c r="H531" s="194">
        <v>42021.925999999999</v>
      </c>
      <c r="I531" s="194">
        <f t="shared" si="50"/>
        <v>71284.724000000002</v>
      </c>
      <c r="J531" s="194">
        <f t="shared" si="51"/>
        <v>-46269.861999999994</v>
      </c>
      <c r="K531" s="194">
        <f t="shared" si="53"/>
        <v>34408.338376891341</v>
      </c>
      <c r="L531" s="194">
        <f t="shared" si="53"/>
        <v>40251.441540577718</v>
      </c>
      <c r="M531" s="194">
        <f t="shared" si="53"/>
        <v>57801.82393397524</v>
      </c>
      <c r="N531" s="194">
        <f t="shared" si="53"/>
        <v>98053.265474552958</v>
      </c>
      <c r="O531" s="194">
        <f t="shared" si="53"/>
        <v>-63644.927097661617</v>
      </c>
    </row>
    <row r="532" spans="1:15">
      <c r="A532" s="165" t="s">
        <v>251</v>
      </c>
      <c r="B532" s="165">
        <f t="shared" si="49"/>
        <v>8722</v>
      </c>
      <c r="C532" s="165" t="s">
        <v>211</v>
      </c>
      <c r="D532" s="165" t="s">
        <v>166</v>
      </c>
      <c r="E532" s="170">
        <v>699</v>
      </c>
      <c r="F532" s="170">
        <v>8950.6129999999994</v>
      </c>
      <c r="G532" s="170"/>
      <c r="H532" s="170">
        <v>26691.342000000001</v>
      </c>
      <c r="I532" s="170">
        <f t="shared" si="50"/>
        <v>26691.342000000001</v>
      </c>
      <c r="J532" s="170">
        <f t="shared" si="51"/>
        <v>-17740.728999999999</v>
      </c>
      <c r="K532" s="170">
        <f t="shared" si="53"/>
        <v>12804.882689556509</v>
      </c>
      <c r="L532" s="170">
        <f t="shared" si="53"/>
        <v>0</v>
      </c>
      <c r="M532" s="170">
        <f t="shared" si="53"/>
        <v>38185.038626609443</v>
      </c>
      <c r="N532" s="170">
        <f t="shared" si="53"/>
        <v>38185.038626609443</v>
      </c>
      <c r="O532" s="170">
        <f t="shared" si="53"/>
        <v>-25380.155937052932</v>
      </c>
    </row>
    <row r="533" spans="1:15">
      <c r="A533" s="193" t="s">
        <v>251</v>
      </c>
      <c r="B533" s="193">
        <f t="shared" si="49"/>
        <v>7502</v>
      </c>
      <c r="C533" s="193" t="s">
        <v>213</v>
      </c>
      <c r="D533" s="193" t="s">
        <v>150</v>
      </c>
      <c r="E533" s="194">
        <v>650</v>
      </c>
      <c r="F533" s="194">
        <v>695.226</v>
      </c>
      <c r="G533" s="194"/>
      <c r="H533" s="194">
        <v>13822.071</v>
      </c>
      <c r="I533" s="194">
        <f t="shared" si="50"/>
        <v>13822.071</v>
      </c>
      <c r="J533" s="194">
        <f t="shared" si="51"/>
        <v>-13126.844999999999</v>
      </c>
      <c r="K533" s="194">
        <f t="shared" si="53"/>
        <v>1069.5784615384616</v>
      </c>
      <c r="L533" s="194">
        <f t="shared" si="53"/>
        <v>0</v>
      </c>
      <c r="M533" s="194">
        <f t="shared" si="53"/>
        <v>21264.724615384617</v>
      </c>
      <c r="N533" s="194">
        <f t="shared" si="53"/>
        <v>21264.724615384617</v>
      </c>
      <c r="O533" s="194">
        <f t="shared" si="53"/>
        <v>-20195.146153846152</v>
      </c>
    </row>
    <row r="534" spans="1:15">
      <c r="A534" s="165" t="s">
        <v>251</v>
      </c>
      <c r="B534" s="165">
        <f t="shared" si="49"/>
        <v>3811</v>
      </c>
      <c r="C534" s="165" t="s">
        <v>216</v>
      </c>
      <c r="D534" s="165" t="s">
        <v>125</v>
      </c>
      <c r="E534" s="170">
        <v>642</v>
      </c>
      <c r="F534" s="170">
        <v>16983.108</v>
      </c>
      <c r="G534" s="170">
        <v>16344.87</v>
      </c>
      <c r="H534" s="170">
        <v>25124.335999999999</v>
      </c>
      <c r="I534" s="170">
        <f t="shared" si="50"/>
        <v>41469.205999999998</v>
      </c>
      <c r="J534" s="170">
        <f t="shared" si="51"/>
        <v>-24486.097999999998</v>
      </c>
      <c r="K534" s="170">
        <f t="shared" si="53"/>
        <v>26453.439252336448</v>
      </c>
      <c r="L534" s="170">
        <f t="shared" si="53"/>
        <v>25459.299065420564</v>
      </c>
      <c r="M534" s="170">
        <f t="shared" si="53"/>
        <v>39134.479750778817</v>
      </c>
      <c r="N534" s="170">
        <f t="shared" si="53"/>
        <v>64593.778816199374</v>
      </c>
      <c r="O534" s="170">
        <f t="shared" si="53"/>
        <v>-38140.339563862923</v>
      </c>
    </row>
    <row r="535" spans="1:15">
      <c r="A535" s="193" t="s">
        <v>251</v>
      </c>
      <c r="B535" s="193">
        <f t="shared" si="49"/>
        <v>8509</v>
      </c>
      <c r="C535" s="193" t="s">
        <v>215</v>
      </c>
      <c r="D535" s="193" t="s">
        <v>156</v>
      </c>
      <c r="E535" s="194">
        <v>620</v>
      </c>
      <c r="F535" s="194">
        <v>4584.7169999999996</v>
      </c>
      <c r="G535" s="194">
        <v>10705.956</v>
      </c>
      <c r="H535" s="194">
        <v>25636.745999999999</v>
      </c>
      <c r="I535" s="194">
        <f t="shared" si="50"/>
        <v>36342.701999999997</v>
      </c>
      <c r="J535" s="194">
        <f t="shared" si="51"/>
        <v>-31757.984999999997</v>
      </c>
      <c r="K535" s="194">
        <f t="shared" si="53"/>
        <v>7394.7048387096766</v>
      </c>
      <c r="L535" s="194">
        <f t="shared" si="53"/>
        <v>17267.670967741935</v>
      </c>
      <c r="M535" s="194">
        <f t="shared" si="53"/>
        <v>41349.590322580647</v>
      </c>
      <c r="N535" s="194">
        <f t="shared" si="53"/>
        <v>58617.261290322574</v>
      </c>
      <c r="O535" s="194">
        <f t="shared" si="53"/>
        <v>-51222.556451612894</v>
      </c>
    </row>
    <row r="536" spans="1:15">
      <c r="A536" s="165" t="s">
        <v>251</v>
      </c>
      <c r="B536" s="165">
        <f t="shared" si="49"/>
        <v>8720</v>
      </c>
      <c r="C536" s="165" t="s">
        <v>217</v>
      </c>
      <c r="D536" s="165" t="s">
        <v>164</v>
      </c>
      <c r="E536" s="170">
        <v>591</v>
      </c>
      <c r="F536" s="170">
        <v>47862.589000000007</v>
      </c>
      <c r="G536" s="170"/>
      <c r="H536" s="170">
        <v>34270.872000000003</v>
      </c>
      <c r="I536" s="170">
        <f t="shared" si="50"/>
        <v>34270.872000000003</v>
      </c>
      <c r="J536" s="170">
        <f t="shared" si="51"/>
        <v>13591.717000000004</v>
      </c>
      <c r="K536" s="170">
        <f t="shared" si="53"/>
        <v>80985.768189509312</v>
      </c>
      <c r="L536" s="170">
        <f t="shared" si="53"/>
        <v>0</v>
      </c>
      <c r="M536" s="170">
        <f t="shared" si="53"/>
        <v>57987.939086294427</v>
      </c>
      <c r="N536" s="170">
        <f t="shared" si="53"/>
        <v>57987.939086294427</v>
      </c>
      <c r="O536" s="170">
        <f t="shared" si="53"/>
        <v>22997.829103214899</v>
      </c>
    </row>
    <row r="537" spans="1:15">
      <c r="A537" s="193" t="s">
        <v>251</v>
      </c>
      <c r="B537" s="193">
        <f t="shared" si="49"/>
        <v>6710</v>
      </c>
      <c r="C537" s="193" t="s">
        <v>785</v>
      </c>
      <c r="D537" s="193" t="s">
        <v>147</v>
      </c>
      <c r="E537" s="194">
        <v>540</v>
      </c>
      <c r="F537" s="194">
        <v>55.728000000000002</v>
      </c>
      <c r="G537" s="194"/>
      <c r="H537" s="194">
        <v>9878.1119999999992</v>
      </c>
      <c r="I537" s="194">
        <f t="shared" si="50"/>
        <v>9878.1119999999992</v>
      </c>
      <c r="J537" s="194">
        <f t="shared" si="51"/>
        <v>-9822.384</v>
      </c>
      <c r="K537" s="194">
        <f t="shared" si="53"/>
        <v>103.2</v>
      </c>
      <c r="L537" s="194">
        <f t="shared" si="53"/>
        <v>0</v>
      </c>
      <c r="M537" s="194">
        <f t="shared" si="53"/>
        <v>18292.8</v>
      </c>
      <c r="N537" s="194">
        <f t="shared" si="53"/>
        <v>18292.8</v>
      </c>
      <c r="O537" s="194">
        <f t="shared" si="53"/>
        <v>-18189.599999999999</v>
      </c>
    </row>
    <row r="538" spans="1:15">
      <c r="A538" s="165" t="s">
        <v>251</v>
      </c>
      <c r="B538" s="165">
        <f t="shared" si="49"/>
        <v>8719</v>
      </c>
      <c r="C538" s="165" t="s">
        <v>218</v>
      </c>
      <c r="D538" s="165" t="s">
        <v>163</v>
      </c>
      <c r="E538" s="170">
        <v>539</v>
      </c>
      <c r="F538" s="170">
        <v>44758.47</v>
      </c>
      <c r="G538" s="170"/>
      <c r="H538" s="170">
        <v>63443.561999999998</v>
      </c>
      <c r="I538" s="170">
        <f t="shared" si="50"/>
        <v>63443.561999999998</v>
      </c>
      <c r="J538" s="170">
        <f t="shared" si="51"/>
        <v>-18685.091999999997</v>
      </c>
      <c r="K538" s="170">
        <f t="shared" si="53"/>
        <v>83039.833024118736</v>
      </c>
      <c r="L538" s="170">
        <f t="shared" si="53"/>
        <v>0</v>
      </c>
      <c r="M538" s="170">
        <f t="shared" si="53"/>
        <v>117706.05194805194</v>
      </c>
      <c r="N538" s="170">
        <f t="shared" si="53"/>
        <v>117706.05194805194</v>
      </c>
      <c r="O538" s="170">
        <f t="shared" si="53"/>
        <v>-34666.2189239332</v>
      </c>
    </row>
    <row r="539" spans="1:15">
      <c r="A539" s="193" t="s">
        <v>251</v>
      </c>
      <c r="B539" s="193">
        <f t="shared" si="49"/>
        <v>6601</v>
      </c>
      <c r="C539" s="193" t="s">
        <v>220</v>
      </c>
      <c r="D539" s="193" t="s">
        <v>143</v>
      </c>
      <c r="E539" s="194">
        <v>491</v>
      </c>
      <c r="F539" s="194">
        <v>101.53</v>
      </c>
      <c r="G539" s="194"/>
      <c r="H539" s="194">
        <v>15430.180000000002</v>
      </c>
      <c r="I539" s="194">
        <f t="shared" si="50"/>
        <v>15430.180000000002</v>
      </c>
      <c r="J539" s="194">
        <f t="shared" si="51"/>
        <v>-15328.650000000001</v>
      </c>
      <c r="K539" s="194">
        <f t="shared" si="53"/>
        <v>206.78207739307535</v>
      </c>
      <c r="L539" s="194">
        <f t="shared" si="53"/>
        <v>0</v>
      </c>
      <c r="M539" s="194">
        <f t="shared" si="53"/>
        <v>31426.028513238292</v>
      </c>
      <c r="N539" s="194">
        <f t="shared" si="53"/>
        <v>31426.028513238292</v>
      </c>
      <c r="O539" s="194">
        <f t="shared" si="53"/>
        <v>-31219.246435845216</v>
      </c>
    </row>
    <row r="540" spans="1:15">
      <c r="A540" s="165" t="s">
        <v>251</v>
      </c>
      <c r="B540" s="165">
        <f t="shared" si="49"/>
        <v>5609</v>
      </c>
      <c r="C540" s="165" t="s">
        <v>219</v>
      </c>
      <c r="D540" s="165" t="s">
        <v>136</v>
      </c>
      <c r="E540" s="170">
        <v>457</v>
      </c>
      <c r="F540" s="170">
        <v>300</v>
      </c>
      <c r="G540" s="170">
        <v>25</v>
      </c>
      <c r="H540" s="170">
        <v>2414.636</v>
      </c>
      <c r="I540" s="170">
        <f t="shared" si="50"/>
        <v>2439.636</v>
      </c>
      <c r="J540" s="170">
        <f t="shared" si="51"/>
        <v>-2139.636</v>
      </c>
      <c r="K540" s="170">
        <f t="shared" si="53"/>
        <v>656.45514223194743</v>
      </c>
      <c r="L540" s="170">
        <f t="shared" si="53"/>
        <v>54.704595185995622</v>
      </c>
      <c r="M540" s="170">
        <f t="shared" si="53"/>
        <v>5283.6673960612698</v>
      </c>
      <c r="N540" s="170">
        <f t="shared" si="53"/>
        <v>5338.3719912472652</v>
      </c>
      <c r="O540" s="170">
        <f t="shared" si="53"/>
        <v>-4681.916849015317</v>
      </c>
    </row>
    <row r="541" spans="1:15">
      <c r="A541" s="193" t="s">
        <v>251</v>
      </c>
      <c r="B541" s="193">
        <f t="shared" si="49"/>
        <v>4911</v>
      </c>
      <c r="C541" s="193" t="s">
        <v>221</v>
      </c>
      <c r="D541" s="193" t="s">
        <v>134</v>
      </c>
      <c r="E541" s="194">
        <v>414</v>
      </c>
      <c r="F541" s="194">
        <v>15500.16</v>
      </c>
      <c r="G541" s="194">
        <v>17347.246999999999</v>
      </c>
      <c r="H541" s="194">
        <v>18668.594999999998</v>
      </c>
      <c r="I541" s="194">
        <f t="shared" si="50"/>
        <v>36015.841999999997</v>
      </c>
      <c r="J541" s="194">
        <f t="shared" si="51"/>
        <v>-20515.681999999997</v>
      </c>
      <c r="K541" s="194">
        <f t="shared" si="53"/>
        <v>37440</v>
      </c>
      <c r="L541" s="194">
        <f t="shared" si="53"/>
        <v>41901.562801932363</v>
      </c>
      <c r="M541" s="194">
        <f t="shared" si="53"/>
        <v>45093.224637681153</v>
      </c>
      <c r="N541" s="194">
        <f t="shared" si="53"/>
        <v>86994.787439613516</v>
      </c>
      <c r="O541" s="194">
        <f t="shared" si="53"/>
        <v>-49554.787439613523</v>
      </c>
    </row>
    <row r="542" spans="1:15">
      <c r="A542" s="165" t="s">
        <v>251</v>
      </c>
      <c r="B542" s="165">
        <f t="shared" si="49"/>
        <v>6602</v>
      </c>
      <c r="C542" s="165" t="s">
        <v>222</v>
      </c>
      <c r="D542" s="165" t="s">
        <v>144</v>
      </c>
      <c r="E542" s="170">
        <v>396</v>
      </c>
      <c r="F542" s="170">
        <v>0</v>
      </c>
      <c r="G542" s="170"/>
      <c r="H542" s="170">
        <v>11572.085000000001</v>
      </c>
      <c r="I542" s="170">
        <f t="shared" si="50"/>
        <v>11572.085000000001</v>
      </c>
      <c r="J542" s="170">
        <f t="shared" si="51"/>
        <v>-11572.085000000001</v>
      </c>
      <c r="K542" s="170">
        <f t="shared" si="53"/>
        <v>0</v>
      </c>
      <c r="L542" s="170">
        <f t="shared" si="53"/>
        <v>0</v>
      </c>
      <c r="M542" s="170">
        <f t="shared" si="53"/>
        <v>29222.436868686869</v>
      </c>
      <c r="N542" s="170">
        <f t="shared" si="53"/>
        <v>29222.436868686869</v>
      </c>
      <c r="O542" s="170">
        <f t="shared" si="53"/>
        <v>-29222.436868686869</v>
      </c>
    </row>
    <row r="543" spans="1:15">
      <c r="A543" s="193" t="s">
        <v>251</v>
      </c>
      <c r="B543" s="193">
        <f t="shared" si="49"/>
        <v>8610</v>
      </c>
      <c r="C543" s="193" t="s">
        <v>223</v>
      </c>
      <c r="D543" s="193" t="s">
        <v>157</v>
      </c>
      <c r="E543" s="194">
        <v>293</v>
      </c>
      <c r="F543" s="194">
        <v>2266.6079999999997</v>
      </c>
      <c r="G543" s="194"/>
      <c r="H543" s="194">
        <v>15016.207000000002</v>
      </c>
      <c r="I543" s="194">
        <f t="shared" si="50"/>
        <v>15016.207000000002</v>
      </c>
      <c r="J543" s="194">
        <f t="shared" si="51"/>
        <v>-12749.599000000002</v>
      </c>
      <c r="K543" s="194">
        <f t="shared" si="53"/>
        <v>7735.8634812286673</v>
      </c>
      <c r="L543" s="194">
        <f t="shared" si="53"/>
        <v>0</v>
      </c>
      <c r="M543" s="194">
        <f t="shared" si="53"/>
        <v>51249.853242320823</v>
      </c>
      <c r="N543" s="194">
        <f t="shared" si="53"/>
        <v>51249.853242320823</v>
      </c>
      <c r="O543" s="194">
        <f t="shared" si="53"/>
        <v>-43513.989761092154</v>
      </c>
    </row>
    <row r="544" spans="1:15">
      <c r="A544" s="165" t="s">
        <v>251</v>
      </c>
      <c r="B544" s="165">
        <f t="shared" si="49"/>
        <v>1606</v>
      </c>
      <c r="C544" s="165" t="s">
        <v>225</v>
      </c>
      <c r="D544" s="165" t="s">
        <v>113</v>
      </c>
      <c r="E544" s="170">
        <v>269</v>
      </c>
      <c r="F544" s="170">
        <v>4461.6390000000001</v>
      </c>
      <c r="G544" s="170">
        <v>17834.300000000003</v>
      </c>
      <c r="H544" s="170">
        <v>3341.1009999999992</v>
      </c>
      <c r="I544" s="170">
        <f t="shared" si="50"/>
        <v>21175.401000000002</v>
      </c>
      <c r="J544" s="170">
        <f t="shared" si="51"/>
        <v>-16713.762000000002</v>
      </c>
      <c r="K544" s="170">
        <f t="shared" si="53"/>
        <v>16586.018587360595</v>
      </c>
      <c r="L544" s="170">
        <f t="shared" si="53"/>
        <v>66298.513011152419</v>
      </c>
      <c r="M544" s="170">
        <f t="shared" si="53"/>
        <v>12420.44981412639</v>
      </c>
      <c r="N544" s="170">
        <f t="shared" si="53"/>
        <v>78718.962825278824</v>
      </c>
      <c r="O544" s="170">
        <f t="shared" si="53"/>
        <v>-62132.944237918222</v>
      </c>
    </row>
    <row r="545" spans="1:15">
      <c r="A545" s="193" t="s">
        <v>251</v>
      </c>
      <c r="B545" s="193">
        <f t="shared" si="49"/>
        <v>4604</v>
      </c>
      <c r="C545" s="193" t="s">
        <v>224</v>
      </c>
      <c r="D545" s="193" t="s">
        <v>129</v>
      </c>
      <c r="E545" s="194">
        <v>250</v>
      </c>
      <c r="F545" s="194">
        <v>389.65899999999999</v>
      </c>
      <c r="G545" s="194"/>
      <c r="H545" s="194">
        <v>13933.321</v>
      </c>
      <c r="I545" s="194">
        <f t="shared" si="50"/>
        <v>13933.321</v>
      </c>
      <c r="J545" s="194">
        <f t="shared" si="51"/>
        <v>-13543.662</v>
      </c>
      <c r="K545" s="194">
        <f t="shared" si="53"/>
        <v>1558.636</v>
      </c>
      <c r="L545" s="194">
        <f t="shared" si="53"/>
        <v>0</v>
      </c>
      <c r="M545" s="194">
        <f t="shared" si="53"/>
        <v>55733.284</v>
      </c>
      <c r="N545" s="194">
        <f t="shared" si="53"/>
        <v>55733.284</v>
      </c>
      <c r="O545" s="194">
        <f t="shared" si="53"/>
        <v>-54174.648000000001</v>
      </c>
    </row>
    <row r="546" spans="1:15">
      <c r="A546" s="165" t="s">
        <v>251</v>
      </c>
      <c r="B546" s="165">
        <f t="shared" si="49"/>
        <v>4502</v>
      </c>
      <c r="C546" s="165" t="s">
        <v>226</v>
      </c>
      <c r="D546" s="165" t="s">
        <v>128</v>
      </c>
      <c r="E546" s="170">
        <v>236</v>
      </c>
      <c r="F546" s="170">
        <v>5385.375</v>
      </c>
      <c r="G546" s="170">
        <v>582.73399999999992</v>
      </c>
      <c r="H546" s="170">
        <v>11228.591</v>
      </c>
      <c r="I546" s="170">
        <f t="shared" si="50"/>
        <v>11811.325000000001</v>
      </c>
      <c r="J546" s="170">
        <f t="shared" si="51"/>
        <v>-6425.9500000000007</v>
      </c>
      <c r="K546" s="170">
        <f t="shared" si="53"/>
        <v>22819.385593220341</v>
      </c>
      <c r="L546" s="170">
        <f t="shared" si="53"/>
        <v>2469.2118644067796</v>
      </c>
      <c r="M546" s="170">
        <f t="shared" si="53"/>
        <v>47578.775423728817</v>
      </c>
      <c r="N546" s="170">
        <f t="shared" si="53"/>
        <v>50047.987288135591</v>
      </c>
      <c r="O546" s="170">
        <f t="shared" si="53"/>
        <v>-27228.601694915258</v>
      </c>
    </row>
    <row r="547" spans="1:15">
      <c r="A547" s="193" t="s">
        <v>251</v>
      </c>
      <c r="B547" s="193">
        <f t="shared" si="49"/>
        <v>4803</v>
      </c>
      <c r="C547" s="193" t="s">
        <v>227</v>
      </c>
      <c r="D547" s="193" t="s">
        <v>131</v>
      </c>
      <c r="E547" s="194">
        <v>219</v>
      </c>
      <c r="F547" s="194">
        <v>297.53199999999998</v>
      </c>
      <c r="G547" s="194"/>
      <c r="H547" s="194">
        <v>8468.85</v>
      </c>
      <c r="I547" s="194">
        <f t="shared" si="50"/>
        <v>8468.85</v>
      </c>
      <c r="J547" s="194">
        <f t="shared" si="51"/>
        <v>-8171.3180000000002</v>
      </c>
      <c r="K547" s="194">
        <f t="shared" si="53"/>
        <v>1358.5936073059358</v>
      </c>
      <c r="L547" s="194">
        <f t="shared" si="53"/>
        <v>0</v>
      </c>
      <c r="M547" s="194">
        <f t="shared" si="53"/>
        <v>38670.547945205486</v>
      </c>
      <c r="N547" s="194">
        <f t="shared" si="53"/>
        <v>38670.547945205486</v>
      </c>
      <c r="O547" s="194">
        <f t="shared" si="53"/>
        <v>-37311.954337899544</v>
      </c>
    </row>
    <row r="548" spans="1:15">
      <c r="A548" s="165" t="s">
        <v>251</v>
      </c>
      <c r="B548" s="165">
        <f t="shared" si="49"/>
        <v>3713</v>
      </c>
      <c r="C548" s="165" t="s">
        <v>228</v>
      </c>
      <c r="D548" s="165" t="s">
        <v>123</v>
      </c>
      <c r="E548" s="170">
        <v>123</v>
      </c>
      <c r="F548" s="170">
        <v>1300</v>
      </c>
      <c r="G548" s="170">
        <v>620</v>
      </c>
      <c r="H548" s="170">
        <v>5945</v>
      </c>
      <c r="I548" s="170">
        <f t="shared" si="50"/>
        <v>6565</v>
      </c>
      <c r="J548" s="170">
        <f t="shared" si="51"/>
        <v>-5265</v>
      </c>
      <c r="K548" s="170">
        <f t="shared" si="53"/>
        <v>10569.10569105691</v>
      </c>
      <c r="L548" s="170">
        <f t="shared" si="53"/>
        <v>5040.6504065040654</v>
      </c>
      <c r="M548" s="170">
        <f t="shared" si="53"/>
        <v>48333.333333333336</v>
      </c>
      <c r="N548" s="170">
        <f t="shared" si="53"/>
        <v>53373.9837398374</v>
      </c>
      <c r="O548" s="170">
        <f t="shared" si="53"/>
        <v>-42804.878048780491</v>
      </c>
    </row>
    <row r="549" spans="1:15">
      <c r="A549" s="193" t="s">
        <v>251</v>
      </c>
      <c r="B549" s="193">
        <f t="shared" si="49"/>
        <v>4902</v>
      </c>
      <c r="C549" s="193" t="s">
        <v>229</v>
      </c>
      <c r="D549" s="193" t="s">
        <v>133</v>
      </c>
      <c r="E549" s="194">
        <v>104</v>
      </c>
      <c r="F549" s="194">
        <v>0</v>
      </c>
      <c r="G549" s="194">
        <v>36.669999999999995</v>
      </c>
      <c r="H549" s="194">
        <v>5541.4269999999997</v>
      </c>
      <c r="I549" s="194">
        <f t="shared" si="50"/>
        <v>5578.0969999999998</v>
      </c>
      <c r="J549" s="194">
        <f t="shared" si="51"/>
        <v>-5578.0969999999998</v>
      </c>
      <c r="K549" s="194">
        <f t="shared" si="53"/>
        <v>0</v>
      </c>
      <c r="L549" s="194">
        <f t="shared" si="53"/>
        <v>352.59615384615375</v>
      </c>
      <c r="M549" s="194">
        <f t="shared" si="53"/>
        <v>53282.951923076922</v>
      </c>
      <c r="N549" s="194">
        <f t="shared" si="53"/>
        <v>53635.548076923071</v>
      </c>
      <c r="O549" s="194">
        <f t="shared" si="53"/>
        <v>-53635.548076923071</v>
      </c>
    </row>
    <row r="550" spans="1:15">
      <c r="A550" s="165" t="s">
        <v>251</v>
      </c>
      <c r="B550" s="165">
        <f t="shared" si="49"/>
        <v>7505</v>
      </c>
      <c r="C550" s="165" t="s">
        <v>230</v>
      </c>
      <c r="D550" s="165" t="s">
        <v>151</v>
      </c>
      <c r="E550" s="170">
        <v>95</v>
      </c>
      <c r="F550" s="170">
        <v>860</v>
      </c>
      <c r="G550" s="170">
        <v>1820.3409999999999</v>
      </c>
      <c r="H550" s="170">
        <v>17504.965</v>
      </c>
      <c r="I550" s="170">
        <f t="shared" si="50"/>
        <v>19325.306</v>
      </c>
      <c r="J550" s="170">
        <f t="shared" si="51"/>
        <v>-18465.306</v>
      </c>
      <c r="K550" s="170">
        <f t="shared" si="53"/>
        <v>9052.6315789473683</v>
      </c>
      <c r="L550" s="170">
        <f t="shared" si="53"/>
        <v>19161.484210526316</v>
      </c>
      <c r="M550" s="170">
        <f t="shared" si="53"/>
        <v>184262.78947368421</v>
      </c>
      <c r="N550" s="170">
        <f t="shared" si="53"/>
        <v>203424.27368421052</v>
      </c>
      <c r="O550" s="170">
        <f t="shared" si="53"/>
        <v>-194371.64210526316</v>
      </c>
    </row>
    <row r="551" spans="1:15">
      <c r="A551" s="193" t="s">
        <v>251</v>
      </c>
      <c r="B551" s="193">
        <f t="shared" si="49"/>
        <v>5611</v>
      </c>
      <c r="C551" s="193" t="s">
        <v>231</v>
      </c>
      <c r="D551" s="193" t="s">
        <v>137</v>
      </c>
      <c r="E551" s="194">
        <v>86</v>
      </c>
      <c r="F551" s="194">
        <v>0</v>
      </c>
      <c r="G551" s="194"/>
      <c r="H551" s="194">
        <v>1532</v>
      </c>
      <c r="I551" s="194">
        <f t="shared" si="50"/>
        <v>1532</v>
      </c>
      <c r="J551" s="194">
        <f t="shared" si="51"/>
        <v>-1532</v>
      </c>
      <c r="K551" s="194">
        <f t="shared" si="53"/>
        <v>0</v>
      </c>
      <c r="L551" s="194">
        <f t="shared" si="53"/>
        <v>0</v>
      </c>
      <c r="M551" s="194">
        <f t="shared" si="53"/>
        <v>17813.953488372092</v>
      </c>
      <c r="N551" s="194">
        <f t="shared" si="53"/>
        <v>17813.953488372092</v>
      </c>
      <c r="O551" s="194">
        <f t="shared" si="53"/>
        <v>-17813.953488372092</v>
      </c>
    </row>
    <row r="552" spans="1:15">
      <c r="A552" s="165" t="s">
        <v>251</v>
      </c>
      <c r="B552" s="165">
        <f t="shared" si="49"/>
        <v>4901</v>
      </c>
      <c r="C552" s="165" t="s">
        <v>234</v>
      </c>
      <c r="D552" s="165" t="s">
        <v>132</v>
      </c>
      <c r="E552" s="170">
        <v>53</v>
      </c>
      <c r="F552" s="170">
        <v>272</v>
      </c>
      <c r="G552" s="170"/>
      <c r="H552" s="170">
        <v>773</v>
      </c>
      <c r="I552" s="170">
        <f t="shared" si="50"/>
        <v>773</v>
      </c>
      <c r="J552" s="170">
        <f t="shared" si="51"/>
        <v>-501</v>
      </c>
      <c r="K552" s="170">
        <f t="shared" si="53"/>
        <v>5132.0754716981128</v>
      </c>
      <c r="L552" s="170">
        <f t="shared" si="53"/>
        <v>0</v>
      </c>
      <c r="M552" s="170">
        <f t="shared" si="53"/>
        <v>14584.905660377359</v>
      </c>
      <c r="N552" s="170">
        <f t="shared" si="53"/>
        <v>14584.905660377359</v>
      </c>
      <c r="O552" s="170">
        <f t="shared" si="53"/>
        <v>-9452.8301886792451</v>
      </c>
    </row>
    <row r="553" spans="1:15">
      <c r="A553" s="193" t="s">
        <v>251</v>
      </c>
      <c r="B553" s="193">
        <f t="shared" si="49"/>
        <v>3506</v>
      </c>
      <c r="C553" s="193" t="s">
        <v>232</v>
      </c>
      <c r="D553" s="193" t="s">
        <v>119</v>
      </c>
      <c r="E553" s="194">
        <v>52</v>
      </c>
      <c r="F553" s="194">
        <v>5009.482</v>
      </c>
      <c r="G553" s="194">
        <v>2129.4260000000004</v>
      </c>
      <c r="H553" s="194">
        <v>22694.232999999997</v>
      </c>
      <c r="I553" s="194">
        <f t="shared" si="50"/>
        <v>24823.658999999996</v>
      </c>
      <c r="J553" s="194">
        <f t="shared" si="51"/>
        <v>-19814.176999999996</v>
      </c>
      <c r="K553" s="194">
        <f t="shared" si="53"/>
        <v>96336.192307692298</v>
      </c>
      <c r="L553" s="194">
        <f t="shared" si="53"/>
        <v>40950.500000000007</v>
      </c>
      <c r="M553" s="194">
        <f t="shared" si="53"/>
        <v>436427.55769230763</v>
      </c>
      <c r="N553" s="194">
        <f t="shared" si="53"/>
        <v>477378.05769230763</v>
      </c>
      <c r="O553" s="194">
        <f t="shared" si="53"/>
        <v>-381041.86538461532</v>
      </c>
    </row>
    <row r="554" spans="1:15">
      <c r="A554" s="165" t="s">
        <v>251</v>
      </c>
      <c r="B554" s="165">
        <f t="shared" si="49"/>
        <v>6611</v>
      </c>
      <c r="C554" s="165" t="s">
        <v>233</v>
      </c>
      <c r="D554" s="165" t="s">
        <v>145</v>
      </c>
      <c r="E554" s="170">
        <v>52</v>
      </c>
      <c r="F554" s="170">
        <v>0</v>
      </c>
      <c r="G554" s="170"/>
      <c r="H554" s="170">
        <v>398</v>
      </c>
      <c r="I554" s="170">
        <f t="shared" si="50"/>
        <v>398</v>
      </c>
      <c r="J554" s="170">
        <f t="shared" si="51"/>
        <v>-398</v>
      </c>
      <c r="K554" s="170">
        <f t="shared" si="53"/>
        <v>0</v>
      </c>
      <c r="L554" s="170">
        <f t="shared" si="53"/>
        <v>0</v>
      </c>
      <c r="M554" s="170">
        <f t="shared" si="53"/>
        <v>7653.8461538461543</v>
      </c>
      <c r="N554" s="170">
        <f t="shared" si="53"/>
        <v>7653.8461538461543</v>
      </c>
      <c r="O554" s="170">
        <f t="shared" si="53"/>
        <v>-7653.8461538461543</v>
      </c>
    </row>
    <row r="555" spans="1:15"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</row>
    <row r="556" spans="1:15" s="177" customFormat="1">
      <c r="E556" s="178">
        <f>SUM(E491:E554)</f>
        <v>383726</v>
      </c>
      <c r="F556" s="178">
        <f t="shared" ref="F556:J556" si="54">SUM(F491:F554)</f>
        <v>2386282.0300000007</v>
      </c>
      <c r="G556" s="178">
        <f t="shared" si="54"/>
        <v>3731998.3790000016</v>
      </c>
      <c r="H556" s="178">
        <f t="shared" si="54"/>
        <v>3482677.3820000011</v>
      </c>
      <c r="I556" s="178">
        <f t="shared" si="54"/>
        <v>7214675.7610000018</v>
      </c>
      <c r="J556" s="178">
        <f t="shared" si="54"/>
        <v>-4828393.7309999997</v>
      </c>
      <c r="K556" s="178">
        <f t="shared" ref="K556:O556" si="55">(F556/$E556)*1000</f>
        <v>6218.7134309377025</v>
      </c>
      <c r="L556" s="178">
        <f t="shared" si="55"/>
        <v>9725.6854604587679</v>
      </c>
      <c r="M556" s="178">
        <f t="shared" si="55"/>
        <v>9075.9484163178968</v>
      </c>
      <c r="N556" s="178">
        <f t="shared" si="55"/>
        <v>18801.633876776661</v>
      </c>
      <c r="O556" s="178">
        <f t="shared" si="55"/>
        <v>-12582.920445838956</v>
      </c>
    </row>
    <row r="557" spans="1:15"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</row>
    <row r="558" spans="1:15">
      <c r="D558" s="22" t="s">
        <v>79</v>
      </c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</row>
    <row r="559" spans="1:15">
      <c r="D559" s="30" t="s">
        <v>168</v>
      </c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</row>
    <row r="560" spans="1:15">
      <c r="A560" s="193" t="s">
        <v>252</v>
      </c>
      <c r="B560" s="193">
        <f t="shared" ref="B560:B623" si="56">(LEFT(C560,4))*1</f>
        <v>0</v>
      </c>
      <c r="C560" s="193" t="s">
        <v>178</v>
      </c>
      <c r="D560" s="193" t="s">
        <v>9</v>
      </c>
      <c r="E560" s="194">
        <v>136894</v>
      </c>
      <c r="F560" s="194">
        <v>311866.49</v>
      </c>
      <c r="G560" s="194">
        <v>368501.98999999993</v>
      </c>
      <c r="H560" s="194">
        <v>10928683.760000002</v>
      </c>
      <c r="I560" s="194">
        <f t="shared" ref="I560:I623" si="57">G560+H560</f>
        <v>11297185.750000002</v>
      </c>
      <c r="J560" s="194">
        <f t="shared" ref="J560:J623" si="58">F560-I560</f>
        <v>-10985319.260000002</v>
      </c>
      <c r="K560" s="194">
        <f t="shared" ref="K560:O591" si="59">(F560/$E560)*1000</f>
        <v>2278.1604014785162</v>
      </c>
      <c r="L560" s="194">
        <f t="shared" si="59"/>
        <v>2691.8783146083824</v>
      </c>
      <c r="M560" s="194">
        <f t="shared" si="59"/>
        <v>79833.1830467369</v>
      </c>
      <c r="N560" s="194">
        <f t="shared" si="59"/>
        <v>82525.061361345288</v>
      </c>
      <c r="O560" s="194">
        <f t="shared" si="59"/>
        <v>-80246.900959866762</v>
      </c>
    </row>
    <row r="561" spans="1:15">
      <c r="A561" s="165" t="s">
        <v>252</v>
      </c>
      <c r="B561" s="165">
        <f t="shared" si="56"/>
        <v>1000</v>
      </c>
      <c r="C561" s="165" t="s">
        <v>179</v>
      </c>
      <c r="D561" s="165" t="s">
        <v>108</v>
      </c>
      <c r="E561" s="170">
        <v>39335</v>
      </c>
      <c r="F561" s="170">
        <v>441.52600000000001</v>
      </c>
      <c r="G561" s="170"/>
      <c r="H561" s="170">
        <v>1750597.4810000001</v>
      </c>
      <c r="I561" s="170">
        <f t="shared" si="57"/>
        <v>1750597.4810000001</v>
      </c>
      <c r="J561" s="170">
        <f t="shared" si="58"/>
        <v>-1750155.9550000001</v>
      </c>
      <c r="K561" s="170">
        <f t="shared" si="59"/>
        <v>11.224761662641413</v>
      </c>
      <c r="L561" s="170">
        <f t="shared" si="59"/>
        <v>0</v>
      </c>
      <c r="M561" s="170">
        <f t="shared" si="59"/>
        <v>44504.829820770312</v>
      </c>
      <c r="N561" s="170">
        <f t="shared" si="59"/>
        <v>44504.829820770312</v>
      </c>
      <c r="O561" s="170">
        <f t="shared" si="59"/>
        <v>-44493.605059107664</v>
      </c>
    </row>
    <row r="562" spans="1:15">
      <c r="A562" s="193" t="s">
        <v>252</v>
      </c>
      <c r="B562" s="193">
        <f t="shared" si="56"/>
        <v>1400</v>
      </c>
      <c r="C562" s="193" t="s">
        <v>180</v>
      </c>
      <c r="D562" s="193" t="s">
        <v>111</v>
      </c>
      <c r="E562" s="194">
        <v>30616</v>
      </c>
      <c r="F562" s="194">
        <v>0</v>
      </c>
      <c r="G562" s="194"/>
      <c r="H562" s="194">
        <v>1248191.3840000001</v>
      </c>
      <c r="I562" s="194">
        <f t="shared" si="57"/>
        <v>1248191.3840000001</v>
      </c>
      <c r="J562" s="194">
        <f t="shared" si="58"/>
        <v>-1248191.3840000001</v>
      </c>
      <c r="K562" s="194">
        <f t="shared" si="59"/>
        <v>0</v>
      </c>
      <c r="L562" s="194">
        <f t="shared" si="59"/>
        <v>0</v>
      </c>
      <c r="M562" s="194">
        <f t="shared" si="59"/>
        <v>40769.250849229167</v>
      </c>
      <c r="N562" s="194">
        <f t="shared" si="59"/>
        <v>40769.250849229167</v>
      </c>
      <c r="O562" s="194">
        <f t="shared" si="59"/>
        <v>-40769.250849229167</v>
      </c>
    </row>
    <row r="563" spans="1:15">
      <c r="A563" s="165" t="s">
        <v>252</v>
      </c>
      <c r="B563" s="165">
        <f t="shared" si="56"/>
        <v>2000</v>
      </c>
      <c r="C563" s="165" t="s">
        <v>181</v>
      </c>
      <c r="D563" s="165" t="s">
        <v>114</v>
      </c>
      <c r="E563" s="170">
        <v>21957</v>
      </c>
      <c r="F563" s="170">
        <v>497453.179</v>
      </c>
      <c r="G563" s="170"/>
      <c r="H563" s="170">
        <v>878360.31499999994</v>
      </c>
      <c r="I563" s="170">
        <f t="shared" si="57"/>
        <v>878360.31499999994</v>
      </c>
      <c r="J563" s="170">
        <f t="shared" si="58"/>
        <v>-380907.13599999994</v>
      </c>
      <c r="K563" s="170">
        <f t="shared" si="59"/>
        <v>22655.789907546568</v>
      </c>
      <c r="L563" s="170">
        <f t="shared" si="59"/>
        <v>0</v>
      </c>
      <c r="M563" s="170">
        <f t="shared" si="59"/>
        <v>40003.657831215554</v>
      </c>
      <c r="N563" s="170">
        <f t="shared" si="59"/>
        <v>40003.657831215554</v>
      </c>
      <c r="O563" s="170">
        <f t="shared" si="59"/>
        <v>-17347.867923668986</v>
      </c>
    </row>
    <row r="564" spans="1:15">
      <c r="A564" s="193" t="s">
        <v>252</v>
      </c>
      <c r="B564" s="193">
        <f t="shared" si="56"/>
        <v>6000</v>
      </c>
      <c r="C564" s="193" t="s">
        <v>698</v>
      </c>
      <c r="D564" s="193" t="s">
        <v>693</v>
      </c>
      <c r="E564" s="194">
        <v>19812</v>
      </c>
      <c r="F564" s="194">
        <v>315379.78099999996</v>
      </c>
      <c r="G564" s="194">
        <v>347765.185</v>
      </c>
      <c r="H564" s="194">
        <v>1372386.0819999999</v>
      </c>
      <c r="I564" s="194">
        <f t="shared" si="57"/>
        <v>1720151.267</v>
      </c>
      <c r="J564" s="194">
        <f t="shared" si="58"/>
        <v>-1404771.486</v>
      </c>
      <c r="K564" s="194">
        <f t="shared" si="59"/>
        <v>15918.624116696948</v>
      </c>
      <c r="L564" s="194">
        <f t="shared" si="59"/>
        <v>17553.259892994145</v>
      </c>
      <c r="M564" s="194">
        <f t="shared" si="59"/>
        <v>69270.446295174639</v>
      </c>
      <c r="N564" s="194">
        <f t="shared" si="59"/>
        <v>86823.706188168784</v>
      </c>
      <c r="O564" s="194">
        <f t="shared" si="59"/>
        <v>-70905.082071471843</v>
      </c>
    </row>
    <row r="565" spans="1:15">
      <c r="A565" s="165" t="s">
        <v>252</v>
      </c>
      <c r="B565" s="165">
        <f t="shared" si="56"/>
        <v>1300</v>
      </c>
      <c r="C565" s="165" t="s">
        <v>182</v>
      </c>
      <c r="D565" s="165" t="s">
        <v>110</v>
      </c>
      <c r="E565" s="170">
        <v>19088</v>
      </c>
      <c r="F565" s="170">
        <v>803.83600000000001</v>
      </c>
      <c r="G565" s="170"/>
      <c r="H565" s="170">
        <v>1925640.0200000003</v>
      </c>
      <c r="I565" s="170">
        <f t="shared" si="57"/>
        <v>1925640.0200000003</v>
      </c>
      <c r="J565" s="170">
        <f t="shared" si="58"/>
        <v>-1924836.1840000004</v>
      </c>
      <c r="K565" s="170">
        <f t="shared" si="59"/>
        <v>42.112112321877625</v>
      </c>
      <c r="L565" s="170">
        <f t="shared" si="59"/>
        <v>0</v>
      </c>
      <c r="M565" s="170">
        <f t="shared" si="59"/>
        <v>100882.23072087175</v>
      </c>
      <c r="N565" s="170">
        <f t="shared" si="59"/>
        <v>100882.23072087175</v>
      </c>
      <c r="O565" s="170">
        <f t="shared" si="59"/>
        <v>-100840.11860854989</v>
      </c>
    </row>
    <row r="566" spans="1:15">
      <c r="A566" s="193" t="s">
        <v>252</v>
      </c>
      <c r="B566" s="193">
        <f t="shared" si="56"/>
        <v>1604</v>
      </c>
      <c r="C566" s="193" t="s">
        <v>183</v>
      </c>
      <c r="D566" s="193" t="s">
        <v>112</v>
      </c>
      <c r="E566" s="194">
        <v>13403</v>
      </c>
      <c r="F566" s="194">
        <v>0</v>
      </c>
      <c r="G566" s="194"/>
      <c r="H566" s="194">
        <v>600956.82299999997</v>
      </c>
      <c r="I566" s="194">
        <f t="shared" si="57"/>
        <v>600956.82299999997</v>
      </c>
      <c r="J566" s="194">
        <f t="shared" si="58"/>
        <v>-600956.82299999997</v>
      </c>
      <c r="K566" s="194">
        <f t="shared" si="59"/>
        <v>0</v>
      </c>
      <c r="L566" s="194">
        <f t="shared" si="59"/>
        <v>0</v>
      </c>
      <c r="M566" s="194">
        <f t="shared" si="59"/>
        <v>44837.48586137432</v>
      </c>
      <c r="N566" s="194">
        <f t="shared" si="59"/>
        <v>44837.48586137432</v>
      </c>
      <c r="O566" s="194">
        <f t="shared" si="59"/>
        <v>-44837.48586137432</v>
      </c>
    </row>
    <row r="567" spans="1:15">
      <c r="A567" s="165" t="s">
        <v>252</v>
      </c>
      <c r="B567" s="165">
        <f t="shared" si="56"/>
        <v>8200</v>
      </c>
      <c r="C567" s="165" t="s">
        <v>184</v>
      </c>
      <c r="D567" s="165" t="s">
        <v>153</v>
      </c>
      <c r="E567" s="170">
        <v>11565</v>
      </c>
      <c r="F567" s="170">
        <v>0</v>
      </c>
      <c r="G567" s="170">
        <v>14100.858999999999</v>
      </c>
      <c r="H567" s="170">
        <v>491027.94300000003</v>
      </c>
      <c r="I567" s="170">
        <f t="shared" si="57"/>
        <v>505128.80200000003</v>
      </c>
      <c r="J567" s="170">
        <f t="shared" si="58"/>
        <v>-505128.80200000003</v>
      </c>
      <c r="K567" s="170">
        <f t="shared" si="59"/>
        <v>0</v>
      </c>
      <c r="L567" s="170">
        <f t="shared" si="59"/>
        <v>1219.2701253782966</v>
      </c>
      <c r="M567" s="170">
        <f t="shared" si="59"/>
        <v>42458.101426718553</v>
      </c>
      <c r="N567" s="170">
        <f t="shared" si="59"/>
        <v>43677.371552096847</v>
      </c>
      <c r="O567" s="170">
        <f t="shared" si="59"/>
        <v>-43677.371552096847</v>
      </c>
    </row>
    <row r="568" spans="1:15">
      <c r="A568" s="193" t="s">
        <v>252</v>
      </c>
      <c r="B568" s="193">
        <f t="shared" si="56"/>
        <v>3000</v>
      </c>
      <c r="C568" s="193" t="s">
        <v>185</v>
      </c>
      <c r="D568" s="193" t="s">
        <v>118</v>
      </c>
      <c r="E568" s="194">
        <v>8071</v>
      </c>
      <c r="F568" s="194">
        <v>2810.1660000000002</v>
      </c>
      <c r="G568" s="194"/>
      <c r="H568" s="194">
        <v>378142.09699999995</v>
      </c>
      <c r="I568" s="194">
        <f t="shared" si="57"/>
        <v>378142.09699999995</v>
      </c>
      <c r="J568" s="194">
        <f t="shared" si="58"/>
        <v>-375331.93099999992</v>
      </c>
      <c r="K568" s="194">
        <f t="shared" si="59"/>
        <v>348.180646760005</v>
      </c>
      <c r="L568" s="194">
        <f t="shared" si="59"/>
        <v>0</v>
      </c>
      <c r="M568" s="194">
        <f t="shared" si="59"/>
        <v>46851.951059348277</v>
      </c>
      <c r="N568" s="194">
        <f t="shared" si="59"/>
        <v>46851.951059348277</v>
      </c>
      <c r="O568" s="194">
        <f t="shared" si="59"/>
        <v>-46503.770412588266</v>
      </c>
    </row>
    <row r="569" spans="1:15">
      <c r="A569" s="165" t="s">
        <v>252</v>
      </c>
      <c r="B569" s="165">
        <f t="shared" si="56"/>
        <v>7400</v>
      </c>
      <c r="C569" s="165" t="s">
        <v>187</v>
      </c>
      <c r="D569" s="165" t="s">
        <v>149</v>
      </c>
      <c r="E569" s="170">
        <v>5177</v>
      </c>
      <c r="F569" s="170">
        <v>13695.778</v>
      </c>
      <c r="G569" s="170">
        <v>14282.803</v>
      </c>
      <c r="H569" s="170">
        <v>402108.29599999997</v>
      </c>
      <c r="I569" s="170">
        <f t="shared" si="57"/>
        <v>416391.09899999999</v>
      </c>
      <c r="J569" s="170">
        <f t="shared" si="58"/>
        <v>-402695.321</v>
      </c>
      <c r="K569" s="170">
        <f t="shared" si="59"/>
        <v>2645.5047324705429</v>
      </c>
      <c r="L569" s="170">
        <f t="shared" si="59"/>
        <v>2758.8956924859954</v>
      </c>
      <c r="M569" s="170">
        <f t="shared" si="59"/>
        <v>77672.067993046163</v>
      </c>
      <c r="N569" s="170">
        <f t="shared" si="59"/>
        <v>80430.963685532159</v>
      </c>
      <c r="O569" s="170">
        <f t="shared" si="59"/>
        <v>-77785.458953061621</v>
      </c>
    </row>
    <row r="570" spans="1:15">
      <c r="A570" s="193" t="s">
        <v>252</v>
      </c>
      <c r="B570" s="193">
        <f t="shared" si="56"/>
        <v>7300</v>
      </c>
      <c r="C570" s="193" t="s">
        <v>186</v>
      </c>
      <c r="D570" s="193" t="s">
        <v>148</v>
      </c>
      <c r="E570" s="194">
        <v>5163</v>
      </c>
      <c r="F570" s="194">
        <v>92160.486999999994</v>
      </c>
      <c r="G570" s="194">
        <v>62863.885000000002</v>
      </c>
      <c r="H570" s="194">
        <v>429746.299</v>
      </c>
      <c r="I570" s="194">
        <f t="shared" si="57"/>
        <v>492610.18400000001</v>
      </c>
      <c r="J570" s="194">
        <f t="shared" si="58"/>
        <v>-400449.69700000004</v>
      </c>
      <c r="K570" s="194">
        <f t="shared" si="59"/>
        <v>17850.181483633543</v>
      </c>
      <c r="L570" s="194">
        <f t="shared" si="59"/>
        <v>12175.844470269225</v>
      </c>
      <c r="M570" s="194">
        <f t="shared" si="59"/>
        <v>83235.773581251211</v>
      </c>
      <c r="N570" s="194">
        <f t="shared" si="59"/>
        <v>95411.618051520432</v>
      </c>
      <c r="O570" s="194">
        <f t="shared" si="59"/>
        <v>-77561.436567886907</v>
      </c>
    </row>
    <row r="571" spans="1:15">
      <c r="A571" s="165" t="s">
        <v>252</v>
      </c>
      <c r="B571" s="165">
        <f t="shared" si="56"/>
        <v>1100</v>
      </c>
      <c r="C571" s="165" t="s">
        <v>269</v>
      </c>
      <c r="D571" s="165" t="s">
        <v>109</v>
      </c>
      <c r="E571" s="170">
        <v>4572</v>
      </c>
      <c r="F571" s="170">
        <v>3854.9</v>
      </c>
      <c r="G571" s="170"/>
      <c r="H571" s="170">
        <v>201991.01699999999</v>
      </c>
      <c r="I571" s="170">
        <f t="shared" si="57"/>
        <v>201991.01699999999</v>
      </c>
      <c r="J571" s="170">
        <f t="shared" si="58"/>
        <v>-198136.117</v>
      </c>
      <c r="K571" s="170">
        <f t="shared" si="59"/>
        <v>843.15398075240603</v>
      </c>
      <c r="L571" s="170">
        <f t="shared" si="59"/>
        <v>0</v>
      </c>
      <c r="M571" s="170">
        <f t="shared" si="59"/>
        <v>44180.012467191606</v>
      </c>
      <c r="N571" s="170">
        <f t="shared" si="59"/>
        <v>44180.012467191606</v>
      </c>
      <c r="O571" s="170">
        <f t="shared" si="59"/>
        <v>-43336.858486439196</v>
      </c>
    </row>
    <row r="572" spans="1:15">
      <c r="A572" s="193" t="s">
        <v>252</v>
      </c>
      <c r="B572" s="193">
        <f t="shared" si="56"/>
        <v>8000</v>
      </c>
      <c r="C572" s="193" t="s">
        <v>188</v>
      </c>
      <c r="D572" s="193" t="s">
        <v>152</v>
      </c>
      <c r="E572" s="194">
        <v>4444</v>
      </c>
      <c r="F572" s="194">
        <v>52984.275999999998</v>
      </c>
      <c r="G572" s="194"/>
      <c r="H572" s="194">
        <v>137381.46099999998</v>
      </c>
      <c r="I572" s="194">
        <f t="shared" si="57"/>
        <v>137381.46099999998</v>
      </c>
      <c r="J572" s="194">
        <f t="shared" si="58"/>
        <v>-84397.184999999983</v>
      </c>
      <c r="K572" s="194">
        <f t="shared" si="59"/>
        <v>11922.654365436543</v>
      </c>
      <c r="L572" s="194">
        <f t="shared" si="59"/>
        <v>0</v>
      </c>
      <c r="M572" s="194">
        <f t="shared" si="59"/>
        <v>30913.920117011694</v>
      </c>
      <c r="N572" s="194">
        <f t="shared" si="59"/>
        <v>30913.920117011694</v>
      </c>
      <c r="O572" s="194">
        <f t="shared" si="59"/>
        <v>-18991.265751575153</v>
      </c>
    </row>
    <row r="573" spans="1:15">
      <c r="A573" s="165" t="s">
        <v>252</v>
      </c>
      <c r="B573" s="165">
        <f t="shared" si="56"/>
        <v>5716</v>
      </c>
      <c r="C573" s="165" t="s">
        <v>781</v>
      </c>
      <c r="D573" s="165" t="s">
        <v>780</v>
      </c>
      <c r="E573" s="170">
        <v>4276</v>
      </c>
      <c r="F573" s="170">
        <v>3000</v>
      </c>
      <c r="G573" s="170">
        <v>1038.1009999999999</v>
      </c>
      <c r="H573" s="170">
        <v>182344.84599999999</v>
      </c>
      <c r="I573" s="170">
        <f t="shared" si="57"/>
        <v>183382.94699999999</v>
      </c>
      <c r="J573" s="170">
        <f t="shared" si="58"/>
        <v>-180382.94699999999</v>
      </c>
      <c r="K573" s="170">
        <f t="shared" si="59"/>
        <v>701.59027128157163</v>
      </c>
      <c r="L573" s="170">
        <f t="shared" si="59"/>
        <v>242.77385406922355</v>
      </c>
      <c r="M573" s="170">
        <f t="shared" si="59"/>
        <v>42643.789990645462</v>
      </c>
      <c r="N573" s="170">
        <f t="shared" si="59"/>
        <v>42886.563844714685</v>
      </c>
      <c r="O573" s="170">
        <f t="shared" si="59"/>
        <v>-42184.973573433112</v>
      </c>
    </row>
    <row r="574" spans="1:15">
      <c r="A574" s="193" t="s">
        <v>252</v>
      </c>
      <c r="B574" s="193">
        <f t="shared" si="56"/>
        <v>3609</v>
      </c>
      <c r="C574" s="193" t="s">
        <v>190</v>
      </c>
      <c r="D574" s="193" t="s">
        <v>121</v>
      </c>
      <c r="E574" s="194">
        <v>4100</v>
      </c>
      <c r="F574" s="194">
        <v>7263.2</v>
      </c>
      <c r="G574" s="194"/>
      <c r="H574" s="194">
        <v>125857.41399999999</v>
      </c>
      <c r="I574" s="194">
        <f t="shared" si="57"/>
        <v>125857.41399999999</v>
      </c>
      <c r="J574" s="194">
        <f t="shared" si="58"/>
        <v>-118594.21399999999</v>
      </c>
      <c r="K574" s="194">
        <f t="shared" si="59"/>
        <v>1771.5121951219512</v>
      </c>
      <c r="L574" s="194">
        <f t="shared" si="59"/>
        <v>0</v>
      </c>
      <c r="M574" s="194">
        <f t="shared" si="59"/>
        <v>30696.930243902436</v>
      </c>
      <c r="N574" s="194">
        <f t="shared" si="59"/>
        <v>30696.930243902436</v>
      </c>
      <c r="O574" s="194">
        <f t="shared" si="59"/>
        <v>-28925.418048780484</v>
      </c>
    </row>
    <row r="575" spans="1:15">
      <c r="A575" s="165" t="s">
        <v>252</v>
      </c>
      <c r="B575" s="165">
        <f t="shared" si="56"/>
        <v>2510</v>
      </c>
      <c r="C575" s="165" t="s">
        <v>191</v>
      </c>
      <c r="D575" s="165" t="s">
        <v>117</v>
      </c>
      <c r="E575" s="170">
        <v>3897</v>
      </c>
      <c r="F575" s="170">
        <v>2868.8650000000002</v>
      </c>
      <c r="G575" s="170"/>
      <c r="H575" s="170">
        <v>213065.35699999999</v>
      </c>
      <c r="I575" s="170">
        <f t="shared" si="57"/>
        <v>213065.35699999999</v>
      </c>
      <c r="J575" s="170">
        <f t="shared" si="58"/>
        <v>-210196.492</v>
      </c>
      <c r="K575" s="170">
        <f t="shared" si="59"/>
        <v>736.17269694636911</v>
      </c>
      <c r="L575" s="170">
        <f t="shared" si="59"/>
        <v>0</v>
      </c>
      <c r="M575" s="170">
        <f t="shared" si="59"/>
        <v>54674.199897356935</v>
      </c>
      <c r="N575" s="170">
        <f t="shared" si="59"/>
        <v>54674.199897356935</v>
      </c>
      <c r="O575" s="170">
        <f t="shared" si="59"/>
        <v>-53938.027200410572</v>
      </c>
    </row>
    <row r="576" spans="1:15">
      <c r="A576" s="193" t="s">
        <v>252</v>
      </c>
      <c r="B576" s="193">
        <f t="shared" si="56"/>
        <v>4200</v>
      </c>
      <c r="C576" s="193" t="s">
        <v>189</v>
      </c>
      <c r="D576" s="193" t="s">
        <v>127</v>
      </c>
      <c r="E576" s="194">
        <v>3797</v>
      </c>
      <c r="F576" s="194">
        <v>43228.239000000001</v>
      </c>
      <c r="G576" s="194"/>
      <c r="H576" s="194">
        <v>351257.24400000001</v>
      </c>
      <c r="I576" s="194">
        <f t="shared" si="57"/>
        <v>351257.24400000001</v>
      </c>
      <c r="J576" s="194">
        <f t="shared" si="58"/>
        <v>-308029.005</v>
      </c>
      <c r="K576" s="194">
        <f t="shared" si="59"/>
        <v>11384.840400316039</v>
      </c>
      <c r="L576" s="194">
        <f t="shared" si="59"/>
        <v>0</v>
      </c>
      <c r="M576" s="194">
        <f t="shared" si="59"/>
        <v>92509.150381880434</v>
      </c>
      <c r="N576" s="194">
        <f t="shared" si="59"/>
        <v>92509.150381880434</v>
      </c>
      <c r="O576" s="194">
        <f t="shared" si="59"/>
        <v>-81124.309981564395</v>
      </c>
    </row>
    <row r="577" spans="1:15">
      <c r="A577" s="165" t="s">
        <v>252</v>
      </c>
      <c r="B577" s="165">
        <f t="shared" si="56"/>
        <v>2300</v>
      </c>
      <c r="C577" s="165" t="s">
        <v>192</v>
      </c>
      <c r="D577" s="165" t="s">
        <v>115</v>
      </c>
      <c r="E577" s="170">
        <v>3579</v>
      </c>
      <c r="F577" s="170">
        <v>642.94299999999998</v>
      </c>
      <c r="G577" s="170"/>
      <c r="H577" s="170">
        <v>210894.00499999998</v>
      </c>
      <c r="I577" s="170">
        <f t="shared" si="57"/>
        <v>210894.00499999998</v>
      </c>
      <c r="J577" s="170">
        <f t="shared" si="58"/>
        <v>-210251.06199999998</v>
      </c>
      <c r="K577" s="170">
        <f t="shared" si="59"/>
        <v>179.643196423582</v>
      </c>
      <c r="L577" s="170">
        <f t="shared" si="59"/>
        <v>0</v>
      </c>
      <c r="M577" s="170">
        <f t="shared" si="59"/>
        <v>58925.399552947747</v>
      </c>
      <c r="N577" s="170">
        <f t="shared" si="59"/>
        <v>58925.399552947747</v>
      </c>
      <c r="O577" s="170">
        <f t="shared" si="59"/>
        <v>-58745.756356524158</v>
      </c>
    </row>
    <row r="578" spans="1:15">
      <c r="A578" s="193" t="s">
        <v>252</v>
      </c>
      <c r="B578" s="193">
        <f t="shared" si="56"/>
        <v>8716</v>
      </c>
      <c r="C578" s="193" t="s">
        <v>194</v>
      </c>
      <c r="D578" s="193" t="s">
        <v>161</v>
      </c>
      <c r="E578" s="194">
        <v>3265</v>
      </c>
      <c r="F578" s="194">
        <v>0</v>
      </c>
      <c r="G578" s="194"/>
      <c r="H578" s="194">
        <v>113925.76699999999</v>
      </c>
      <c r="I578" s="194">
        <f t="shared" si="57"/>
        <v>113925.76699999999</v>
      </c>
      <c r="J578" s="194">
        <f t="shared" si="58"/>
        <v>-113925.76699999999</v>
      </c>
      <c r="K578" s="194">
        <f t="shared" si="59"/>
        <v>0</v>
      </c>
      <c r="L578" s="194">
        <f t="shared" si="59"/>
        <v>0</v>
      </c>
      <c r="M578" s="194">
        <f t="shared" si="59"/>
        <v>34893.037366003067</v>
      </c>
      <c r="N578" s="194">
        <f t="shared" si="59"/>
        <v>34893.037366003067</v>
      </c>
      <c r="O578" s="194">
        <f t="shared" si="59"/>
        <v>-34893.037366003067</v>
      </c>
    </row>
    <row r="579" spans="1:15">
      <c r="A579" s="165" t="s">
        <v>252</v>
      </c>
      <c r="B579" s="165">
        <f t="shared" si="56"/>
        <v>6100</v>
      </c>
      <c r="C579" s="165" t="s">
        <v>193</v>
      </c>
      <c r="D579" s="165" t="s">
        <v>138</v>
      </c>
      <c r="E579" s="170">
        <v>3081</v>
      </c>
      <c r="F579" s="170">
        <v>0</v>
      </c>
      <c r="G579" s="170">
        <v>5825.5379999999996</v>
      </c>
      <c r="H579" s="170">
        <v>214819.103</v>
      </c>
      <c r="I579" s="170">
        <f t="shared" si="57"/>
        <v>220644.641</v>
      </c>
      <c r="J579" s="170">
        <f t="shared" si="58"/>
        <v>-220644.641</v>
      </c>
      <c r="K579" s="170">
        <f t="shared" si="59"/>
        <v>0</v>
      </c>
      <c r="L579" s="170">
        <f t="shared" si="59"/>
        <v>1890.7945472249269</v>
      </c>
      <c r="M579" s="170">
        <f t="shared" si="59"/>
        <v>69723.824407659849</v>
      </c>
      <c r="N579" s="170">
        <f t="shared" si="59"/>
        <v>71614.618954884776</v>
      </c>
      <c r="O579" s="170">
        <f t="shared" si="59"/>
        <v>-71614.618954884776</v>
      </c>
    </row>
    <row r="580" spans="1:15">
      <c r="A580" s="193" t="s">
        <v>252</v>
      </c>
      <c r="B580" s="193">
        <f t="shared" si="56"/>
        <v>8717</v>
      </c>
      <c r="C580" s="193" t="s">
        <v>196</v>
      </c>
      <c r="D580" s="193" t="s">
        <v>162</v>
      </c>
      <c r="E580" s="194">
        <v>2631</v>
      </c>
      <c r="F580" s="194">
        <v>2957.5459999999998</v>
      </c>
      <c r="G580" s="194"/>
      <c r="H580" s="194">
        <v>81949.982000000004</v>
      </c>
      <c r="I580" s="194">
        <f t="shared" si="57"/>
        <v>81949.982000000004</v>
      </c>
      <c r="J580" s="194">
        <f t="shared" si="58"/>
        <v>-78992.436000000002</v>
      </c>
      <c r="K580" s="194">
        <f t="shared" si="59"/>
        <v>1124.1147852527556</v>
      </c>
      <c r="L580" s="194">
        <f t="shared" si="59"/>
        <v>0</v>
      </c>
      <c r="M580" s="194">
        <f t="shared" si="59"/>
        <v>31147.845686050932</v>
      </c>
      <c r="N580" s="194">
        <f t="shared" si="59"/>
        <v>31147.845686050932</v>
      </c>
      <c r="O580" s="194">
        <f t="shared" si="59"/>
        <v>-30023.730900798178</v>
      </c>
    </row>
    <row r="581" spans="1:15">
      <c r="A581" s="165" t="s">
        <v>252</v>
      </c>
      <c r="B581" s="165">
        <f t="shared" si="56"/>
        <v>8401</v>
      </c>
      <c r="C581" s="165" t="s">
        <v>195</v>
      </c>
      <c r="D581" s="165" t="s">
        <v>154</v>
      </c>
      <c r="E581" s="170">
        <v>2487</v>
      </c>
      <c r="F581" s="170">
        <v>1341.01</v>
      </c>
      <c r="G581" s="170"/>
      <c r="H581" s="170">
        <v>24133.112000000001</v>
      </c>
      <c r="I581" s="170">
        <f t="shared" si="57"/>
        <v>24133.112000000001</v>
      </c>
      <c r="J581" s="170">
        <f t="shared" si="58"/>
        <v>-22792.102000000003</v>
      </c>
      <c r="K581" s="170">
        <f t="shared" si="59"/>
        <v>539.20788098110177</v>
      </c>
      <c r="L581" s="170">
        <f t="shared" si="59"/>
        <v>0</v>
      </c>
      <c r="M581" s="170">
        <f t="shared" si="59"/>
        <v>9703.7040611178127</v>
      </c>
      <c r="N581" s="170">
        <f t="shared" si="59"/>
        <v>9703.7040611178127</v>
      </c>
      <c r="O581" s="170">
        <f t="shared" si="59"/>
        <v>-9164.4961801367117</v>
      </c>
    </row>
    <row r="582" spans="1:15">
      <c r="A582" s="193" t="s">
        <v>252</v>
      </c>
      <c r="B582" s="193">
        <f t="shared" si="56"/>
        <v>8613</v>
      </c>
      <c r="C582" s="193" t="s">
        <v>198</v>
      </c>
      <c r="D582" s="193" t="s">
        <v>158</v>
      </c>
      <c r="E582" s="194">
        <v>2007</v>
      </c>
      <c r="F582" s="194">
        <v>3039.1889999999999</v>
      </c>
      <c r="G582" s="194"/>
      <c r="H582" s="194">
        <v>54676.757999999994</v>
      </c>
      <c r="I582" s="194">
        <f t="shared" si="57"/>
        <v>54676.757999999994</v>
      </c>
      <c r="J582" s="194">
        <f t="shared" si="58"/>
        <v>-51637.568999999996</v>
      </c>
      <c r="K582" s="194">
        <f t="shared" si="59"/>
        <v>1514.2944693572495</v>
      </c>
      <c r="L582" s="194">
        <f t="shared" si="59"/>
        <v>0</v>
      </c>
      <c r="M582" s="194">
        <f t="shared" si="59"/>
        <v>27243.028400597905</v>
      </c>
      <c r="N582" s="194">
        <f t="shared" si="59"/>
        <v>27243.028400597905</v>
      </c>
      <c r="O582" s="194">
        <f t="shared" si="59"/>
        <v>-25728.733931240655</v>
      </c>
    </row>
    <row r="583" spans="1:15">
      <c r="A583" s="165" t="s">
        <v>252</v>
      </c>
      <c r="B583" s="165">
        <f t="shared" si="56"/>
        <v>6250</v>
      </c>
      <c r="C583" s="165" t="s">
        <v>197</v>
      </c>
      <c r="D583" s="165" t="s">
        <v>139</v>
      </c>
      <c r="E583" s="170">
        <v>1973</v>
      </c>
      <c r="F583" s="170">
        <v>0</v>
      </c>
      <c r="G583" s="170"/>
      <c r="H583" s="170">
        <v>236643.02799999999</v>
      </c>
      <c r="I583" s="170">
        <f t="shared" si="57"/>
        <v>236643.02799999999</v>
      </c>
      <c r="J583" s="170">
        <f t="shared" si="58"/>
        <v>-236643.02799999999</v>
      </c>
      <c r="K583" s="170">
        <f t="shared" si="59"/>
        <v>0</v>
      </c>
      <c r="L583" s="170">
        <f t="shared" si="59"/>
        <v>0</v>
      </c>
      <c r="M583" s="170">
        <f t="shared" si="59"/>
        <v>119940.71363405981</v>
      </c>
      <c r="N583" s="170">
        <f t="shared" si="59"/>
        <v>119940.71363405981</v>
      </c>
      <c r="O583" s="170">
        <f t="shared" si="59"/>
        <v>-119940.71363405981</v>
      </c>
    </row>
    <row r="584" spans="1:15">
      <c r="A584" s="193" t="s">
        <v>252</v>
      </c>
      <c r="B584" s="193">
        <f t="shared" si="56"/>
        <v>8614</v>
      </c>
      <c r="C584" s="193" t="s">
        <v>200</v>
      </c>
      <c r="D584" s="193" t="s">
        <v>159</v>
      </c>
      <c r="E584" s="194">
        <v>1867</v>
      </c>
      <c r="F584" s="194">
        <v>9857.487000000001</v>
      </c>
      <c r="G584" s="194">
        <v>223.57400000000001</v>
      </c>
      <c r="H584" s="194">
        <v>138651.948</v>
      </c>
      <c r="I584" s="194">
        <f t="shared" si="57"/>
        <v>138875.522</v>
      </c>
      <c r="J584" s="194">
        <f t="shared" si="58"/>
        <v>-129018.035</v>
      </c>
      <c r="K584" s="194">
        <f t="shared" si="59"/>
        <v>5279.8537761114094</v>
      </c>
      <c r="L584" s="194">
        <f t="shared" si="59"/>
        <v>119.75040171397966</v>
      </c>
      <c r="M584" s="194">
        <f t="shared" si="59"/>
        <v>74264.567755757904</v>
      </c>
      <c r="N584" s="194">
        <f t="shared" si="59"/>
        <v>74384.318157471876</v>
      </c>
      <c r="O584" s="194">
        <f t="shared" si="59"/>
        <v>-69104.464381360478</v>
      </c>
    </row>
    <row r="585" spans="1:15">
      <c r="A585" s="165" t="s">
        <v>252</v>
      </c>
      <c r="B585" s="165">
        <f t="shared" si="56"/>
        <v>6400</v>
      </c>
      <c r="C585" s="165" t="s">
        <v>199</v>
      </c>
      <c r="D585" s="165" t="s">
        <v>140</v>
      </c>
      <c r="E585" s="170">
        <v>1866</v>
      </c>
      <c r="F585" s="170">
        <v>0</v>
      </c>
      <c r="G585" s="170">
        <v>3835.2820000000002</v>
      </c>
      <c r="H585" s="170">
        <v>114705.913</v>
      </c>
      <c r="I585" s="170">
        <f t="shared" si="57"/>
        <v>118541.19500000001</v>
      </c>
      <c r="J585" s="170">
        <f t="shared" si="58"/>
        <v>-118541.19500000001</v>
      </c>
      <c r="K585" s="170">
        <f t="shared" si="59"/>
        <v>0</v>
      </c>
      <c r="L585" s="170">
        <f t="shared" si="59"/>
        <v>2055.3494105037516</v>
      </c>
      <c r="M585" s="170">
        <f t="shared" si="59"/>
        <v>61471.550375133978</v>
      </c>
      <c r="N585" s="170">
        <f t="shared" si="59"/>
        <v>63526.899785637732</v>
      </c>
      <c r="O585" s="170">
        <f t="shared" si="59"/>
        <v>-63526.899785637732</v>
      </c>
    </row>
    <row r="586" spans="1:15">
      <c r="A586" s="193" t="s">
        <v>252</v>
      </c>
      <c r="B586" s="193">
        <f t="shared" si="56"/>
        <v>3714</v>
      </c>
      <c r="C586" s="193" t="s">
        <v>201</v>
      </c>
      <c r="D586" s="193" t="s">
        <v>124</v>
      </c>
      <c r="E586" s="194">
        <v>1617</v>
      </c>
      <c r="F586" s="194">
        <v>6892.0820000000003</v>
      </c>
      <c r="G586" s="194"/>
      <c r="H586" s="194">
        <v>17359.101999999999</v>
      </c>
      <c r="I586" s="194">
        <f t="shared" si="57"/>
        <v>17359.101999999999</v>
      </c>
      <c r="J586" s="194">
        <f t="shared" si="58"/>
        <v>-10467.019999999999</v>
      </c>
      <c r="K586" s="194">
        <f t="shared" si="59"/>
        <v>4262.2646876932595</v>
      </c>
      <c r="L586" s="194">
        <f t="shared" si="59"/>
        <v>0</v>
      </c>
      <c r="M586" s="194">
        <f t="shared" si="59"/>
        <v>10735.375386518243</v>
      </c>
      <c r="N586" s="194">
        <f t="shared" si="59"/>
        <v>10735.375386518243</v>
      </c>
      <c r="O586" s="194">
        <f t="shared" si="59"/>
        <v>-6473.110698824984</v>
      </c>
    </row>
    <row r="587" spans="1:15">
      <c r="A587" s="165" t="s">
        <v>252</v>
      </c>
      <c r="B587" s="165">
        <f t="shared" si="56"/>
        <v>2506</v>
      </c>
      <c r="C587" s="165" t="s">
        <v>202</v>
      </c>
      <c r="D587" s="165" t="s">
        <v>116</v>
      </c>
      <c r="E587" s="170">
        <v>1500</v>
      </c>
      <c r="F587" s="170">
        <v>7689.7259999999997</v>
      </c>
      <c r="G587" s="170"/>
      <c r="H587" s="170">
        <v>51064.997000000003</v>
      </c>
      <c r="I587" s="170">
        <f t="shared" si="57"/>
        <v>51064.997000000003</v>
      </c>
      <c r="J587" s="170">
        <f t="shared" si="58"/>
        <v>-43375.271000000001</v>
      </c>
      <c r="K587" s="170">
        <f t="shared" si="59"/>
        <v>5126.4839999999995</v>
      </c>
      <c r="L587" s="170">
        <f t="shared" si="59"/>
        <v>0</v>
      </c>
      <c r="M587" s="170">
        <f t="shared" si="59"/>
        <v>34043.331333333335</v>
      </c>
      <c r="N587" s="170">
        <f t="shared" si="59"/>
        <v>34043.331333333335</v>
      </c>
      <c r="O587" s="170">
        <f t="shared" si="59"/>
        <v>-28916.847333333331</v>
      </c>
    </row>
    <row r="588" spans="1:15">
      <c r="A588" s="193" t="s">
        <v>252</v>
      </c>
      <c r="B588" s="193">
        <f t="shared" si="56"/>
        <v>6613</v>
      </c>
      <c r="C588" s="193" t="s">
        <v>782</v>
      </c>
      <c r="D588" s="193" t="s">
        <v>146</v>
      </c>
      <c r="E588" s="194">
        <v>1410</v>
      </c>
      <c r="F588" s="194">
        <v>1716.3589999999999</v>
      </c>
      <c r="G588" s="194"/>
      <c r="H588" s="194">
        <v>70342.963000000003</v>
      </c>
      <c r="I588" s="194">
        <f t="shared" si="57"/>
        <v>70342.963000000003</v>
      </c>
      <c r="J588" s="194">
        <f t="shared" si="58"/>
        <v>-68626.604000000007</v>
      </c>
      <c r="K588" s="194">
        <f t="shared" si="59"/>
        <v>1217.2758865248225</v>
      </c>
      <c r="L588" s="194">
        <f t="shared" si="59"/>
        <v>0</v>
      </c>
      <c r="M588" s="194">
        <f t="shared" si="59"/>
        <v>49888.626241134749</v>
      </c>
      <c r="N588" s="194">
        <f t="shared" si="59"/>
        <v>49888.626241134749</v>
      </c>
      <c r="O588" s="194">
        <f t="shared" si="59"/>
        <v>-48671.350354609938</v>
      </c>
    </row>
    <row r="589" spans="1:15">
      <c r="A589" s="165" t="s">
        <v>252</v>
      </c>
      <c r="B589" s="165">
        <f t="shared" si="56"/>
        <v>8721</v>
      </c>
      <c r="C589" s="165" t="s">
        <v>204</v>
      </c>
      <c r="D589" s="165" t="s">
        <v>165</v>
      </c>
      <c r="E589" s="170">
        <v>1322</v>
      </c>
      <c r="F589" s="170">
        <v>262.64400000000001</v>
      </c>
      <c r="G589" s="170"/>
      <c r="H589" s="170">
        <v>79799.184999999998</v>
      </c>
      <c r="I589" s="170">
        <f t="shared" si="57"/>
        <v>79799.184999999998</v>
      </c>
      <c r="J589" s="170">
        <f t="shared" si="58"/>
        <v>-79536.540999999997</v>
      </c>
      <c r="K589" s="170">
        <f t="shared" si="59"/>
        <v>198.67170953101362</v>
      </c>
      <c r="L589" s="170">
        <f t="shared" si="59"/>
        <v>0</v>
      </c>
      <c r="M589" s="170">
        <f t="shared" si="59"/>
        <v>60362.469742813912</v>
      </c>
      <c r="N589" s="170">
        <f t="shared" si="59"/>
        <v>60362.469742813912</v>
      </c>
      <c r="O589" s="170">
        <f t="shared" si="59"/>
        <v>-60163.798033282903</v>
      </c>
    </row>
    <row r="590" spans="1:15">
      <c r="A590" s="193" t="s">
        <v>252</v>
      </c>
      <c r="B590" s="193">
        <f t="shared" si="56"/>
        <v>3716</v>
      </c>
      <c r="C590" s="193" t="s">
        <v>783</v>
      </c>
      <c r="D590" s="193" t="s">
        <v>778</v>
      </c>
      <c r="E590" s="194">
        <v>1266</v>
      </c>
      <c r="F590" s="194">
        <v>2426.1840000000002</v>
      </c>
      <c r="G590" s="194"/>
      <c r="H590" s="194">
        <v>38221.674999999996</v>
      </c>
      <c r="I590" s="194">
        <f t="shared" si="57"/>
        <v>38221.674999999996</v>
      </c>
      <c r="J590" s="194">
        <f t="shared" si="58"/>
        <v>-35795.490999999995</v>
      </c>
      <c r="K590" s="194">
        <f t="shared" si="59"/>
        <v>1916.4170616113745</v>
      </c>
      <c r="L590" s="194">
        <f t="shared" si="59"/>
        <v>0</v>
      </c>
      <c r="M590" s="194">
        <f t="shared" si="59"/>
        <v>30190.896524486569</v>
      </c>
      <c r="N590" s="194">
        <f t="shared" si="59"/>
        <v>30190.896524486569</v>
      </c>
      <c r="O590" s="194">
        <f t="shared" si="59"/>
        <v>-28274.479462875192</v>
      </c>
    </row>
    <row r="591" spans="1:15">
      <c r="A591" s="165" t="s">
        <v>252</v>
      </c>
      <c r="B591" s="165">
        <f t="shared" si="56"/>
        <v>5613</v>
      </c>
      <c r="C591" s="165" t="s">
        <v>784</v>
      </c>
      <c r="D591" s="165" t="s">
        <v>779</v>
      </c>
      <c r="E591" s="170">
        <v>1263</v>
      </c>
      <c r="F591" s="170">
        <v>65.346999999999994</v>
      </c>
      <c r="G591" s="170">
        <v>0</v>
      </c>
      <c r="H591" s="170">
        <v>43792.677000000003</v>
      </c>
      <c r="I591" s="170">
        <f t="shared" si="57"/>
        <v>43792.677000000003</v>
      </c>
      <c r="J591" s="170">
        <f t="shared" si="58"/>
        <v>-43727.33</v>
      </c>
      <c r="K591" s="170">
        <f t="shared" si="59"/>
        <v>51.739509105304826</v>
      </c>
      <c r="L591" s="170">
        <f t="shared" si="59"/>
        <v>0</v>
      </c>
      <c r="M591" s="170">
        <f t="shared" si="59"/>
        <v>34673.53681710214</v>
      </c>
      <c r="N591" s="170">
        <f t="shared" si="59"/>
        <v>34673.53681710214</v>
      </c>
      <c r="O591" s="170">
        <f t="shared" si="59"/>
        <v>-34621.797307996836</v>
      </c>
    </row>
    <row r="592" spans="1:15">
      <c r="A592" s="193" t="s">
        <v>252</v>
      </c>
      <c r="B592" s="193">
        <f t="shared" si="56"/>
        <v>5508</v>
      </c>
      <c r="C592" s="193" t="s">
        <v>203</v>
      </c>
      <c r="D592" s="193" t="s">
        <v>135</v>
      </c>
      <c r="E592" s="194">
        <v>1212</v>
      </c>
      <c r="F592" s="194">
        <v>2065</v>
      </c>
      <c r="G592" s="194"/>
      <c r="H592" s="194">
        <v>71581.195999999996</v>
      </c>
      <c r="I592" s="194">
        <f t="shared" si="57"/>
        <v>71581.195999999996</v>
      </c>
      <c r="J592" s="194">
        <f t="shared" si="58"/>
        <v>-69516.195999999996</v>
      </c>
      <c r="K592" s="194">
        <f t="shared" ref="K592:O623" si="60">(F592/$E592)*1000</f>
        <v>1703.795379537954</v>
      </c>
      <c r="L592" s="194">
        <f t="shared" si="60"/>
        <v>0</v>
      </c>
      <c r="M592" s="194">
        <f t="shared" si="60"/>
        <v>59060.392739273921</v>
      </c>
      <c r="N592" s="194">
        <f t="shared" si="60"/>
        <v>59060.392739273921</v>
      </c>
      <c r="O592" s="194">
        <f t="shared" si="60"/>
        <v>-57356.59735973597</v>
      </c>
    </row>
    <row r="593" spans="1:15">
      <c r="A593" s="165" t="s">
        <v>252</v>
      </c>
      <c r="B593" s="165">
        <f t="shared" si="56"/>
        <v>6513</v>
      </c>
      <c r="C593" s="165" t="s">
        <v>205</v>
      </c>
      <c r="D593" s="165" t="s">
        <v>141</v>
      </c>
      <c r="E593" s="170">
        <v>1162</v>
      </c>
      <c r="F593" s="170">
        <v>1000</v>
      </c>
      <c r="G593" s="170"/>
      <c r="H593" s="170">
        <v>15199.448</v>
      </c>
      <c r="I593" s="170">
        <f t="shared" si="57"/>
        <v>15199.448</v>
      </c>
      <c r="J593" s="170">
        <f t="shared" si="58"/>
        <v>-14199.448</v>
      </c>
      <c r="K593" s="170">
        <f t="shared" si="60"/>
        <v>860.5851979345955</v>
      </c>
      <c r="L593" s="170">
        <f t="shared" si="60"/>
        <v>0</v>
      </c>
      <c r="M593" s="170">
        <f t="shared" si="60"/>
        <v>13080.419965576591</v>
      </c>
      <c r="N593" s="170">
        <f t="shared" si="60"/>
        <v>13080.419965576591</v>
      </c>
      <c r="O593" s="170">
        <f t="shared" si="60"/>
        <v>-12219.834767641996</v>
      </c>
    </row>
    <row r="594" spans="1:15">
      <c r="A594" s="193" t="s">
        <v>252</v>
      </c>
      <c r="B594" s="193">
        <f t="shared" si="56"/>
        <v>4607</v>
      </c>
      <c r="C594" s="193" t="s">
        <v>206</v>
      </c>
      <c r="D594" s="193" t="s">
        <v>130</v>
      </c>
      <c r="E594" s="194">
        <v>1106</v>
      </c>
      <c r="F594" s="194">
        <v>26426.292000000001</v>
      </c>
      <c r="G594" s="194"/>
      <c r="H594" s="194">
        <v>107206.53700000001</v>
      </c>
      <c r="I594" s="194">
        <f t="shared" si="57"/>
        <v>107206.53700000001</v>
      </c>
      <c r="J594" s="194">
        <f t="shared" si="58"/>
        <v>-80780.24500000001</v>
      </c>
      <c r="K594" s="194">
        <f t="shared" si="60"/>
        <v>23893.573236889693</v>
      </c>
      <c r="L594" s="194">
        <f t="shared" si="60"/>
        <v>0</v>
      </c>
      <c r="M594" s="194">
        <f t="shared" si="60"/>
        <v>96931.769439421347</v>
      </c>
      <c r="N594" s="194">
        <f t="shared" si="60"/>
        <v>96931.769439421347</v>
      </c>
      <c r="O594" s="194">
        <f t="shared" si="60"/>
        <v>-73038.196202531646</v>
      </c>
    </row>
    <row r="595" spans="1:15">
      <c r="A595" s="165" t="s">
        <v>252</v>
      </c>
      <c r="B595" s="165">
        <f t="shared" si="56"/>
        <v>4100</v>
      </c>
      <c r="C595" s="165" t="s">
        <v>207</v>
      </c>
      <c r="D595" s="165" t="s">
        <v>126</v>
      </c>
      <c r="E595" s="170">
        <v>989</v>
      </c>
      <c r="F595" s="170">
        <v>2038</v>
      </c>
      <c r="G595" s="170"/>
      <c r="H595" s="170">
        <v>26499.467000000004</v>
      </c>
      <c r="I595" s="170">
        <f t="shared" si="57"/>
        <v>26499.467000000004</v>
      </c>
      <c r="J595" s="170">
        <f t="shared" si="58"/>
        <v>-24461.467000000004</v>
      </c>
      <c r="K595" s="170">
        <f t="shared" si="60"/>
        <v>2060.6673407482303</v>
      </c>
      <c r="L595" s="170">
        <f t="shared" si="60"/>
        <v>0</v>
      </c>
      <c r="M595" s="170">
        <f t="shared" si="60"/>
        <v>26794.203235591511</v>
      </c>
      <c r="N595" s="170">
        <f t="shared" si="60"/>
        <v>26794.203235591511</v>
      </c>
      <c r="O595" s="170">
        <f t="shared" si="60"/>
        <v>-24733.53589484328</v>
      </c>
    </row>
    <row r="596" spans="1:15">
      <c r="A596" s="193" t="s">
        <v>252</v>
      </c>
      <c r="B596" s="193">
        <f t="shared" si="56"/>
        <v>8508</v>
      </c>
      <c r="C596" s="193" t="s">
        <v>210</v>
      </c>
      <c r="D596" s="193" t="s">
        <v>155</v>
      </c>
      <c r="E596" s="194">
        <v>881</v>
      </c>
      <c r="F596" s="194">
        <v>0</v>
      </c>
      <c r="G596" s="194"/>
      <c r="H596" s="194">
        <v>21572.165999999997</v>
      </c>
      <c r="I596" s="194">
        <f t="shared" si="57"/>
        <v>21572.165999999997</v>
      </c>
      <c r="J596" s="194">
        <f t="shared" si="58"/>
        <v>-21572.165999999997</v>
      </c>
      <c r="K596" s="194">
        <f t="shared" si="60"/>
        <v>0</v>
      </c>
      <c r="L596" s="194">
        <f t="shared" si="60"/>
        <v>0</v>
      </c>
      <c r="M596" s="194">
        <f t="shared" si="60"/>
        <v>24485.999999999996</v>
      </c>
      <c r="N596" s="194">
        <f t="shared" si="60"/>
        <v>24485.999999999996</v>
      </c>
      <c r="O596" s="194">
        <f t="shared" si="60"/>
        <v>-24485.999999999996</v>
      </c>
    </row>
    <row r="597" spans="1:15">
      <c r="A597" s="165" t="s">
        <v>252</v>
      </c>
      <c r="B597" s="165">
        <f t="shared" si="56"/>
        <v>8710</v>
      </c>
      <c r="C597" s="165" t="s">
        <v>209</v>
      </c>
      <c r="D597" s="165" t="s">
        <v>160</v>
      </c>
      <c r="E597" s="170">
        <v>865</v>
      </c>
      <c r="F597" s="170">
        <v>0</v>
      </c>
      <c r="G597" s="170"/>
      <c r="H597" s="170">
        <v>33021.491000000002</v>
      </c>
      <c r="I597" s="170">
        <f t="shared" si="57"/>
        <v>33021.491000000002</v>
      </c>
      <c r="J597" s="170">
        <f t="shared" si="58"/>
        <v>-33021.491000000002</v>
      </c>
      <c r="K597" s="170">
        <f t="shared" si="60"/>
        <v>0</v>
      </c>
      <c r="L597" s="170">
        <f t="shared" si="60"/>
        <v>0</v>
      </c>
      <c r="M597" s="170">
        <f t="shared" si="60"/>
        <v>38175.134104046243</v>
      </c>
      <c r="N597" s="170">
        <f t="shared" si="60"/>
        <v>38175.134104046243</v>
      </c>
      <c r="O597" s="170">
        <f t="shared" si="60"/>
        <v>-38175.134104046243</v>
      </c>
    </row>
    <row r="598" spans="1:15">
      <c r="A598" s="193" t="s">
        <v>252</v>
      </c>
      <c r="B598" s="193">
        <f t="shared" si="56"/>
        <v>3709</v>
      </c>
      <c r="C598" s="193" t="s">
        <v>208</v>
      </c>
      <c r="D598" s="193" t="s">
        <v>122</v>
      </c>
      <c r="E598" s="194">
        <v>821</v>
      </c>
      <c r="F598" s="194">
        <v>3968.2300000000005</v>
      </c>
      <c r="G598" s="194"/>
      <c r="H598" s="194">
        <v>82727.065000000002</v>
      </c>
      <c r="I598" s="194">
        <f t="shared" si="57"/>
        <v>82727.065000000002</v>
      </c>
      <c r="J598" s="194">
        <f t="shared" si="58"/>
        <v>-78758.835000000006</v>
      </c>
      <c r="K598" s="194">
        <f t="shared" si="60"/>
        <v>4833.4104750304514</v>
      </c>
      <c r="L598" s="194">
        <f t="shared" si="60"/>
        <v>0</v>
      </c>
      <c r="M598" s="194">
        <f t="shared" si="60"/>
        <v>100763.78197320341</v>
      </c>
      <c r="N598" s="194">
        <f t="shared" si="60"/>
        <v>100763.78197320341</v>
      </c>
      <c r="O598" s="194">
        <f t="shared" si="60"/>
        <v>-95930.371498172972</v>
      </c>
    </row>
    <row r="599" spans="1:15">
      <c r="A599" s="165" t="s">
        <v>252</v>
      </c>
      <c r="B599" s="165">
        <f t="shared" si="56"/>
        <v>6515</v>
      </c>
      <c r="C599" s="165" t="s">
        <v>212</v>
      </c>
      <c r="D599" s="165" t="s">
        <v>142</v>
      </c>
      <c r="E599" s="170">
        <v>791</v>
      </c>
      <c r="F599" s="170">
        <v>0</v>
      </c>
      <c r="G599" s="170"/>
      <c r="H599" s="170">
        <v>55309.898999999998</v>
      </c>
      <c r="I599" s="170">
        <f t="shared" si="57"/>
        <v>55309.898999999998</v>
      </c>
      <c r="J599" s="170">
        <f t="shared" si="58"/>
        <v>-55309.898999999998</v>
      </c>
      <c r="K599" s="170">
        <f t="shared" si="60"/>
        <v>0</v>
      </c>
      <c r="L599" s="170">
        <f t="shared" si="60"/>
        <v>0</v>
      </c>
      <c r="M599" s="170">
        <f t="shared" si="60"/>
        <v>69924.018963337541</v>
      </c>
      <c r="N599" s="170">
        <f t="shared" si="60"/>
        <v>69924.018963337541</v>
      </c>
      <c r="O599" s="170">
        <f t="shared" si="60"/>
        <v>-69924.018963337541</v>
      </c>
    </row>
    <row r="600" spans="1:15">
      <c r="A600" s="193" t="s">
        <v>252</v>
      </c>
      <c r="B600" s="193">
        <f t="shared" si="56"/>
        <v>3511</v>
      </c>
      <c r="C600" s="193" t="s">
        <v>214</v>
      </c>
      <c r="D600" s="193" t="s">
        <v>120</v>
      </c>
      <c r="E600" s="194">
        <v>727</v>
      </c>
      <c r="F600" s="194">
        <v>0</v>
      </c>
      <c r="G600" s="194"/>
      <c r="H600" s="194">
        <v>29426.785000000003</v>
      </c>
      <c r="I600" s="194">
        <f t="shared" si="57"/>
        <v>29426.785000000003</v>
      </c>
      <c r="J600" s="194">
        <f t="shared" si="58"/>
        <v>-29426.785000000003</v>
      </c>
      <c r="K600" s="194">
        <f t="shared" si="60"/>
        <v>0</v>
      </c>
      <c r="L600" s="194">
        <f t="shared" si="60"/>
        <v>0</v>
      </c>
      <c r="M600" s="194">
        <f t="shared" si="60"/>
        <v>40477.008253094915</v>
      </c>
      <c r="N600" s="194">
        <f t="shared" si="60"/>
        <v>40477.008253094915</v>
      </c>
      <c r="O600" s="194">
        <f t="shared" si="60"/>
        <v>-40477.008253094915</v>
      </c>
    </row>
    <row r="601" spans="1:15">
      <c r="A601" s="165" t="s">
        <v>252</v>
      </c>
      <c r="B601" s="165">
        <f t="shared" si="56"/>
        <v>8722</v>
      </c>
      <c r="C601" s="165" t="s">
        <v>211</v>
      </c>
      <c r="D601" s="165" t="s">
        <v>166</v>
      </c>
      <c r="E601" s="170">
        <v>699</v>
      </c>
      <c r="F601" s="170">
        <v>8941.7800000000007</v>
      </c>
      <c r="G601" s="170">
        <v>312.19599999999997</v>
      </c>
      <c r="H601" s="170">
        <v>15112.858999999999</v>
      </c>
      <c r="I601" s="170">
        <f t="shared" si="57"/>
        <v>15425.054999999998</v>
      </c>
      <c r="J601" s="170">
        <f t="shared" si="58"/>
        <v>-6483.2749999999978</v>
      </c>
      <c r="K601" s="170">
        <f t="shared" si="60"/>
        <v>12792.246065808298</v>
      </c>
      <c r="L601" s="170">
        <f t="shared" si="60"/>
        <v>446.63233190271814</v>
      </c>
      <c r="M601" s="170">
        <f t="shared" si="60"/>
        <v>21620.685264663804</v>
      </c>
      <c r="N601" s="170">
        <f t="shared" si="60"/>
        <v>22067.317596566521</v>
      </c>
      <c r="O601" s="170">
        <f t="shared" si="60"/>
        <v>-9275.0715307582232</v>
      </c>
    </row>
    <row r="602" spans="1:15">
      <c r="A602" s="193" t="s">
        <v>252</v>
      </c>
      <c r="B602" s="193">
        <f t="shared" si="56"/>
        <v>7502</v>
      </c>
      <c r="C602" s="193" t="s">
        <v>213</v>
      </c>
      <c r="D602" s="193" t="s">
        <v>150</v>
      </c>
      <c r="E602" s="194">
        <v>650</v>
      </c>
      <c r="F602" s="194">
        <v>1670.8000000000002</v>
      </c>
      <c r="G602" s="194"/>
      <c r="H602" s="194">
        <v>49221.987999999998</v>
      </c>
      <c r="I602" s="194">
        <f t="shared" si="57"/>
        <v>49221.987999999998</v>
      </c>
      <c r="J602" s="194">
        <f t="shared" si="58"/>
        <v>-47551.187999999995</v>
      </c>
      <c r="K602" s="194">
        <f t="shared" si="60"/>
        <v>2570.461538461539</v>
      </c>
      <c r="L602" s="194">
        <f t="shared" si="60"/>
        <v>0</v>
      </c>
      <c r="M602" s="194">
        <f t="shared" si="60"/>
        <v>75726.13538461538</v>
      </c>
      <c r="N602" s="194">
        <f t="shared" si="60"/>
        <v>75726.13538461538</v>
      </c>
      <c r="O602" s="194">
        <f t="shared" si="60"/>
        <v>-73155.673846153833</v>
      </c>
    </row>
    <row r="603" spans="1:15">
      <c r="A603" s="165" t="s">
        <v>252</v>
      </c>
      <c r="B603" s="165">
        <f t="shared" si="56"/>
        <v>3811</v>
      </c>
      <c r="C603" s="165" t="s">
        <v>216</v>
      </c>
      <c r="D603" s="165" t="s">
        <v>125</v>
      </c>
      <c r="E603" s="170">
        <v>642</v>
      </c>
      <c r="F603" s="170">
        <v>5000</v>
      </c>
      <c r="G603" s="170"/>
      <c r="H603" s="170">
        <v>15639.545</v>
      </c>
      <c r="I603" s="170">
        <f t="shared" si="57"/>
        <v>15639.545</v>
      </c>
      <c r="J603" s="170">
        <f t="shared" si="58"/>
        <v>-10639.545</v>
      </c>
      <c r="K603" s="170">
        <f t="shared" si="60"/>
        <v>7788.1619937694704</v>
      </c>
      <c r="L603" s="170">
        <f t="shared" si="60"/>
        <v>0</v>
      </c>
      <c r="M603" s="170">
        <f t="shared" si="60"/>
        <v>24360.66199376947</v>
      </c>
      <c r="N603" s="170">
        <f t="shared" si="60"/>
        <v>24360.66199376947</v>
      </c>
      <c r="O603" s="170">
        <f t="shared" si="60"/>
        <v>-16572.5</v>
      </c>
    </row>
    <row r="604" spans="1:15">
      <c r="A604" s="193" t="s">
        <v>252</v>
      </c>
      <c r="B604" s="193">
        <f t="shared" si="56"/>
        <v>8509</v>
      </c>
      <c r="C604" s="193" t="s">
        <v>215</v>
      </c>
      <c r="D604" s="193" t="s">
        <v>156</v>
      </c>
      <c r="E604" s="194">
        <v>620</v>
      </c>
      <c r="F604" s="194">
        <v>0</v>
      </c>
      <c r="G604" s="194"/>
      <c r="H604" s="194">
        <v>15146.17</v>
      </c>
      <c r="I604" s="194">
        <f t="shared" si="57"/>
        <v>15146.17</v>
      </c>
      <c r="J604" s="194">
        <f t="shared" si="58"/>
        <v>-15146.17</v>
      </c>
      <c r="K604" s="194">
        <f t="shared" si="60"/>
        <v>0</v>
      </c>
      <c r="L604" s="194">
        <f t="shared" si="60"/>
        <v>0</v>
      </c>
      <c r="M604" s="194">
        <f t="shared" si="60"/>
        <v>24429.306451612902</v>
      </c>
      <c r="N604" s="194">
        <f t="shared" si="60"/>
        <v>24429.306451612902</v>
      </c>
      <c r="O604" s="194">
        <f t="shared" si="60"/>
        <v>-24429.306451612902</v>
      </c>
    </row>
    <row r="605" spans="1:15">
      <c r="A605" s="165" t="s">
        <v>252</v>
      </c>
      <c r="B605" s="165">
        <f t="shared" si="56"/>
        <v>8720</v>
      </c>
      <c r="C605" s="165" t="s">
        <v>217</v>
      </c>
      <c r="D605" s="165" t="s">
        <v>164</v>
      </c>
      <c r="E605" s="170">
        <v>591</v>
      </c>
      <c r="F605" s="170">
        <v>6331.1910000000007</v>
      </c>
      <c r="G605" s="170"/>
      <c r="H605" s="170">
        <v>33789</v>
      </c>
      <c r="I605" s="170">
        <f t="shared" si="57"/>
        <v>33789</v>
      </c>
      <c r="J605" s="170">
        <f t="shared" si="58"/>
        <v>-27457.809000000001</v>
      </c>
      <c r="K605" s="170">
        <f t="shared" si="60"/>
        <v>10712.675126903556</v>
      </c>
      <c r="L605" s="170">
        <f t="shared" si="60"/>
        <v>0</v>
      </c>
      <c r="M605" s="170">
        <f t="shared" si="60"/>
        <v>57172.588832487309</v>
      </c>
      <c r="N605" s="170">
        <f t="shared" si="60"/>
        <v>57172.588832487309</v>
      </c>
      <c r="O605" s="170">
        <f t="shared" si="60"/>
        <v>-46459.913705583756</v>
      </c>
    </row>
    <row r="606" spans="1:15">
      <c r="A606" s="193" t="s">
        <v>252</v>
      </c>
      <c r="B606" s="193">
        <f t="shared" si="56"/>
        <v>6710</v>
      </c>
      <c r="C606" s="193" t="s">
        <v>785</v>
      </c>
      <c r="D606" s="193" t="s">
        <v>147</v>
      </c>
      <c r="E606" s="194">
        <v>540</v>
      </c>
      <c r="F606" s="194">
        <v>0</v>
      </c>
      <c r="G606" s="194"/>
      <c r="H606" s="194">
        <v>49539.027999999998</v>
      </c>
      <c r="I606" s="194">
        <f t="shared" si="57"/>
        <v>49539.027999999998</v>
      </c>
      <c r="J606" s="194">
        <f t="shared" si="58"/>
        <v>-49539.027999999998</v>
      </c>
      <c r="K606" s="194">
        <f t="shared" si="60"/>
        <v>0</v>
      </c>
      <c r="L606" s="194">
        <f t="shared" si="60"/>
        <v>0</v>
      </c>
      <c r="M606" s="194">
        <f t="shared" si="60"/>
        <v>91738.940740740742</v>
      </c>
      <c r="N606" s="194">
        <f t="shared" si="60"/>
        <v>91738.940740740742</v>
      </c>
      <c r="O606" s="194">
        <f t="shared" si="60"/>
        <v>-91738.940740740742</v>
      </c>
    </row>
    <row r="607" spans="1:15">
      <c r="A607" s="165" t="s">
        <v>252</v>
      </c>
      <c r="B607" s="165">
        <f t="shared" si="56"/>
        <v>8719</v>
      </c>
      <c r="C607" s="165" t="s">
        <v>218</v>
      </c>
      <c r="D607" s="165" t="s">
        <v>163</v>
      </c>
      <c r="E607" s="170">
        <v>539</v>
      </c>
      <c r="F607" s="170">
        <v>2516.694</v>
      </c>
      <c r="G607" s="170"/>
      <c r="H607" s="170">
        <v>57970.296000000002</v>
      </c>
      <c r="I607" s="170">
        <f t="shared" si="57"/>
        <v>57970.296000000002</v>
      </c>
      <c r="J607" s="170">
        <f t="shared" si="58"/>
        <v>-55453.601999999999</v>
      </c>
      <c r="K607" s="170">
        <f t="shared" si="60"/>
        <v>4669.1910946196667</v>
      </c>
      <c r="L607" s="170">
        <f t="shared" si="60"/>
        <v>0</v>
      </c>
      <c r="M607" s="170">
        <f t="shared" si="60"/>
        <v>107551.56957328385</v>
      </c>
      <c r="N607" s="170">
        <f t="shared" si="60"/>
        <v>107551.56957328385</v>
      </c>
      <c r="O607" s="170">
        <f t="shared" si="60"/>
        <v>-102882.37847866419</v>
      </c>
    </row>
    <row r="608" spans="1:15">
      <c r="A608" s="193" t="s">
        <v>252</v>
      </c>
      <c r="B608" s="193">
        <f t="shared" si="56"/>
        <v>6601</v>
      </c>
      <c r="C608" s="193" t="s">
        <v>220</v>
      </c>
      <c r="D608" s="193" t="s">
        <v>143</v>
      </c>
      <c r="E608" s="194">
        <v>491</v>
      </c>
      <c r="F608" s="194">
        <v>0</v>
      </c>
      <c r="G608" s="194"/>
      <c r="H608" s="194">
        <v>30294.240000000002</v>
      </c>
      <c r="I608" s="194">
        <f t="shared" si="57"/>
        <v>30294.240000000002</v>
      </c>
      <c r="J608" s="194">
        <f t="shared" si="58"/>
        <v>-30294.240000000002</v>
      </c>
      <c r="K608" s="194">
        <f t="shared" si="60"/>
        <v>0</v>
      </c>
      <c r="L608" s="194">
        <f t="shared" si="60"/>
        <v>0</v>
      </c>
      <c r="M608" s="194">
        <f t="shared" si="60"/>
        <v>61699.063136456214</v>
      </c>
      <c r="N608" s="194">
        <f t="shared" si="60"/>
        <v>61699.063136456214</v>
      </c>
      <c r="O608" s="194">
        <f t="shared" si="60"/>
        <v>-61699.063136456214</v>
      </c>
    </row>
    <row r="609" spans="1:15">
      <c r="A609" s="165" t="s">
        <v>252</v>
      </c>
      <c r="B609" s="165">
        <f t="shared" si="56"/>
        <v>5609</v>
      </c>
      <c r="C609" s="165" t="s">
        <v>219</v>
      </c>
      <c r="D609" s="165" t="s">
        <v>136</v>
      </c>
      <c r="E609" s="170">
        <v>457</v>
      </c>
      <c r="F609" s="170">
        <v>1046.556</v>
      </c>
      <c r="G609" s="170"/>
      <c r="H609" s="170">
        <v>10894.844999999998</v>
      </c>
      <c r="I609" s="170">
        <f t="shared" si="57"/>
        <v>10894.844999999998</v>
      </c>
      <c r="J609" s="170">
        <f t="shared" si="58"/>
        <v>-9848.288999999997</v>
      </c>
      <c r="K609" s="170">
        <f t="shared" si="60"/>
        <v>2290.0568927789936</v>
      </c>
      <c r="L609" s="170">
        <f t="shared" si="60"/>
        <v>0</v>
      </c>
      <c r="M609" s="170">
        <f t="shared" si="60"/>
        <v>23839.923413566732</v>
      </c>
      <c r="N609" s="170">
        <f t="shared" si="60"/>
        <v>23839.923413566732</v>
      </c>
      <c r="O609" s="170">
        <f t="shared" si="60"/>
        <v>-21549.866520787738</v>
      </c>
    </row>
    <row r="610" spans="1:15">
      <c r="A610" s="193" t="s">
        <v>252</v>
      </c>
      <c r="B610" s="193">
        <f t="shared" si="56"/>
        <v>4911</v>
      </c>
      <c r="C610" s="193" t="s">
        <v>221</v>
      </c>
      <c r="D610" s="193" t="s">
        <v>134</v>
      </c>
      <c r="E610" s="194">
        <v>414</v>
      </c>
      <c r="F610" s="194">
        <v>1031.931</v>
      </c>
      <c r="G610" s="194"/>
      <c r="H610" s="194">
        <v>17906.580999999998</v>
      </c>
      <c r="I610" s="194">
        <f t="shared" si="57"/>
        <v>17906.580999999998</v>
      </c>
      <c r="J610" s="194">
        <f t="shared" si="58"/>
        <v>-16874.649999999998</v>
      </c>
      <c r="K610" s="194">
        <f t="shared" si="60"/>
        <v>2492.5869565217395</v>
      </c>
      <c r="L610" s="194">
        <f t="shared" si="60"/>
        <v>0</v>
      </c>
      <c r="M610" s="194">
        <f t="shared" si="60"/>
        <v>43252.611111111109</v>
      </c>
      <c r="N610" s="194">
        <f t="shared" si="60"/>
        <v>43252.611111111109</v>
      </c>
      <c r="O610" s="194">
        <f t="shared" si="60"/>
        <v>-40760.024154589366</v>
      </c>
    </row>
    <row r="611" spans="1:15">
      <c r="A611" s="165" t="s">
        <v>252</v>
      </c>
      <c r="B611" s="165">
        <f t="shared" si="56"/>
        <v>6602</v>
      </c>
      <c r="C611" s="165" t="s">
        <v>222</v>
      </c>
      <c r="D611" s="165" t="s">
        <v>144</v>
      </c>
      <c r="E611" s="170">
        <v>396</v>
      </c>
      <c r="F611" s="170">
        <v>0</v>
      </c>
      <c r="G611" s="170"/>
      <c r="H611" s="170">
        <v>19807.721000000001</v>
      </c>
      <c r="I611" s="170">
        <f t="shared" si="57"/>
        <v>19807.721000000001</v>
      </c>
      <c r="J611" s="170">
        <f t="shared" si="58"/>
        <v>-19807.721000000001</v>
      </c>
      <c r="K611" s="170">
        <f t="shared" si="60"/>
        <v>0</v>
      </c>
      <c r="L611" s="170">
        <f t="shared" si="60"/>
        <v>0</v>
      </c>
      <c r="M611" s="170">
        <f t="shared" si="60"/>
        <v>50019.497474747484</v>
      </c>
      <c r="N611" s="170">
        <f t="shared" si="60"/>
        <v>50019.497474747484</v>
      </c>
      <c r="O611" s="170">
        <f t="shared" si="60"/>
        <v>-50019.497474747484</v>
      </c>
    </row>
    <row r="612" spans="1:15">
      <c r="A612" s="193" t="s">
        <v>252</v>
      </c>
      <c r="B612" s="193">
        <f t="shared" si="56"/>
        <v>8610</v>
      </c>
      <c r="C612" s="193" t="s">
        <v>223</v>
      </c>
      <c r="D612" s="193" t="s">
        <v>157</v>
      </c>
      <c r="E612" s="194">
        <v>293</v>
      </c>
      <c r="F612" s="194">
        <v>875.96199999999999</v>
      </c>
      <c r="G612" s="194"/>
      <c r="H612" s="194">
        <v>20968.511000000002</v>
      </c>
      <c r="I612" s="194">
        <f t="shared" si="57"/>
        <v>20968.511000000002</v>
      </c>
      <c r="J612" s="194">
        <f t="shared" si="58"/>
        <v>-20092.549000000003</v>
      </c>
      <c r="K612" s="194">
        <f t="shared" si="60"/>
        <v>2989.6313993174058</v>
      </c>
      <c r="L612" s="194">
        <f t="shared" si="60"/>
        <v>0</v>
      </c>
      <c r="M612" s="194">
        <f t="shared" si="60"/>
        <v>71564.883959044382</v>
      </c>
      <c r="N612" s="194">
        <f t="shared" si="60"/>
        <v>71564.883959044382</v>
      </c>
      <c r="O612" s="194">
        <f t="shared" si="60"/>
        <v>-68575.252559726971</v>
      </c>
    </row>
    <row r="613" spans="1:15">
      <c r="A613" s="165" t="s">
        <v>252</v>
      </c>
      <c r="B613" s="165">
        <f t="shared" si="56"/>
        <v>1606</v>
      </c>
      <c r="C613" s="165" t="s">
        <v>225</v>
      </c>
      <c r="D613" s="165" t="s">
        <v>113</v>
      </c>
      <c r="E613" s="170">
        <v>269</v>
      </c>
      <c r="F613" s="170">
        <v>0</v>
      </c>
      <c r="G613" s="170"/>
      <c r="H613" s="170">
        <v>5732.3620000000001</v>
      </c>
      <c r="I613" s="170">
        <f t="shared" si="57"/>
        <v>5732.3620000000001</v>
      </c>
      <c r="J613" s="170">
        <f t="shared" si="58"/>
        <v>-5732.3620000000001</v>
      </c>
      <c r="K613" s="170">
        <f t="shared" si="60"/>
        <v>0</v>
      </c>
      <c r="L613" s="170">
        <f t="shared" si="60"/>
        <v>0</v>
      </c>
      <c r="M613" s="170">
        <f t="shared" si="60"/>
        <v>21309.89591078067</v>
      </c>
      <c r="N613" s="170">
        <f t="shared" si="60"/>
        <v>21309.89591078067</v>
      </c>
      <c r="O613" s="170">
        <f t="shared" si="60"/>
        <v>-21309.89591078067</v>
      </c>
    </row>
    <row r="614" spans="1:15">
      <c r="A614" s="193" t="s">
        <v>252</v>
      </c>
      <c r="B614" s="193">
        <f t="shared" si="56"/>
        <v>4604</v>
      </c>
      <c r="C614" s="193" t="s">
        <v>224</v>
      </c>
      <c r="D614" s="193" t="s">
        <v>129</v>
      </c>
      <c r="E614" s="194">
        <v>250</v>
      </c>
      <c r="F614" s="194">
        <v>0</v>
      </c>
      <c r="G614" s="194"/>
      <c r="H614" s="194">
        <v>14771.344000000001</v>
      </c>
      <c r="I614" s="194">
        <f t="shared" si="57"/>
        <v>14771.344000000001</v>
      </c>
      <c r="J614" s="194">
        <f t="shared" si="58"/>
        <v>-14771.344000000001</v>
      </c>
      <c r="K614" s="194">
        <f t="shared" si="60"/>
        <v>0</v>
      </c>
      <c r="L614" s="194">
        <f t="shared" si="60"/>
        <v>0</v>
      </c>
      <c r="M614" s="194">
        <f t="shared" si="60"/>
        <v>59085.376000000004</v>
      </c>
      <c r="N614" s="194">
        <f t="shared" si="60"/>
        <v>59085.376000000004</v>
      </c>
      <c r="O614" s="194">
        <f t="shared" si="60"/>
        <v>-59085.376000000004</v>
      </c>
    </row>
    <row r="615" spans="1:15">
      <c r="A615" s="165" t="s">
        <v>252</v>
      </c>
      <c r="B615" s="165">
        <f t="shared" si="56"/>
        <v>4502</v>
      </c>
      <c r="C615" s="165" t="s">
        <v>226</v>
      </c>
      <c r="D615" s="165" t="s">
        <v>128</v>
      </c>
      <c r="E615" s="170">
        <v>236</v>
      </c>
      <c r="F615" s="170">
        <v>3917.808</v>
      </c>
      <c r="G615" s="170"/>
      <c r="H615" s="170">
        <v>9406.14</v>
      </c>
      <c r="I615" s="170">
        <f t="shared" si="57"/>
        <v>9406.14</v>
      </c>
      <c r="J615" s="170">
        <f t="shared" si="58"/>
        <v>-5488.3319999999994</v>
      </c>
      <c r="K615" s="170">
        <f t="shared" si="60"/>
        <v>16600.881355932201</v>
      </c>
      <c r="L615" s="170">
        <f t="shared" si="60"/>
        <v>0</v>
      </c>
      <c r="M615" s="170">
        <f t="shared" si="60"/>
        <v>39856.52542372881</v>
      </c>
      <c r="N615" s="170">
        <f t="shared" si="60"/>
        <v>39856.52542372881</v>
      </c>
      <c r="O615" s="170">
        <f t="shared" si="60"/>
        <v>-23255.644067796609</v>
      </c>
    </row>
    <row r="616" spans="1:15">
      <c r="A616" s="193" t="s">
        <v>252</v>
      </c>
      <c r="B616" s="193">
        <f t="shared" si="56"/>
        <v>4803</v>
      </c>
      <c r="C616" s="193" t="s">
        <v>227</v>
      </c>
      <c r="D616" s="193" t="s">
        <v>131</v>
      </c>
      <c r="E616" s="194">
        <v>219</v>
      </c>
      <c r="F616" s="194">
        <v>588.02599999999995</v>
      </c>
      <c r="G616" s="194"/>
      <c r="H616" s="194">
        <v>13638.162</v>
      </c>
      <c r="I616" s="194">
        <f t="shared" si="57"/>
        <v>13638.162</v>
      </c>
      <c r="J616" s="194">
        <f t="shared" si="58"/>
        <v>-13050.136</v>
      </c>
      <c r="K616" s="194">
        <f t="shared" si="60"/>
        <v>2685.050228310502</v>
      </c>
      <c r="L616" s="194">
        <f t="shared" si="60"/>
        <v>0</v>
      </c>
      <c r="M616" s="194">
        <f t="shared" si="60"/>
        <v>62274.71232876712</v>
      </c>
      <c r="N616" s="194">
        <f t="shared" si="60"/>
        <v>62274.71232876712</v>
      </c>
      <c r="O616" s="194">
        <f t="shared" si="60"/>
        <v>-59589.662100456619</v>
      </c>
    </row>
    <row r="617" spans="1:15">
      <c r="A617" s="165" t="s">
        <v>252</v>
      </c>
      <c r="B617" s="165">
        <f t="shared" si="56"/>
        <v>3713</v>
      </c>
      <c r="C617" s="165" t="s">
        <v>228</v>
      </c>
      <c r="D617" s="165" t="s">
        <v>123</v>
      </c>
      <c r="E617" s="170">
        <v>123</v>
      </c>
      <c r="F617" s="170">
        <v>50</v>
      </c>
      <c r="G617" s="170"/>
      <c r="H617" s="170">
        <v>216</v>
      </c>
      <c r="I617" s="170">
        <f t="shared" si="57"/>
        <v>216</v>
      </c>
      <c r="J617" s="170">
        <f t="shared" si="58"/>
        <v>-166</v>
      </c>
      <c r="K617" s="170">
        <f t="shared" si="60"/>
        <v>406.5040650406504</v>
      </c>
      <c r="L617" s="170">
        <f t="shared" si="60"/>
        <v>0</v>
      </c>
      <c r="M617" s="170">
        <f t="shared" si="60"/>
        <v>1756.0975609756097</v>
      </c>
      <c r="N617" s="170">
        <f t="shared" si="60"/>
        <v>1756.0975609756097</v>
      </c>
      <c r="O617" s="170">
        <f t="shared" si="60"/>
        <v>-1349.5934959349593</v>
      </c>
    </row>
    <row r="618" spans="1:15">
      <c r="A618" s="193" t="s">
        <v>252</v>
      </c>
      <c r="B618" s="193">
        <f t="shared" si="56"/>
        <v>4902</v>
      </c>
      <c r="C618" s="193" t="s">
        <v>229</v>
      </c>
      <c r="D618" s="193" t="s">
        <v>133</v>
      </c>
      <c r="E618" s="194">
        <v>104</v>
      </c>
      <c r="F618" s="194">
        <v>0</v>
      </c>
      <c r="G618" s="194"/>
      <c r="H618" s="194">
        <v>1723.3180000000002</v>
      </c>
      <c r="I618" s="194">
        <f t="shared" si="57"/>
        <v>1723.3180000000002</v>
      </c>
      <c r="J618" s="194">
        <f t="shared" si="58"/>
        <v>-1723.3180000000002</v>
      </c>
      <c r="K618" s="194">
        <f t="shared" si="60"/>
        <v>0</v>
      </c>
      <c r="L618" s="194">
        <f t="shared" si="60"/>
        <v>0</v>
      </c>
      <c r="M618" s="194">
        <f t="shared" si="60"/>
        <v>16570.365384615387</v>
      </c>
      <c r="N618" s="194">
        <f t="shared" si="60"/>
        <v>16570.365384615387</v>
      </c>
      <c r="O618" s="194">
        <f t="shared" si="60"/>
        <v>-16570.365384615387</v>
      </c>
    </row>
    <row r="619" spans="1:15">
      <c r="A619" s="165" t="s">
        <v>252</v>
      </c>
      <c r="B619" s="165">
        <f t="shared" si="56"/>
        <v>7505</v>
      </c>
      <c r="C619" s="165" t="s">
        <v>230</v>
      </c>
      <c r="D619" s="165" t="s">
        <v>151</v>
      </c>
      <c r="E619" s="170">
        <v>95</v>
      </c>
      <c r="F619" s="170">
        <v>4000</v>
      </c>
      <c r="G619" s="170"/>
      <c r="H619" s="170">
        <v>35053.433000000005</v>
      </c>
      <c r="I619" s="170">
        <f t="shared" si="57"/>
        <v>35053.433000000005</v>
      </c>
      <c r="J619" s="170">
        <f t="shared" si="58"/>
        <v>-31053.433000000005</v>
      </c>
      <c r="K619" s="170">
        <f t="shared" si="60"/>
        <v>42105.26315789474</v>
      </c>
      <c r="L619" s="170">
        <f t="shared" si="60"/>
        <v>0</v>
      </c>
      <c r="M619" s="170">
        <f t="shared" si="60"/>
        <v>368983.50526315795</v>
      </c>
      <c r="N619" s="170">
        <f t="shared" si="60"/>
        <v>368983.50526315795</v>
      </c>
      <c r="O619" s="170">
        <f t="shared" si="60"/>
        <v>-326878.24210526323</v>
      </c>
    </row>
    <row r="620" spans="1:15">
      <c r="A620" s="193" t="s">
        <v>252</v>
      </c>
      <c r="B620" s="193">
        <f t="shared" si="56"/>
        <v>5611</v>
      </c>
      <c r="C620" s="193" t="s">
        <v>231</v>
      </c>
      <c r="D620" s="193" t="s">
        <v>137</v>
      </c>
      <c r="E620" s="194">
        <v>86</v>
      </c>
      <c r="F620" s="194">
        <v>3000</v>
      </c>
      <c r="G620" s="194"/>
      <c r="H620" s="194">
        <v>4037</v>
      </c>
      <c r="I620" s="194">
        <f t="shared" si="57"/>
        <v>4037</v>
      </c>
      <c r="J620" s="194">
        <f t="shared" si="58"/>
        <v>-1037</v>
      </c>
      <c r="K620" s="194">
        <f t="shared" si="60"/>
        <v>34883.720930232557</v>
      </c>
      <c r="L620" s="194">
        <f t="shared" si="60"/>
        <v>0</v>
      </c>
      <c r="M620" s="194">
        <f t="shared" si="60"/>
        <v>46941.860465116275</v>
      </c>
      <c r="N620" s="194">
        <f t="shared" si="60"/>
        <v>46941.860465116275</v>
      </c>
      <c r="O620" s="194">
        <f t="shared" si="60"/>
        <v>-12058.13953488372</v>
      </c>
    </row>
    <row r="621" spans="1:15">
      <c r="A621" s="165" t="s">
        <v>252</v>
      </c>
      <c r="B621" s="165">
        <f t="shared" si="56"/>
        <v>4901</v>
      </c>
      <c r="C621" s="165" t="s">
        <v>234</v>
      </c>
      <c r="D621" s="165" t="s">
        <v>132</v>
      </c>
      <c r="E621" s="170">
        <v>53</v>
      </c>
      <c r="F621" s="170">
        <v>764</v>
      </c>
      <c r="G621" s="170"/>
      <c r="H621" s="170">
        <v>1455</v>
      </c>
      <c r="I621" s="170">
        <f t="shared" si="57"/>
        <v>1455</v>
      </c>
      <c r="J621" s="170">
        <f t="shared" si="58"/>
        <v>-691</v>
      </c>
      <c r="K621" s="170">
        <f t="shared" si="60"/>
        <v>14415.094339622641</v>
      </c>
      <c r="L621" s="170">
        <f t="shared" si="60"/>
        <v>0</v>
      </c>
      <c r="M621" s="170">
        <f t="shared" si="60"/>
        <v>27452.830188679247</v>
      </c>
      <c r="N621" s="170">
        <f t="shared" si="60"/>
        <v>27452.830188679247</v>
      </c>
      <c r="O621" s="170">
        <f t="shared" si="60"/>
        <v>-13037.735849056604</v>
      </c>
    </row>
    <row r="622" spans="1:15">
      <c r="A622" s="193" t="s">
        <v>252</v>
      </c>
      <c r="B622" s="193">
        <f t="shared" si="56"/>
        <v>3506</v>
      </c>
      <c r="C622" s="193" t="s">
        <v>232</v>
      </c>
      <c r="D622" s="193" t="s">
        <v>119</v>
      </c>
      <c r="E622" s="194">
        <v>52</v>
      </c>
      <c r="F622" s="194">
        <v>1000</v>
      </c>
      <c r="G622" s="194"/>
      <c r="H622" s="194">
        <v>1564.8590000000002</v>
      </c>
      <c r="I622" s="194">
        <f t="shared" si="57"/>
        <v>1564.8590000000002</v>
      </c>
      <c r="J622" s="194">
        <f t="shared" si="58"/>
        <v>-564.85900000000015</v>
      </c>
      <c r="K622" s="194">
        <f t="shared" si="60"/>
        <v>19230.76923076923</v>
      </c>
      <c r="L622" s="194">
        <f t="shared" si="60"/>
        <v>0</v>
      </c>
      <c r="M622" s="194">
        <f t="shared" si="60"/>
        <v>30093.442307692309</v>
      </c>
      <c r="N622" s="194">
        <f t="shared" si="60"/>
        <v>30093.442307692309</v>
      </c>
      <c r="O622" s="194">
        <f t="shared" si="60"/>
        <v>-10862.67307692308</v>
      </c>
    </row>
    <row r="623" spans="1:15">
      <c r="A623" s="165" t="s">
        <v>252</v>
      </c>
      <c r="B623" s="165">
        <f t="shared" si="56"/>
        <v>6611</v>
      </c>
      <c r="C623" s="165" t="s">
        <v>233</v>
      </c>
      <c r="D623" s="165" t="s">
        <v>145</v>
      </c>
      <c r="E623" s="170">
        <v>52</v>
      </c>
      <c r="F623" s="170">
        <v>0</v>
      </c>
      <c r="G623" s="170"/>
      <c r="H623" s="170">
        <v>1333</v>
      </c>
      <c r="I623" s="170">
        <f t="shared" si="57"/>
        <v>1333</v>
      </c>
      <c r="J623" s="170">
        <f t="shared" si="58"/>
        <v>-1333</v>
      </c>
      <c r="K623" s="170">
        <f t="shared" si="60"/>
        <v>0</v>
      </c>
      <c r="L623" s="170">
        <f t="shared" si="60"/>
        <v>0</v>
      </c>
      <c r="M623" s="170">
        <f t="shared" si="60"/>
        <v>25634.615384615383</v>
      </c>
      <c r="N623" s="170">
        <f t="shared" si="60"/>
        <v>25634.615384615383</v>
      </c>
      <c r="O623" s="170">
        <f t="shared" si="60"/>
        <v>-25634.615384615383</v>
      </c>
    </row>
    <row r="624" spans="1:15"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</row>
    <row r="625" spans="1:15" s="177" customFormat="1">
      <c r="E625" s="178">
        <f>SUM(E560:E623)</f>
        <v>383726</v>
      </c>
      <c r="F625" s="178">
        <f t="shared" ref="F625:J625" si="61">SUM(F560:F623)</f>
        <v>1460933.51</v>
      </c>
      <c r="G625" s="178">
        <f t="shared" si="61"/>
        <v>818749.41299999994</v>
      </c>
      <c r="H625" s="178">
        <f t="shared" si="61"/>
        <v>23976483.510000013</v>
      </c>
      <c r="I625" s="178">
        <f t="shared" si="61"/>
        <v>24795232.923000012</v>
      </c>
      <c r="J625" s="178">
        <f t="shared" si="61"/>
        <v>-23334299.413000003</v>
      </c>
      <c r="K625" s="178">
        <f t="shared" ref="K625:O625" si="62">(F625/$E625)*1000</f>
        <v>3807.2309668878311</v>
      </c>
      <c r="L625" s="178">
        <f t="shared" si="62"/>
        <v>2133.6824009840352</v>
      </c>
      <c r="M625" s="178">
        <f t="shared" si="62"/>
        <v>62483.343609763251</v>
      </c>
      <c r="N625" s="178">
        <f t="shared" si="62"/>
        <v>64617.026010747279</v>
      </c>
      <c r="O625" s="178">
        <f t="shared" si="62"/>
        <v>-60809.795043859427</v>
      </c>
    </row>
    <row r="626" spans="1:15"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</row>
    <row r="627" spans="1:15">
      <c r="D627" s="22" t="s">
        <v>80</v>
      </c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</row>
    <row r="628" spans="1:15">
      <c r="D628" s="30" t="s">
        <v>168</v>
      </c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</row>
    <row r="629" spans="1:15">
      <c r="A629" s="193" t="s">
        <v>253</v>
      </c>
      <c r="B629" s="193">
        <f t="shared" ref="B629:B692" si="63">(LEFT(C629,4))*1</f>
        <v>0</v>
      </c>
      <c r="C629" s="193" t="s">
        <v>178</v>
      </c>
      <c r="D629" s="193" t="s">
        <v>9</v>
      </c>
      <c r="E629" s="194">
        <v>136894</v>
      </c>
      <c r="F629" s="194">
        <v>232747.83199999999</v>
      </c>
      <c r="G629" s="194">
        <v>591401.73</v>
      </c>
      <c r="H629" s="194">
        <v>2710711.5109999999</v>
      </c>
      <c r="I629" s="194">
        <f t="shared" ref="I629:I692" si="64">G629+H629</f>
        <v>3302113.2409999999</v>
      </c>
      <c r="J629" s="194">
        <f t="shared" ref="J629:J692" si="65">F629-I629</f>
        <v>-3069365.409</v>
      </c>
      <c r="K629" s="194">
        <f t="shared" ref="K629:O660" si="66">(F629/$E629)*1000</f>
        <v>1700.2047715750873</v>
      </c>
      <c r="L629" s="194">
        <f t="shared" si="66"/>
        <v>4320.1435417184093</v>
      </c>
      <c r="M629" s="194">
        <f t="shared" si="66"/>
        <v>19801.536305462618</v>
      </c>
      <c r="N629" s="194">
        <f t="shared" si="66"/>
        <v>24121.679847181033</v>
      </c>
      <c r="O629" s="194">
        <f t="shared" si="66"/>
        <v>-22421.475075605944</v>
      </c>
    </row>
    <row r="630" spans="1:15">
      <c r="A630" s="165" t="s">
        <v>253</v>
      </c>
      <c r="B630" s="165">
        <f t="shared" si="63"/>
        <v>1000</v>
      </c>
      <c r="C630" s="165" t="s">
        <v>179</v>
      </c>
      <c r="D630" s="165" t="s">
        <v>108</v>
      </c>
      <c r="E630" s="170">
        <v>39335</v>
      </c>
      <c r="F630" s="170">
        <v>1587.29</v>
      </c>
      <c r="G630" s="170"/>
      <c r="H630" s="170">
        <v>486688.60200000001</v>
      </c>
      <c r="I630" s="170">
        <f t="shared" si="64"/>
        <v>486688.60200000001</v>
      </c>
      <c r="J630" s="170">
        <f t="shared" si="65"/>
        <v>-485101.31200000003</v>
      </c>
      <c r="K630" s="170">
        <f t="shared" si="66"/>
        <v>40.353120630481754</v>
      </c>
      <c r="L630" s="170">
        <f t="shared" si="66"/>
        <v>0</v>
      </c>
      <c r="M630" s="170">
        <f t="shared" si="66"/>
        <v>12372.914757849245</v>
      </c>
      <c r="N630" s="170">
        <f t="shared" si="66"/>
        <v>12372.914757849245</v>
      </c>
      <c r="O630" s="170">
        <f t="shared" si="66"/>
        <v>-12332.561637218763</v>
      </c>
    </row>
    <row r="631" spans="1:15">
      <c r="A631" s="193" t="s">
        <v>253</v>
      </c>
      <c r="B631" s="193">
        <f t="shared" si="63"/>
        <v>1400</v>
      </c>
      <c r="C631" s="193" t="s">
        <v>180</v>
      </c>
      <c r="D631" s="193" t="s">
        <v>111</v>
      </c>
      <c r="E631" s="194">
        <v>30616</v>
      </c>
      <c r="F631" s="194">
        <v>0</v>
      </c>
      <c r="G631" s="194"/>
      <c r="H631" s="194">
        <v>204706.45199999999</v>
      </c>
      <c r="I631" s="194">
        <f t="shared" si="64"/>
        <v>204706.45199999999</v>
      </c>
      <c r="J631" s="194">
        <f t="shared" si="65"/>
        <v>-204706.45199999999</v>
      </c>
      <c r="K631" s="194">
        <f t="shared" si="66"/>
        <v>0</v>
      </c>
      <c r="L631" s="194">
        <f t="shared" si="66"/>
        <v>0</v>
      </c>
      <c r="M631" s="194">
        <f t="shared" si="66"/>
        <v>6686.25725111053</v>
      </c>
      <c r="N631" s="194">
        <f t="shared" si="66"/>
        <v>6686.25725111053</v>
      </c>
      <c r="O631" s="194">
        <f t="shared" si="66"/>
        <v>-6686.25725111053</v>
      </c>
    </row>
    <row r="632" spans="1:15">
      <c r="A632" s="165" t="s">
        <v>253</v>
      </c>
      <c r="B632" s="165">
        <f t="shared" si="63"/>
        <v>2000</v>
      </c>
      <c r="C632" s="165" t="s">
        <v>181</v>
      </c>
      <c r="D632" s="165" t="s">
        <v>114</v>
      </c>
      <c r="E632" s="170">
        <v>21957</v>
      </c>
      <c r="F632" s="170">
        <v>31245.705000000002</v>
      </c>
      <c r="G632" s="170"/>
      <c r="H632" s="170">
        <v>169796.06300000005</v>
      </c>
      <c r="I632" s="170">
        <f t="shared" si="64"/>
        <v>169796.06300000005</v>
      </c>
      <c r="J632" s="170">
        <f t="shared" si="65"/>
        <v>-138550.35800000007</v>
      </c>
      <c r="K632" s="170">
        <f t="shared" si="66"/>
        <v>1423.0407159448014</v>
      </c>
      <c r="L632" s="170">
        <f t="shared" si="66"/>
        <v>0</v>
      </c>
      <c r="M632" s="170">
        <f t="shared" si="66"/>
        <v>7733.1175934781641</v>
      </c>
      <c r="N632" s="170">
        <f t="shared" si="66"/>
        <v>7733.1175934781641</v>
      </c>
      <c r="O632" s="170">
        <f t="shared" si="66"/>
        <v>-6310.0768775333636</v>
      </c>
    </row>
    <row r="633" spans="1:15">
      <c r="A633" s="193" t="s">
        <v>253</v>
      </c>
      <c r="B633" s="193">
        <f t="shared" si="63"/>
        <v>6000</v>
      </c>
      <c r="C633" s="193" t="s">
        <v>698</v>
      </c>
      <c r="D633" s="193" t="s">
        <v>693</v>
      </c>
      <c r="E633" s="194">
        <v>19812</v>
      </c>
      <c r="F633" s="194">
        <v>54550.618000000002</v>
      </c>
      <c r="G633" s="194">
        <v>69790.037000000011</v>
      </c>
      <c r="H633" s="194">
        <v>416665.60999999993</v>
      </c>
      <c r="I633" s="194">
        <f t="shared" si="64"/>
        <v>486455.64699999994</v>
      </c>
      <c r="J633" s="194">
        <f t="shared" si="65"/>
        <v>-431905.02899999992</v>
      </c>
      <c r="K633" s="194">
        <f t="shared" si="66"/>
        <v>2753.4129820310923</v>
      </c>
      <c r="L633" s="194">
        <f t="shared" si="66"/>
        <v>3522.6144256006464</v>
      </c>
      <c r="M633" s="194">
        <f t="shared" si="66"/>
        <v>21030.971633353522</v>
      </c>
      <c r="N633" s="194">
        <f t="shared" si="66"/>
        <v>24553.586058954166</v>
      </c>
      <c r="O633" s="194">
        <f t="shared" si="66"/>
        <v>-21800.173076923074</v>
      </c>
    </row>
    <row r="634" spans="1:15">
      <c r="A634" s="165" t="s">
        <v>253</v>
      </c>
      <c r="B634" s="165">
        <f t="shared" si="63"/>
        <v>1300</v>
      </c>
      <c r="C634" s="165" t="s">
        <v>182</v>
      </c>
      <c r="D634" s="165" t="s">
        <v>110</v>
      </c>
      <c r="E634" s="170">
        <v>19088</v>
      </c>
      <c r="F634" s="170">
        <v>152857.378</v>
      </c>
      <c r="G634" s="170">
        <v>357819.08800000005</v>
      </c>
      <c r="H634" s="170">
        <v>385824.95899999997</v>
      </c>
      <c r="I634" s="170">
        <f t="shared" si="64"/>
        <v>743644.04700000002</v>
      </c>
      <c r="J634" s="170">
        <f t="shared" si="65"/>
        <v>-590786.66899999999</v>
      </c>
      <c r="K634" s="170">
        <f t="shared" si="66"/>
        <v>8008.035310142498</v>
      </c>
      <c r="L634" s="170">
        <f t="shared" si="66"/>
        <v>18745.76110645432</v>
      </c>
      <c r="M634" s="170">
        <f t="shared" si="66"/>
        <v>20212.958874685664</v>
      </c>
      <c r="N634" s="170">
        <f t="shared" si="66"/>
        <v>38958.719981139984</v>
      </c>
      <c r="O634" s="170">
        <f t="shared" si="66"/>
        <v>-30950.684670997485</v>
      </c>
    </row>
    <row r="635" spans="1:15">
      <c r="A635" s="193" t="s">
        <v>253</v>
      </c>
      <c r="B635" s="193">
        <f t="shared" si="63"/>
        <v>1604</v>
      </c>
      <c r="C635" s="193" t="s">
        <v>183</v>
      </c>
      <c r="D635" s="193" t="s">
        <v>112</v>
      </c>
      <c r="E635" s="194">
        <v>13403</v>
      </c>
      <c r="F635" s="194">
        <v>8038.1149999999998</v>
      </c>
      <c r="G635" s="194">
        <v>75899.129000000001</v>
      </c>
      <c r="H635" s="194">
        <v>171414.93000000002</v>
      </c>
      <c r="I635" s="194">
        <f t="shared" si="64"/>
        <v>247314.05900000001</v>
      </c>
      <c r="J635" s="194">
        <f t="shared" si="65"/>
        <v>-239275.94400000002</v>
      </c>
      <c r="K635" s="194">
        <f t="shared" si="66"/>
        <v>599.72506155338351</v>
      </c>
      <c r="L635" s="194">
        <f t="shared" si="66"/>
        <v>5662.846303066478</v>
      </c>
      <c r="M635" s="194">
        <f t="shared" si="66"/>
        <v>12789.295680071627</v>
      </c>
      <c r="N635" s="194">
        <f t="shared" si="66"/>
        <v>18452.141983138106</v>
      </c>
      <c r="O635" s="194">
        <f t="shared" si="66"/>
        <v>-17852.416921584718</v>
      </c>
    </row>
    <row r="636" spans="1:15">
      <c r="A636" s="165" t="s">
        <v>253</v>
      </c>
      <c r="B636" s="165">
        <f t="shared" si="63"/>
        <v>8200</v>
      </c>
      <c r="C636" s="165" t="s">
        <v>184</v>
      </c>
      <c r="D636" s="165" t="s">
        <v>153</v>
      </c>
      <c r="E636" s="170">
        <v>11565</v>
      </c>
      <c r="F636" s="170">
        <v>2223.4290000000001</v>
      </c>
      <c r="G636" s="170">
        <v>2631.7889999999998</v>
      </c>
      <c r="H636" s="170">
        <v>118977.60800000001</v>
      </c>
      <c r="I636" s="170">
        <f t="shared" si="64"/>
        <v>121609.39700000001</v>
      </c>
      <c r="J636" s="170">
        <f t="shared" si="65"/>
        <v>-119385.96800000001</v>
      </c>
      <c r="K636" s="170">
        <f t="shared" si="66"/>
        <v>192.2549935149157</v>
      </c>
      <c r="L636" s="170">
        <f t="shared" si="66"/>
        <v>227.56498054474704</v>
      </c>
      <c r="M636" s="170">
        <f t="shared" si="66"/>
        <v>10287.730912235194</v>
      </c>
      <c r="N636" s="170">
        <f t="shared" si="66"/>
        <v>10515.295892779941</v>
      </c>
      <c r="O636" s="170">
        <f t="shared" si="66"/>
        <v>-10323.040899265025</v>
      </c>
    </row>
    <row r="637" spans="1:15">
      <c r="A637" s="193" t="s">
        <v>253</v>
      </c>
      <c r="B637" s="193">
        <f t="shared" si="63"/>
        <v>3000</v>
      </c>
      <c r="C637" s="193" t="s">
        <v>185</v>
      </c>
      <c r="D637" s="193" t="s">
        <v>118</v>
      </c>
      <c r="E637" s="194">
        <v>8071</v>
      </c>
      <c r="F637" s="194">
        <v>26844.256999999998</v>
      </c>
      <c r="G637" s="194">
        <v>8736.7520000000004</v>
      </c>
      <c r="H637" s="194">
        <v>95913.460999999996</v>
      </c>
      <c r="I637" s="194">
        <f t="shared" si="64"/>
        <v>104650.21299999999</v>
      </c>
      <c r="J637" s="194">
        <f t="shared" si="65"/>
        <v>-77805.955999999991</v>
      </c>
      <c r="K637" s="194">
        <f t="shared" si="66"/>
        <v>3326.0137529426338</v>
      </c>
      <c r="L637" s="194">
        <f t="shared" si="66"/>
        <v>1082.4869285094785</v>
      </c>
      <c r="M637" s="194">
        <f t="shared" si="66"/>
        <v>11883.714657415438</v>
      </c>
      <c r="N637" s="194">
        <f t="shared" si="66"/>
        <v>12966.201585924915</v>
      </c>
      <c r="O637" s="194">
        <f t="shared" si="66"/>
        <v>-9640.1878329822812</v>
      </c>
    </row>
    <row r="638" spans="1:15">
      <c r="A638" s="165" t="s">
        <v>253</v>
      </c>
      <c r="B638" s="165">
        <f t="shared" si="63"/>
        <v>7400</v>
      </c>
      <c r="C638" s="165" t="s">
        <v>187</v>
      </c>
      <c r="D638" s="165" t="s">
        <v>149</v>
      </c>
      <c r="E638" s="170">
        <v>5177</v>
      </c>
      <c r="F638" s="170">
        <v>13295.657000000001</v>
      </c>
      <c r="G638" s="170">
        <v>70408.017999999996</v>
      </c>
      <c r="H638" s="170">
        <v>79738.325000000012</v>
      </c>
      <c r="I638" s="170">
        <f t="shared" si="64"/>
        <v>150146.34299999999</v>
      </c>
      <c r="J638" s="170">
        <f t="shared" si="65"/>
        <v>-136850.68599999999</v>
      </c>
      <c r="K638" s="170">
        <f t="shared" si="66"/>
        <v>2568.2165346725906</v>
      </c>
      <c r="L638" s="170">
        <f t="shared" si="66"/>
        <v>13600.15800656751</v>
      </c>
      <c r="M638" s="170">
        <f t="shared" si="66"/>
        <v>15402.419354838712</v>
      </c>
      <c r="N638" s="170">
        <f t="shared" si="66"/>
        <v>29002.577361406216</v>
      </c>
      <c r="O638" s="170">
        <f t="shared" si="66"/>
        <v>-26434.360826733628</v>
      </c>
    </row>
    <row r="639" spans="1:15">
      <c r="A639" s="193" t="s">
        <v>253</v>
      </c>
      <c r="B639" s="193">
        <f t="shared" si="63"/>
        <v>7300</v>
      </c>
      <c r="C639" s="193" t="s">
        <v>186</v>
      </c>
      <c r="D639" s="193" t="s">
        <v>148</v>
      </c>
      <c r="E639" s="194">
        <v>5163</v>
      </c>
      <c r="F639" s="194">
        <v>65904.577000000005</v>
      </c>
      <c r="G639" s="194">
        <v>182616.726</v>
      </c>
      <c r="H639" s="194">
        <v>143802.75400000002</v>
      </c>
      <c r="I639" s="194">
        <f t="shared" si="64"/>
        <v>326419.48</v>
      </c>
      <c r="J639" s="194">
        <f t="shared" si="65"/>
        <v>-260514.90299999999</v>
      </c>
      <c r="K639" s="194">
        <f t="shared" si="66"/>
        <v>12764.783459229131</v>
      </c>
      <c r="L639" s="194">
        <f t="shared" si="66"/>
        <v>35370.274259151658</v>
      </c>
      <c r="M639" s="194">
        <f t="shared" si="66"/>
        <v>27852.557427852025</v>
      </c>
      <c r="N639" s="194">
        <f t="shared" si="66"/>
        <v>63222.83168700368</v>
      </c>
      <c r="O639" s="194">
        <f t="shared" si="66"/>
        <v>-50458.048227774547</v>
      </c>
    </row>
    <row r="640" spans="1:15">
      <c r="A640" s="165" t="s">
        <v>253</v>
      </c>
      <c r="B640" s="165">
        <f t="shared" si="63"/>
        <v>1100</v>
      </c>
      <c r="C640" s="165" t="s">
        <v>269</v>
      </c>
      <c r="D640" s="165" t="s">
        <v>109</v>
      </c>
      <c r="E640" s="170">
        <v>4572</v>
      </c>
      <c r="F640" s="170">
        <v>0</v>
      </c>
      <c r="G640" s="170">
        <v>23627.593999999997</v>
      </c>
      <c r="H640" s="170">
        <v>71869.358999999982</v>
      </c>
      <c r="I640" s="170">
        <f t="shared" si="64"/>
        <v>95496.95299999998</v>
      </c>
      <c r="J640" s="170">
        <f t="shared" si="65"/>
        <v>-95496.95299999998</v>
      </c>
      <c r="K640" s="170">
        <f t="shared" si="66"/>
        <v>0</v>
      </c>
      <c r="L640" s="170">
        <f t="shared" si="66"/>
        <v>5167.8902012248464</v>
      </c>
      <c r="M640" s="170">
        <f t="shared" si="66"/>
        <v>15719.457349081362</v>
      </c>
      <c r="N640" s="170">
        <f t="shared" si="66"/>
        <v>20887.347550306207</v>
      </c>
      <c r="O640" s="170">
        <f t="shared" si="66"/>
        <v>-20887.347550306207</v>
      </c>
    </row>
    <row r="641" spans="1:15">
      <c r="A641" s="193" t="s">
        <v>253</v>
      </c>
      <c r="B641" s="193">
        <f t="shared" si="63"/>
        <v>8000</v>
      </c>
      <c r="C641" s="193" t="s">
        <v>188</v>
      </c>
      <c r="D641" s="193" t="s">
        <v>152</v>
      </c>
      <c r="E641" s="194">
        <v>4444</v>
      </c>
      <c r="F641" s="194">
        <v>0</v>
      </c>
      <c r="G641" s="194">
        <v>43345.868999999999</v>
      </c>
      <c r="H641" s="194">
        <v>65911.345000000001</v>
      </c>
      <c r="I641" s="194">
        <f t="shared" si="64"/>
        <v>109257.21400000001</v>
      </c>
      <c r="J641" s="194">
        <f t="shared" si="65"/>
        <v>-109257.21400000001</v>
      </c>
      <c r="K641" s="194">
        <f t="shared" si="66"/>
        <v>0</v>
      </c>
      <c r="L641" s="194">
        <f t="shared" si="66"/>
        <v>9753.795904590459</v>
      </c>
      <c r="M641" s="194">
        <f t="shared" si="66"/>
        <v>14831.535778577858</v>
      </c>
      <c r="N641" s="194">
        <f t="shared" si="66"/>
        <v>24585.331683168319</v>
      </c>
      <c r="O641" s="194">
        <f t="shared" si="66"/>
        <v>-24585.331683168319</v>
      </c>
    </row>
    <row r="642" spans="1:15">
      <c r="A642" s="165" t="s">
        <v>253</v>
      </c>
      <c r="B642" s="165">
        <f t="shared" si="63"/>
        <v>5716</v>
      </c>
      <c r="C642" s="165" t="s">
        <v>781</v>
      </c>
      <c r="D642" s="165" t="s">
        <v>780</v>
      </c>
      <c r="E642" s="170">
        <v>4276</v>
      </c>
      <c r="F642" s="170">
        <v>16230.488000000001</v>
      </c>
      <c r="G642" s="170">
        <v>60851.514999999999</v>
      </c>
      <c r="H642" s="170">
        <v>77041.72600000001</v>
      </c>
      <c r="I642" s="170">
        <f t="shared" si="64"/>
        <v>137893.24100000001</v>
      </c>
      <c r="J642" s="170">
        <f t="shared" si="65"/>
        <v>-121662.75300000001</v>
      </c>
      <c r="K642" s="170">
        <f t="shared" si="66"/>
        <v>3795.7174929840976</v>
      </c>
      <c r="L642" s="170">
        <f t="shared" si="66"/>
        <v>14230.943638914872</v>
      </c>
      <c r="M642" s="170">
        <f t="shared" si="66"/>
        <v>18017.241814780169</v>
      </c>
      <c r="N642" s="170">
        <f t="shared" si="66"/>
        <v>32248.185453695045</v>
      </c>
      <c r="O642" s="170">
        <f t="shared" si="66"/>
        <v>-28452.467960710946</v>
      </c>
    </row>
    <row r="643" spans="1:15">
      <c r="A643" s="193" t="s">
        <v>253</v>
      </c>
      <c r="B643" s="193">
        <f t="shared" si="63"/>
        <v>3609</v>
      </c>
      <c r="C643" s="193" t="s">
        <v>190</v>
      </c>
      <c r="D643" s="193" t="s">
        <v>121</v>
      </c>
      <c r="E643" s="194">
        <v>4100</v>
      </c>
      <c r="F643" s="194">
        <v>3517.9539999999997</v>
      </c>
      <c r="G643" s="194">
        <v>12225.747999999998</v>
      </c>
      <c r="H643" s="194">
        <v>48864.358999999997</v>
      </c>
      <c r="I643" s="194">
        <f t="shared" si="64"/>
        <v>61090.106999999996</v>
      </c>
      <c r="J643" s="194">
        <f t="shared" si="65"/>
        <v>-57572.152999999998</v>
      </c>
      <c r="K643" s="194">
        <f t="shared" si="66"/>
        <v>858.03756097560972</v>
      </c>
      <c r="L643" s="194">
        <f t="shared" si="66"/>
        <v>2981.8897560975602</v>
      </c>
      <c r="M643" s="194">
        <f t="shared" si="66"/>
        <v>11918.136341463414</v>
      </c>
      <c r="N643" s="194">
        <f t="shared" si="66"/>
        <v>14900.026097560974</v>
      </c>
      <c r="O643" s="194">
        <f t="shared" si="66"/>
        <v>-14041.988536585366</v>
      </c>
    </row>
    <row r="644" spans="1:15">
      <c r="A644" s="165" t="s">
        <v>253</v>
      </c>
      <c r="B644" s="165">
        <f t="shared" si="63"/>
        <v>2510</v>
      </c>
      <c r="C644" s="165" t="s">
        <v>191</v>
      </c>
      <c r="D644" s="165" t="s">
        <v>117</v>
      </c>
      <c r="E644" s="170">
        <v>3897</v>
      </c>
      <c r="F644" s="170">
        <v>1265.28</v>
      </c>
      <c r="G644" s="170">
        <v>39511.778000000006</v>
      </c>
      <c r="H644" s="170">
        <v>93592.357000000004</v>
      </c>
      <c r="I644" s="170">
        <f t="shared" si="64"/>
        <v>133104.13500000001</v>
      </c>
      <c r="J644" s="170">
        <f t="shared" si="65"/>
        <v>-131838.85500000001</v>
      </c>
      <c r="K644" s="170">
        <f t="shared" si="66"/>
        <v>324.68052347959969</v>
      </c>
      <c r="L644" s="170">
        <f t="shared" si="66"/>
        <v>10139.024377726457</v>
      </c>
      <c r="M644" s="170">
        <f t="shared" si="66"/>
        <v>24016.51449833205</v>
      </c>
      <c r="N644" s="170">
        <f t="shared" si="66"/>
        <v>34155.538876058505</v>
      </c>
      <c r="O644" s="170">
        <f t="shared" si="66"/>
        <v>-33830.858352578907</v>
      </c>
    </row>
    <row r="645" spans="1:15">
      <c r="A645" s="193" t="s">
        <v>253</v>
      </c>
      <c r="B645" s="193">
        <f t="shared" si="63"/>
        <v>4200</v>
      </c>
      <c r="C645" s="193" t="s">
        <v>189</v>
      </c>
      <c r="D645" s="193" t="s">
        <v>127</v>
      </c>
      <c r="E645" s="194">
        <v>3797</v>
      </c>
      <c r="F645" s="194">
        <v>7539.7539999999999</v>
      </c>
      <c r="G645" s="194">
        <v>1660.3899999999999</v>
      </c>
      <c r="H645" s="194">
        <v>91542.77399999999</v>
      </c>
      <c r="I645" s="194">
        <f t="shared" si="64"/>
        <v>93203.16399999999</v>
      </c>
      <c r="J645" s="194">
        <f t="shared" si="65"/>
        <v>-85663.409999999989</v>
      </c>
      <c r="K645" s="194">
        <f t="shared" si="66"/>
        <v>1985.7134579931524</v>
      </c>
      <c r="L645" s="194">
        <f t="shared" si="66"/>
        <v>437.28996576244401</v>
      </c>
      <c r="M645" s="194">
        <f t="shared" si="66"/>
        <v>24109.237292599417</v>
      </c>
      <c r="N645" s="194">
        <f t="shared" si="66"/>
        <v>24546.527258361864</v>
      </c>
      <c r="O645" s="194">
        <f t="shared" si="66"/>
        <v>-22560.813800368709</v>
      </c>
    </row>
    <row r="646" spans="1:15">
      <c r="A646" s="165" t="s">
        <v>253</v>
      </c>
      <c r="B646" s="165">
        <f t="shared" si="63"/>
        <v>2300</v>
      </c>
      <c r="C646" s="165" t="s">
        <v>192</v>
      </c>
      <c r="D646" s="165" t="s">
        <v>115</v>
      </c>
      <c r="E646" s="170">
        <v>3579</v>
      </c>
      <c r="F646" s="170">
        <v>104.678</v>
      </c>
      <c r="G646" s="170">
        <v>0</v>
      </c>
      <c r="H646" s="170">
        <v>32000.049999999996</v>
      </c>
      <c r="I646" s="170">
        <f t="shared" si="64"/>
        <v>32000.049999999996</v>
      </c>
      <c r="J646" s="170">
        <f t="shared" si="65"/>
        <v>-31895.371999999996</v>
      </c>
      <c r="K646" s="170">
        <f t="shared" si="66"/>
        <v>29.247834590667782</v>
      </c>
      <c r="L646" s="170">
        <f t="shared" si="66"/>
        <v>0</v>
      </c>
      <c r="M646" s="170">
        <f t="shared" si="66"/>
        <v>8941.0589550153654</v>
      </c>
      <c r="N646" s="170">
        <f t="shared" si="66"/>
        <v>8941.0589550153654</v>
      </c>
      <c r="O646" s="170">
        <f t="shared" si="66"/>
        <v>-8911.8111204246979</v>
      </c>
    </row>
    <row r="647" spans="1:15">
      <c r="A647" s="193" t="s">
        <v>253</v>
      </c>
      <c r="B647" s="193">
        <f t="shared" si="63"/>
        <v>8716</v>
      </c>
      <c r="C647" s="193" t="s">
        <v>194</v>
      </c>
      <c r="D647" s="193" t="s">
        <v>161</v>
      </c>
      <c r="E647" s="194">
        <v>3265</v>
      </c>
      <c r="F647" s="194">
        <v>30034.034</v>
      </c>
      <c r="G647" s="194">
        <v>30234.842000000001</v>
      </c>
      <c r="H647" s="194">
        <v>56818.111000000004</v>
      </c>
      <c r="I647" s="194">
        <f t="shared" si="64"/>
        <v>87052.953000000009</v>
      </c>
      <c r="J647" s="194">
        <f t="shared" si="65"/>
        <v>-57018.919000000009</v>
      </c>
      <c r="K647" s="194">
        <f t="shared" si="66"/>
        <v>9198.7852986217458</v>
      </c>
      <c r="L647" s="194">
        <f t="shared" si="66"/>
        <v>9260.2885145482396</v>
      </c>
      <c r="M647" s="194">
        <f t="shared" si="66"/>
        <v>17402.177947932621</v>
      </c>
      <c r="N647" s="194">
        <f t="shared" si="66"/>
        <v>26662.466462480861</v>
      </c>
      <c r="O647" s="194">
        <f t="shared" si="66"/>
        <v>-17463.681163859113</v>
      </c>
    </row>
    <row r="648" spans="1:15">
      <c r="A648" s="165" t="s">
        <v>253</v>
      </c>
      <c r="B648" s="165">
        <f t="shared" si="63"/>
        <v>6100</v>
      </c>
      <c r="C648" s="165" t="s">
        <v>193</v>
      </c>
      <c r="D648" s="165" t="s">
        <v>138</v>
      </c>
      <c r="E648" s="170">
        <v>3081</v>
      </c>
      <c r="F648" s="170">
        <v>3047.65</v>
      </c>
      <c r="G648" s="170">
        <v>25643.460000000003</v>
      </c>
      <c r="H648" s="170">
        <v>69306.243000000002</v>
      </c>
      <c r="I648" s="170">
        <f t="shared" si="64"/>
        <v>94949.703000000009</v>
      </c>
      <c r="J648" s="170">
        <f t="shared" si="65"/>
        <v>-91902.053000000014</v>
      </c>
      <c r="K648" s="170">
        <f t="shared" si="66"/>
        <v>989.17559234014925</v>
      </c>
      <c r="L648" s="170">
        <f t="shared" si="66"/>
        <v>8323.0963972736135</v>
      </c>
      <c r="M648" s="170">
        <f t="shared" si="66"/>
        <v>22494.723466407013</v>
      </c>
      <c r="N648" s="170">
        <f t="shared" si="66"/>
        <v>30817.819863680626</v>
      </c>
      <c r="O648" s="170">
        <f t="shared" si="66"/>
        <v>-29828.644271340479</v>
      </c>
    </row>
    <row r="649" spans="1:15">
      <c r="A649" s="193" t="s">
        <v>253</v>
      </c>
      <c r="B649" s="193">
        <f t="shared" si="63"/>
        <v>8717</v>
      </c>
      <c r="C649" s="193" t="s">
        <v>196</v>
      </c>
      <c r="D649" s="193" t="s">
        <v>162</v>
      </c>
      <c r="E649" s="194">
        <v>2631</v>
      </c>
      <c r="F649" s="194">
        <v>1361.9949999999999</v>
      </c>
      <c r="G649" s="194">
        <v>7952.4050000000007</v>
      </c>
      <c r="H649" s="194">
        <v>43048.883000000002</v>
      </c>
      <c r="I649" s="194">
        <f t="shared" si="64"/>
        <v>51001.288</v>
      </c>
      <c r="J649" s="194">
        <f t="shared" si="65"/>
        <v>-49639.292999999998</v>
      </c>
      <c r="K649" s="194">
        <f t="shared" si="66"/>
        <v>517.6719878373242</v>
      </c>
      <c r="L649" s="194">
        <f t="shared" si="66"/>
        <v>3022.5788673508177</v>
      </c>
      <c r="M649" s="194">
        <f t="shared" si="66"/>
        <v>16362.175218548082</v>
      </c>
      <c r="N649" s="194">
        <f t="shared" si="66"/>
        <v>19384.754085898898</v>
      </c>
      <c r="O649" s="194">
        <f t="shared" si="66"/>
        <v>-18867.082098061572</v>
      </c>
    </row>
    <row r="650" spans="1:15">
      <c r="A650" s="165" t="s">
        <v>253</v>
      </c>
      <c r="B650" s="165">
        <f t="shared" si="63"/>
        <v>8401</v>
      </c>
      <c r="C650" s="165" t="s">
        <v>195</v>
      </c>
      <c r="D650" s="165" t="s">
        <v>154</v>
      </c>
      <c r="E650" s="170">
        <v>2487</v>
      </c>
      <c r="F650" s="170">
        <v>791.8</v>
      </c>
      <c r="G650" s="170"/>
      <c r="H650" s="170">
        <v>54293.278999999995</v>
      </c>
      <c r="I650" s="170">
        <f t="shared" si="64"/>
        <v>54293.278999999995</v>
      </c>
      <c r="J650" s="170">
        <f t="shared" si="65"/>
        <v>-53501.478999999992</v>
      </c>
      <c r="K650" s="170">
        <f t="shared" si="66"/>
        <v>318.37555287494973</v>
      </c>
      <c r="L650" s="170">
        <f t="shared" si="66"/>
        <v>0</v>
      </c>
      <c r="M650" s="170">
        <f t="shared" si="66"/>
        <v>21830.831926015278</v>
      </c>
      <c r="N650" s="170">
        <f t="shared" si="66"/>
        <v>21830.831926015278</v>
      </c>
      <c r="O650" s="170">
        <f t="shared" si="66"/>
        <v>-21512.456373140329</v>
      </c>
    </row>
    <row r="651" spans="1:15">
      <c r="A651" s="193" t="s">
        <v>253</v>
      </c>
      <c r="B651" s="193">
        <f t="shared" si="63"/>
        <v>8613</v>
      </c>
      <c r="C651" s="193" t="s">
        <v>198</v>
      </c>
      <c r="D651" s="193" t="s">
        <v>158</v>
      </c>
      <c r="E651" s="194">
        <v>2007</v>
      </c>
      <c r="F651" s="194">
        <v>15353.968000000001</v>
      </c>
      <c r="G651" s="194">
        <v>15961.43</v>
      </c>
      <c r="H651" s="194">
        <v>43938.660999999993</v>
      </c>
      <c r="I651" s="194">
        <f t="shared" si="64"/>
        <v>59900.090999999993</v>
      </c>
      <c r="J651" s="194">
        <f t="shared" si="65"/>
        <v>-44546.122999999992</v>
      </c>
      <c r="K651" s="194">
        <f t="shared" si="66"/>
        <v>7650.2082710513214</v>
      </c>
      <c r="L651" s="194">
        <f t="shared" si="66"/>
        <v>7952.8799202790242</v>
      </c>
      <c r="M651" s="194">
        <f t="shared" si="66"/>
        <v>21892.70602889885</v>
      </c>
      <c r="N651" s="194">
        <f t="shared" si="66"/>
        <v>29845.585949177876</v>
      </c>
      <c r="O651" s="194">
        <f t="shared" si="66"/>
        <v>-22195.377678126555</v>
      </c>
    </row>
    <row r="652" spans="1:15">
      <c r="A652" s="165" t="s">
        <v>253</v>
      </c>
      <c r="B652" s="165">
        <f t="shared" si="63"/>
        <v>6250</v>
      </c>
      <c r="C652" s="165" t="s">
        <v>197</v>
      </c>
      <c r="D652" s="165" t="s">
        <v>139</v>
      </c>
      <c r="E652" s="170">
        <v>1973</v>
      </c>
      <c r="F652" s="170">
        <v>8186.8180000000002</v>
      </c>
      <c r="G652" s="170">
        <v>17543.682000000001</v>
      </c>
      <c r="H652" s="170">
        <v>77136.460000000006</v>
      </c>
      <c r="I652" s="170">
        <f t="shared" si="64"/>
        <v>94680.142000000007</v>
      </c>
      <c r="J652" s="170">
        <f t="shared" si="65"/>
        <v>-86493.324000000008</v>
      </c>
      <c r="K652" s="170">
        <f t="shared" si="66"/>
        <v>4149.4262544348703</v>
      </c>
      <c r="L652" s="170">
        <f t="shared" si="66"/>
        <v>8891.881398884947</v>
      </c>
      <c r="M652" s="170">
        <f t="shared" si="66"/>
        <v>39096.026355803348</v>
      </c>
      <c r="N652" s="170">
        <f t="shared" si="66"/>
        <v>47987.907754688291</v>
      </c>
      <c r="O652" s="170">
        <f t="shared" si="66"/>
        <v>-43838.481500253423</v>
      </c>
    </row>
    <row r="653" spans="1:15">
      <c r="A653" s="193" t="s">
        <v>253</v>
      </c>
      <c r="B653" s="193">
        <f t="shared" si="63"/>
        <v>8614</v>
      </c>
      <c r="C653" s="193" t="s">
        <v>200</v>
      </c>
      <c r="D653" s="193" t="s">
        <v>159</v>
      </c>
      <c r="E653" s="194">
        <v>1867</v>
      </c>
      <c r="F653" s="194">
        <v>1455.1949999999999</v>
      </c>
      <c r="G653" s="194">
        <v>1891.37</v>
      </c>
      <c r="H653" s="194">
        <v>33839.046000000002</v>
      </c>
      <c r="I653" s="194">
        <f t="shared" si="64"/>
        <v>35730.416000000005</v>
      </c>
      <c r="J653" s="194">
        <f t="shared" si="65"/>
        <v>-34275.221000000005</v>
      </c>
      <c r="K653" s="194">
        <f t="shared" si="66"/>
        <v>779.42956614890193</v>
      </c>
      <c r="L653" s="194">
        <f t="shared" si="66"/>
        <v>1013.0530262453133</v>
      </c>
      <c r="M653" s="194">
        <f t="shared" si="66"/>
        <v>18124.823781467596</v>
      </c>
      <c r="N653" s="194">
        <f t="shared" si="66"/>
        <v>19137.87680771291</v>
      </c>
      <c r="O653" s="194">
        <f t="shared" si="66"/>
        <v>-18358.447241564008</v>
      </c>
    </row>
    <row r="654" spans="1:15">
      <c r="A654" s="165" t="s">
        <v>253</v>
      </c>
      <c r="B654" s="165">
        <f t="shared" si="63"/>
        <v>6400</v>
      </c>
      <c r="C654" s="165" t="s">
        <v>199</v>
      </c>
      <c r="D654" s="165" t="s">
        <v>140</v>
      </c>
      <c r="E654" s="170">
        <v>1866</v>
      </c>
      <c r="F654" s="170">
        <v>120</v>
      </c>
      <c r="G654" s="170">
        <v>2012.6960000000001</v>
      </c>
      <c r="H654" s="170">
        <v>43923.890999999996</v>
      </c>
      <c r="I654" s="170">
        <f t="shared" si="64"/>
        <v>45936.587</v>
      </c>
      <c r="J654" s="170">
        <f t="shared" si="65"/>
        <v>-45816.587</v>
      </c>
      <c r="K654" s="170">
        <f t="shared" si="66"/>
        <v>64.308681672025713</v>
      </c>
      <c r="L654" s="170">
        <f t="shared" si="66"/>
        <v>1078.6152197213289</v>
      </c>
      <c r="M654" s="170">
        <f t="shared" si="66"/>
        <v>23539.062700964627</v>
      </c>
      <c r="N654" s="170">
        <f t="shared" si="66"/>
        <v>24617.677920685961</v>
      </c>
      <c r="O654" s="170">
        <f t="shared" si="66"/>
        <v>-24553.369239013933</v>
      </c>
    </row>
    <row r="655" spans="1:15">
      <c r="A655" s="193" t="s">
        <v>253</v>
      </c>
      <c r="B655" s="193">
        <f t="shared" si="63"/>
        <v>3714</v>
      </c>
      <c r="C655" s="193" t="s">
        <v>201</v>
      </c>
      <c r="D655" s="193" t="s">
        <v>124</v>
      </c>
      <c r="E655" s="194">
        <v>1617</v>
      </c>
      <c r="F655" s="194">
        <v>1174.9179999999999</v>
      </c>
      <c r="G655" s="194">
        <v>23810.53</v>
      </c>
      <c r="H655" s="194">
        <v>28030.705999999998</v>
      </c>
      <c r="I655" s="194">
        <f t="shared" si="64"/>
        <v>51841.235999999997</v>
      </c>
      <c r="J655" s="194">
        <f t="shared" si="65"/>
        <v>-50666.317999999999</v>
      </c>
      <c r="K655" s="194">
        <f t="shared" si="66"/>
        <v>726.60358688930114</v>
      </c>
      <c r="L655" s="194">
        <f t="shared" si="66"/>
        <v>14725.12677798392</v>
      </c>
      <c r="M655" s="194">
        <f t="shared" si="66"/>
        <v>17335.006802721087</v>
      </c>
      <c r="N655" s="194">
        <f t="shared" si="66"/>
        <v>32060.133580705005</v>
      </c>
      <c r="O655" s="194">
        <f t="shared" si="66"/>
        <v>-31333.529993815708</v>
      </c>
    </row>
    <row r="656" spans="1:15">
      <c r="A656" s="165" t="s">
        <v>253</v>
      </c>
      <c r="B656" s="165">
        <f t="shared" si="63"/>
        <v>2506</v>
      </c>
      <c r="C656" s="165" t="s">
        <v>202</v>
      </c>
      <c r="D656" s="165" t="s">
        <v>116</v>
      </c>
      <c r="E656" s="170">
        <v>1500</v>
      </c>
      <c r="F656" s="170">
        <v>5635.6730000000007</v>
      </c>
      <c r="G656" s="170">
        <v>53873.999000000003</v>
      </c>
      <c r="H656" s="170">
        <v>37514.914000000004</v>
      </c>
      <c r="I656" s="170">
        <f t="shared" si="64"/>
        <v>91388.913</v>
      </c>
      <c r="J656" s="170">
        <f t="shared" si="65"/>
        <v>-85753.24</v>
      </c>
      <c r="K656" s="170">
        <f t="shared" si="66"/>
        <v>3757.1153333333336</v>
      </c>
      <c r="L656" s="170">
        <f t="shared" si="66"/>
        <v>35915.99933333334</v>
      </c>
      <c r="M656" s="170">
        <f t="shared" si="66"/>
        <v>25009.94266666667</v>
      </c>
      <c r="N656" s="170">
        <f t="shared" si="66"/>
        <v>60925.942000000003</v>
      </c>
      <c r="O656" s="170">
        <f t="shared" si="66"/>
        <v>-57168.826666666668</v>
      </c>
    </row>
    <row r="657" spans="1:15">
      <c r="A657" s="193" t="s">
        <v>253</v>
      </c>
      <c r="B657" s="193">
        <f t="shared" si="63"/>
        <v>6613</v>
      </c>
      <c r="C657" s="193" t="s">
        <v>782</v>
      </c>
      <c r="D657" s="193" t="s">
        <v>146</v>
      </c>
      <c r="E657" s="194">
        <v>1410</v>
      </c>
      <c r="F657" s="194">
        <v>8778.3599999999988</v>
      </c>
      <c r="G657" s="194">
        <v>36763.192000000003</v>
      </c>
      <c r="H657" s="194">
        <v>23131.129000000001</v>
      </c>
      <c r="I657" s="194">
        <f t="shared" si="64"/>
        <v>59894.321000000004</v>
      </c>
      <c r="J657" s="194">
        <f t="shared" si="65"/>
        <v>-51115.961000000003</v>
      </c>
      <c r="K657" s="194">
        <f t="shared" si="66"/>
        <v>6225.787234042552</v>
      </c>
      <c r="L657" s="194">
        <f t="shared" si="66"/>
        <v>26073.185815602836</v>
      </c>
      <c r="M657" s="194">
        <f t="shared" si="66"/>
        <v>16405.056028368792</v>
      </c>
      <c r="N657" s="194">
        <f t="shared" si="66"/>
        <v>42478.241843971628</v>
      </c>
      <c r="O657" s="194">
        <f t="shared" si="66"/>
        <v>-36252.454609929082</v>
      </c>
    </row>
    <row r="658" spans="1:15">
      <c r="A658" s="165" t="s">
        <v>253</v>
      </c>
      <c r="B658" s="165">
        <f t="shared" si="63"/>
        <v>8721</v>
      </c>
      <c r="C658" s="165" t="s">
        <v>204</v>
      </c>
      <c r="D658" s="165" t="s">
        <v>165</v>
      </c>
      <c r="E658" s="170">
        <v>1322</v>
      </c>
      <c r="F658" s="170">
        <v>2857.2040000000002</v>
      </c>
      <c r="G658" s="170">
        <v>0</v>
      </c>
      <c r="H658" s="170">
        <v>42199.291000000005</v>
      </c>
      <c r="I658" s="170">
        <f t="shared" si="64"/>
        <v>42199.291000000005</v>
      </c>
      <c r="J658" s="170">
        <f t="shared" si="65"/>
        <v>-39342.087000000007</v>
      </c>
      <c r="K658" s="170">
        <f t="shared" si="66"/>
        <v>2161.2738275340394</v>
      </c>
      <c r="L658" s="170">
        <f t="shared" si="66"/>
        <v>0</v>
      </c>
      <c r="M658" s="170">
        <f t="shared" si="66"/>
        <v>31920.795007564302</v>
      </c>
      <c r="N658" s="170">
        <f t="shared" si="66"/>
        <v>31920.795007564302</v>
      </c>
      <c r="O658" s="170">
        <f t="shared" si="66"/>
        <v>-29759.52118003026</v>
      </c>
    </row>
    <row r="659" spans="1:15">
      <c r="A659" s="193" t="s">
        <v>253</v>
      </c>
      <c r="B659" s="193">
        <f t="shared" si="63"/>
        <v>3716</v>
      </c>
      <c r="C659" s="193" t="s">
        <v>783</v>
      </c>
      <c r="D659" s="193" t="s">
        <v>778</v>
      </c>
      <c r="E659" s="194">
        <v>1266</v>
      </c>
      <c r="F659" s="194">
        <v>0</v>
      </c>
      <c r="G659" s="194">
        <v>226.8</v>
      </c>
      <c r="H659" s="194">
        <v>42212.26</v>
      </c>
      <c r="I659" s="194">
        <f t="shared" si="64"/>
        <v>42439.060000000005</v>
      </c>
      <c r="J659" s="194">
        <f t="shared" si="65"/>
        <v>-42439.060000000005</v>
      </c>
      <c r="K659" s="194">
        <f t="shared" si="66"/>
        <v>0</v>
      </c>
      <c r="L659" s="194">
        <f t="shared" si="66"/>
        <v>179.14691943127963</v>
      </c>
      <c r="M659" s="194">
        <f t="shared" si="66"/>
        <v>33343.017377567143</v>
      </c>
      <c r="N659" s="194">
        <f t="shared" si="66"/>
        <v>33522.164296998424</v>
      </c>
      <c r="O659" s="194">
        <f t="shared" si="66"/>
        <v>-33522.164296998424</v>
      </c>
    </row>
    <row r="660" spans="1:15">
      <c r="A660" s="165" t="s">
        <v>253</v>
      </c>
      <c r="B660" s="165">
        <f t="shared" si="63"/>
        <v>5613</v>
      </c>
      <c r="C660" s="165" t="s">
        <v>784</v>
      </c>
      <c r="D660" s="165" t="s">
        <v>779</v>
      </c>
      <c r="E660" s="170">
        <v>1263</v>
      </c>
      <c r="F660" s="170">
        <v>11607.351000000001</v>
      </c>
      <c r="G660" s="170">
        <v>108.902</v>
      </c>
      <c r="H660" s="170">
        <v>34766.357999999993</v>
      </c>
      <c r="I660" s="170">
        <f t="shared" si="64"/>
        <v>34875.259999999995</v>
      </c>
      <c r="J660" s="170">
        <f t="shared" si="65"/>
        <v>-23267.908999999992</v>
      </c>
      <c r="K660" s="170">
        <f t="shared" si="66"/>
        <v>9190.3016627078396</v>
      </c>
      <c r="L660" s="170">
        <f t="shared" si="66"/>
        <v>86.224861441013459</v>
      </c>
      <c r="M660" s="170">
        <f t="shared" si="66"/>
        <v>27526.807600950113</v>
      </c>
      <c r="N660" s="170">
        <f t="shared" si="66"/>
        <v>27613.032462391129</v>
      </c>
      <c r="O660" s="170">
        <f t="shared" si="66"/>
        <v>-18422.730799683286</v>
      </c>
    </row>
    <row r="661" spans="1:15">
      <c r="A661" s="193" t="s">
        <v>253</v>
      </c>
      <c r="B661" s="193">
        <f t="shared" si="63"/>
        <v>5508</v>
      </c>
      <c r="C661" s="193" t="s">
        <v>203</v>
      </c>
      <c r="D661" s="193" t="s">
        <v>135</v>
      </c>
      <c r="E661" s="194">
        <v>1212</v>
      </c>
      <c r="F661" s="194">
        <v>1738.8679999999999</v>
      </c>
      <c r="G661" s="194">
        <v>4798.4930000000004</v>
      </c>
      <c r="H661" s="194">
        <v>37004.733000000007</v>
      </c>
      <c r="I661" s="194">
        <f t="shared" si="64"/>
        <v>41803.22600000001</v>
      </c>
      <c r="J661" s="194">
        <f t="shared" si="65"/>
        <v>-40064.358000000007</v>
      </c>
      <c r="K661" s="194">
        <f t="shared" ref="K661:O692" si="67">(F661/$E661)*1000</f>
        <v>1434.7095709570956</v>
      </c>
      <c r="L661" s="194">
        <f t="shared" si="67"/>
        <v>3959.1526402640266</v>
      </c>
      <c r="M661" s="194">
        <f t="shared" si="67"/>
        <v>30531.957920792083</v>
      </c>
      <c r="N661" s="194">
        <f t="shared" si="67"/>
        <v>34491.110561056114</v>
      </c>
      <c r="O661" s="194">
        <f t="shared" si="67"/>
        <v>-33056.400990099013</v>
      </c>
    </row>
    <row r="662" spans="1:15">
      <c r="A662" s="165" t="s">
        <v>253</v>
      </c>
      <c r="B662" s="165">
        <f t="shared" si="63"/>
        <v>6513</v>
      </c>
      <c r="C662" s="165" t="s">
        <v>205</v>
      </c>
      <c r="D662" s="165" t="s">
        <v>141</v>
      </c>
      <c r="E662" s="170">
        <v>1162</v>
      </c>
      <c r="F662" s="170">
        <v>642.55499999999995</v>
      </c>
      <c r="G662" s="170">
        <v>472.98</v>
      </c>
      <c r="H662" s="170">
        <v>5327.1090000000004</v>
      </c>
      <c r="I662" s="170">
        <f t="shared" si="64"/>
        <v>5800.0889999999999</v>
      </c>
      <c r="J662" s="170">
        <f t="shared" si="65"/>
        <v>-5157.5339999999997</v>
      </c>
      <c r="K662" s="170">
        <f t="shared" si="67"/>
        <v>552.97332185886398</v>
      </c>
      <c r="L662" s="170">
        <f t="shared" si="67"/>
        <v>407.03958691910503</v>
      </c>
      <c r="M662" s="170">
        <f t="shared" si="67"/>
        <v>4584.4311531841649</v>
      </c>
      <c r="N662" s="170">
        <f t="shared" si="67"/>
        <v>4991.4707401032701</v>
      </c>
      <c r="O662" s="170">
        <f t="shared" si="67"/>
        <v>-4438.4974182444057</v>
      </c>
    </row>
    <row r="663" spans="1:15">
      <c r="A663" s="193" t="s">
        <v>253</v>
      </c>
      <c r="B663" s="193">
        <f t="shared" si="63"/>
        <v>4607</v>
      </c>
      <c r="C663" s="193" t="s">
        <v>206</v>
      </c>
      <c r="D663" s="193" t="s">
        <v>130</v>
      </c>
      <c r="E663" s="194">
        <v>1106</v>
      </c>
      <c r="F663" s="194">
        <v>0</v>
      </c>
      <c r="G663" s="194"/>
      <c r="H663" s="194">
        <v>38682.217000000004</v>
      </c>
      <c r="I663" s="194">
        <f t="shared" si="64"/>
        <v>38682.217000000004</v>
      </c>
      <c r="J663" s="194">
        <f t="shared" si="65"/>
        <v>-38682.217000000004</v>
      </c>
      <c r="K663" s="194">
        <f t="shared" si="67"/>
        <v>0</v>
      </c>
      <c r="L663" s="194">
        <f t="shared" si="67"/>
        <v>0</v>
      </c>
      <c r="M663" s="194">
        <f t="shared" si="67"/>
        <v>34974.879746835446</v>
      </c>
      <c r="N663" s="194">
        <f t="shared" si="67"/>
        <v>34974.879746835446</v>
      </c>
      <c r="O663" s="194">
        <f t="shared" si="67"/>
        <v>-34974.879746835446</v>
      </c>
    </row>
    <row r="664" spans="1:15">
      <c r="A664" s="165" t="s">
        <v>253</v>
      </c>
      <c r="B664" s="165">
        <f t="shared" si="63"/>
        <v>4100</v>
      </c>
      <c r="C664" s="165" t="s">
        <v>207</v>
      </c>
      <c r="D664" s="165" t="s">
        <v>126</v>
      </c>
      <c r="E664" s="170">
        <v>989</v>
      </c>
      <c r="F664" s="170">
        <v>55</v>
      </c>
      <c r="G664" s="170"/>
      <c r="H664" s="170">
        <v>16887.597999999998</v>
      </c>
      <c r="I664" s="170">
        <f t="shared" si="64"/>
        <v>16887.597999999998</v>
      </c>
      <c r="J664" s="170">
        <f t="shared" si="65"/>
        <v>-16832.597999999998</v>
      </c>
      <c r="K664" s="170">
        <f t="shared" si="67"/>
        <v>55.611729019211324</v>
      </c>
      <c r="L664" s="170">
        <f t="shared" si="67"/>
        <v>0</v>
      </c>
      <c r="M664" s="170">
        <f t="shared" si="67"/>
        <v>17075.427704752274</v>
      </c>
      <c r="N664" s="170">
        <f t="shared" si="67"/>
        <v>17075.427704752274</v>
      </c>
      <c r="O664" s="170">
        <f t="shared" si="67"/>
        <v>-17019.815975733061</v>
      </c>
    </row>
    <row r="665" spans="1:15">
      <c r="A665" s="193" t="s">
        <v>253</v>
      </c>
      <c r="B665" s="193">
        <f t="shared" si="63"/>
        <v>8508</v>
      </c>
      <c r="C665" s="193" t="s">
        <v>210</v>
      </c>
      <c r="D665" s="193" t="s">
        <v>155</v>
      </c>
      <c r="E665" s="194">
        <v>881</v>
      </c>
      <c r="F665" s="194">
        <v>325.024</v>
      </c>
      <c r="G665" s="194"/>
      <c r="H665" s="194">
        <v>14965.143</v>
      </c>
      <c r="I665" s="194">
        <f t="shared" si="64"/>
        <v>14965.143</v>
      </c>
      <c r="J665" s="194">
        <f t="shared" si="65"/>
        <v>-14640.119000000001</v>
      </c>
      <c r="K665" s="194">
        <f t="shared" si="67"/>
        <v>368.92622020431327</v>
      </c>
      <c r="L665" s="194">
        <f t="shared" si="67"/>
        <v>0</v>
      </c>
      <c r="M665" s="194">
        <f t="shared" si="67"/>
        <v>16986.54143019296</v>
      </c>
      <c r="N665" s="194">
        <f t="shared" si="67"/>
        <v>16986.54143019296</v>
      </c>
      <c r="O665" s="194">
        <f t="shared" si="67"/>
        <v>-16617.615209988649</v>
      </c>
    </row>
    <row r="666" spans="1:15">
      <c r="A666" s="165" t="s">
        <v>253</v>
      </c>
      <c r="B666" s="165">
        <f t="shared" si="63"/>
        <v>8710</v>
      </c>
      <c r="C666" s="165" t="s">
        <v>209</v>
      </c>
      <c r="D666" s="165" t="s">
        <v>160</v>
      </c>
      <c r="E666" s="170">
        <v>865</v>
      </c>
      <c r="F666" s="170">
        <v>269.39800000000002</v>
      </c>
      <c r="G666" s="170">
        <v>2088.9569999999999</v>
      </c>
      <c r="H666" s="170">
        <v>15827.428000000002</v>
      </c>
      <c r="I666" s="170">
        <f t="shared" si="64"/>
        <v>17916.385000000002</v>
      </c>
      <c r="J666" s="170">
        <f t="shared" si="65"/>
        <v>-17646.987000000001</v>
      </c>
      <c r="K666" s="170">
        <f t="shared" si="67"/>
        <v>311.44277456647399</v>
      </c>
      <c r="L666" s="170">
        <f t="shared" si="67"/>
        <v>2414.979190751445</v>
      </c>
      <c r="M666" s="170">
        <f t="shared" si="67"/>
        <v>18297.604624277457</v>
      </c>
      <c r="N666" s="170">
        <f t="shared" si="67"/>
        <v>20712.583815028902</v>
      </c>
      <c r="O666" s="170">
        <f t="shared" si="67"/>
        <v>-20401.141040462426</v>
      </c>
    </row>
    <row r="667" spans="1:15">
      <c r="A667" s="193" t="s">
        <v>253</v>
      </c>
      <c r="B667" s="193">
        <f t="shared" si="63"/>
        <v>3709</v>
      </c>
      <c r="C667" s="193" t="s">
        <v>208</v>
      </c>
      <c r="D667" s="193" t="s">
        <v>122</v>
      </c>
      <c r="E667" s="194">
        <v>821</v>
      </c>
      <c r="F667" s="194">
        <v>604.13599999999997</v>
      </c>
      <c r="G667" s="194"/>
      <c r="H667" s="194">
        <v>15322.39</v>
      </c>
      <c r="I667" s="194">
        <f t="shared" si="64"/>
        <v>15322.39</v>
      </c>
      <c r="J667" s="194">
        <f t="shared" si="65"/>
        <v>-14718.253999999999</v>
      </c>
      <c r="K667" s="194">
        <f t="shared" si="67"/>
        <v>735.85383678440917</v>
      </c>
      <c r="L667" s="194">
        <f t="shared" si="67"/>
        <v>0</v>
      </c>
      <c r="M667" s="194">
        <f t="shared" si="67"/>
        <v>18663.081607795371</v>
      </c>
      <c r="N667" s="194">
        <f t="shared" si="67"/>
        <v>18663.081607795371</v>
      </c>
      <c r="O667" s="194">
        <f t="shared" si="67"/>
        <v>-17927.227771010963</v>
      </c>
    </row>
    <row r="668" spans="1:15">
      <c r="A668" s="165" t="s">
        <v>253</v>
      </c>
      <c r="B668" s="165">
        <f t="shared" si="63"/>
        <v>6515</v>
      </c>
      <c r="C668" s="165" t="s">
        <v>212</v>
      </c>
      <c r="D668" s="165" t="s">
        <v>142</v>
      </c>
      <c r="E668" s="170">
        <v>791</v>
      </c>
      <c r="F668" s="170">
        <v>-3730.4</v>
      </c>
      <c r="G668" s="170"/>
      <c r="H668" s="170">
        <v>18369.415000000001</v>
      </c>
      <c r="I668" s="170">
        <f t="shared" si="64"/>
        <v>18369.415000000001</v>
      </c>
      <c r="J668" s="170">
        <f t="shared" si="65"/>
        <v>-22099.815000000002</v>
      </c>
      <c r="K668" s="170">
        <f t="shared" si="67"/>
        <v>-4716.0556257901399</v>
      </c>
      <c r="L668" s="170">
        <f t="shared" si="67"/>
        <v>0</v>
      </c>
      <c r="M668" s="170">
        <f t="shared" si="67"/>
        <v>23223.027812895074</v>
      </c>
      <c r="N668" s="170">
        <f t="shared" si="67"/>
        <v>23223.027812895074</v>
      </c>
      <c r="O668" s="170">
        <f t="shared" si="67"/>
        <v>-27939.083438685211</v>
      </c>
    </row>
    <row r="669" spans="1:15">
      <c r="A669" s="193" t="s">
        <v>253</v>
      </c>
      <c r="B669" s="193">
        <f t="shared" si="63"/>
        <v>3511</v>
      </c>
      <c r="C669" s="193" t="s">
        <v>214</v>
      </c>
      <c r="D669" s="193" t="s">
        <v>120</v>
      </c>
      <c r="E669" s="194">
        <v>727</v>
      </c>
      <c r="F669" s="194">
        <v>2973.3990000000003</v>
      </c>
      <c r="G669" s="194">
        <v>11418.537</v>
      </c>
      <c r="H669" s="194">
        <v>7642.1939999999995</v>
      </c>
      <c r="I669" s="194">
        <f t="shared" si="64"/>
        <v>19060.731</v>
      </c>
      <c r="J669" s="194">
        <f t="shared" si="65"/>
        <v>-16087.331999999999</v>
      </c>
      <c r="K669" s="194">
        <f t="shared" si="67"/>
        <v>4089.9573590096293</v>
      </c>
      <c r="L669" s="194">
        <f t="shared" si="67"/>
        <v>15706.37826685007</v>
      </c>
      <c r="M669" s="194">
        <f t="shared" si="67"/>
        <v>10511.958734525446</v>
      </c>
      <c r="N669" s="194">
        <f t="shared" si="67"/>
        <v>26218.337001375516</v>
      </c>
      <c r="O669" s="194">
        <f t="shared" si="67"/>
        <v>-22128.379642365886</v>
      </c>
    </row>
    <row r="670" spans="1:15">
      <c r="A670" s="165" t="s">
        <v>253</v>
      </c>
      <c r="B670" s="165">
        <f t="shared" si="63"/>
        <v>8722</v>
      </c>
      <c r="C670" s="165" t="s">
        <v>211</v>
      </c>
      <c r="D670" s="165" t="s">
        <v>166</v>
      </c>
      <c r="E670" s="170">
        <v>699</v>
      </c>
      <c r="F670" s="170">
        <v>93.260999999999996</v>
      </c>
      <c r="G670" s="170"/>
      <c r="H670" s="170">
        <v>1091.5999999999999</v>
      </c>
      <c r="I670" s="170">
        <f t="shared" si="64"/>
        <v>1091.5999999999999</v>
      </c>
      <c r="J670" s="170">
        <f t="shared" si="65"/>
        <v>-998.33899999999994</v>
      </c>
      <c r="K670" s="170">
        <f t="shared" si="67"/>
        <v>133.42060085836908</v>
      </c>
      <c r="L670" s="170">
        <f t="shared" si="67"/>
        <v>0</v>
      </c>
      <c r="M670" s="170">
        <f t="shared" si="67"/>
        <v>1561.659513590844</v>
      </c>
      <c r="N670" s="170">
        <f t="shared" si="67"/>
        <v>1561.659513590844</v>
      </c>
      <c r="O670" s="170">
        <f t="shared" si="67"/>
        <v>-1428.2389127324748</v>
      </c>
    </row>
    <row r="671" spans="1:15">
      <c r="A671" s="193" t="s">
        <v>253</v>
      </c>
      <c r="B671" s="193">
        <f t="shared" si="63"/>
        <v>7502</v>
      </c>
      <c r="C671" s="193" t="s">
        <v>213</v>
      </c>
      <c r="D671" s="193" t="s">
        <v>150</v>
      </c>
      <c r="E671" s="194">
        <v>650</v>
      </c>
      <c r="F671" s="194">
        <v>1672.2550000000001</v>
      </c>
      <c r="G671" s="194">
        <v>34053.038</v>
      </c>
      <c r="H671" s="194">
        <v>13537.878000000001</v>
      </c>
      <c r="I671" s="194">
        <f t="shared" si="64"/>
        <v>47590.915999999997</v>
      </c>
      <c r="J671" s="194">
        <f t="shared" si="65"/>
        <v>-45918.661</v>
      </c>
      <c r="K671" s="194">
        <f t="shared" si="67"/>
        <v>2572.7000000000003</v>
      </c>
      <c r="L671" s="194">
        <f t="shared" si="67"/>
        <v>52389.289230769231</v>
      </c>
      <c r="M671" s="194">
        <f t="shared" si="67"/>
        <v>20827.504615384616</v>
      </c>
      <c r="N671" s="194">
        <f t="shared" si="67"/>
        <v>73216.793846153843</v>
      </c>
      <c r="O671" s="194">
        <f t="shared" si="67"/>
        <v>-70644.093846153846</v>
      </c>
    </row>
    <row r="672" spans="1:15">
      <c r="A672" s="165" t="s">
        <v>253</v>
      </c>
      <c r="B672" s="165">
        <f t="shared" si="63"/>
        <v>3811</v>
      </c>
      <c r="C672" s="165" t="s">
        <v>216</v>
      </c>
      <c r="D672" s="165" t="s">
        <v>125</v>
      </c>
      <c r="E672" s="170">
        <v>642</v>
      </c>
      <c r="F672" s="170">
        <v>2639.9160000000002</v>
      </c>
      <c r="G672" s="170"/>
      <c r="H672" s="170">
        <v>16029.786</v>
      </c>
      <c r="I672" s="170">
        <f t="shared" si="64"/>
        <v>16029.786</v>
      </c>
      <c r="J672" s="170">
        <f t="shared" si="65"/>
        <v>-13389.869999999999</v>
      </c>
      <c r="K672" s="170">
        <f t="shared" si="67"/>
        <v>4112.0186915887853</v>
      </c>
      <c r="L672" s="170">
        <f t="shared" si="67"/>
        <v>0</v>
      </c>
      <c r="M672" s="170">
        <f t="shared" si="67"/>
        <v>24968.514018691589</v>
      </c>
      <c r="N672" s="170">
        <f t="shared" si="67"/>
        <v>24968.514018691589</v>
      </c>
      <c r="O672" s="170">
        <f t="shared" si="67"/>
        <v>-20856.495327102803</v>
      </c>
    </row>
    <row r="673" spans="1:15">
      <c r="A673" s="193" t="s">
        <v>253</v>
      </c>
      <c r="B673" s="193">
        <f t="shared" si="63"/>
        <v>8509</v>
      </c>
      <c r="C673" s="193" t="s">
        <v>215</v>
      </c>
      <c r="D673" s="193" t="s">
        <v>156</v>
      </c>
      <c r="E673" s="194">
        <v>620</v>
      </c>
      <c r="F673" s="194">
        <v>9399.39</v>
      </c>
      <c r="G673" s="194">
        <v>0</v>
      </c>
      <c r="H673" s="194">
        <v>12015.594000000001</v>
      </c>
      <c r="I673" s="194">
        <f t="shared" si="64"/>
        <v>12015.594000000001</v>
      </c>
      <c r="J673" s="194">
        <f t="shared" si="65"/>
        <v>-2616.2040000000015</v>
      </c>
      <c r="K673" s="194">
        <f t="shared" si="67"/>
        <v>15160.306451612902</v>
      </c>
      <c r="L673" s="194">
        <f t="shared" si="67"/>
        <v>0</v>
      </c>
      <c r="M673" s="194">
        <f t="shared" si="67"/>
        <v>19379.990322580645</v>
      </c>
      <c r="N673" s="194">
        <f t="shared" si="67"/>
        <v>19379.990322580645</v>
      </c>
      <c r="O673" s="194">
        <f t="shared" si="67"/>
        <v>-4219.683870967744</v>
      </c>
    </row>
    <row r="674" spans="1:15">
      <c r="A674" s="165" t="s">
        <v>253</v>
      </c>
      <c r="B674" s="165">
        <f t="shared" si="63"/>
        <v>8720</v>
      </c>
      <c r="C674" s="165" t="s">
        <v>217</v>
      </c>
      <c r="D674" s="165" t="s">
        <v>164</v>
      </c>
      <c r="E674" s="170">
        <v>591</v>
      </c>
      <c r="F674" s="170">
        <v>624.17399999999998</v>
      </c>
      <c r="G674" s="170">
        <v>1006.0740000000001</v>
      </c>
      <c r="H674" s="170">
        <v>5427.8409999999994</v>
      </c>
      <c r="I674" s="170">
        <f t="shared" si="64"/>
        <v>6433.9149999999991</v>
      </c>
      <c r="J674" s="170">
        <f t="shared" si="65"/>
        <v>-5809.7409999999991</v>
      </c>
      <c r="K674" s="170">
        <f t="shared" si="67"/>
        <v>1056.1319796954315</v>
      </c>
      <c r="L674" s="170">
        <f t="shared" si="67"/>
        <v>1702.3248730964469</v>
      </c>
      <c r="M674" s="170">
        <f t="shared" si="67"/>
        <v>9184.1641285955993</v>
      </c>
      <c r="N674" s="170">
        <f t="shared" si="67"/>
        <v>10886.489001692047</v>
      </c>
      <c r="O674" s="170">
        <f t="shared" si="67"/>
        <v>-9830.3570219966132</v>
      </c>
    </row>
    <row r="675" spans="1:15">
      <c r="A675" s="193" t="s">
        <v>253</v>
      </c>
      <c r="B675" s="193">
        <f t="shared" si="63"/>
        <v>6710</v>
      </c>
      <c r="C675" s="193" t="s">
        <v>785</v>
      </c>
      <c r="D675" s="193" t="s">
        <v>147</v>
      </c>
      <c r="E675" s="194">
        <v>540</v>
      </c>
      <c r="F675" s="194">
        <v>2180.2559999999999</v>
      </c>
      <c r="G675" s="194"/>
      <c r="H675" s="194">
        <v>33091.056000000004</v>
      </c>
      <c r="I675" s="194">
        <f t="shared" si="64"/>
        <v>33091.056000000004</v>
      </c>
      <c r="J675" s="194">
        <f t="shared" si="65"/>
        <v>-30910.800000000003</v>
      </c>
      <c r="K675" s="194">
        <f t="shared" si="67"/>
        <v>4037.5111111111109</v>
      </c>
      <c r="L675" s="194">
        <f t="shared" si="67"/>
        <v>0</v>
      </c>
      <c r="M675" s="194">
        <f t="shared" si="67"/>
        <v>61279.733333333337</v>
      </c>
      <c r="N675" s="194">
        <f t="shared" si="67"/>
        <v>61279.733333333337</v>
      </c>
      <c r="O675" s="194">
        <f t="shared" si="67"/>
        <v>-57242.222222222226</v>
      </c>
    </row>
    <row r="676" spans="1:15">
      <c r="A676" s="165" t="s">
        <v>253</v>
      </c>
      <c r="B676" s="165">
        <f t="shared" si="63"/>
        <v>8719</v>
      </c>
      <c r="C676" s="165" t="s">
        <v>218</v>
      </c>
      <c r="D676" s="165" t="s">
        <v>163</v>
      </c>
      <c r="E676" s="170">
        <v>539</v>
      </c>
      <c r="F676" s="170">
        <v>1942.7860000000001</v>
      </c>
      <c r="G676" s="170">
        <v>160.78800000000001</v>
      </c>
      <c r="H676" s="170">
        <v>12796.263999999999</v>
      </c>
      <c r="I676" s="170">
        <f t="shared" si="64"/>
        <v>12957.052</v>
      </c>
      <c r="J676" s="170">
        <f t="shared" si="65"/>
        <v>-11014.266</v>
      </c>
      <c r="K676" s="170">
        <f t="shared" si="67"/>
        <v>3604.4267161410021</v>
      </c>
      <c r="L676" s="170">
        <f t="shared" si="67"/>
        <v>298.30797773654922</v>
      </c>
      <c r="M676" s="170">
        <f t="shared" si="67"/>
        <v>23740.749536178108</v>
      </c>
      <c r="N676" s="170">
        <f t="shared" si="67"/>
        <v>24039.057513914657</v>
      </c>
      <c r="O676" s="170">
        <f t="shared" si="67"/>
        <v>-20434.630797773654</v>
      </c>
    </row>
    <row r="677" spans="1:15">
      <c r="A677" s="193" t="s">
        <v>253</v>
      </c>
      <c r="B677" s="193">
        <f t="shared" si="63"/>
        <v>6601</v>
      </c>
      <c r="C677" s="193" t="s">
        <v>220</v>
      </c>
      <c r="D677" s="193" t="s">
        <v>143</v>
      </c>
      <c r="E677" s="194">
        <v>491</v>
      </c>
      <c r="F677" s="194">
        <v>29.88</v>
      </c>
      <c r="G677" s="194">
        <v>589.34</v>
      </c>
      <c r="H677" s="194">
        <v>6230.2110000000002</v>
      </c>
      <c r="I677" s="194">
        <f t="shared" si="64"/>
        <v>6819.5510000000004</v>
      </c>
      <c r="J677" s="194">
        <f t="shared" si="65"/>
        <v>-6789.6710000000003</v>
      </c>
      <c r="K677" s="194">
        <f t="shared" si="67"/>
        <v>60.855397148676168</v>
      </c>
      <c r="L677" s="194">
        <f t="shared" si="67"/>
        <v>1200.285132382892</v>
      </c>
      <c r="M677" s="194">
        <f t="shared" si="67"/>
        <v>12688.820773930755</v>
      </c>
      <c r="N677" s="194">
        <f t="shared" si="67"/>
        <v>13889.105906313647</v>
      </c>
      <c r="O677" s="194">
        <f t="shared" si="67"/>
        <v>-13828.250509164971</v>
      </c>
    </row>
    <row r="678" spans="1:15">
      <c r="A678" s="165" t="s">
        <v>253</v>
      </c>
      <c r="B678" s="165">
        <f t="shared" si="63"/>
        <v>5609</v>
      </c>
      <c r="C678" s="165" t="s">
        <v>219</v>
      </c>
      <c r="D678" s="165" t="s">
        <v>136</v>
      </c>
      <c r="E678" s="170">
        <v>457</v>
      </c>
      <c r="F678" s="170">
        <v>0</v>
      </c>
      <c r="G678" s="170"/>
      <c r="H678" s="170">
        <v>12158.785000000002</v>
      </c>
      <c r="I678" s="170">
        <f t="shared" si="64"/>
        <v>12158.785000000002</v>
      </c>
      <c r="J678" s="170">
        <f t="shared" si="65"/>
        <v>-12158.785000000002</v>
      </c>
      <c r="K678" s="170">
        <f t="shared" si="67"/>
        <v>0</v>
      </c>
      <c r="L678" s="170">
        <f t="shared" si="67"/>
        <v>0</v>
      </c>
      <c r="M678" s="170">
        <f t="shared" si="67"/>
        <v>26605.656455142234</v>
      </c>
      <c r="N678" s="170">
        <f t="shared" si="67"/>
        <v>26605.656455142234</v>
      </c>
      <c r="O678" s="170">
        <f t="shared" si="67"/>
        <v>-26605.656455142234</v>
      </c>
    </row>
    <row r="679" spans="1:15">
      <c r="A679" s="193" t="s">
        <v>253</v>
      </c>
      <c r="B679" s="193">
        <f t="shared" si="63"/>
        <v>4911</v>
      </c>
      <c r="C679" s="193" t="s">
        <v>221</v>
      </c>
      <c r="D679" s="193" t="s">
        <v>134</v>
      </c>
      <c r="E679" s="194">
        <v>414</v>
      </c>
      <c r="F679" s="194">
        <v>1660.8019999999999</v>
      </c>
      <c r="G679" s="194"/>
      <c r="H679" s="194">
        <v>5368.8440000000001</v>
      </c>
      <c r="I679" s="194">
        <f t="shared" si="64"/>
        <v>5368.8440000000001</v>
      </c>
      <c r="J679" s="194">
        <f t="shared" si="65"/>
        <v>-3708.0420000000004</v>
      </c>
      <c r="K679" s="194">
        <f t="shared" si="67"/>
        <v>4011.5990338164247</v>
      </c>
      <c r="L679" s="194">
        <f t="shared" si="67"/>
        <v>0</v>
      </c>
      <c r="M679" s="194">
        <f t="shared" si="67"/>
        <v>12968.222222222223</v>
      </c>
      <c r="N679" s="194">
        <f t="shared" si="67"/>
        <v>12968.222222222223</v>
      </c>
      <c r="O679" s="194">
        <f t="shared" si="67"/>
        <v>-8956.6231884057979</v>
      </c>
    </row>
    <row r="680" spans="1:15">
      <c r="A680" s="165" t="s">
        <v>253</v>
      </c>
      <c r="B680" s="165">
        <f t="shared" si="63"/>
        <v>6602</v>
      </c>
      <c r="C680" s="165" t="s">
        <v>222</v>
      </c>
      <c r="D680" s="165" t="s">
        <v>144</v>
      </c>
      <c r="E680" s="170">
        <v>396</v>
      </c>
      <c r="F680" s="170">
        <v>313.47899999999998</v>
      </c>
      <c r="G680" s="170"/>
      <c r="H680" s="170">
        <v>8699.3419999999987</v>
      </c>
      <c r="I680" s="170">
        <f t="shared" si="64"/>
        <v>8699.3419999999987</v>
      </c>
      <c r="J680" s="170">
        <f t="shared" si="65"/>
        <v>-8385.8629999999994</v>
      </c>
      <c r="K680" s="170">
        <f t="shared" si="67"/>
        <v>791.61363636363637</v>
      </c>
      <c r="L680" s="170">
        <f t="shared" si="67"/>
        <v>0</v>
      </c>
      <c r="M680" s="170">
        <f t="shared" si="67"/>
        <v>21968.03535353535</v>
      </c>
      <c r="N680" s="170">
        <f t="shared" si="67"/>
        <v>21968.03535353535</v>
      </c>
      <c r="O680" s="170">
        <f t="shared" si="67"/>
        <v>-21176.421717171717</v>
      </c>
    </row>
    <row r="681" spans="1:15">
      <c r="A681" s="193" t="s">
        <v>253</v>
      </c>
      <c r="B681" s="193">
        <f t="shared" si="63"/>
        <v>8610</v>
      </c>
      <c r="C681" s="193" t="s">
        <v>223</v>
      </c>
      <c r="D681" s="193" t="s">
        <v>157</v>
      </c>
      <c r="E681" s="194">
        <v>293</v>
      </c>
      <c r="F681" s="194">
        <v>12741.686</v>
      </c>
      <c r="G681" s="194"/>
      <c r="H681" s="194">
        <v>13480.607999999998</v>
      </c>
      <c r="I681" s="194">
        <f t="shared" si="64"/>
        <v>13480.607999999998</v>
      </c>
      <c r="J681" s="194">
        <f t="shared" si="65"/>
        <v>-738.92199999999866</v>
      </c>
      <c r="K681" s="194">
        <f t="shared" si="67"/>
        <v>43486.982935153581</v>
      </c>
      <c r="L681" s="194">
        <f t="shared" si="67"/>
        <v>0</v>
      </c>
      <c r="M681" s="194">
        <f t="shared" si="67"/>
        <v>46008.901023890779</v>
      </c>
      <c r="N681" s="194">
        <f t="shared" si="67"/>
        <v>46008.901023890779</v>
      </c>
      <c r="O681" s="194">
        <f t="shared" si="67"/>
        <v>-2521.9180887371967</v>
      </c>
    </row>
    <row r="682" spans="1:15">
      <c r="A682" s="165" t="s">
        <v>253</v>
      </c>
      <c r="B682" s="165">
        <f t="shared" si="63"/>
        <v>1606</v>
      </c>
      <c r="C682" s="165" t="s">
        <v>225</v>
      </c>
      <c r="D682" s="165" t="s">
        <v>113</v>
      </c>
      <c r="E682" s="170">
        <v>269</v>
      </c>
      <c r="F682" s="170">
        <v>255</v>
      </c>
      <c r="G682" s="170">
        <v>326.28399999999999</v>
      </c>
      <c r="H682" s="170">
        <v>3385.8980000000001</v>
      </c>
      <c r="I682" s="170">
        <f t="shared" si="64"/>
        <v>3712.1820000000002</v>
      </c>
      <c r="J682" s="170">
        <f t="shared" si="65"/>
        <v>-3457.1820000000002</v>
      </c>
      <c r="K682" s="170">
        <f t="shared" si="67"/>
        <v>947.9553903345726</v>
      </c>
      <c r="L682" s="170">
        <f t="shared" si="67"/>
        <v>1212.9516728624535</v>
      </c>
      <c r="M682" s="170">
        <f t="shared" si="67"/>
        <v>12586.981412639405</v>
      </c>
      <c r="N682" s="170">
        <f t="shared" si="67"/>
        <v>13799.93308550186</v>
      </c>
      <c r="O682" s="170">
        <f t="shared" si="67"/>
        <v>-12851.977695167287</v>
      </c>
    </row>
    <row r="683" spans="1:15">
      <c r="A683" s="193" t="s">
        <v>253</v>
      </c>
      <c r="B683" s="193">
        <f t="shared" si="63"/>
        <v>4604</v>
      </c>
      <c r="C683" s="193" t="s">
        <v>224</v>
      </c>
      <c r="D683" s="193" t="s">
        <v>129</v>
      </c>
      <c r="E683" s="194">
        <v>250</v>
      </c>
      <c r="F683" s="194">
        <v>0</v>
      </c>
      <c r="G683" s="194">
        <v>301.62299999999999</v>
      </c>
      <c r="H683" s="194">
        <v>10411.942999999999</v>
      </c>
      <c r="I683" s="194">
        <f t="shared" si="64"/>
        <v>10713.565999999999</v>
      </c>
      <c r="J683" s="194">
        <f t="shared" si="65"/>
        <v>-10713.565999999999</v>
      </c>
      <c r="K683" s="194">
        <f t="shared" si="67"/>
        <v>0</v>
      </c>
      <c r="L683" s="194">
        <f t="shared" si="67"/>
        <v>1206.492</v>
      </c>
      <c r="M683" s="194">
        <f t="shared" si="67"/>
        <v>41647.771999999997</v>
      </c>
      <c r="N683" s="194">
        <f t="shared" si="67"/>
        <v>42854.263999999996</v>
      </c>
      <c r="O683" s="194">
        <f t="shared" si="67"/>
        <v>-42854.263999999996</v>
      </c>
    </row>
    <row r="684" spans="1:15">
      <c r="A684" s="165" t="s">
        <v>253</v>
      </c>
      <c r="B684" s="165">
        <f t="shared" si="63"/>
        <v>4502</v>
      </c>
      <c r="C684" s="165" t="s">
        <v>226</v>
      </c>
      <c r="D684" s="165" t="s">
        <v>128</v>
      </c>
      <c r="E684" s="170">
        <v>236</v>
      </c>
      <c r="F684" s="170">
        <v>1551.356</v>
      </c>
      <c r="G684" s="170">
        <v>8663.2739999999994</v>
      </c>
      <c r="H684" s="170">
        <v>7347.2060000000001</v>
      </c>
      <c r="I684" s="170">
        <f t="shared" si="64"/>
        <v>16010.48</v>
      </c>
      <c r="J684" s="170">
        <f t="shared" si="65"/>
        <v>-14459.124</v>
      </c>
      <c r="K684" s="170">
        <f t="shared" si="67"/>
        <v>6573.5423728813557</v>
      </c>
      <c r="L684" s="170">
        <f t="shared" si="67"/>
        <v>36708.788135593219</v>
      </c>
      <c r="M684" s="170">
        <f t="shared" si="67"/>
        <v>31132.228813559323</v>
      </c>
      <c r="N684" s="170">
        <f t="shared" si="67"/>
        <v>67841.016949152545</v>
      </c>
      <c r="O684" s="170">
        <f t="shared" si="67"/>
        <v>-61267.474576271183</v>
      </c>
    </row>
    <row r="685" spans="1:15">
      <c r="A685" s="193" t="s">
        <v>253</v>
      </c>
      <c r="B685" s="193">
        <f t="shared" si="63"/>
        <v>4803</v>
      </c>
      <c r="C685" s="193" t="s">
        <v>227</v>
      </c>
      <c r="D685" s="193" t="s">
        <v>131</v>
      </c>
      <c r="E685" s="194">
        <v>219</v>
      </c>
      <c r="F685" s="194">
        <v>4860</v>
      </c>
      <c r="G685" s="194"/>
      <c r="H685" s="194">
        <v>7488.4940000000006</v>
      </c>
      <c r="I685" s="194">
        <f t="shared" si="64"/>
        <v>7488.4940000000006</v>
      </c>
      <c r="J685" s="194">
        <f t="shared" si="65"/>
        <v>-2628.4940000000006</v>
      </c>
      <c r="K685" s="194">
        <f t="shared" si="67"/>
        <v>22191.780821917811</v>
      </c>
      <c r="L685" s="194">
        <f t="shared" si="67"/>
        <v>0</v>
      </c>
      <c r="M685" s="194">
        <f t="shared" si="67"/>
        <v>34194.036529680365</v>
      </c>
      <c r="N685" s="194">
        <f t="shared" si="67"/>
        <v>34194.036529680365</v>
      </c>
      <c r="O685" s="194">
        <f t="shared" si="67"/>
        <v>-12002.255707762559</v>
      </c>
    </row>
    <row r="686" spans="1:15">
      <c r="A686" s="165" t="s">
        <v>253</v>
      </c>
      <c r="B686" s="165">
        <f t="shared" si="63"/>
        <v>3713</v>
      </c>
      <c r="C686" s="165" t="s">
        <v>228</v>
      </c>
      <c r="D686" s="165" t="s">
        <v>123</v>
      </c>
      <c r="E686" s="170">
        <v>123</v>
      </c>
      <c r="F686" s="170">
        <v>0</v>
      </c>
      <c r="G686" s="170"/>
      <c r="H686" s="170">
        <v>2925</v>
      </c>
      <c r="I686" s="170">
        <f t="shared" si="64"/>
        <v>2925</v>
      </c>
      <c r="J686" s="170">
        <f t="shared" si="65"/>
        <v>-2925</v>
      </c>
      <c r="K686" s="170">
        <f t="shared" si="67"/>
        <v>0</v>
      </c>
      <c r="L686" s="170">
        <f t="shared" si="67"/>
        <v>0</v>
      </c>
      <c r="M686" s="170">
        <f t="shared" si="67"/>
        <v>23780.487804878048</v>
      </c>
      <c r="N686" s="170">
        <f t="shared" si="67"/>
        <v>23780.487804878048</v>
      </c>
      <c r="O686" s="170">
        <f t="shared" si="67"/>
        <v>-23780.487804878048</v>
      </c>
    </row>
    <row r="687" spans="1:15">
      <c r="A687" s="193" t="s">
        <v>253</v>
      </c>
      <c r="B687" s="193">
        <f t="shared" si="63"/>
        <v>4902</v>
      </c>
      <c r="C687" s="193" t="s">
        <v>229</v>
      </c>
      <c r="D687" s="193" t="s">
        <v>133</v>
      </c>
      <c r="E687" s="194">
        <v>104</v>
      </c>
      <c r="F687" s="194">
        <v>1315.223</v>
      </c>
      <c r="G687" s="194">
        <v>122.842</v>
      </c>
      <c r="H687" s="194">
        <v>438.62099999999998</v>
      </c>
      <c r="I687" s="194">
        <f t="shared" si="64"/>
        <v>561.46299999999997</v>
      </c>
      <c r="J687" s="194">
        <f t="shared" si="65"/>
        <v>753.76</v>
      </c>
      <c r="K687" s="194">
        <f t="shared" si="67"/>
        <v>12646.374999999998</v>
      </c>
      <c r="L687" s="194">
        <f t="shared" si="67"/>
        <v>1181.1730769230769</v>
      </c>
      <c r="M687" s="194">
        <f t="shared" si="67"/>
        <v>4217.5096153846152</v>
      </c>
      <c r="N687" s="194">
        <f t="shared" si="67"/>
        <v>5398.6826923076924</v>
      </c>
      <c r="O687" s="194">
        <f t="shared" si="67"/>
        <v>7247.6923076923076</v>
      </c>
    </row>
    <row r="688" spans="1:15">
      <c r="A688" s="165" t="s">
        <v>253</v>
      </c>
      <c r="B688" s="165">
        <f t="shared" si="63"/>
        <v>7505</v>
      </c>
      <c r="C688" s="165" t="s">
        <v>230</v>
      </c>
      <c r="D688" s="165" t="s">
        <v>151</v>
      </c>
      <c r="E688" s="170">
        <v>95</v>
      </c>
      <c r="F688" s="170">
        <v>4606.1030000000001</v>
      </c>
      <c r="G688" s="170">
        <v>2621.107</v>
      </c>
      <c r="H688" s="170">
        <v>66693.459000000003</v>
      </c>
      <c r="I688" s="170">
        <f t="shared" si="64"/>
        <v>69314.566000000006</v>
      </c>
      <c r="J688" s="170">
        <f t="shared" si="65"/>
        <v>-64708.463000000003</v>
      </c>
      <c r="K688" s="170">
        <f t="shared" si="67"/>
        <v>48485.294736842108</v>
      </c>
      <c r="L688" s="170">
        <f t="shared" si="67"/>
        <v>27590.6</v>
      </c>
      <c r="M688" s="170">
        <f t="shared" si="67"/>
        <v>702036.4105263158</v>
      </c>
      <c r="N688" s="170">
        <f t="shared" si="67"/>
        <v>729627.01052631589</v>
      </c>
      <c r="O688" s="170">
        <f t="shared" si="67"/>
        <v>-681141.71578947362</v>
      </c>
    </row>
    <row r="689" spans="1:15">
      <c r="A689" s="193" t="s">
        <v>253</v>
      </c>
      <c r="B689" s="193">
        <f t="shared" si="63"/>
        <v>5611</v>
      </c>
      <c r="C689" s="193" t="s">
        <v>231</v>
      </c>
      <c r="D689" s="193" t="s">
        <v>137</v>
      </c>
      <c r="E689" s="194">
        <v>86</v>
      </c>
      <c r="F689" s="194">
        <v>452</v>
      </c>
      <c r="G689" s="194"/>
      <c r="H689" s="194">
        <v>2114</v>
      </c>
      <c r="I689" s="194">
        <f t="shared" si="64"/>
        <v>2114</v>
      </c>
      <c r="J689" s="194">
        <f t="shared" si="65"/>
        <v>-1662</v>
      </c>
      <c r="K689" s="194">
        <f t="shared" si="67"/>
        <v>5255.8139534883712</v>
      </c>
      <c r="L689" s="194">
        <f t="shared" si="67"/>
        <v>0</v>
      </c>
      <c r="M689" s="194">
        <f t="shared" si="67"/>
        <v>24581.39534883721</v>
      </c>
      <c r="N689" s="194">
        <f t="shared" si="67"/>
        <v>24581.39534883721</v>
      </c>
      <c r="O689" s="194">
        <f t="shared" si="67"/>
        <v>-19325.58139534884</v>
      </c>
    </row>
    <row r="690" spans="1:15">
      <c r="A690" s="165" t="s">
        <v>253</v>
      </c>
      <c r="B690" s="165">
        <f t="shared" si="63"/>
        <v>4901</v>
      </c>
      <c r="C690" s="165" t="s">
        <v>234</v>
      </c>
      <c r="D690" s="165" t="s">
        <v>132</v>
      </c>
      <c r="E690" s="170">
        <v>53</v>
      </c>
      <c r="F690" s="170">
        <v>19</v>
      </c>
      <c r="G690" s="170"/>
      <c r="H690" s="170">
        <v>1295</v>
      </c>
      <c r="I690" s="170">
        <f t="shared" si="64"/>
        <v>1295</v>
      </c>
      <c r="J690" s="170">
        <f t="shared" si="65"/>
        <v>-1276</v>
      </c>
      <c r="K690" s="170">
        <f t="shared" si="67"/>
        <v>358.49056603773585</v>
      </c>
      <c r="L690" s="170">
        <f t="shared" si="67"/>
        <v>0</v>
      </c>
      <c r="M690" s="170">
        <f t="shared" si="67"/>
        <v>24433.962264150941</v>
      </c>
      <c r="N690" s="170">
        <f t="shared" si="67"/>
        <v>24433.962264150941</v>
      </c>
      <c r="O690" s="170">
        <f t="shared" si="67"/>
        <v>-24075.471698113208</v>
      </c>
    </row>
    <row r="691" spans="1:15">
      <c r="A691" s="193" t="s">
        <v>253</v>
      </c>
      <c r="B691" s="193">
        <f t="shared" si="63"/>
        <v>3506</v>
      </c>
      <c r="C691" s="193" t="s">
        <v>232</v>
      </c>
      <c r="D691" s="193" t="s">
        <v>119</v>
      </c>
      <c r="E691" s="194">
        <v>52</v>
      </c>
      <c r="F691" s="194">
        <v>1346.316</v>
      </c>
      <c r="G691" s="194"/>
      <c r="H691" s="194">
        <v>2973.52</v>
      </c>
      <c r="I691" s="194">
        <f t="shared" si="64"/>
        <v>2973.52</v>
      </c>
      <c r="J691" s="194">
        <f t="shared" si="65"/>
        <v>-1627.204</v>
      </c>
      <c r="K691" s="194">
        <f t="shared" si="67"/>
        <v>25890.692307692309</v>
      </c>
      <c r="L691" s="194">
        <f t="shared" si="67"/>
        <v>0</v>
      </c>
      <c r="M691" s="194">
        <f t="shared" si="67"/>
        <v>57183.076923076922</v>
      </c>
      <c r="N691" s="194">
        <f t="shared" si="67"/>
        <v>57183.076923076922</v>
      </c>
      <c r="O691" s="194">
        <f t="shared" si="67"/>
        <v>-31292.384615384613</v>
      </c>
    </row>
    <row r="692" spans="1:15">
      <c r="A692" s="165" t="s">
        <v>253</v>
      </c>
      <c r="B692" s="165">
        <f t="shared" si="63"/>
        <v>6611</v>
      </c>
      <c r="C692" s="165" t="s">
        <v>233</v>
      </c>
      <c r="D692" s="165" t="s">
        <v>145</v>
      </c>
      <c r="E692" s="170">
        <v>52</v>
      </c>
      <c r="F692" s="170">
        <v>0</v>
      </c>
      <c r="G692" s="170"/>
      <c r="H692" s="170">
        <v>732</v>
      </c>
      <c r="I692" s="170">
        <f t="shared" si="64"/>
        <v>732</v>
      </c>
      <c r="J692" s="170">
        <f t="shared" si="65"/>
        <v>-732</v>
      </c>
      <c r="K692" s="170">
        <f t="shared" si="67"/>
        <v>0</v>
      </c>
      <c r="L692" s="170">
        <f t="shared" si="67"/>
        <v>0</v>
      </c>
      <c r="M692" s="170">
        <f t="shared" si="67"/>
        <v>14076.923076923076</v>
      </c>
      <c r="N692" s="170">
        <f t="shared" si="67"/>
        <v>14076.923076923076</v>
      </c>
      <c r="O692" s="170">
        <f t="shared" si="67"/>
        <v>-14076.923076923076</v>
      </c>
    </row>
    <row r="693" spans="1:15"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</row>
    <row r="694" spans="1:15" s="177" customFormat="1">
      <c r="E694" s="178">
        <f>SUM(E629:E692)</f>
        <v>383726</v>
      </c>
      <c r="F694" s="178">
        <f t="shared" ref="F694:J694" si="68">SUM(F629:F692)</f>
        <v>758938.84100000013</v>
      </c>
      <c r="G694" s="178">
        <f t="shared" si="68"/>
        <v>1823172.8079999997</v>
      </c>
      <c r="H694" s="178">
        <f t="shared" si="68"/>
        <v>6510982.6539999992</v>
      </c>
      <c r="I694" s="178">
        <f t="shared" si="68"/>
        <v>8334155.4619999984</v>
      </c>
      <c r="J694" s="178">
        <f t="shared" si="68"/>
        <v>-7575216.6210000012</v>
      </c>
      <c r="K694" s="178">
        <f t="shared" ref="K694:O694" si="69">(F694/$E694)*1000</f>
        <v>1977.814484814686</v>
      </c>
      <c r="L694" s="178">
        <f t="shared" si="69"/>
        <v>4751.236059062976</v>
      </c>
      <c r="M694" s="178">
        <f t="shared" si="69"/>
        <v>16967.791220819021</v>
      </c>
      <c r="N694" s="178">
        <f t="shared" si="69"/>
        <v>21719.027279881997</v>
      </c>
      <c r="O694" s="178">
        <f t="shared" si="69"/>
        <v>-19741.212795067317</v>
      </c>
    </row>
    <row r="695" spans="1:15"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</row>
    <row r="696" spans="1:15">
      <c r="D696" s="22" t="s">
        <v>81</v>
      </c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</row>
    <row r="697" spans="1:15">
      <c r="D697" s="30" t="s">
        <v>168</v>
      </c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</row>
    <row r="698" spans="1:15">
      <c r="A698" s="193" t="s">
        <v>254</v>
      </c>
      <c r="B698" s="193">
        <f t="shared" ref="B698:B761" si="70">(LEFT(C698,4))*1</f>
        <v>0</v>
      </c>
      <c r="C698" s="193" t="s">
        <v>178</v>
      </c>
      <c r="D698" s="193" t="s">
        <v>9</v>
      </c>
      <c r="E698" s="194">
        <v>136894</v>
      </c>
      <c r="F698" s="194">
        <v>47889.076000000001</v>
      </c>
      <c r="G698" s="194">
        <v>133690.76699999999</v>
      </c>
      <c r="H698" s="194">
        <v>170909.70999999996</v>
      </c>
      <c r="I698" s="194">
        <f t="shared" ref="I698:I761" si="71">G698+H698</f>
        <v>304600.47699999996</v>
      </c>
      <c r="J698" s="194">
        <f t="shared" ref="J698:J761" si="72">F698-I698</f>
        <v>-256711.40099999995</v>
      </c>
      <c r="K698" s="194">
        <f t="shared" ref="K698:O729" si="73">(F698/$E698)*1000</f>
        <v>349.82596753692638</v>
      </c>
      <c r="L698" s="194">
        <f t="shared" si="73"/>
        <v>976.60063260625009</v>
      </c>
      <c r="M698" s="194">
        <f t="shared" si="73"/>
        <v>1248.4821102458834</v>
      </c>
      <c r="N698" s="194">
        <f t="shared" si="73"/>
        <v>2225.0827428521334</v>
      </c>
      <c r="O698" s="194">
        <f t="shared" si="73"/>
        <v>-1875.2567753152071</v>
      </c>
    </row>
    <row r="699" spans="1:15">
      <c r="A699" s="165" t="s">
        <v>254</v>
      </c>
      <c r="B699" s="165">
        <f t="shared" si="70"/>
        <v>1000</v>
      </c>
      <c r="C699" s="165" t="s">
        <v>179</v>
      </c>
      <c r="D699" s="165" t="s">
        <v>108</v>
      </c>
      <c r="E699" s="170">
        <v>39335</v>
      </c>
      <c r="F699" s="170">
        <v>0</v>
      </c>
      <c r="G699" s="170"/>
      <c r="H699" s="170">
        <v>48373.974000000002</v>
      </c>
      <c r="I699" s="170">
        <f t="shared" si="71"/>
        <v>48373.974000000002</v>
      </c>
      <c r="J699" s="170">
        <f t="shared" si="72"/>
        <v>-48373.974000000002</v>
      </c>
      <c r="K699" s="170">
        <f t="shared" si="73"/>
        <v>0</v>
      </c>
      <c r="L699" s="170">
        <f t="shared" si="73"/>
        <v>0</v>
      </c>
      <c r="M699" s="170">
        <f t="shared" si="73"/>
        <v>1229.7946866658194</v>
      </c>
      <c r="N699" s="170">
        <f t="shared" si="73"/>
        <v>1229.7946866658194</v>
      </c>
      <c r="O699" s="170">
        <f t="shared" si="73"/>
        <v>-1229.7946866658194</v>
      </c>
    </row>
    <row r="700" spans="1:15">
      <c r="A700" s="193" t="s">
        <v>254</v>
      </c>
      <c r="B700" s="193">
        <f t="shared" si="70"/>
        <v>1400</v>
      </c>
      <c r="C700" s="193" t="s">
        <v>180</v>
      </c>
      <c r="D700" s="193" t="s">
        <v>111</v>
      </c>
      <c r="E700" s="194">
        <v>30616</v>
      </c>
      <c r="F700" s="194">
        <v>46923.129000000001</v>
      </c>
      <c r="G700" s="194">
        <v>3102.1360000000004</v>
      </c>
      <c r="H700" s="194">
        <v>46875.61</v>
      </c>
      <c r="I700" s="194">
        <f t="shared" si="71"/>
        <v>49977.745999999999</v>
      </c>
      <c r="J700" s="194">
        <f t="shared" si="72"/>
        <v>-3054.6169999999984</v>
      </c>
      <c r="K700" s="194">
        <f t="shared" si="73"/>
        <v>1532.6342108701331</v>
      </c>
      <c r="L700" s="194">
        <f t="shared" si="73"/>
        <v>101.32401358766658</v>
      </c>
      <c r="M700" s="194">
        <f t="shared" si="73"/>
        <v>1531.0821139273583</v>
      </c>
      <c r="N700" s="194">
        <f t="shared" si="73"/>
        <v>1632.4061275150248</v>
      </c>
      <c r="O700" s="194">
        <f t="shared" si="73"/>
        <v>-99.771916644891505</v>
      </c>
    </row>
    <row r="701" spans="1:15">
      <c r="A701" s="165" t="s">
        <v>254</v>
      </c>
      <c r="B701" s="165">
        <f t="shared" si="70"/>
        <v>2000</v>
      </c>
      <c r="C701" s="165" t="s">
        <v>181</v>
      </c>
      <c r="D701" s="165" t="s">
        <v>114</v>
      </c>
      <c r="E701" s="170">
        <v>21957</v>
      </c>
      <c r="F701" s="170">
        <v>4902.4809999999998</v>
      </c>
      <c r="G701" s="170">
        <v>19679.964</v>
      </c>
      <c r="H701" s="170">
        <v>31507.025000000001</v>
      </c>
      <c r="I701" s="170">
        <f t="shared" si="71"/>
        <v>51186.989000000001</v>
      </c>
      <c r="J701" s="170">
        <f t="shared" si="72"/>
        <v>-46284.508000000002</v>
      </c>
      <c r="K701" s="170">
        <f t="shared" si="73"/>
        <v>223.27644942387391</v>
      </c>
      <c r="L701" s="170">
        <f t="shared" si="73"/>
        <v>896.29566880721416</v>
      </c>
      <c r="M701" s="170">
        <f t="shared" si="73"/>
        <v>1434.94215967573</v>
      </c>
      <c r="N701" s="170">
        <f t="shared" si="73"/>
        <v>2331.2378284829438</v>
      </c>
      <c r="O701" s="170">
        <f t="shared" si="73"/>
        <v>-2107.9613790590697</v>
      </c>
    </row>
    <row r="702" spans="1:15">
      <c r="A702" s="193" t="s">
        <v>254</v>
      </c>
      <c r="B702" s="193">
        <f t="shared" si="70"/>
        <v>6000</v>
      </c>
      <c r="C702" s="193" t="s">
        <v>698</v>
      </c>
      <c r="D702" s="193" t="s">
        <v>693</v>
      </c>
      <c r="E702" s="194">
        <v>19812</v>
      </c>
      <c r="F702" s="194">
        <v>9491.1669999999995</v>
      </c>
      <c r="G702" s="194">
        <v>0</v>
      </c>
      <c r="H702" s="194">
        <v>146731.04699999999</v>
      </c>
      <c r="I702" s="194">
        <f t="shared" si="71"/>
        <v>146731.04699999999</v>
      </c>
      <c r="J702" s="194">
        <f t="shared" si="72"/>
        <v>-137239.88</v>
      </c>
      <c r="K702" s="194">
        <f t="shared" si="73"/>
        <v>479.06152836664643</v>
      </c>
      <c r="L702" s="194">
        <f t="shared" si="73"/>
        <v>0</v>
      </c>
      <c r="M702" s="194">
        <f t="shared" si="73"/>
        <v>7406.1703513022412</v>
      </c>
      <c r="N702" s="194">
        <f t="shared" si="73"/>
        <v>7406.1703513022412</v>
      </c>
      <c r="O702" s="194">
        <f t="shared" si="73"/>
        <v>-6927.1088229355946</v>
      </c>
    </row>
    <row r="703" spans="1:15">
      <c r="A703" s="165" t="s">
        <v>254</v>
      </c>
      <c r="B703" s="165">
        <f t="shared" si="70"/>
        <v>1300</v>
      </c>
      <c r="C703" s="165" t="s">
        <v>182</v>
      </c>
      <c r="D703" s="165" t="s">
        <v>110</v>
      </c>
      <c r="E703" s="170">
        <v>19088</v>
      </c>
      <c r="F703" s="170">
        <v>0</v>
      </c>
      <c r="G703" s="170"/>
      <c r="H703" s="170"/>
      <c r="I703" s="170">
        <f t="shared" si="71"/>
        <v>0</v>
      </c>
      <c r="J703" s="170">
        <f t="shared" si="72"/>
        <v>0</v>
      </c>
      <c r="K703" s="170">
        <f t="shared" si="73"/>
        <v>0</v>
      </c>
      <c r="L703" s="170">
        <f t="shared" si="73"/>
        <v>0</v>
      </c>
      <c r="M703" s="170">
        <f t="shared" si="73"/>
        <v>0</v>
      </c>
      <c r="N703" s="170">
        <f t="shared" si="73"/>
        <v>0</v>
      </c>
      <c r="O703" s="170">
        <f t="shared" si="73"/>
        <v>0</v>
      </c>
    </row>
    <row r="704" spans="1:15">
      <c r="A704" s="193" t="s">
        <v>254</v>
      </c>
      <c r="B704" s="193">
        <f t="shared" si="70"/>
        <v>1604</v>
      </c>
      <c r="C704" s="193" t="s">
        <v>183</v>
      </c>
      <c r="D704" s="193" t="s">
        <v>112</v>
      </c>
      <c r="E704" s="194">
        <v>13403</v>
      </c>
      <c r="F704" s="194">
        <v>0</v>
      </c>
      <c r="G704" s="194"/>
      <c r="H704" s="194">
        <v>727.17600000000004</v>
      </c>
      <c r="I704" s="194">
        <f t="shared" si="71"/>
        <v>727.17600000000004</v>
      </c>
      <c r="J704" s="194">
        <f t="shared" si="72"/>
        <v>-727.17600000000004</v>
      </c>
      <c r="K704" s="194">
        <f t="shared" si="73"/>
        <v>0</v>
      </c>
      <c r="L704" s="194">
        <f t="shared" si="73"/>
        <v>0</v>
      </c>
      <c r="M704" s="194">
        <f t="shared" si="73"/>
        <v>54.25471909274043</v>
      </c>
      <c r="N704" s="194">
        <f t="shared" si="73"/>
        <v>54.25471909274043</v>
      </c>
      <c r="O704" s="194">
        <f t="shared" si="73"/>
        <v>-54.25471909274043</v>
      </c>
    </row>
    <row r="705" spans="1:15">
      <c r="A705" s="165" t="s">
        <v>254</v>
      </c>
      <c r="B705" s="165">
        <f t="shared" si="70"/>
        <v>8200</v>
      </c>
      <c r="C705" s="165" t="s">
        <v>184</v>
      </c>
      <c r="D705" s="165" t="s">
        <v>153</v>
      </c>
      <c r="E705" s="170">
        <v>11565</v>
      </c>
      <c r="F705" s="170">
        <v>811.48500000000001</v>
      </c>
      <c r="G705" s="170"/>
      <c r="H705" s="170">
        <v>40273.919999999998</v>
      </c>
      <c r="I705" s="170">
        <f t="shared" si="71"/>
        <v>40273.919999999998</v>
      </c>
      <c r="J705" s="170">
        <f t="shared" si="72"/>
        <v>-39462.434999999998</v>
      </c>
      <c r="K705" s="170">
        <f t="shared" si="73"/>
        <v>70.167315175097272</v>
      </c>
      <c r="L705" s="170">
        <f t="shared" si="73"/>
        <v>0</v>
      </c>
      <c r="M705" s="170">
        <f t="shared" si="73"/>
        <v>3482.396887159533</v>
      </c>
      <c r="N705" s="170">
        <f t="shared" si="73"/>
        <v>3482.396887159533</v>
      </c>
      <c r="O705" s="170">
        <f t="shared" si="73"/>
        <v>-3412.2295719844356</v>
      </c>
    </row>
    <row r="706" spans="1:15">
      <c r="A706" s="193" t="s">
        <v>254</v>
      </c>
      <c r="B706" s="193">
        <f t="shared" si="70"/>
        <v>3000</v>
      </c>
      <c r="C706" s="193" t="s">
        <v>185</v>
      </c>
      <c r="D706" s="193" t="s">
        <v>118</v>
      </c>
      <c r="E706" s="194">
        <v>8071</v>
      </c>
      <c r="F706" s="194">
        <v>20316.239000000001</v>
      </c>
      <c r="G706" s="194">
        <v>7547.89</v>
      </c>
      <c r="H706" s="194">
        <v>57226.973999999995</v>
      </c>
      <c r="I706" s="194">
        <f t="shared" si="71"/>
        <v>64774.863999999994</v>
      </c>
      <c r="J706" s="194">
        <f t="shared" si="72"/>
        <v>-44458.624999999993</v>
      </c>
      <c r="K706" s="194">
        <f t="shared" si="73"/>
        <v>2517.1898153884281</v>
      </c>
      <c r="L706" s="194">
        <f t="shared" si="73"/>
        <v>935.18647007805737</v>
      </c>
      <c r="M706" s="194">
        <f t="shared" si="73"/>
        <v>7090.4440589765827</v>
      </c>
      <c r="N706" s="194">
        <f t="shared" si="73"/>
        <v>8025.6305290546397</v>
      </c>
      <c r="O706" s="194">
        <f t="shared" si="73"/>
        <v>-5508.4407136662121</v>
      </c>
    </row>
    <row r="707" spans="1:15">
      <c r="A707" s="165" t="s">
        <v>254</v>
      </c>
      <c r="B707" s="165">
        <f t="shared" si="70"/>
        <v>7400</v>
      </c>
      <c r="C707" s="165" t="s">
        <v>187</v>
      </c>
      <c r="D707" s="165" t="s">
        <v>149</v>
      </c>
      <c r="E707" s="170">
        <v>5177</v>
      </c>
      <c r="F707" s="170">
        <v>33208.647000000004</v>
      </c>
      <c r="G707" s="170">
        <v>31202.519</v>
      </c>
      <c r="H707" s="170">
        <v>99687.47</v>
      </c>
      <c r="I707" s="170">
        <f t="shared" si="71"/>
        <v>130889.989</v>
      </c>
      <c r="J707" s="170">
        <f t="shared" si="72"/>
        <v>-97681.342000000004</v>
      </c>
      <c r="K707" s="170">
        <f t="shared" si="73"/>
        <v>6414.6507629901489</v>
      </c>
      <c r="L707" s="170">
        <f t="shared" si="73"/>
        <v>6027.142939926598</v>
      </c>
      <c r="M707" s="170">
        <f t="shared" si="73"/>
        <v>19255.83735754298</v>
      </c>
      <c r="N707" s="170">
        <f t="shared" si="73"/>
        <v>25282.980297469578</v>
      </c>
      <c r="O707" s="170">
        <f t="shared" si="73"/>
        <v>-18868.329534479428</v>
      </c>
    </row>
    <row r="708" spans="1:15">
      <c r="A708" s="193" t="s">
        <v>254</v>
      </c>
      <c r="B708" s="193">
        <f t="shared" si="70"/>
        <v>7300</v>
      </c>
      <c r="C708" s="193" t="s">
        <v>186</v>
      </c>
      <c r="D708" s="193" t="s">
        <v>148</v>
      </c>
      <c r="E708" s="194">
        <v>5163</v>
      </c>
      <c r="F708" s="194">
        <v>4289.0630000000001</v>
      </c>
      <c r="G708" s="194">
        <v>426.60400000000004</v>
      </c>
      <c r="H708" s="194">
        <v>24840.55</v>
      </c>
      <c r="I708" s="194">
        <f t="shared" si="71"/>
        <v>25267.153999999999</v>
      </c>
      <c r="J708" s="194">
        <f t="shared" si="72"/>
        <v>-20978.091</v>
      </c>
      <c r="K708" s="194">
        <f t="shared" si="73"/>
        <v>830.73077668022461</v>
      </c>
      <c r="L708" s="194">
        <f t="shared" si="73"/>
        <v>82.627154754987416</v>
      </c>
      <c r="M708" s="194">
        <f t="shared" si="73"/>
        <v>4811.2628316870041</v>
      </c>
      <c r="N708" s="194">
        <f t="shared" si="73"/>
        <v>4893.8899864419909</v>
      </c>
      <c r="O708" s="194">
        <f t="shared" si="73"/>
        <v>-4063.1592097617668</v>
      </c>
    </row>
    <row r="709" spans="1:15">
      <c r="A709" s="165" t="s">
        <v>254</v>
      </c>
      <c r="B709" s="165">
        <f t="shared" si="70"/>
        <v>1100</v>
      </c>
      <c r="C709" s="165" t="s">
        <v>269</v>
      </c>
      <c r="D709" s="165" t="s">
        <v>109</v>
      </c>
      <c r="E709" s="170">
        <v>4572</v>
      </c>
      <c r="F709" s="170">
        <v>0</v>
      </c>
      <c r="G709" s="170"/>
      <c r="H709" s="170">
        <v>775.96400000000006</v>
      </c>
      <c r="I709" s="170">
        <f t="shared" si="71"/>
        <v>775.96400000000006</v>
      </c>
      <c r="J709" s="170">
        <f t="shared" si="72"/>
        <v>-775.96400000000006</v>
      </c>
      <c r="K709" s="170">
        <f t="shared" si="73"/>
        <v>0</v>
      </c>
      <c r="L709" s="170">
        <f t="shared" si="73"/>
        <v>0</v>
      </c>
      <c r="M709" s="170">
        <f t="shared" si="73"/>
        <v>169.72090988626422</v>
      </c>
      <c r="N709" s="170">
        <f t="shared" si="73"/>
        <v>169.72090988626422</v>
      </c>
      <c r="O709" s="170">
        <f t="shared" si="73"/>
        <v>-169.72090988626422</v>
      </c>
    </row>
    <row r="710" spans="1:15">
      <c r="A710" s="193" t="s">
        <v>254</v>
      </c>
      <c r="B710" s="193">
        <f t="shared" si="70"/>
        <v>8000</v>
      </c>
      <c r="C710" s="193" t="s">
        <v>188</v>
      </c>
      <c r="D710" s="193" t="s">
        <v>152</v>
      </c>
      <c r="E710" s="194">
        <v>4444</v>
      </c>
      <c r="F710" s="194">
        <v>3316.069</v>
      </c>
      <c r="G710" s="194">
        <v>6273.808</v>
      </c>
      <c r="H710" s="194">
        <v>26286.187000000002</v>
      </c>
      <c r="I710" s="194">
        <f t="shared" si="71"/>
        <v>32559.995000000003</v>
      </c>
      <c r="J710" s="194">
        <f t="shared" si="72"/>
        <v>-29243.926000000003</v>
      </c>
      <c r="K710" s="194">
        <f t="shared" si="73"/>
        <v>746.19014401440143</v>
      </c>
      <c r="L710" s="194">
        <f t="shared" si="73"/>
        <v>1411.7479747974796</v>
      </c>
      <c r="M710" s="194">
        <f t="shared" si="73"/>
        <v>5914.9835733573364</v>
      </c>
      <c r="N710" s="194">
        <f t="shared" si="73"/>
        <v>7326.7315481548167</v>
      </c>
      <c r="O710" s="194">
        <f t="shared" si="73"/>
        <v>-6580.5414041404147</v>
      </c>
    </row>
    <row r="711" spans="1:15">
      <c r="A711" s="165" t="s">
        <v>254</v>
      </c>
      <c r="B711" s="165">
        <f t="shared" si="70"/>
        <v>5716</v>
      </c>
      <c r="C711" s="165" t="s">
        <v>781</v>
      </c>
      <c r="D711" s="165" t="s">
        <v>780</v>
      </c>
      <c r="E711" s="170">
        <v>4276</v>
      </c>
      <c r="F711" s="170">
        <v>40346.124999999993</v>
      </c>
      <c r="G711" s="170">
        <v>50358.739000000001</v>
      </c>
      <c r="H711" s="170">
        <v>98486.623000000007</v>
      </c>
      <c r="I711" s="170">
        <f t="shared" si="71"/>
        <v>148845.36200000002</v>
      </c>
      <c r="J711" s="170">
        <f t="shared" si="72"/>
        <v>-108499.23700000002</v>
      </c>
      <c r="K711" s="170">
        <f t="shared" si="73"/>
        <v>9435.4829279700643</v>
      </c>
      <c r="L711" s="170">
        <f t="shared" si="73"/>
        <v>11777.067118802621</v>
      </c>
      <c r="M711" s="170">
        <f t="shared" si="73"/>
        <v>23032.418849391957</v>
      </c>
      <c r="N711" s="170">
        <f t="shared" si="73"/>
        <v>34809.485968194582</v>
      </c>
      <c r="O711" s="170">
        <f t="shared" si="73"/>
        <v>-25374.003040224514</v>
      </c>
    </row>
    <row r="712" spans="1:15">
      <c r="A712" s="193" t="s">
        <v>254</v>
      </c>
      <c r="B712" s="193">
        <f t="shared" si="70"/>
        <v>3609</v>
      </c>
      <c r="C712" s="193" t="s">
        <v>190</v>
      </c>
      <c r="D712" s="193" t="s">
        <v>121</v>
      </c>
      <c r="E712" s="194">
        <v>4100</v>
      </c>
      <c r="F712" s="194">
        <v>4721.2190000000001</v>
      </c>
      <c r="G712" s="194">
        <v>8507.2829999999994</v>
      </c>
      <c r="H712" s="194">
        <v>16264.396000000001</v>
      </c>
      <c r="I712" s="194">
        <f t="shared" si="71"/>
        <v>24771.679</v>
      </c>
      <c r="J712" s="194">
        <f t="shared" si="72"/>
        <v>-20050.46</v>
      </c>
      <c r="K712" s="194">
        <f t="shared" si="73"/>
        <v>1151.5168292682927</v>
      </c>
      <c r="L712" s="194">
        <f t="shared" si="73"/>
        <v>2074.9470731707315</v>
      </c>
      <c r="M712" s="194">
        <f t="shared" si="73"/>
        <v>3966.9258536585367</v>
      </c>
      <c r="N712" s="194">
        <f t="shared" si="73"/>
        <v>6041.8729268292682</v>
      </c>
      <c r="O712" s="194">
        <f t="shared" si="73"/>
        <v>-4890.3560975609753</v>
      </c>
    </row>
    <row r="713" spans="1:15">
      <c r="A713" s="165" t="s">
        <v>254</v>
      </c>
      <c r="B713" s="165">
        <f t="shared" si="70"/>
        <v>2510</v>
      </c>
      <c r="C713" s="165" t="s">
        <v>191</v>
      </c>
      <c r="D713" s="165" t="s">
        <v>117</v>
      </c>
      <c r="E713" s="170">
        <v>3897</v>
      </c>
      <c r="F713" s="170">
        <v>0</v>
      </c>
      <c r="G713" s="170"/>
      <c r="H713" s="170">
        <v>41710.650999999998</v>
      </c>
      <c r="I713" s="170">
        <f t="shared" si="71"/>
        <v>41710.650999999998</v>
      </c>
      <c r="J713" s="170">
        <f t="shared" si="72"/>
        <v>-41710.650999999998</v>
      </c>
      <c r="K713" s="170">
        <f t="shared" si="73"/>
        <v>0</v>
      </c>
      <c r="L713" s="170">
        <f t="shared" si="73"/>
        <v>0</v>
      </c>
      <c r="M713" s="170">
        <f t="shared" si="73"/>
        <v>10703.272004105722</v>
      </c>
      <c r="N713" s="170">
        <f t="shared" si="73"/>
        <v>10703.272004105722</v>
      </c>
      <c r="O713" s="170">
        <f t="shared" si="73"/>
        <v>-10703.272004105722</v>
      </c>
    </row>
    <row r="714" spans="1:15">
      <c r="A714" s="193" t="s">
        <v>254</v>
      </c>
      <c r="B714" s="193">
        <f t="shared" si="70"/>
        <v>4200</v>
      </c>
      <c r="C714" s="193" t="s">
        <v>189</v>
      </c>
      <c r="D714" s="193" t="s">
        <v>127</v>
      </c>
      <c r="E714" s="194">
        <v>3797</v>
      </c>
      <c r="F714" s="194">
        <v>16125.048999999999</v>
      </c>
      <c r="G714" s="194">
        <v>10941.656999999999</v>
      </c>
      <c r="H714" s="194">
        <v>45344.493999999999</v>
      </c>
      <c r="I714" s="194">
        <f t="shared" si="71"/>
        <v>56286.150999999998</v>
      </c>
      <c r="J714" s="194">
        <f t="shared" si="72"/>
        <v>-40161.101999999999</v>
      </c>
      <c r="K714" s="194">
        <f t="shared" si="73"/>
        <v>4246.7866736897549</v>
      </c>
      <c r="L714" s="194">
        <f t="shared" si="73"/>
        <v>2881.6584145377929</v>
      </c>
      <c r="M714" s="194">
        <f t="shared" si="73"/>
        <v>11942.189623386885</v>
      </c>
      <c r="N714" s="194">
        <f t="shared" si="73"/>
        <v>14823.848037924676</v>
      </c>
      <c r="O714" s="194">
        <f t="shared" si="73"/>
        <v>-10577.061364234922</v>
      </c>
    </row>
    <row r="715" spans="1:15">
      <c r="A715" s="165" t="s">
        <v>254</v>
      </c>
      <c r="B715" s="165">
        <f t="shared" si="70"/>
        <v>2300</v>
      </c>
      <c r="C715" s="165" t="s">
        <v>192</v>
      </c>
      <c r="D715" s="165" t="s">
        <v>115</v>
      </c>
      <c r="E715" s="170">
        <v>3579</v>
      </c>
      <c r="F715" s="170">
        <v>6986.8729999999996</v>
      </c>
      <c r="G715" s="170"/>
      <c r="H715" s="170">
        <v>39577.828000000001</v>
      </c>
      <c r="I715" s="170">
        <f t="shared" si="71"/>
        <v>39577.828000000001</v>
      </c>
      <c r="J715" s="170">
        <f t="shared" si="72"/>
        <v>-32590.955000000002</v>
      </c>
      <c r="K715" s="170">
        <f t="shared" si="73"/>
        <v>1952.1858060910868</v>
      </c>
      <c r="L715" s="170">
        <f t="shared" si="73"/>
        <v>0</v>
      </c>
      <c r="M715" s="170">
        <f t="shared" si="73"/>
        <v>11058.34814193909</v>
      </c>
      <c r="N715" s="170">
        <f t="shared" si="73"/>
        <v>11058.34814193909</v>
      </c>
      <c r="O715" s="170">
        <f t="shared" si="73"/>
        <v>-9106.1623358480028</v>
      </c>
    </row>
    <row r="716" spans="1:15">
      <c r="A716" s="193" t="s">
        <v>254</v>
      </c>
      <c r="B716" s="193">
        <f t="shared" si="70"/>
        <v>8716</v>
      </c>
      <c r="C716" s="193" t="s">
        <v>194</v>
      </c>
      <c r="D716" s="193" t="s">
        <v>161</v>
      </c>
      <c r="E716" s="194">
        <v>3265</v>
      </c>
      <c r="F716" s="194">
        <v>23752.824000000001</v>
      </c>
      <c r="G716" s="194">
        <v>33173.822</v>
      </c>
      <c r="H716" s="194">
        <v>19907.749000000003</v>
      </c>
      <c r="I716" s="194">
        <f t="shared" si="71"/>
        <v>53081.571000000004</v>
      </c>
      <c r="J716" s="194">
        <f t="shared" si="72"/>
        <v>-29328.747000000003</v>
      </c>
      <c r="K716" s="194">
        <f t="shared" si="73"/>
        <v>7274.9843797856047</v>
      </c>
      <c r="L716" s="194">
        <f t="shared" si="73"/>
        <v>10160.435528330781</v>
      </c>
      <c r="M716" s="194">
        <f t="shared" si="73"/>
        <v>6097.3197549770302</v>
      </c>
      <c r="N716" s="194">
        <f t="shared" si="73"/>
        <v>16257.755283307812</v>
      </c>
      <c r="O716" s="194">
        <f t="shared" si="73"/>
        <v>-8982.7709035222069</v>
      </c>
    </row>
    <row r="717" spans="1:15">
      <c r="A717" s="165" t="s">
        <v>254</v>
      </c>
      <c r="B717" s="165">
        <f t="shared" si="70"/>
        <v>6100</v>
      </c>
      <c r="C717" s="165" t="s">
        <v>193</v>
      </c>
      <c r="D717" s="165" t="s">
        <v>138</v>
      </c>
      <c r="E717" s="170">
        <v>3081</v>
      </c>
      <c r="F717" s="170">
        <v>20823.667000000001</v>
      </c>
      <c r="G717" s="170">
        <v>5258.835</v>
      </c>
      <c r="H717" s="170">
        <v>88429.774999999994</v>
      </c>
      <c r="I717" s="170">
        <f t="shared" si="71"/>
        <v>93688.61</v>
      </c>
      <c r="J717" s="170">
        <f t="shared" si="72"/>
        <v>-72864.942999999999</v>
      </c>
      <c r="K717" s="170">
        <f t="shared" si="73"/>
        <v>6758.7364492048036</v>
      </c>
      <c r="L717" s="170">
        <f t="shared" si="73"/>
        <v>1706.8597857838363</v>
      </c>
      <c r="M717" s="170">
        <f t="shared" si="73"/>
        <v>28701.647192469973</v>
      </c>
      <c r="N717" s="170">
        <f t="shared" si="73"/>
        <v>30408.506978253816</v>
      </c>
      <c r="O717" s="170">
        <f t="shared" si="73"/>
        <v>-23649.770529049012</v>
      </c>
    </row>
    <row r="718" spans="1:15">
      <c r="A718" s="193" t="s">
        <v>254</v>
      </c>
      <c r="B718" s="193">
        <f t="shared" si="70"/>
        <v>8717</v>
      </c>
      <c r="C718" s="193" t="s">
        <v>196</v>
      </c>
      <c r="D718" s="193" t="s">
        <v>162</v>
      </c>
      <c r="E718" s="194">
        <v>2631</v>
      </c>
      <c r="F718" s="194">
        <v>1658.4939999999999</v>
      </c>
      <c r="G718" s="194">
        <v>607.36199999999997</v>
      </c>
      <c r="H718" s="194">
        <v>47025.736000000004</v>
      </c>
      <c r="I718" s="194">
        <f t="shared" si="71"/>
        <v>47633.098000000005</v>
      </c>
      <c r="J718" s="194">
        <f t="shared" si="72"/>
        <v>-45974.604000000007</v>
      </c>
      <c r="K718" s="194">
        <f t="shared" si="73"/>
        <v>630.36640060813374</v>
      </c>
      <c r="L718" s="194">
        <f t="shared" si="73"/>
        <v>230.84834663625998</v>
      </c>
      <c r="M718" s="194">
        <f t="shared" si="73"/>
        <v>17873.71189661726</v>
      </c>
      <c r="N718" s="194">
        <f t="shared" si="73"/>
        <v>18104.560243253516</v>
      </c>
      <c r="O718" s="194">
        <f t="shared" si="73"/>
        <v>-17474.193842645385</v>
      </c>
    </row>
    <row r="719" spans="1:15">
      <c r="A719" s="165" t="s">
        <v>254</v>
      </c>
      <c r="B719" s="165">
        <f t="shared" si="70"/>
        <v>8401</v>
      </c>
      <c r="C719" s="165" t="s">
        <v>195</v>
      </c>
      <c r="D719" s="165" t="s">
        <v>154</v>
      </c>
      <c r="E719" s="170">
        <v>2487</v>
      </c>
      <c r="F719" s="170">
        <v>4428.3059999999996</v>
      </c>
      <c r="G719" s="170">
        <v>119.41</v>
      </c>
      <c r="H719" s="170">
        <v>31860.487999999998</v>
      </c>
      <c r="I719" s="170">
        <f t="shared" si="71"/>
        <v>31979.897999999997</v>
      </c>
      <c r="J719" s="170">
        <f t="shared" si="72"/>
        <v>-27551.591999999997</v>
      </c>
      <c r="K719" s="170">
        <f t="shared" si="73"/>
        <v>1780.5814234016887</v>
      </c>
      <c r="L719" s="170">
        <f t="shared" si="73"/>
        <v>48.013671089666261</v>
      </c>
      <c r="M719" s="170">
        <f t="shared" si="73"/>
        <v>12810.811419380778</v>
      </c>
      <c r="N719" s="170">
        <f t="shared" si="73"/>
        <v>12858.825090470446</v>
      </c>
      <c r="O719" s="170">
        <f t="shared" si="73"/>
        <v>-11078.243667068757</v>
      </c>
    </row>
    <row r="720" spans="1:15">
      <c r="A720" s="193" t="s">
        <v>254</v>
      </c>
      <c r="B720" s="193">
        <f t="shared" si="70"/>
        <v>8613</v>
      </c>
      <c r="C720" s="193" t="s">
        <v>198</v>
      </c>
      <c r="D720" s="193" t="s">
        <v>158</v>
      </c>
      <c r="E720" s="194">
        <v>2007</v>
      </c>
      <c r="F720" s="194">
        <v>18433.370999999999</v>
      </c>
      <c r="G720" s="194">
        <v>5659.55</v>
      </c>
      <c r="H720" s="194">
        <v>25082.784999999996</v>
      </c>
      <c r="I720" s="194">
        <f t="shared" si="71"/>
        <v>30742.334999999995</v>
      </c>
      <c r="J720" s="194">
        <f t="shared" si="72"/>
        <v>-12308.963999999996</v>
      </c>
      <c r="K720" s="194">
        <f t="shared" si="73"/>
        <v>9184.5396113602383</v>
      </c>
      <c r="L720" s="194">
        <f t="shared" si="73"/>
        <v>2819.9053313403087</v>
      </c>
      <c r="M720" s="194">
        <f t="shared" si="73"/>
        <v>12497.65072247135</v>
      </c>
      <c r="N720" s="194">
        <f t="shared" si="73"/>
        <v>15317.556053811657</v>
      </c>
      <c r="O720" s="194">
        <f t="shared" si="73"/>
        <v>-6133.0164424514178</v>
      </c>
    </row>
    <row r="721" spans="1:15">
      <c r="A721" s="165" t="s">
        <v>254</v>
      </c>
      <c r="B721" s="165">
        <f t="shared" si="70"/>
        <v>6250</v>
      </c>
      <c r="C721" s="165" t="s">
        <v>197</v>
      </c>
      <c r="D721" s="165" t="s">
        <v>139</v>
      </c>
      <c r="E721" s="170">
        <v>1973</v>
      </c>
      <c r="F721" s="170">
        <v>913.11300000000006</v>
      </c>
      <c r="G721" s="170">
        <v>10623.173000000001</v>
      </c>
      <c r="H721" s="170">
        <v>25154.904999999999</v>
      </c>
      <c r="I721" s="170">
        <f t="shared" si="71"/>
        <v>35778.078000000001</v>
      </c>
      <c r="J721" s="170">
        <f t="shared" si="72"/>
        <v>-34864.965000000004</v>
      </c>
      <c r="K721" s="170">
        <f t="shared" si="73"/>
        <v>462.80435884439942</v>
      </c>
      <c r="L721" s="170">
        <f t="shared" si="73"/>
        <v>5384.274201723264</v>
      </c>
      <c r="M721" s="170">
        <f t="shared" si="73"/>
        <v>12749.571718195641</v>
      </c>
      <c r="N721" s="170">
        <f t="shared" si="73"/>
        <v>18133.845919918906</v>
      </c>
      <c r="O721" s="170">
        <f t="shared" si="73"/>
        <v>-17671.041561074508</v>
      </c>
    </row>
    <row r="722" spans="1:15">
      <c r="A722" s="193" t="s">
        <v>254</v>
      </c>
      <c r="B722" s="193">
        <f t="shared" si="70"/>
        <v>8614</v>
      </c>
      <c r="C722" s="193" t="s">
        <v>200</v>
      </c>
      <c r="D722" s="193" t="s">
        <v>159</v>
      </c>
      <c r="E722" s="194">
        <v>1867</v>
      </c>
      <c r="F722" s="194">
        <v>15546.66</v>
      </c>
      <c r="G722" s="194">
        <v>3326.5860000000002</v>
      </c>
      <c r="H722" s="194">
        <v>31339.082999999999</v>
      </c>
      <c r="I722" s="194">
        <f t="shared" si="71"/>
        <v>34665.669000000002</v>
      </c>
      <c r="J722" s="194">
        <f t="shared" si="72"/>
        <v>-19119.009000000002</v>
      </c>
      <c r="K722" s="194">
        <f t="shared" si="73"/>
        <v>8327.0808784145684</v>
      </c>
      <c r="L722" s="194">
        <f t="shared" si="73"/>
        <v>1781.7814675950724</v>
      </c>
      <c r="M722" s="194">
        <f t="shared" si="73"/>
        <v>16785.797000535618</v>
      </c>
      <c r="N722" s="194">
        <f t="shared" si="73"/>
        <v>18567.57846813069</v>
      </c>
      <c r="O722" s="194">
        <f t="shared" si="73"/>
        <v>-10240.497589716122</v>
      </c>
    </row>
    <row r="723" spans="1:15">
      <c r="A723" s="165" t="s">
        <v>254</v>
      </c>
      <c r="B723" s="165">
        <f t="shared" si="70"/>
        <v>6400</v>
      </c>
      <c r="C723" s="165" t="s">
        <v>199</v>
      </c>
      <c r="D723" s="165" t="s">
        <v>140</v>
      </c>
      <c r="E723" s="170">
        <v>1866</v>
      </c>
      <c r="F723" s="170">
        <v>2624.5169999999998</v>
      </c>
      <c r="G723" s="170">
        <v>506.08499999999998</v>
      </c>
      <c r="H723" s="170">
        <v>32572.449000000001</v>
      </c>
      <c r="I723" s="170">
        <f t="shared" si="71"/>
        <v>33078.534</v>
      </c>
      <c r="J723" s="170">
        <f t="shared" si="72"/>
        <v>-30454.017</v>
      </c>
      <c r="K723" s="170">
        <f t="shared" si="73"/>
        <v>1406.4935691318328</v>
      </c>
      <c r="L723" s="170">
        <f t="shared" si="73"/>
        <v>271.21382636655949</v>
      </c>
      <c r="M723" s="170">
        <f t="shared" si="73"/>
        <v>17455.760450160771</v>
      </c>
      <c r="N723" s="170">
        <f t="shared" si="73"/>
        <v>17726.974276527329</v>
      </c>
      <c r="O723" s="170">
        <f t="shared" si="73"/>
        <v>-16320.480707395496</v>
      </c>
    </row>
    <row r="724" spans="1:15">
      <c r="A724" s="193" t="s">
        <v>254</v>
      </c>
      <c r="B724" s="193">
        <f t="shared" si="70"/>
        <v>3714</v>
      </c>
      <c r="C724" s="193" t="s">
        <v>201</v>
      </c>
      <c r="D724" s="193" t="s">
        <v>124</v>
      </c>
      <c r="E724" s="194">
        <v>1617</v>
      </c>
      <c r="F724" s="194">
        <v>30438.506999999998</v>
      </c>
      <c r="G724" s="194">
        <v>17065.46</v>
      </c>
      <c r="H724" s="194">
        <v>22267.742000000002</v>
      </c>
      <c r="I724" s="194">
        <f t="shared" si="71"/>
        <v>39333.202000000005</v>
      </c>
      <c r="J724" s="194">
        <f t="shared" si="72"/>
        <v>-8894.695000000007</v>
      </c>
      <c r="K724" s="194">
        <f t="shared" si="73"/>
        <v>18824.061224489797</v>
      </c>
      <c r="L724" s="194">
        <f t="shared" si="73"/>
        <v>10553.77860235003</v>
      </c>
      <c r="M724" s="194">
        <f t="shared" si="73"/>
        <v>13771.021645021647</v>
      </c>
      <c r="N724" s="194">
        <f t="shared" si="73"/>
        <v>24324.800247371681</v>
      </c>
      <c r="O724" s="194">
        <f t="shared" si="73"/>
        <v>-5500.739022881884</v>
      </c>
    </row>
    <row r="725" spans="1:15">
      <c r="A725" s="165" t="s">
        <v>254</v>
      </c>
      <c r="B725" s="165">
        <f t="shared" si="70"/>
        <v>2506</v>
      </c>
      <c r="C725" s="165" t="s">
        <v>202</v>
      </c>
      <c r="D725" s="165" t="s">
        <v>116</v>
      </c>
      <c r="E725" s="170">
        <v>1500</v>
      </c>
      <c r="F725" s="170">
        <v>0</v>
      </c>
      <c r="G725" s="170"/>
      <c r="H725" s="170">
        <v>123.553</v>
      </c>
      <c r="I725" s="170">
        <f t="shared" si="71"/>
        <v>123.553</v>
      </c>
      <c r="J725" s="170">
        <f t="shared" si="72"/>
        <v>-123.553</v>
      </c>
      <c r="K725" s="170">
        <f t="shared" si="73"/>
        <v>0</v>
      </c>
      <c r="L725" s="170">
        <f t="shared" si="73"/>
        <v>0</v>
      </c>
      <c r="M725" s="170">
        <f t="shared" si="73"/>
        <v>82.368666666666655</v>
      </c>
      <c r="N725" s="170">
        <f t="shared" si="73"/>
        <v>82.368666666666655</v>
      </c>
      <c r="O725" s="170">
        <f t="shared" si="73"/>
        <v>-82.368666666666655</v>
      </c>
    </row>
    <row r="726" spans="1:15">
      <c r="A726" s="193" t="s">
        <v>254</v>
      </c>
      <c r="B726" s="193">
        <f t="shared" si="70"/>
        <v>6613</v>
      </c>
      <c r="C726" s="193" t="s">
        <v>782</v>
      </c>
      <c r="D726" s="193" t="s">
        <v>146</v>
      </c>
      <c r="E726" s="194">
        <v>1410</v>
      </c>
      <c r="F726" s="194">
        <v>9767.4939999999988</v>
      </c>
      <c r="G726" s="194">
        <v>1762.838</v>
      </c>
      <c r="H726" s="194">
        <v>24667.751</v>
      </c>
      <c r="I726" s="194">
        <f t="shared" si="71"/>
        <v>26430.589</v>
      </c>
      <c r="J726" s="194">
        <f t="shared" si="72"/>
        <v>-16663.095000000001</v>
      </c>
      <c r="K726" s="194">
        <f t="shared" si="73"/>
        <v>6927.3007092198568</v>
      </c>
      <c r="L726" s="194">
        <f t="shared" si="73"/>
        <v>1250.2397163120568</v>
      </c>
      <c r="M726" s="194">
        <f t="shared" si="73"/>
        <v>17494.858865248225</v>
      </c>
      <c r="N726" s="194">
        <f t="shared" si="73"/>
        <v>18745.098581560283</v>
      </c>
      <c r="O726" s="194">
        <f t="shared" si="73"/>
        <v>-11817.797872340427</v>
      </c>
    </row>
    <row r="727" spans="1:15">
      <c r="A727" s="165" t="s">
        <v>254</v>
      </c>
      <c r="B727" s="165">
        <f t="shared" si="70"/>
        <v>8721</v>
      </c>
      <c r="C727" s="165" t="s">
        <v>204</v>
      </c>
      <c r="D727" s="165" t="s">
        <v>165</v>
      </c>
      <c r="E727" s="170">
        <v>1322</v>
      </c>
      <c r="F727" s="170">
        <v>12899.892</v>
      </c>
      <c r="G727" s="170">
        <v>13031.030999999999</v>
      </c>
      <c r="H727" s="170">
        <v>20917.031999999999</v>
      </c>
      <c r="I727" s="170">
        <f t="shared" si="71"/>
        <v>33948.062999999995</v>
      </c>
      <c r="J727" s="170">
        <f t="shared" si="72"/>
        <v>-21048.170999999995</v>
      </c>
      <c r="K727" s="170">
        <f t="shared" si="73"/>
        <v>9757.8608169440249</v>
      </c>
      <c r="L727" s="170">
        <f t="shared" si="73"/>
        <v>9857.058245083208</v>
      </c>
      <c r="M727" s="170">
        <f t="shared" si="73"/>
        <v>15822.263237518911</v>
      </c>
      <c r="N727" s="170">
        <f t="shared" si="73"/>
        <v>25679.321482602114</v>
      </c>
      <c r="O727" s="170">
        <f t="shared" si="73"/>
        <v>-15921.460665658091</v>
      </c>
    </row>
    <row r="728" spans="1:15">
      <c r="A728" s="193" t="s">
        <v>254</v>
      </c>
      <c r="B728" s="193">
        <f t="shared" si="70"/>
        <v>3716</v>
      </c>
      <c r="C728" s="193" t="s">
        <v>783</v>
      </c>
      <c r="D728" s="193" t="s">
        <v>778</v>
      </c>
      <c r="E728" s="194">
        <v>1266</v>
      </c>
      <c r="F728" s="194">
        <v>20641.909</v>
      </c>
      <c r="G728" s="194">
        <v>13891.123</v>
      </c>
      <c r="H728" s="194">
        <v>27661.703999999998</v>
      </c>
      <c r="I728" s="194">
        <f t="shared" si="71"/>
        <v>41552.826999999997</v>
      </c>
      <c r="J728" s="194">
        <f t="shared" si="72"/>
        <v>-20910.917999999998</v>
      </c>
      <c r="K728" s="194">
        <f t="shared" si="73"/>
        <v>16304.825434439177</v>
      </c>
      <c r="L728" s="194">
        <f t="shared" si="73"/>
        <v>10972.451026856239</v>
      </c>
      <c r="M728" s="194">
        <f t="shared" si="73"/>
        <v>21849.687203791469</v>
      </c>
      <c r="N728" s="194">
        <f t="shared" si="73"/>
        <v>32822.13823064771</v>
      </c>
      <c r="O728" s="194">
        <f t="shared" si="73"/>
        <v>-16517.312796208527</v>
      </c>
    </row>
    <row r="729" spans="1:15">
      <c r="A729" s="165" t="s">
        <v>254</v>
      </c>
      <c r="B729" s="165">
        <f t="shared" si="70"/>
        <v>5613</v>
      </c>
      <c r="C729" s="165" t="s">
        <v>784</v>
      </c>
      <c r="D729" s="165" t="s">
        <v>779</v>
      </c>
      <c r="E729" s="170">
        <v>1263</v>
      </c>
      <c r="F729" s="170">
        <v>11429.423999999999</v>
      </c>
      <c r="G729" s="170">
        <v>10499.764999999999</v>
      </c>
      <c r="H729" s="170">
        <v>56866.485000000001</v>
      </c>
      <c r="I729" s="170">
        <f t="shared" si="71"/>
        <v>67366.25</v>
      </c>
      <c r="J729" s="170">
        <f t="shared" si="72"/>
        <v>-55936.826000000001</v>
      </c>
      <c r="K729" s="170">
        <f t="shared" si="73"/>
        <v>9049.4251781472667</v>
      </c>
      <c r="L729" s="170">
        <f t="shared" si="73"/>
        <v>8313.3531274742672</v>
      </c>
      <c r="M729" s="170">
        <f t="shared" si="73"/>
        <v>45024.928741092634</v>
      </c>
      <c r="N729" s="170">
        <f t="shared" si="73"/>
        <v>53338.281868566904</v>
      </c>
      <c r="O729" s="170">
        <f t="shared" si="73"/>
        <v>-44288.856690419634</v>
      </c>
    </row>
    <row r="730" spans="1:15">
      <c r="A730" s="193" t="s">
        <v>254</v>
      </c>
      <c r="B730" s="193">
        <f t="shared" si="70"/>
        <v>5508</v>
      </c>
      <c r="C730" s="193" t="s">
        <v>203</v>
      </c>
      <c r="D730" s="193" t="s">
        <v>135</v>
      </c>
      <c r="E730" s="194">
        <v>1212</v>
      </c>
      <c r="F730" s="194">
        <v>7003.7330000000002</v>
      </c>
      <c r="G730" s="194">
        <v>1769.1029999999998</v>
      </c>
      <c r="H730" s="194">
        <v>26349.407000000003</v>
      </c>
      <c r="I730" s="194">
        <f t="shared" si="71"/>
        <v>28118.510000000002</v>
      </c>
      <c r="J730" s="194">
        <f t="shared" si="72"/>
        <v>-21114.777000000002</v>
      </c>
      <c r="K730" s="194">
        <f t="shared" ref="K730:O761" si="74">(F730/$E730)*1000</f>
        <v>5778.6575907590759</v>
      </c>
      <c r="L730" s="194">
        <f t="shared" si="74"/>
        <v>1459.6559405940593</v>
      </c>
      <c r="M730" s="194">
        <f t="shared" si="74"/>
        <v>21740.434818481852</v>
      </c>
      <c r="N730" s="194">
        <f t="shared" si="74"/>
        <v>23200.090759075909</v>
      </c>
      <c r="O730" s="194">
        <f t="shared" si="74"/>
        <v>-17421.433168316835</v>
      </c>
    </row>
    <row r="731" spans="1:15">
      <c r="A731" s="165" t="s">
        <v>254</v>
      </c>
      <c r="B731" s="165">
        <f t="shared" si="70"/>
        <v>6513</v>
      </c>
      <c r="C731" s="165" t="s">
        <v>205</v>
      </c>
      <c r="D731" s="165" t="s">
        <v>141</v>
      </c>
      <c r="E731" s="170">
        <v>1162</v>
      </c>
      <c r="F731" s="170">
        <v>11330.004999999999</v>
      </c>
      <c r="G731" s="170">
        <v>501.12599999999998</v>
      </c>
      <c r="H731" s="170">
        <v>13086.341</v>
      </c>
      <c r="I731" s="170">
        <f t="shared" si="71"/>
        <v>13587.467000000001</v>
      </c>
      <c r="J731" s="170">
        <f t="shared" si="72"/>
        <v>-2257.4620000000014</v>
      </c>
      <c r="K731" s="170">
        <f t="shared" si="74"/>
        <v>9750.4345955249555</v>
      </c>
      <c r="L731" s="170">
        <f t="shared" si="74"/>
        <v>431.2616179001721</v>
      </c>
      <c r="M731" s="170">
        <f t="shared" si="74"/>
        <v>11261.911359724612</v>
      </c>
      <c r="N731" s="170">
        <f t="shared" si="74"/>
        <v>11693.172977624785</v>
      </c>
      <c r="O731" s="170">
        <f t="shared" si="74"/>
        <v>-1942.7383820998289</v>
      </c>
    </row>
    <row r="732" spans="1:15">
      <c r="A732" s="193" t="s">
        <v>254</v>
      </c>
      <c r="B732" s="193">
        <f t="shared" si="70"/>
        <v>4607</v>
      </c>
      <c r="C732" s="193" t="s">
        <v>206</v>
      </c>
      <c r="D732" s="193" t="s">
        <v>130</v>
      </c>
      <c r="E732" s="194">
        <v>1106</v>
      </c>
      <c r="F732" s="194">
        <v>19672.793000000001</v>
      </c>
      <c r="G732" s="194">
        <v>14862.787</v>
      </c>
      <c r="H732" s="194">
        <v>28902.538</v>
      </c>
      <c r="I732" s="194">
        <f t="shared" si="71"/>
        <v>43765.324999999997</v>
      </c>
      <c r="J732" s="194">
        <f t="shared" si="72"/>
        <v>-24092.531999999996</v>
      </c>
      <c r="K732" s="194">
        <f t="shared" si="74"/>
        <v>17787.335443037973</v>
      </c>
      <c r="L732" s="194">
        <f t="shared" si="74"/>
        <v>13438.324593128391</v>
      </c>
      <c r="M732" s="194">
        <f t="shared" si="74"/>
        <v>26132.493670886077</v>
      </c>
      <c r="N732" s="194">
        <f t="shared" si="74"/>
        <v>39570.818264014466</v>
      </c>
      <c r="O732" s="194">
        <f t="shared" si="74"/>
        <v>-21783.482820976489</v>
      </c>
    </row>
    <row r="733" spans="1:15">
      <c r="A733" s="165" t="s">
        <v>254</v>
      </c>
      <c r="B733" s="165">
        <f t="shared" si="70"/>
        <v>4100</v>
      </c>
      <c r="C733" s="165" t="s">
        <v>207</v>
      </c>
      <c r="D733" s="165" t="s">
        <v>126</v>
      </c>
      <c r="E733" s="170">
        <v>989</v>
      </c>
      <c r="F733" s="170">
        <v>6350.7620000000006</v>
      </c>
      <c r="G733" s="170"/>
      <c r="H733" s="170">
        <v>483.98899999999998</v>
      </c>
      <c r="I733" s="170">
        <f t="shared" si="71"/>
        <v>483.98899999999998</v>
      </c>
      <c r="J733" s="170">
        <f t="shared" si="72"/>
        <v>5866.773000000001</v>
      </c>
      <c r="K733" s="170">
        <f t="shared" si="74"/>
        <v>6421.3973710819018</v>
      </c>
      <c r="L733" s="170">
        <f t="shared" si="74"/>
        <v>0</v>
      </c>
      <c r="M733" s="170">
        <f t="shared" si="74"/>
        <v>489.37209302325579</v>
      </c>
      <c r="N733" s="170">
        <f t="shared" si="74"/>
        <v>489.37209302325579</v>
      </c>
      <c r="O733" s="170">
        <f t="shared" si="74"/>
        <v>5932.0252780586461</v>
      </c>
    </row>
    <row r="734" spans="1:15">
      <c r="A734" s="193" t="s">
        <v>254</v>
      </c>
      <c r="B734" s="193">
        <f t="shared" si="70"/>
        <v>8508</v>
      </c>
      <c r="C734" s="193" t="s">
        <v>210</v>
      </c>
      <c r="D734" s="193" t="s">
        <v>155</v>
      </c>
      <c r="E734" s="194">
        <v>881</v>
      </c>
      <c r="F734" s="194">
        <v>1993.9749999999999</v>
      </c>
      <c r="G734" s="194">
        <v>654.74099999999999</v>
      </c>
      <c r="H734" s="194">
        <v>5944.2530000000006</v>
      </c>
      <c r="I734" s="194">
        <f t="shared" si="71"/>
        <v>6598.9940000000006</v>
      </c>
      <c r="J734" s="194">
        <f t="shared" si="72"/>
        <v>-4605.0190000000002</v>
      </c>
      <c r="K734" s="194">
        <f t="shared" si="74"/>
        <v>2263.3087400681043</v>
      </c>
      <c r="L734" s="194">
        <f t="shared" si="74"/>
        <v>743.17934165720771</v>
      </c>
      <c r="M734" s="194">
        <f t="shared" si="74"/>
        <v>6747.1657207718508</v>
      </c>
      <c r="N734" s="194">
        <f t="shared" si="74"/>
        <v>7490.345062429059</v>
      </c>
      <c r="O734" s="194">
        <f t="shared" si="74"/>
        <v>-5227.0363223609538</v>
      </c>
    </row>
    <row r="735" spans="1:15">
      <c r="A735" s="165" t="s">
        <v>254</v>
      </c>
      <c r="B735" s="165">
        <f t="shared" si="70"/>
        <v>8710</v>
      </c>
      <c r="C735" s="165" t="s">
        <v>209</v>
      </c>
      <c r="D735" s="165" t="s">
        <v>160</v>
      </c>
      <c r="E735" s="170">
        <v>865</v>
      </c>
      <c r="F735" s="170">
        <v>6024.2370000000001</v>
      </c>
      <c r="G735" s="170">
        <v>457.82700000000006</v>
      </c>
      <c r="H735" s="170">
        <v>23592.063000000002</v>
      </c>
      <c r="I735" s="170">
        <f t="shared" si="71"/>
        <v>24049.890000000003</v>
      </c>
      <c r="J735" s="170">
        <f t="shared" si="72"/>
        <v>-18025.653000000002</v>
      </c>
      <c r="K735" s="170">
        <f t="shared" si="74"/>
        <v>6964.4358381502898</v>
      </c>
      <c r="L735" s="170">
        <f t="shared" si="74"/>
        <v>529.27976878612731</v>
      </c>
      <c r="M735" s="170">
        <f t="shared" si="74"/>
        <v>27274.061271676303</v>
      </c>
      <c r="N735" s="170">
        <f t="shared" si="74"/>
        <v>27803.34104046243</v>
      </c>
      <c r="O735" s="170">
        <f t="shared" si="74"/>
        <v>-20838.90520231214</v>
      </c>
    </row>
    <row r="736" spans="1:15">
      <c r="A736" s="193" t="s">
        <v>254</v>
      </c>
      <c r="B736" s="193">
        <f t="shared" si="70"/>
        <v>3709</v>
      </c>
      <c r="C736" s="193" t="s">
        <v>208</v>
      </c>
      <c r="D736" s="193" t="s">
        <v>122</v>
      </c>
      <c r="E736" s="194">
        <v>821</v>
      </c>
      <c r="F736" s="194">
        <v>12599.686</v>
      </c>
      <c r="G736" s="194">
        <v>8425.4560000000001</v>
      </c>
      <c r="H736" s="194">
        <v>12243.695000000002</v>
      </c>
      <c r="I736" s="194">
        <f t="shared" si="71"/>
        <v>20669.151000000002</v>
      </c>
      <c r="J736" s="194">
        <f t="shared" si="72"/>
        <v>-8069.465000000002</v>
      </c>
      <c r="K736" s="194">
        <f t="shared" si="74"/>
        <v>15346.755176613884</v>
      </c>
      <c r="L736" s="194">
        <f t="shared" si="74"/>
        <v>10262.431181485994</v>
      </c>
      <c r="M736" s="194">
        <f t="shared" si="74"/>
        <v>14913.148599269185</v>
      </c>
      <c r="N736" s="194">
        <f t="shared" si="74"/>
        <v>25175.579780755179</v>
      </c>
      <c r="O736" s="194">
        <f t="shared" si="74"/>
        <v>-9828.8246041412949</v>
      </c>
    </row>
    <row r="737" spans="1:15">
      <c r="A737" s="165" t="s">
        <v>254</v>
      </c>
      <c r="B737" s="165">
        <f t="shared" si="70"/>
        <v>6515</v>
      </c>
      <c r="C737" s="165" t="s">
        <v>212</v>
      </c>
      <c r="D737" s="165" t="s">
        <v>142</v>
      </c>
      <c r="E737" s="170">
        <v>791</v>
      </c>
      <c r="F737" s="170">
        <v>0</v>
      </c>
      <c r="G737" s="170">
        <v>718.61500000000001</v>
      </c>
      <c r="H737" s="170">
        <v>3861.866</v>
      </c>
      <c r="I737" s="170">
        <f t="shared" si="71"/>
        <v>4580.4809999999998</v>
      </c>
      <c r="J737" s="170">
        <f t="shared" si="72"/>
        <v>-4580.4809999999998</v>
      </c>
      <c r="K737" s="170">
        <f t="shared" si="74"/>
        <v>0</v>
      </c>
      <c r="L737" s="170">
        <f t="shared" si="74"/>
        <v>908.48925410872312</v>
      </c>
      <c r="M737" s="170">
        <f t="shared" si="74"/>
        <v>4882.2579013906452</v>
      </c>
      <c r="N737" s="170">
        <f t="shared" si="74"/>
        <v>5790.7471554993681</v>
      </c>
      <c r="O737" s="170">
        <f t="shared" si="74"/>
        <v>-5790.7471554993681</v>
      </c>
    </row>
    <row r="738" spans="1:15">
      <c r="A738" s="193" t="s">
        <v>254</v>
      </c>
      <c r="B738" s="193">
        <f t="shared" si="70"/>
        <v>3511</v>
      </c>
      <c r="C738" s="193" t="s">
        <v>214</v>
      </c>
      <c r="D738" s="193" t="s">
        <v>120</v>
      </c>
      <c r="E738" s="194">
        <v>727</v>
      </c>
      <c r="F738" s="194">
        <v>17566.284</v>
      </c>
      <c r="G738" s="194"/>
      <c r="H738" s="194">
        <v>61111.968999999997</v>
      </c>
      <c r="I738" s="194">
        <f t="shared" si="71"/>
        <v>61111.968999999997</v>
      </c>
      <c r="J738" s="194">
        <f t="shared" si="72"/>
        <v>-43545.684999999998</v>
      </c>
      <c r="K738" s="194">
        <f t="shared" si="74"/>
        <v>24162.701513067401</v>
      </c>
      <c r="L738" s="194">
        <f t="shared" si="74"/>
        <v>0</v>
      </c>
      <c r="M738" s="194">
        <f t="shared" si="74"/>
        <v>84060.480055020627</v>
      </c>
      <c r="N738" s="194">
        <f t="shared" si="74"/>
        <v>84060.480055020627</v>
      </c>
      <c r="O738" s="194">
        <f t="shared" si="74"/>
        <v>-59897.77854195323</v>
      </c>
    </row>
    <row r="739" spans="1:15">
      <c r="A739" s="165" t="s">
        <v>254</v>
      </c>
      <c r="B739" s="165">
        <f t="shared" si="70"/>
        <v>8722</v>
      </c>
      <c r="C739" s="165" t="s">
        <v>211</v>
      </c>
      <c r="D739" s="165" t="s">
        <v>166</v>
      </c>
      <c r="E739" s="170">
        <v>699</v>
      </c>
      <c r="F739" s="170">
        <v>-6.0360000000000014</v>
      </c>
      <c r="G739" s="170">
        <v>82.208999999999989</v>
      </c>
      <c r="H739" s="170">
        <v>2260.37</v>
      </c>
      <c r="I739" s="170">
        <f t="shared" si="71"/>
        <v>2342.5789999999997</v>
      </c>
      <c r="J739" s="170">
        <f t="shared" si="72"/>
        <v>-2348.6149999999998</v>
      </c>
      <c r="K739" s="170">
        <f t="shared" si="74"/>
        <v>-8.6351931330472116</v>
      </c>
      <c r="L739" s="170">
        <f t="shared" si="74"/>
        <v>117.60944206008583</v>
      </c>
      <c r="M739" s="170">
        <f t="shared" si="74"/>
        <v>3233.719599427754</v>
      </c>
      <c r="N739" s="170">
        <f t="shared" si="74"/>
        <v>3351.3290414878393</v>
      </c>
      <c r="O739" s="170">
        <f t="shared" si="74"/>
        <v>-3359.9642346208866</v>
      </c>
    </row>
    <row r="740" spans="1:15">
      <c r="A740" s="193" t="s">
        <v>254</v>
      </c>
      <c r="B740" s="193">
        <f t="shared" si="70"/>
        <v>7502</v>
      </c>
      <c r="C740" s="193" t="s">
        <v>213</v>
      </c>
      <c r="D740" s="193" t="s">
        <v>150</v>
      </c>
      <c r="E740" s="194">
        <v>650</v>
      </c>
      <c r="F740" s="194">
        <v>107.901</v>
      </c>
      <c r="G740" s="194">
        <v>3427.3719999999998</v>
      </c>
      <c r="H740" s="194">
        <v>2584.4650000000001</v>
      </c>
      <c r="I740" s="194">
        <f t="shared" si="71"/>
        <v>6011.8369999999995</v>
      </c>
      <c r="J740" s="194">
        <f t="shared" si="72"/>
        <v>-5903.9359999999997</v>
      </c>
      <c r="K740" s="194">
        <f t="shared" si="74"/>
        <v>166.00153846153844</v>
      </c>
      <c r="L740" s="194">
        <f t="shared" si="74"/>
        <v>5272.88</v>
      </c>
      <c r="M740" s="194">
        <f t="shared" si="74"/>
        <v>3976.1000000000004</v>
      </c>
      <c r="N740" s="194">
        <f t="shared" si="74"/>
        <v>9248.98</v>
      </c>
      <c r="O740" s="194">
        <f t="shared" si="74"/>
        <v>-9082.9784615384615</v>
      </c>
    </row>
    <row r="741" spans="1:15">
      <c r="A741" s="165" t="s">
        <v>254</v>
      </c>
      <c r="B741" s="165">
        <f t="shared" si="70"/>
        <v>3811</v>
      </c>
      <c r="C741" s="165" t="s">
        <v>216</v>
      </c>
      <c r="D741" s="165" t="s">
        <v>125</v>
      </c>
      <c r="E741" s="170">
        <v>642</v>
      </c>
      <c r="F741" s="170">
        <v>2370.8540000000003</v>
      </c>
      <c r="G741" s="170">
        <v>15041.168</v>
      </c>
      <c r="H741" s="170">
        <v>14989.205</v>
      </c>
      <c r="I741" s="170">
        <f t="shared" si="71"/>
        <v>30030.373</v>
      </c>
      <c r="J741" s="170">
        <f t="shared" si="72"/>
        <v>-27659.519</v>
      </c>
      <c r="K741" s="170">
        <f t="shared" si="74"/>
        <v>3692.9190031152652</v>
      </c>
      <c r="L741" s="170">
        <f t="shared" si="74"/>
        <v>23428.610591900313</v>
      </c>
      <c r="M741" s="170">
        <f t="shared" si="74"/>
        <v>23347.671339563862</v>
      </c>
      <c r="N741" s="170">
        <f t="shared" si="74"/>
        <v>46776.281931464175</v>
      </c>
      <c r="O741" s="170">
        <f t="shared" si="74"/>
        <v>-43083.362928348914</v>
      </c>
    </row>
    <row r="742" spans="1:15">
      <c r="A742" s="193" t="s">
        <v>254</v>
      </c>
      <c r="B742" s="193">
        <f t="shared" si="70"/>
        <v>8509</v>
      </c>
      <c r="C742" s="193" t="s">
        <v>215</v>
      </c>
      <c r="D742" s="193" t="s">
        <v>156</v>
      </c>
      <c r="E742" s="194">
        <v>620</v>
      </c>
      <c r="F742" s="194">
        <v>0</v>
      </c>
      <c r="G742" s="194">
        <v>1564.3870000000002</v>
      </c>
      <c r="H742" s="194">
        <v>28357.775000000001</v>
      </c>
      <c r="I742" s="194">
        <f t="shared" si="71"/>
        <v>29922.162</v>
      </c>
      <c r="J742" s="194">
        <f t="shared" si="72"/>
        <v>-29922.162</v>
      </c>
      <c r="K742" s="194">
        <f t="shared" si="74"/>
        <v>0</v>
      </c>
      <c r="L742" s="194">
        <f t="shared" si="74"/>
        <v>2523.2048387096775</v>
      </c>
      <c r="M742" s="194">
        <f t="shared" si="74"/>
        <v>45738.346774193553</v>
      </c>
      <c r="N742" s="194">
        <f t="shared" si="74"/>
        <v>48261.551612903226</v>
      </c>
      <c r="O742" s="194">
        <f t="shared" si="74"/>
        <v>-48261.551612903226</v>
      </c>
    </row>
    <row r="743" spans="1:15">
      <c r="A743" s="165" t="s">
        <v>254</v>
      </c>
      <c r="B743" s="165">
        <f t="shared" si="70"/>
        <v>8720</v>
      </c>
      <c r="C743" s="165" t="s">
        <v>217</v>
      </c>
      <c r="D743" s="165" t="s">
        <v>164</v>
      </c>
      <c r="E743" s="170">
        <v>591</v>
      </c>
      <c r="F743" s="170">
        <v>22334.707000000002</v>
      </c>
      <c r="G743" s="170">
        <v>855.75800000000004</v>
      </c>
      <c r="H743" s="170">
        <v>26449.162</v>
      </c>
      <c r="I743" s="170">
        <f t="shared" si="71"/>
        <v>27304.920000000002</v>
      </c>
      <c r="J743" s="170">
        <f t="shared" si="72"/>
        <v>-4970.2129999999997</v>
      </c>
      <c r="K743" s="170">
        <f t="shared" si="74"/>
        <v>37791.382402707277</v>
      </c>
      <c r="L743" s="170">
        <f t="shared" si="74"/>
        <v>1447.9830795262267</v>
      </c>
      <c r="M743" s="170">
        <f t="shared" si="74"/>
        <v>44753.235194585453</v>
      </c>
      <c r="N743" s="170">
        <f t="shared" si="74"/>
        <v>46201.218274111685</v>
      </c>
      <c r="O743" s="170">
        <f t="shared" si="74"/>
        <v>-8409.8358714043989</v>
      </c>
    </row>
    <row r="744" spans="1:15">
      <c r="A744" s="193" t="s">
        <v>254</v>
      </c>
      <c r="B744" s="193">
        <f t="shared" si="70"/>
        <v>6710</v>
      </c>
      <c r="C744" s="193" t="s">
        <v>785</v>
      </c>
      <c r="D744" s="193" t="s">
        <v>147</v>
      </c>
      <c r="E744" s="194">
        <v>540</v>
      </c>
      <c r="F744" s="194">
        <v>15587.544</v>
      </c>
      <c r="G744" s="194">
        <v>7277.6789999999992</v>
      </c>
      <c r="H744" s="194">
        <v>40640.080999999998</v>
      </c>
      <c r="I744" s="194">
        <f t="shared" si="71"/>
        <v>47917.759999999995</v>
      </c>
      <c r="J744" s="194">
        <f t="shared" si="72"/>
        <v>-32330.215999999993</v>
      </c>
      <c r="K744" s="194">
        <f t="shared" si="74"/>
        <v>28865.822222222221</v>
      </c>
      <c r="L744" s="194">
        <f t="shared" si="74"/>
        <v>13477.183333333332</v>
      </c>
      <c r="M744" s="194">
        <f t="shared" si="74"/>
        <v>75259.409259259264</v>
      </c>
      <c r="N744" s="194">
        <f t="shared" si="74"/>
        <v>88736.592592592584</v>
      </c>
      <c r="O744" s="194">
        <f t="shared" si="74"/>
        <v>-59870.770370370359</v>
      </c>
    </row>
    <row r="745" spans="1:15">
      <c r="A745" s="165" t="s">
        <v>254</v>
      </c>
      <c r="B745" s="165">
        <f t="shared" si="70"/>
        <v>8719</v>
      </c>
      <c r="C745" s="165" t="s">
        <v>218</v>
      </c>
      <c r="D745" s="165" t="s">
        <v>163</v>
      </c>
      <c r="E745" s="170">
        <v>539</v>
      </c>
      <c r="F745" s="170">
        <v>6012.8490000000002</v>
      </c>
      <c r="G745" s="170">
        <v>534.17000000000007</v>
      </c>
      <c r="H745" s="170">
        <v>14238.643</v>
      </c>
      <c r="I745" s="170">
        <f t="shared" si="71"/>
        <v>14772.813</v>
      </c>
      <c r="J745" s="170">
        <f t="shared" si="72"/>
        <v>-8759.9639999999999</v>
      </c>
      <c r="K745" s="170">
        <f t="shared" si="74"/>
        <v>11155.56400742115</v>
      </c>
      <c r="L745" s="170">
        <f t="shared" si="74"/>
        <v>991.03896103896113</v>
      </c>
      <c r="M745" s="170">
        <f t="shared" si="74"/>
        <v>26416.777365491649</v>
      </c>
      <c r="N745" s="170">
        <f t="shared" si="74"/>
        <v>27407.81632653061</v>
      </c>
      <c r="O745" s="170">
        <f t="shared" si="74"/>
        <v>-16252.252319109462</v>
      </c>
    </row>
    <row r="746" spans="1:15">
      <c r="A746" s="193" t="s">
        <v>254</v>
      </c>
      <c r="B746" s="193">
        <f t="shared" si="70"/>
        <v>6601</v>
      </c>
      <c r="C746" s="193" t="s">
        <v>220</v>
      </c>
      <c r="D746" s="193" t="s">
        <v>143</v>
      </c>
      <c r="E746" s="194">
        <v>491</v>
      </c>
      <c r="F746" s="194">
        <v>299.70999999999998</v>
      </c>
      <c r="G746" s="194"/>
      <c r="H746" s="194">
        <v>445.21</v>
      </c>
      <c r="I746" s="194">
        <f t="shared" si="71"/>
        <v>445.21</v>
      </c>
      <c r="J746" s="194">
        <f t="shared" si="72"/>
        <v>-145.5</v>
      </c>
      <c r="K746" s="194">
        <f t="shared" si="74"/>
        <v>610.40733197556006</v>
      </c>
      <c r="L746" s="194">
        <f t="shared" si="74"/>
        <v>0</v>
      </c>
      <c r="M746" s="194">
        <f t="shared" si="74"/>
        <v>906.74134419551933</v>
      </c>
      <c r="N746" s="194">
        <f t="shared" si="74"/>
        <v>906.74134419551933</v>
      </c>
      <c r="O746" s="194">
        <f t="shared" si="74"/>
        <v>-296.33401221995928</v>
      </c>
    </row>
    <row r="747" spans="1:15">
      <c r="A747" s="165" t="s">
        <v>254</v>
      </c>
      <c r="B747" s="165">
        <f t="shared" si="70"/>
        <v>5609</v>
      </c>
      <c r="C747" s="165" t="s">
        <v>219</v>
      </c>
      <c r="D747" s="165" t="s">
        <v>136</v>
      </c>
      <c r="E747" s="170">
        <v>457</v>
      </c>
      <c r="F747" s="170">
        <v>613.74900000000002</v>
      </c>
      <c r="G747" s="170">
        <v>4154.7119999999995</v>
      </c>
      <c r="H747" s="170">
        <v>12656.592999999999</v>
      </c>
      <c r="I747" s="170">
        <f t="shared" si="71"/>
        <v>16811.305</v>
      </c>
      <c r="J747" s="170">
        <f t="shared" si="72"/>
        <v>-16197.556</v>
      </c>
      <c r="K747" s="170">
        <f t="shared" si="74"/>
        <v>1342.9956236323853</v>
      </c>
      <c r="L747" s="170">
        <f t="shared" si="74"/>
        <v>9091.2735229759292</v>
      </c>
      <c r="M747" s="170">
        <f t="shared" si="74"/>
        <v>27694.951859956233</v>
      </c>
      <c r="N747" s="170">
        <f t="shared" si="74"/>
        <v>36786.225382932163</v>
      </c>
      <c r="O747" s="170">
        <f t="shared" si="74"/>
        <v>-35443.229759299786</v>
      </c>
    </row>
    <row r="748" spans="1:15">
      <c r="A748" s="193" t="s">
        <v>254</v>
      </c>
      <c r="B748" s="193">
        <f t="shared" si="70"/>
        <v>4911</v>
      </c>
      <c r="C748" s="193" t="s">
        <v>221</v>
      </c>
      <c r="D748" s="193" t="s">
        <v>134</v>
      </c>
      <c r="E748" s="194">
        <v>414</v>
      </c>
      <c r="F748" s="194">
        <v>7889.4440000000004</v>
      </c>
      <c r="G748" s="194">
        <v>2894.9749999999999</v>
      </c>
      <c r="H748" s="194">
        <v>3881.1880000000001</v>
      </c>
      <c r="I748" s="194">
        <f t="shared" si="71"/>
        <v>6776.1630000000005</v>
      </c>
      <c r="J748" s="194">
        <f t="shared" si="72"/>
        <v>1113.2809999999999</v>
      </c>
      <c r="K748" s="194">
        <f t="shared" si="74"/>
        <v>19056.628019323671</v>
      </c>
      <c r="L748" s="194">
        <f t="shared" si="74"/>
        <v>6992.6932367149757</v>
      </c>
      <c r="M748" s="194">
        <f t="shared" si="74"/>
        <v>9374.8502415458952</v>
      </c>
      <c r="N748" s="194">
        <f t="shared" si="74"/>
        <v>16367.54347826087</v>
      </c>
      <c r="O748" s="194">
        <f t="shared" si="74"/>
        <v>2689.0845410628021</v>
      </c>
    </row>
    <row r="749" spans="1:15">
      <c r="A749" s="165" t="s">
        <v>254</v>
      </c>
      <c r="B749" s="165">
        <f t="shared" si="70"/>
        <v>6602</v>
      </c>
      <c r="C749" s="165" t="s">
        <v>222</v>
      </c>
      <c r="D749" s="165" t="s">
        <v>144</v>
      </c>
      <c r="E749" s="170">
        <v>396</v>
      </c>
      <c r="F749" s="170">
        <v>12017.147999999999</v>
      </c>
      <c r="G749" s="170">
        <v>2632.6709999999998</v>
      </c>
      <c r="H749" s="170">
        <v>12892.262000000001</v>
      </c>
      <c r="I749" s="170">
        <f t="shared" si="71"/>
        <v>15524.933000000001</v>
      </c>
      <c r="J749" s="170">
        <f t="shared" si="72"/>
        <v>-3507.7850000000017</v>
      </c>
      <c r="K749" s="170">
        <f t="shared" si="74"/>
        <v>30346.333333333328</v>
      </c>
      <c r="L749" s="170">
        <f t="shared" si="74"/>
        <v>6648.159090909091</v>
      </c>
      <c r="M749" s="170">
        <f t="shared" si="74"/>
        <v>32556.217171717173</v>
      </c>
      <c r="N749" s="170">
        <f t="shared" si="74"/>
        <v>39204.376262626261</v>
      </c>
      <c r="O749" s="170">
        <f t="shared" si="74"/>
        <v>-8858.042929292933</v>
      </c>
    </row>
    <row r="750" spans="1:15">
      <c r="A750" s="193" t="s">
        <v>254</v>
      </c>
      <c r="B750" s="193">
        <f t="shared" si="70"/>
        <v>8610</v>
      </c>
      <c r="C750" s="193" t="s">
        <v>223</v>
      </c>
      <c r="D750" s="193" t="s">
        <v>157</v>
      </c>
      <c r="E750" s="194">
        <v>293</v>
      </c>
      <c r="F750" s="194">
        <v>3593.8660000000004</v>
      </c>
      <c r="G750" s="194">
        <v>2356.3609999999999</v>
      </c>
      <c r="H750" s="194">
        <v>12559.314</v>
      </c>
      <c r="I750" s="194">
        <f t="shared" si="71"/>
        <v>14915.674999999999</v>
      </c>
      <c r="J750" s="194">
        <f t="shared" si="72"/>
        <v>-11321.808999999999</v>
      </c>
      <c r="K750" s="194">
        <f t="shared" si="74"/>
        <v>12265.754266211605</v>
      </c>
      <c r="L750" s="194">
        <f t="shared" si="74"/>
        <v>8042.1877133105809</v>
      </c>
      <c r="M750" s="194">
        <f t="shared" si="74"/>
        <v>42864.55290102389</v>
      </c>
      <c r="N750" s="194">
        <f t="shared" si="74"/>
        <v>50906.740614334471</v>
      </c>
      <c r="O750" s="194">
        <f t="shared" si="74"/>
        <v>-38640.986348122868</v>
      </c>
    </row>
    <row r="751" spans="1:15">
      <c r="A751" s="165" t="s">
        <v>254</v>
      </c>
      <c r="B751" s="165">
        <f t="shared" si="70"/>
        <v>1606</v>
      </c>
      <c r="C751" s="165" t="s">
        <v>225</v>
      </c>
      <c r="D751" s="165" t="s">
        <v>113</v>
      </c>
      <c r="E751" s="170">
        <v>269</v>
      </c>
      <c r="F751" s="170">
        <v>0</v>
      </c>
      <c r="G751" s="170"/>
      <c r="H751" s="170">
        <v>5885.018</v>
      </c>
      <c r="I751" s="170">
        <f t="shared" si="71"/>
        <v>5885.018</v>
      </c>
      <c r="J751" s="170">
        <f t="shared" si="72"/>
        <v>-5885.018</v>
      </c>
      <c r="K751" s="170">
        <f t="shared" si="74"/>
        <v>0</v>
      </c>
      <c r="L751" s="170">
        <f t="shared" si="74"/>
        <v>0</v>
      </c>
      <c r="M751" s="170">
        <f t="shared" si="74"/>
        <v>21877.390334572494</v>
      </c>
      <c r="N751" s="170">
        <f t="shared" si="74"/>
        <v>21877.390334572494</v>
      </c>
      <c r="O751" s="170">
        <f t="shared" si="74"/>
        <v>-21877.390334572494</v>
      </c>
    </row>
    <row r="752" spans="1:15">
      <c r="A752" s="193" t="s">
        <v>254</v>
      </c>
      <c r="B752" s="193">
        <f t="shared" si="70"/>
        <v>4604</v>
      </c>
      <c r="C752" s="193" t="s">
        <v>224</v>
      </c>
      <c r="D752" s="193" t="s">
        <v>129</v>
      </c>
      <c r="E752" s="194">
        <v>250</v>
      </c>
      <c r="F752" s="194">
        <v>750</v>
      </c>
      <c r="G752" s="194">
        <v>145.143</v>
      </c>
      <c r="H752" s="194">
        <v>4853.2979999999998</v>
      </c>
      <c r="I752" s="194">
        <f t="shared" si="71"/>
        <v>4998.4409999999998</v>
      </c>
      <c r="J752" s="194">
        <f t="shared" si="72"/>
        <v>-4248.4409999999998</v>
      </c>
      <c r="K752" s="194">
        <f t="shared" si="74"/>
        <v>3000</v>
      </c>
      <c r="L752" s="194">
        <f t="shared" si="74"/>
        <v>580.572</v>
      </c>
      <c r="M752" s="194">
        <f t="shared" si="74"/>
        <v>19413.191999999999</v>
      </c>
      <c r="N752" s="194">
        <f t="shared" si="74"/>
        <v>19993.763999999999</v>
      </c>
      <c r="O752" s="194">
        <f t="shared" si="74"/>
        <v>-16993.763999999999</v>
      </c>
    </row>
    <row r="753" spans="1:15">
      <c r="A753" s="165" t="s">
        <v>254</v>
      </c>
      <c r="B753" s="165">
        <f t="shared" si="70"/>
        <v>4502</v>
      </c>
      <c r="C753" s="165" t="s">
        <v>226</v>
      </c>
      <c r="D753" s="165" t="s">
        <v>128</v>
      </c>
      <c r="E753" s="170">
        <v>236</v>
      </c>
      <c r="F753" s="170">
        <v>175.04500000000002</v>
      </c>
      <c r="G753" s="170">
        <v>65.768000000000001</v>
      </c>
      <c r="H753" s="170">
        <v>4234.7740000000003</v>
      </c>
      <c r="I753" s="170">
        <f t="shared" si="71"/>
        <v>4300.5420000000004</v>
      </c>
      <c r="J753" s="170">
        <f t="shared" si="72"/>
        <v>-4125.4970000000003</v>
      </c>
      <c r="K753" s="170">
        <f t="shared" si="74"/>
        <v>741.71610169491532</v>
      </c>
      <c r="L753" s="170">
        <f t="shared" si="74"/>
        <v>278.67796610169495</v>
      </c>
      <c r="M753" s="170">
        <f t="shared" si="74"/>
        <v>17943.957627118645</v>
      </c>
      <c r="N753" s="170">
        <f t="shared" si="74"/>
        <v>18222.635593220341</v>
      </c>
      <c r="O753" s="170">
        <f t="shared" si="74"/>
        <v>-17480.919491525427</v>
      </c>
    </row>
    <row r="754" spans="1:15">
      <c r="A754" s="193" t="s">
        <v>254</v>
      </c>
      <c r="B754" s="193">
        <f t="shared" si="70"/>
        <v>4803</v>
      </c>
      <c r="C754" s="193" t="s">
        <v>227</v>
      </c>
      <c r="D754" s="193" t="s">
        <v>131</v>
      </c>
      <c r="E754" s="194">
        <v>219</v>
      </c>
      <c r="F754" s="194">
        <v>2012.8530000000001</v>
      </c>
      <c r="G754" s="194">
        <v>1423.463</v>
      </c>
      <c r="H754" s="194">
        <v>5836.3379999999997</v>
      </c>
      <c r="I754" s="194">
        <f t="shared" si="71"/>
        <v>7259.8009999999995</v>
      </c>
      <c r="J754" s="194">
        <f t="shared" si="72"/>
        <v>-5246.9479999999994</v>
      </c>
      <c r="K754" s="194">
        <f t="shared" si="74"/>
        <v>9191.1095890410961</v>
      </c>
      <c r="L754" s="194">
        <f t="shared" si="74"/>
        <v>6499.8310502283111</v>
      </c>
      <c r="M754" s="194">
        <f t="shared" si="74"/>
        <v>26649.945205479449</v>
      </c>
      <c r="N754" s="194">
        <f t="shared" si="74"/>
        <v>33149.776255707766</v>
      </c>
      <c r="O754" s="194">
        <f t="shared" si="74"/>
        <v>-23958.666666666661</v>
      </c>
    </row>
    <row r="755" spans="1:15">
      <c r="A755" s="165" t="s">
        <v>254</v>
      </c>
      <c r="B755" s="165">
        <f t="shared" si="70"/>
        <v>3713</v>
      </c>
      <c r="C755" s="165" t="s">
        <v>228</v>
      </c>
      <c r="D755" s="165" t="s">
        <v>123</v>
      </c>
      <c r="E755" s="170">
        <v>123</v>
      </c>
      <c r="F755" s="170">
        <v>0</v>
      </c>
      <c r="G755" s="170">
        <v>200</v>
      </c>
      <c r="H755" s="170">
        <v>18</v>
      </c>
      <c r="I755" s="170">
        <f t="shared" si="71"/>
        <v>218</v>
      </c>
      <c r="J755" s="170">
        <f t="shared" si="72"/>
        <v>-218</v>
      </c>
      <c r="K755" s="170">
        <f t="shared" si="74"/>
        <v>0</v>
      </c>
      <c r="L755" s="170">
        <f t="shared" si="74"/>
        <v>1626.0162601626016</v>
      </c>
      <c r="M755" s="170">
        <f t="shared" si="74"/>
        <v>146.34146341463415</v>
      </c>
      <c r="N755" s="170">
        <f t="shared" si="74"/>
        <v>1772.3577235772359</v>
      </c>
      <c r="O755" s="170">
        <f t="shared" si="74"/>
        <v>-1772.3577235772359</v>
      </c>
    </row>
    <row r="756" spans="1:15">
      <c r="A756" s="193" t="s">
        <v>254</v>
      </c>
      <c r="B756" s="193">
        <f t="shared" si="70"/>
        <v>4902</v>
      </c>
      <c r="C756" s="193" t="s">
        <v>229</v>
      </c>
      <c r="D756" s="193" t="s">
        <v>133</v>
      </c>
      <c r="E756" s="194">
        <v>104</v>
      </c>
      <c r="F756" s="194">
        <v>0</v>
      </c>
      <c r="G756" s="194"/>
      <c r="H756" s="194">
        <v>93.867999999999995</v>
      </c>
      <c r="I756" s="194">
        <f t="shared" si="71"/>
        <v>93.867999999999995</v>
      </c>
      <c r="J756" s="194">
        <f t="shared" si="72"/>
        <v>-93.867999999999995</v>
      </c>
      <c r="K756" s="194">
        <f t="shared" si="74"/>
        <v>0</v>
      </c>
      <c r="L756" s="194">
        <f t="shared" si="74"/>
        <v>0</v>
      </c>
      <c r="M756" s="194">
        <f t="shared" si="74"/>
        <v>902.57692307692309</v>
      </c>
      <c r="N756" s="194">
        <f t="shared" si="74"/>
        <v>902.57692307692309</v>
      </c>
      <c r="O756" s="194">
        <f t="shared" si="74"/>
        <v>-902.57692307692309</v>
      </c>
    </row>
    <row r="757" spans="1:15">
      <c r="A757" s="165" t="s">
        <v>254</v>
      </c>
      <c r="B757" s="165">
        <f t="shared" si="70"/>
        <v>7505</v>
      </c>
      <c r="C757" s="165" t="s">
        <v>230</v>
      </c>
      <c r="D757" s="165" t="s">
        <v>151</v>
      </c>
      <c r="E757" s="170">
        <v>95</v>
      </c>
      <c r="F757" s="170">
        <v>0</v>
      </c>
      <c r="G757" s="170">
        <v>721.35200000000009</v>
      </c>
      <c r="H757" s="170">
        <v>23793.449999999997</v>
      </c>
      <c r="I757" s="170">
        <f t="shared" si="71"/>
        <v>24514.801999999996</v>
      </c>
      <c r="J757" s="170">
        <f t="shared" si="72"/>
        <v>-24514.801999999996</v>
      </c>
      <c r="K757" s="170">
        <f t="shared" si="74"/>
        <v>0</v>
      </c>
      <c r="L757" s="170">
        <f t="shared" si="74"/>
        <v>7593.1789473684221</v>
      </c>
      <c r="M757" s="170">
        <f t="shared" si="74"/>
        <v>250457.36842105258</v>
      </c>
      <c r="N757" s="170">
        <f t="shared" si="74"/>
        <v>258050.54736842102</v>
      </c>
      <c r="O757" s="170">
        <f t="shared" si="74"/>
        <v>-258050.54736842102</v>
      </c>
    </row>
    <row r="758" spans="1:15">
      <c r="A758" s="193" t="s">
        <v>254</v>
      </c>
      <c r="B758" s="193">
        <f t="shared" si="70"/>
        <v>5611</v>
      </c>
      <c r="C758" s="193" t="s">
        <v>231</v>
      </c>
      <c r="D758" s="193" t="s">
        <v>137</v>
      </c>
      <c r="E758" s="194">
        <v>86</v>
      </c>
      <c r="F758" s="194">
        <v>16703</v>
      </c>
      <c r="G758" s="194">
        <v>213</v>
      </c>
      <c r="H758" s="194">
        <v>7346</v>
      </c>
      <c r="I758" s="194">
        <f t="shared" si="71"/>
        <v>7559</v>
      </c>
      <c r="J758" s="194">
        <f t="shared" si="72"/>
        <v>9144</v>
      </c>
      <c r="K758" s="194">
        <f t="shared" si="74"/>
        <v>194220.93023255814</v>
      </c>
      <c r="L758" s="194">
        <f t="shared" si="74"/>
        <v>2476.7441860465115</v>
      </c>
      <c r="M758" s="194">
        <f t="shared" si="74"/>
        <v>85418.604651162794</v>
      </c>
      <c r="N758" s="194">
        <f t="shared" si="74"/>
        <v>87895.348837209298</v>
      </c>
      <c r="O758" s="194">
        <f t="shared" si="74"/>
        <v>106325.58139534884</v>
      </c>
    </row>
    <row r="759" spans="1:15">
      <c r="A759" s="165" t="s">
        <v>254</v>
      </c>
      <c r="B759" s="165">
        <f t="shared" si="70"/>
        <v>4901</v>
      </c>
      <c r="C759" s="165" t="s">
        <v>234</v>
      </c>
      <c r="D759" s="165" t="s">
        <v>132</v>
      </c>
      <c r="E759" s="170">
        <v>53</v>
      </c>
      <c r="F759" s="170">
        <v>1000</v>
      </c>
      <c r="G759" s="170"/>
      <c r="H759" s="170">
        <v>2527</v>
      </c>
      <c r="I759" s="170">
        <f t="shared" si="71"/>
        <v>2527</v>
      </c>
      <c r="J759" s="170">
        <f t="shared" si="72"/>
        <v>-1527</v>
      </c>
      <c r="K759" s="170">
        <f t="shared" si="74"/>
        <v>18867.924528301886</v>
      </c>
      <c r="L759" s="170">
        <f t="shared" si="74"/>
        <v>0</v>
      </c>
      <c r="M759" s="170">
        <f t="shared" si="74"/>
        <v>47679.245283018863</v>
      </c>
      <c r="N759" s="170">
        <f t="shared" si="74"/>
        <v>47679.245283018863</v>
      </c>
      <c r="O759" s="170">
        <f t="shared" si="74"/>
        <v>-28811.32075471698</v>
      </c>
    </row>
    <row r="760" spans="1:15">
      <c r="A760" s="193" t="s">
        <v>254</v>
      </c>
      <c r="B760" s="193">
        <f t="shared" si="70"/>
        <v>3506</v>
      </c>
      <c r="C760" s="193" t="s">
        <v>232</v>
      </c>
      <c r="D760" s="193" t="s">
        <v>119</v>
      </c>
      <c r="E760" s="194">
        <v>52</v>
      </c>
      <c r="F760" s="194">
        <v>0</v>
      </c>
      <c r="G760" s="194">
        <v>105.94099999999999</v>
      </c>
      <c r="H760" s="194">
        <v>56.786999999999999</v>
      </c>
      <c r="I760" s="194">
        <f t="shared" si="71"/>
        <v>162.72799999999998</v>
      </c>
      <c r="J760" s="194">
        <f t="shared" si="72"/>
        <v>-162.72799999999998</v>
      </c>
      <c r="K760" s="194">
        <f t="shared" si="74"/>
        <v>0</v>
      </c>
      <c r="L760" s="194">
        <f t="shared" si="74"/>
        <v>2037.3269230769226</v>
      </c>
      <c r="M760" s="194">
        <f t="shared" si="74"/>
        <v>1092.0576923076924</v>
      </c>
      <c r="N760" s="194">
        <f t="shared" si="74"/>
        <v>3129.3846153846152</v>
      </c>
      <c r="O760" s="194">
        <f t="shared" si="74"/>
        <v>-3129.3846153846152</v>
      </c>
    </row>
    <row r="761" spans="1:15">
      <c r="A761" s="165" t="s">
        <v>254</v>
      </c>
      <c r="B761" s="165">
        <f t="shared" si="70"/>
        <v>6611</v>
      </c>
      <c r="C761" s="165" t="s">
        <v>233</v>
      </c>
      <c r="D761" s="165" t="s">
        <v>145</v>
      </c>
      <c r="E761" s="170">
        <v>52</v>
      </c>
      <c r="F761" s="170">
        <v>0</v>
      </c>
      <c r="G761" s="170"/>
      <c r="H761" s="170">
        <v>-34</v>
      </c>
      <c r="I761" s="170">
        <f t="shared" si="71"/>
        <v>-34</v>
      </c>
      <c r="J761" s="170">
        <f t="shared" si="72"/>
        <v>34</v>
      </c>
      <c r="K761" s="170">
        <f t="shared" si="74"/>
        <v>0</v>
      </c>
      <c r="L761" s="170">
        <f t="shared" si="74"/>
        <v>0</v>
      </c>
      <c r="M761" s="170">
        <f t="shared" si="74"/>
        <v>-653.84615384615381</v>
      </c>
      <c r="N761" s="170">
        <f t="shared" si="74"/>
        <v>-653.84615384615381</v>
      </c>
      <c r="O761" s="170">
        <f t="shared" si="74"/>
        <v>653.84615384615381</v>
      </c>
    </row>
    <row r="762" spans="1:15"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</row>
    <row r="763" spans="1:15" s="177" customFormat="1">
      <c r="E763" s="178">
        <f>SUM(E698:E761)</f>
        <v>383726</v>
      </c>
      <c r="F763" s="178">
        <f t="shared" ref="F763:J763" si="75">SUM(F698:F761)</f>
        <v>586688.90899999999</v>
      </c>
      <c r="G763" s="178">
        <f t="shared" si="75"/>
        <v>458342.19099999982</v>
      </c>
      <c r="H763" s="178">
        <f t="shared" si="75"/>
        <v>1791617.7579999999</v>
      </c>
      <c r="I763" s="178">
        <f t="shared" si="75"/>
        <v>2249959.9490000005</v>
      </c>
      <c r="J763" s="178">
        <f t="shared" si="75"/>
        <v>-1663271.0399999998</v>
      </c>
      <c r="K763" s="178">
        <f t="shared" ref="K763:O763" si="76">(F763/$E763)*1000</f>
        <v>1528.9266533933067</v>
      </c>
      <c r="L763" s="178">
        <f t="shared" si="76"/>
        <v>1194.4517468193444</v>
      </c>
      <c r="M763" s="178">
        <f t="shared" si="76"/>
        <v>4669.0027728118503</v>
      </c>
      <c r="N763" s="178">
        <f t="shared" si="76"/>
        <v>5863.4545196311965</v>
      </c>
      <c r="O763" s="178">
        <f t="shared" si="76"/>
        <v>-4334.5278662378878</v>
      </c>
    </row>
    <row r="764" spans="1:15"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</row>
    <row r="765" spans="1:15">
      <c r="D765" s="22" t="s">
        <v>83</v>
      </c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</row>
    <row r="766" spans="1:15">
      <c r="D766" s="30" t="s">
        <v>168</v>
      </c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</row>
    <row r="767" spans="1:15">
      <c r="A767" s="193" t="s">
        <v>255</v>
      </c>
      <c r="B767" s="193">
        <f t="shared" ref="B767:B830" si="77">(LEFT(C767,4))*1</f>
        <v>0</v>
      </c>
      <c r="C767" s="193" t="s">
        <v>178</v>
      </c>
      <c r="D767" s="193" t="s">
        <v>9</v>
      </c>
      <c r="E767" s="194">
        <v>136894</v>
      </c>
      <c r="F767" s="194">
        <v>2136450.443</v>
      </c>
      <c r="G767" s="194">
        <v>4816974.9969999995</v>
      </c>
      <c r="H767" s="194">
        <v>8551583.8959999979</v>
      </c>
      <c r="I767" s="194">
        <f t="shared" ref="I767:I830" si="78">G767+H767</f>
        <v>13368558.892999997</v>
      </c>
      <c r="J767" s="194">
        <f t="shared" ref="J767:J830" si="79">F767-I767</f>
        <v>-11232108.449999997</v>
      </c>
      <c r="K767" s="194">
        <f t="shared" ref="K767:O798" si="80">(F767/$E767)*1000</f>
        <v>15606.603963650707</v>
      </c>
      <c r="L767" s="194">
        <f t="shared" si="80"/>
        <v>35187.626901105963</v>
      </c>
      <c r="M767" s="194">
        <f t="shared" si="80"/>
        <v>62468.653819743726</v>
      </c>
      <c r="N767" s="194">
        <f t="shared" si="80"/>
        <v>97656.280720849696</v>
      </c>
      <c r="O767" s="194">
        <f t="shared" si="80"/>
        <v>-82049.676757198977</v>
      </c>
    </row>
    <row r="768" spans="1:15">
      <c r="A768" s="165" t="s">
        <v>255</v>
      </c>
      <c r="B768" s="165">
        <f t="shared" si="77"/>
        <v>1000</v>
      </c>
      <c r="C768" s="165" t="s">
        <v>179</v>
      </c>
      <c r="D768" s="165" t="s">
        <v>108</v>
      </c>
      <c r="E768" s="170">
        <v>39335</v>
      </c>
      <c r="F768" s="170">
        <v>912684.83</v>
      </c>
      <c r="G768" s="170">
        <v>1585488.1610000001</v>
      </c>
      <c r="H768" s="170">
        <v>1243941.4530000002</v>
      </c>
      <c r="I768" s="170">
        <f t="shared" si="78"/>
        <v>2829429.6140000001</v>
      </c>
      <c r="J768" s="170">
        <f t="shared" si="79"/>
        <v>-1916744.784</v>
      </c>
      <c r="K768" s="170">
        <f t="shared" si="80"/>
        <v>23202.868437778059</v>
      </c>
      <c r="L768" s="170">
        <f t="shared" si="80"/>
        <v>40307.313105376888</v>
      </c>
      <c r="M768" s="170">
        <f t="shared" si="80"/>
        <v>31624.290148722517</v>
      </c>
      <c r="N768" s="170">
        <f t="shared" si="80"/>
        <v>71931.603254099406</v>
      </c>
      <c r="O768" s="170">
        <f t="shared" si="80"/>
        <v>-48728.734816321339</v>
      </c>
    </row>
    <row r="769" spans="1:15">
      <c r="A769" s="193" t="s">
        <v>255</v>
      </c>
      <c r="B769" s="193">
        <f t="shared" si="77"/>
        <v>1400</v>
      </c>
      <c r="C769" s="193" t="s">
        <v>180</v>
      </c>
      <c r="D769" s="193" t="s">
        <v>111</v>
      </c>
      <c r="E769" s="194">
        <v>30616</v>
      </c>
      <c r="F769" s="194">
        <v>85271.523000000001</v>
      </c>
      <c r="G769" s="194">
        <v>925489.00499999989</v>
      </c>
      <c r="H769" s="194">
        <v>1268736.578</v>
      </c>
      <c r="I769" s="194">
        <f t="shared" si="78"/>
        <v>2194225.5829999996</v>
      </c>
      <c r="J769" s="194">
        <f t="shared" si="79"/>
        <v>-2108954.0599999996</v>
      </c>
      <c r="K769" s="194">
        <f t="shared" si="80"/>
        <v>2785.1947674418607</v>
      </c>
      <c r="L769" s="194">
        <f t="shared" si="80"/>
        <v>30228.93274758296</v>
      </c>
      <c r="M769" s="194">
        <f t="shared" si="80"/>
        <v>41440.311536451525</v>
      </c>
      <c r="N769" s="194">
        <f t="shared" si="80"/>
        <v>71669.244284034474</v>
      </c>
      <c r="O769" s="194">
        <f t="shared" si="80"/>
        <v>-68884.049516592611</v>
      </c>
    </row>
    <row r="770" spans="1:15">
      <c r="A770" s="165" t="s">
        <v>255</v>
      </c>
      <c r="B770" s="165">
        <f t="shared" si="77"/>
        <v>2000</v>
      </c>
      <c r="C770" s="165" t="s">
        <v>181</v>
      </c>
      <c r="D770" s="165" t="s">
        <v>114</v>
      </c>
      <c r="E770" s="170">
        <v>21957</v>
      </c>
      <c r="F770" s="170">
        <v>116881.18399999999</v>
      </c>
      <c r="G770" s="170">
        <v>667025.96199999994</v>
      </c>
      <c r="H770" s="170">
        <v>653566.09700000007</v>
      </c>
      <c r="I770" s="170">
        <f t="shared" si="78"/>
        <v>1320592.0589999999</v>
      </c>
      <c r="J770" s="170">
        <f t="shared" si="79"/>
        <v>-1203710.875</v>
      </c>
      <c r="K770" s="170">
        <f t="shared" si="80"/>
        <v>5323.1854989297253</v>
      </c>
      <c r="L770" s="170">
        <f t="shared" si="80"/>
        <v>30378.738534408156</v>
      </c>
      <c r="M770" s="170">
        <f t="shared" si="80"/>
        <v>29765.728332650186</v>
      </c>
      <c r="N770" s="170">
        <f t="shared" si="80"/>
        <v>60144.466867058334</v>
      </c>
      <c r="O770" s="170">
        <f t="shared" si="80"/>
        <v>-54821.281368128613</v>
      </c>
    </row>
    <row r="771" spans="1:15">
      <c r="A771" s="193" t="s">
        <v>255</v>
      </c>
      <c r="B771" s="193">
        <f t="shared" si="77"/>
        <v>6000</v>
      </c>
      <c r="C771" s="193" t="s">
        <v>698</v>
      </c>
      <c r="D771" s="193" t="s">
        <v>693</v>
      </c>
      <c r="E771" s="194">
        <v>19812</v>
      </c>
      <c r="F771" s="194">
        <v>337778.19499999995</v>
      </c>
      <c r="G771" s="194">
        <v>902155.03800000006</v>
      </c>
      <c r="H771" s="194">
        <v>634912.52399999974</v>
      </c>
      <c r="I771" s="194">
        <f t="shared" si="78"/>
        <v>1537067.5619999999</v>
      </c>
      <c r="J771" s="194">
        <f t="shared" si="79"/>
        <v>-1199289.3670000001</v>
      </c>
      <c r="K771" s="194">
        <f t="shared" si="80"/>
        <v>17049.171966484955</v>
      </c>
      <c r="L771" s="194">
        <f t="shared" si="80"/>
        <v>45535.788310115087</v>
      </c>
      <c r="M771" s="194">
        <f t="shared" si="80"/>
        <v>32046.866747425789</v>
      </c>
      <c r="N771" s="194">
        <f t="shared" si="80"/>
        <v>77582.655057540876</v>
      </c>
      <c r="O771" s="194">
        <f t="shared" si="80"/>
        <v>-60533.483091055925</v>
      </c>
    </row>
    <row r="772" spans="1:15">
      <c r="A772" s="165" t="s">
        <v>255</v>
      </c>
      <c r="B772" s="165">
        <f t="shared" si="77"/>
        <v>1300</v>
      </c>
      <c r="C772" s="165" t="s">
        <v>182</v>
      </c>
      <c r="D772" s="165" t="s">
        <v>110</v>
      </c>
      <c r="E772" s="170">
        <v>19088</v>
      </c>
      <c r="F772" s="170">
        <v>357883.48200000002</v>
      </c>
      <c r="G772" s="170">
        <v>631930.06700000004</v>
      </c>
      <c r="H772" s="170">
        <v>667235.94800000009</v>
      </c>
      <c r="I772" s="170">
        <f t="shared" si="78"/>
        <v>1299166.0150000001</v>
      </c>
      <c r="J772" s="170">
        <f t="shared" si="79"/>
        <v>-941282.53300000005</v>
      </c>
      <c r="K772" s="170">
        <f t="shared" si="80"/>
        <v>18749.134639564127</v>
      </c>
      <c r="L772" s="170">
        <f t="shared" si="80"/>
        <v>33106.143493294221</v>
      </c>
      <c r="M772" s="170">
        <f t="shared" si="80"/>
        <v>34955.781014249791</v>
      </c>
      <c r="N772" s="170">
        <f t="shared" si="80"/>
        <v>68061.924507544027</v>
      </c>
      <c r="O772" s="170">
        <f t="shared" si="80"/>
        <v>-49312.789867979889</v>
      </c>
    </row>
    <row r="773" spans="1:15">
      <c r="A773" s="193" t="s">
        <v>255</v>
      </c>
      <c r="B773" s="193">
        <f t="shared" si="77"/>
        <v>1604</v>
      </c>
      <c r="C773" s="193" t="s">
        <v>183</v>
      </c>
      <c r="D773" s="193" t="s">
        <v>112</v>
      </c>
      <c r="E773" s="194">
        <v>13403</v>
      </c>
      <c r="F773" s="194">
        <v>106788.06199999999</v>
      </c>
      <c r="G773" s="194">
        <v>537509.62599999993</v>
      </c>
      <c r="H773" s="194">
        <v>377902.70000000007</v>
      </c>
      <c r="I773" s="194">
        <f t="shared" si="78"/>
        <v>915412.326</v>
      </c>
      <c r="J773" s="194">
        <f t="shared" si="79"/>
        <v>-808624.26399999997</v>
      </c>
      <c r="K773" s="194">
        <f t="shared" si="80"/>
        <v>7967.4745952398707</v>
      </c>
      <c r="L773" s="194">
        <f t="shared" si="80"/>
        <v>40103.680220846072</v>
      </c>
      <c r="M773" s="194">
        <f t="shared" si="80"/>
        <v>28195.381630978143</v>
      </c>
      <c r="N773" s="194">
        <f t="shared" si="80"/>
        <v>68299.061851824226</v>
      </c>
      <c r="O773" s="194">
        <f t="shared" si="80"/>
        <v>-60331.587256584346</v>
      </c>
    </row>
    <row r="774" spans="1:15">
      <c r="A774" s="165" t="s">
        <v>255</v>
      </c>
      <c r="B774" s="165">
        <f t="shared" si="77"/>
        <v>8200</v>
      </c>
      <c r="C774" s="165" t="s">
        <v>184</v>
      </c>
      <c r="D774" s="165" t="s">
        <v>153</v>
      </c>
      <c r="E774" s="170">
        <v>11565</v>
      </c>
      <c r="F774" s="170">
        <v>335845.04800000001</v>
      </c>
      <c r="G774" s="170">
        <v>398326.00699999998</v>
      </c>
      <c r="H774" s="170">
        <v>497293.96500000014</v>
      </c>
      <c r="I774" s="170">
        <f t="shared" si="78"/>
        <v>895619.97200000007</v>
      </c>
      <c r="J774" s="170">
        <f t="shared" si="79"/>
        <v>-559774.92400000012</v>
      </c>
      <c r="K774" s="170">
        <f t="shared" si="80"/>
        <v>29039.779334198014</v>
      </c>
      <c r="L774" s="170">
        <f t="shared" si="80"/>
        <v>34442.369822741028</v>
      </c>
      <c r="M774" s="170">
        <f t="shared" si="80"/>
        <v>42999.910505836589</v>
      </c>
      <c r="N774" s="170">
        <f t="shared" si="80"/>
        <v>77442.280328577603</v>
      </c>
      <c r="O774" s="170">
        <f t="shared" si="80"/>
        <v>-48402.500994379603</v>
      </c>
    </row>
    <row r="775" spans="1:15">
      <c r="A775" s="193" t="s">
        <v>255</v>
      </c>
      <c r="B775" s="193">
        <f t="shared" si="77"/>
        <v>3000</v>
      </c>
      <c r="C775" s="193" t="s">
        <v>185</v>
      </c>
      <c r="D775" s="193" t="s">
        <v>118</v>
      </c>
      <c r="E775" s="194">
        <v>8071</v>
      </c>
      <c r="F775" s="194">
        <v>65760.822</v>
      </c>
      <c r="G775" s="194">
        <v>360878.092</v>
      </c>
      <c r="H775" s="194">
        <v>336091.701</v>
      </c>
      <c r="I775" s="194">
        <f t="shared" si="78"/>
        <v>696969.79300000006</v>
      </c>
      <c r="J775" s="194">
        <f t="shared" si="79"/>
        <v>-631208.97100000002</v>
      </c>
      <c r="K775" s="194">
        <f t="shared" si="80"/>
        <v>8147.7911039524215</v>
      </c>
      <c r="L775" s="194">
        <f t="shared" si="80"/>
        <v>44712.934208896055</v>
      </c>
      <c r="M775" s="194">
        <f t="shared" si="80"/>
        <v>41641.890843761612</v>
      </c>
      <c r="N775" s="194">
        <f t="shared" si="80"/>
        <v>86354.825052657674</v>
      </c>
      <c r="O775" s="194">
        <f t="shared" si="80"/>
        <v>-78207.033948705241</v>
      </c>
    </row>
    <row r="776" spans="1:15">
      <c r="A776" s="165" t="s">
        <v>255</v>
      </c>
      <c r="B776" s="165">
        <f t="shared" si="77"/>
        <v>7400</v>
      </c>
      <c r="C776" s="165" t="s">
        <v>187</v>
      </c>
      <c r="D776" s="165" t="s">
        <v>149</v>
      </c>
      <c r="E776" s="170">
        <v>5177</v>
      </c>
      <c r="F776" s="170">
        <v>147025.65599999999</v>
      </c>
      <c r="G776" s="170">
        <v>400843.62200000003</v>
      </c>
      <c r="H776" s="170">
        <v>286491.09400000004</v>
      </c>
      <c r="I776" s="170">
        <f t="shared" si="78"/>
        <v>687334.71600000001</v>
      </c>
      <c r="J776" s="170">
        <f t="shared" si="79"/>
        <v>-540309.06000000006</v>
      </c>
      <c r="K776" s="170">
        <f t="shared" si="80"/>
        <v>28399.77902259996</v>
      </c>
      <c r="L776" s="170">
        <f t="shared" si="80"/>
        <v>77427.780954220594</v>
      </c>
      <c r="M776" s="170">
        <f t="shared" si="80"/>
        <v>55339.210739810711</v>
      </c>
      <c r="N776" s="170">
        <f t="shared" si="80"/>
        <v>132766.99169403131</v>
      </c>
      <c r="O776" s="170">
        <f t="shared" si="80"/>
        <v>-104367.21267143135</v>
      </c>
    </row>
    <row r="777" spans="1:15">
      <c r="A777" s="193" t="s">
        <v>255</v>
      </c>
      <c r="B777" s="193">
        <f t="shared" si="77"/>
        <v>7300</v>
      </c>
      <c r="C777" s="193" t="s">
        <v>186</v>
      </c>
      <c r="D777" s="193" t="s">
        <v>148</v>
      </c>
      <c r="E777" s="194">
        <v>5163</v>
      </c>
      <c r="F777" s="194">
        <v>237328.285</v>
      </c>
      <c r="G777" s="194">
        <v>327437.58299999998</v>
      </c>
      <c r="H777" s="194">
        <v>245787.29800000001</v>
      </c>
      <c r="I777" s="194">
        <f t="shared" si="78"/>
        <v>573224.88100000005</v>
      </c>
      <c r="J777" s="194">
        <f t="shared" si="79"/>
        <v>-335896.59600000002</v>
      </c>
      <c r="K777" s="194">
        <f t="shared" si="80"/>
        <v>45967.128607398801</v>
      </c>
      <c r="L777" s="194">
        <f t="shared" si="80"/>
        <v>63420.023823358511</v>
      </c>
      <c r="M777" s="194">
        <f t="shared" si="80"/>
        <v>47605.519659112921</v>
      </c>
      <c r="N777" s="194">
        <f t="shared" si="80"/>
        <v>111025.54348247145</v>
      </c>
      <c r="O777" s="194">
        <f t="shared" si="80"/>
        <v>-65058.414875072645</v>
      </c>
    </row>
    <row r="778" spans="1:15">
      <c r="A778" s="165" t="s">
        <v>255</v>
      </c>
      <c r="B778" s="165">
        <f t="shared" si="77"/>
        <v>1100</v>
      </c>
      <c r="C778" s="165" t="s">
        <v>269</v>
      </c>
      <c r="D778" s="165" t="s">
        <v>109</v>
      </c>
      <c r="E778" s="170">
        <v>4572</v>
      </c>
      <c r="F778" s="170">
        <v>173284.02</v>
      </c>
      <c r="G778" s="170">
        <v>223785.66499999998</v>
      </c>
      <c r="H778" s="170">
        <v>191949.75600000002</v>
      </c>
      <c r="I778" s="170">
        <f t="shared" si="78"/>
        <v>415735.42099999997</v>
      </c>
      <c r="J778" s="170">
        <f t="shared" si="79"/>
        <v>-242451.40099999998</v>
      </c>
      <c r="K778" s="170">
        <f t="shared" si="80"/>
        <v>37901.14173228346</v>
      </c>
      <c r="L778" s="170">
        <f t="shared" si="80"/>
        <v>48946.995844269462</v>
      </c>
      <c r="M778" s="170">
        <f t="shared" si="80"/>
        <v>41983.761154855652</v>
      </c>
      <c r="N778" s="170">
        <f t="shared" si="80"/>
        <v>90930.756999125108</v>
      </c>
      <c r="O778" s="170">
        <f t="shared" si="80"/>
        <v>-53029.61526684164</v>
      </c>
    </row>
    <row r="779" spans="1:15">
      <c r="A779" s="193" t="s">
        <v>255</v>
      </c>
      <c r="B779" s="193">
        <f t="shared" si="77"/>
        <v>8000</v>
      </c>
      <c r="C779" s="193" t="s">
        <v>188</v>
      </c>
      <c r="D779" s="193" t="s">
        <v>152</v>
      </c>
      <c r="E779" s="194">
        <v>4444</v>
      </c>
      <c r="F779" s="194">
        <v>34019.843999999997</v>
      </c>
      <c r="G779" s="194">
        <v>261317.666</v>
      </c>
      <c r="H779" s="194">
        <v>143887.52599999995</v>
      </c>
      <c r="I779" s="194">
        <f t="shared" si="78"/>
        <v>405205.19199999992</v>
      </c>
      <c r="J779" s="194">
        <f t="shared" si="79"/>
        <v>-371185.34799999994</v>
      </c>
      <c r="K779" s="194">
        <f t="shared" si="80"/>
        <v>7655.2304230423042</v>
      </c>
      <c r="L779" s="194">
        <f t="shared" si="80"/>
        <v>58802.355085508549</v>
      </c>
      <c r="M779" s="194">
        <f t="shared" si="80"/>
        <v>32377.931143114303</v>
      </c>
      <c r="N779" s="194">
        <f t="shared" si="80"/>
        <v>91180.286228622848</v>
      </c>
      <c r="O779" s="194">
        <f t="shared" si="80"/>
        <v>-83525.055805580545</v>
      </c>
    </row>
    <row r="780" spans="1:15">
      <c r="A780" s="165" t="s">
        <v>255</v>
      </c>
      <c r="B780" s="165">
        <f t="shared" si="77"/>
        <v>5716</v>
      </c>
      <c r="C780" s="165" t="s">
        <v>781</v>
      </c>
      <c r="D780" s="165" t="s">
        <v>780</v>
      </c>
      <c r="E780" s="170">
        <v>4276</v>
      </c>
      <c r="F780" s="170">
        <v>37299.913</v>
      </c>
      <c r="G780" s="170">
        <v>216213.93599999999</v>
      </c>
      <c r="H780" s="170">
        <v>176028.99400000001</v>
      </c>
      <c r="I780" s="170">
        <f t="shared" si="78"/>
        <v>392242.93</v>
      </c>
      <c r="J780" s="170">
        <f t="shared" si="79"/>
        <v>-354943.01699999999</v>
      </c>
      <c r="K780" s="170">
        <f t="shared" si="80"/>
        <v>8723.0853601496729</v>
      </c>
      <c r="L780" s="170">
        <f t="shared" si="80"/>
        <v>50564.531337698783</v>
      </c>
      <c r="M780" s="170">
        <f t="shared" si="80"/>
        <v>41166.743217960713</v>
      </c>
      <c r="N780" s="170">
        <f t="shared" si="80"/>
        <v>91731.274555659489</v>
      </c>
      <c r="O780" s="170">
        <f t="shared" si="80"/>
        <v>-83008.189195509811</v>
      </c>
    </row>
    <row r="781" spans="1:15">
      <c r="A781" s="193" t="s">
        <v>255</v>
      </c>
      <c r="B781" s="193">
        <f t="shared" si="77"/>
        <v>3609</v>
      </c>
      <c r="C781" s="193" t="s">
        <v>190</v>
      </c>
      <c r="D781" s="193" t="s">
        <v>121</v>
      </c>
      <c r="E781" s="194">
        <v>4100</v>
      </c>
      <c r="F781" s="194">
        <v>20362.478999999999</v>
      </c>
      <c r="G781" s="194">
        <v>230912.67300000001</v>
      </c>
      <c r="H781" s="194">
        <v>225247.75900000002</v>
      </c>
      <c r="I781" s="194">
        <f t="shared" si="78"/>
        <v>456160.43200000003</v>
      </c>
      <c r="J781" s="194">
        <f t="shared" si="79"/>
        <v>-435797.95300000004</v>
      </c>
      <c r="K781" s="194">
        <f t="shared" si="80"/>
        <v>4966.4582926829271</v>
      </c>
      <c r="L781" s="194">
        <f t="shared" si="80"/>
        <v>56320.164146341471</v>
      </c>
      <c r="M781" s="194">
        <f t="shared" si="80"/>
        <v>54938.477804878057</v>
      </c>
      <c r="N781" s="194">
        <f t="shared" si="80"/>
        <v>111258.64195121951</v>
      </c>
      <c r="O781" s="194">
        <f t="shared" si="80"/>
        <v>-106292.1836585366</v>
      </c>
    </row>
    <row r="782" spans="1:15">
      <c r="A782" s="165" t="s">
        <v>255</v>
      </c>
      <c r="B782" s="165">
        <f t="shared" si="77"/>
        <v>2510</v>
      </c>
      <c r="C782" s="165" t="s">
        <v>191</v>
      </c>
      <c r="D782" s="165" t="s">
        <v>117</v>
      </c>
      <c r="E782" s="170">
        <v>3897</v>
      </c>
      <c r="F782" s="170">
        <v>11850.168000000001</v>
      </c>
      <c r="G782" s="170">
        <v>229613.014</v>
      </c>
      <c r="H782" s="170">
        <v>176652.033</v>
      </c>
      <c r="I782" s="170">
        <f t="shared" si="78"/>
        <v>406265.04700000002</v>
      </c>
      <c r="J782" s="170">
        <f t="shared" si="79"/>
        <v>-394414.87900000002</v>
      </c>
      <c r="K782" s="170">
        <f t="shared" si="80"/>
        <v>3040.8437259430334</v>
      </c>
      <c r="L782" s="170">
        <f t="shared" si="80"/>
        <v>58920.455221965611</v>
      </c>
      <c r="M782" s="170">
        <f t="shared" si="80"/>
        <v>45330.262509622786</v>
      </c>
      <c r="N782" s="170">
        <f t="shared" si="80"/>
        <v>104250.7177315884</v>
      </c>
      <c r="O782" s="170">
        <f t="shared" si="80"/>
        <v>-101209.87400564537</v>
      </c>
    </row>
    <row r="783" spans="1:15">
      <c r="A783" s="193" t="s">
        <v>255</v>
      </c>
      <c r="B783" s="193">
        <f t="shared" si="77"/>
        <v>4200</v>
      </c>
      <c r="C783" s="193" t="s">
        <v>189</v>
      </c>
      <c r="D783" s="193" t="s">
        <v>127</v>
      </c>
      <c r="E783" s="194">
        <v>3797</v>
      </c>
      <c r="F783" s="194">
        <v>247919.35500000001</v>
      </c>
      <c r="G783" s="194">
        <v>273929.45799999998</v>
      </c>
      <c r="H783" s="194">
        <v>217652.85299999997</v>
      </c>
      <c r="I783" s="194">
        <f t="shared" si="78"/>
        <v>491582.31099999999</v>
      </c>
      <c r="J783" s="194">
        <f t="shared" si="79"/>
        <v>-243662.95599999998</v>
      </c>
      <c r="K783" s="194">
        <f t="shared" si="80"/>
        <v>65293.48301290493</v>
      </c>
      <c r="L783" s="194">
        <f t="shared" si="80"/>
        <v>72143.65499078219</v>
      </c>
      <c r="M783" s="194">
        <f t="shared" si="80"/>
        <v>57322.321042928619</v>
      </c>
      <c r="N783" s="194">
        <f t="shared" si="80"/>
        <v>129465.97603371083</v>
      </c>
      <c r="O783" s="194">
        <f t="shared" si="80"/>
        <v>-64172.493020805887</v>
      </c>
    </row>
    <row r="784" spans="1:15">
      <c r="A784" s="165" t="s">
        <v>255</v>
      </c>
      <c r="B784" s="165">
        <f t="shared" si="77"/>
        <v>2300</v>
      </c>
      <c r="C784" s="165" t="s">
        <v>192</v>
      </c>
      <c r="D784" s="165" t="s">
        <v>115</v>
      </c>
      <c r="E784" s="170">
        <v>3579</v>
      </c>
      <c r="F784" s="170">
        <v>0</v>
      </c>
      <c r="G784" s="170">
        <v>222120.27499999997</v>
      </c>
      <c r="H784" s="170">
        <v>142163.198</v>
      </c>
      <c r="I784" s="170">
        <f t="shared" si="78"/>
        <v>364283.473</v>
      </c>
      <c r="J784" s="170">
        <f t="shared" si="79"/>
        <v>-364283.473</v>
      </c>
      <c r="K784" s="170">
        <f t="shared" si="80"/>
        <v>0</v>
      </c>
      <c r="L784" s="170">
        <f t="shared" si="80"/>
        <v>62062.105336686218</v>
      </c>
      <c r="M784" s="170">
        <f t="shared" si="80"/>
        <v>39721.485889913383</v>
      </c>
      <c r="N784" s="170">
        <f t="shared" si="80"/>
        <v>101783.59122659962</v>
      </c>
      <c r="O784" s="170">
        <f t="shared" si="80"/>
        <v>-101783.59122659962</v>
      </c>
    </row>
    <row r="785" spans="1:15">
      <c r="A785" s="193" t="s">
        <v>255</v>
      </c>
      <c r="B785" s="193">
        <f t="shared" si="77"/>
        <v>8716</v>
      </c>
      <c r="C785" s="193" t="s">
        <v>194</v>
      </c>
      <c r="D785" s="193" t="s">
        <v>161</v>
      </c>
      <c r="E785" s="194">
        <v>3265</v>
      </c>
      <c r="F785" s="194">
        <v>67735.725000000006</v>
      </c>
      <c r="G785" s="194">
        <v>139966.98699999999</v>
      </c>
      <c r="H785" s="194">
        <v>134376.75899999999</v>
      </c>
      <c r="I785" s="194">
        <f t="shared" si="78"/>
        <v>274343.74599999998</v>
      </c>
      <c r="J785" s="194">
        <f t="shared" si="79"/>
        <v>-206608.02099999998</v>
      </c>
      <c r="K785" s="194">
        <f t="shared" si="80"/>
        <v>20746.010719754977</v>
      </c>
      <c r="L785" s="194">
        <f t="shared" si="80"/>
        <v>42868.908728943337</v>
      </c>
      <c r="M785" s="194">
        <f t="shared" si="80"/>
        <v>41156.740888208267</v>
      </c>
      <c r="N785" s="194">
        <f t="shared" si="80"/>
        <v>84025.649617151605</v>
      </c>
      <c r="O785" s="194">
        <f t="shared" si="80"/>
        <v>-63279.638897396624</v>
      </c>
    </row>
    <row r="786" spans="1:15">
      <c r="A786" s="165" t="s">
        <v>255</v>
      </c>
      <c r="B786" s="165">
        <f t="shared" si="77"/>
        <v>6100</v>
      </c>
      <c r="C786" s="165" t="s">
        <v>193</v>
      </c>
      <c r="D786" s="165" t="s">
        <v>138</v>
      </c>
      <c r="E786" s="170">
        <v>3081</v>
      </c>
      <c r="F786" s="170">
        <v>66759.570000000007</v>
      </c>
      <c r="G786" s="170">
        <v>230720.22700000001</v>
      </c>
      <c r="H786" s="170">
        <v>246654.94099999996</v>
      </c>
      <c r="I786" s="170">
        <f t="shared" si="78"/>
        <v>477375.16799999995</v>
      </c>
      <c r="J786" s="170">
        <f t="shared" si="79"/>
        <v>-410615.59799999994</v>
      </c>
      <c r="K786" s="170">
        <f t="shared" si="80"/>
        <v>21668.14995131451</v>
      </c>
      <c r="L786" s="170">
        <f t="shared" si="80"/>
        <v>74884.851346965283</v>
      </c>
      <c r="M786" s="170">
        <f t="shared" si="80"/>
        <v>80056.780590717288</v>
      </c>
      <c r="N786" s="170">
        <f t="shared" si="80"/>
        <v>154941.63193768257</v>
      </c>
      <c r="O786" s="170">
        <f t="shared" si="80"/>
        <v>-133273.48198636805</v>
      </c>
    </row>
    <row r="787" spans="1:15">
      <c r="A787" s="193" t="s">
        <v>255</v>
      </c>
      <c r="B787" s="193">
        <f t="shared" si="77"/>
        <v>8717</v>
      </c>
      <c r="C787" s="193" t="s">
        <v>196</v>
      </c>
      <c r="D787" s="193" t="s">
        <v>162</v>
      </c>
      <c r="E787" s="194">
        <v>2631</v>
      </c>
      <c r="F787" s="194">
        <v>19911.86</v>
      </c>
      <c r="G787" s="194">
        <v>115698.58799999999</v>
      </c>
      <c r="H787" s="194">
        <v>100222.61199999999</v>
      </c>
      <c r="I787" s="194">
        <f t="shared" si="78"/>
        <v>215921.19999999998</v>
      </c>
      <c r="J787" s="194">
        <f t="shared" si="79"/>
        <v>-196009.33999999997</v>
      </c>
      <c r="K787" s="194">
        <f t="shared" si="80"/>
        <v>7568.171797795515</v>
      </c>
      <c r="L787" s="194">
        <f t="shared" si="80"/>
        <v>43975.137970353469</v>
      </c>
      <c r="M787" s="194">
        <f t="shared" si="80"/>
        <v>38092.973014063093</v>
      </c>
      <c r="N787" s="194">
        <f t="shared" si="80"/>
        <v>82068.110984416562</v>
      </c>
      <c r="O787" s="194">
        <f t="shared" si="80"/>
        <v>-74499.93918662105</v>
      </c>
    </row>
    <row r="788" spans="1:15">
      <c r="A788" s="165" t="s">
        <v>255</v>
      </c>
      <c r="B788" s="165">
        <f t="shared" si="77"/>
        <v>8401</v>
      </c>
      <c r="C788" s="165" t="s">
        <v>195</v>
      </c>
      <c r="D788" s="165" t="s">
        <v>154</v>
      </c>
      <c r="E788" s="170">
        <v>2487</v>
      </c>
      <c r="F788" s="170">
        <v>18372.557000000001</v>
      </c>
      <c r="G788" s="170">
        <v>167521.435</v>
      </c>
      <c r="H788" s="170">
        <v>144963.23499999999</v>
      </c>
      <c r="I788" s="170">
        <f t="shared" si="78"/>
        <v>312484.67</v>
      </c>
      <c r="J788" s="170">
        <f t="shared" si="79"/>
        <v>-294112.11300000001</v>
      </c>
      <c r="K788" s="170">
        <f t="shared" si="80"/>
        <v>7387.4374748693208</v>
      </c>
      <c r="L788" s="170">
        <f t="shared" si="80"/>
        <v>67358.839967832741</v>
      </c>
      <c r="M788" s="170">
        <f t="shared" si="80"/>
        <v>58288.393646964207</v>
      </c>
      <c r="N788" s="170">
        <f t="shared" si="80"/>
        <v>125647.23361479693</v>
      </c>
      <c r="O788" s="170">
        <f t="shared" si="80"/>
        <v>-118259.79613992762</v>
      </c>
    </row>
    <row r="789" spans="1:15">
      <c r="A789" s="193" t="s">
        <v>255</v>
      </c>
      <c r="B789" s="193">
        <f t="shared" si="77"/>
        <v>8613</v>
      </c>
      <c r="C789" s="193" t="s">
        <v>198</v>
      </c>
      <c r="D789" s="193" t="s">
        <v>158</v>
      </c>
      <c r="E789" s="194">
        <v>2007</v>
      </c>
      <c r="F789" s="194">
        <v>8830.1890000000003</v>
      </c>
      <c r="G789" s="194">
        <v>146107.16199999998</v>
      </c>
      <c r="H789" s="194">
        <v>129871.42400000001</v>
      </c>
      <c r="I789" s="194">
        <f t="shared" si="78"/>
        <v>275978.58600000001</v>
      </c>
      <c r="J789" s="194">
        <f t="shared" si="79"/>
        <v>-267148.397</v>
      </c>
      <c r="K789" s="194">
        <f t="shared" si="80"/>
        <v>4399.6955655206775</v>
      </c>
      <c r="L789" s="194">
        <f t="shared" si="80"/>
        <v>72798.785251619323</v>
      </c>
      <c r="M789" s="194">
        <f t="shared" si="80"/>
        <v>64709.229696063783</v>
      </c>
      <c r="N789" s="194">
        <f t="shared" si="80"/>
        <v>137508.01494768311</v>
      </c>
      <c r="O789" s="194">
        <f t="shared" si="80"/>
        <v>-133108.31938216242</v>
      </c>
    </row>
    <row r="790" spans="1:15">
      <c r="A790" s="165" t="s">
        <v>255</v>
      </c>
      <c r="B790" s="165">
        <f t="shared" si="77"/>
        <v>6250</v>
      </c>
      <c r="C790" s="165" t="s">
        <v>197</v>
      </c>
      <c r="D790" s="165" t="s">
        <v>139</v>
      </c>
      <c r="E790" s="170">
        <v>1973</v>
      </c>
      <c r="F790" s="170">
        <v>42318.866999999998</v>
      </c>
      <c r="G790" s="170">
        <v>163491.1</v>
      </c>
      <c r="H790" s="170">
        <v>142234.14599999998</v>
      </c>
      <c r="I790" s="170">
        <f t="shared" si="78"/>
        <v>305725.24599999998</v>
      </c>
      <c r="J790" s="170">
        <f t="shared" si="79"/>
        <v>-263406.37899999996</v>
      </c>
      <c r="K790" s="170">
        <f t="shared" si="80"/>
        <v>21448.994931576279</v>
      </c>
      <c r="L790" s="170">
        <f t="shared" si="80"/>
        <v>82864.216928535228</v>
      </c>
      <c r="M790" s="170">
        <f t="shared" si="80"/>
        <v>72090.291941206277</v>
      </c>
      <c r="N790" s="170">
        <f t="shared" si="80"/>
        <v>154954.50886974152</v>
      </c>
      <c r="O790" s="170">
        <f t="shared" si="80"/>
        <v>-133505.51393816521</v>
      </c>
    </row>
    <row r="791" spans="1:15">
      <c r="A791" s="193" t="s">
        <v>255</v>
      </c>
      <c r="B791" s="193">
        <f t="shared" si="77"/>
        <v>8614</v>
      </c>
      <c r="C791" s="193" t="s">
        <v>200</v>
      </c>
      <c r="D791" s="193" t="s">
        <v>159</v>
      </c>
      <c r="E791" s="194">
        <v>1867</v>
      </c>
      <c r="F791" s="194">
        <v>37380.179000000004</v>
      </c>
      <c r="G791" s="194">
        <v>134251.23500000002</v>
      </c>
      <c r="H791" s="194">
        <v>81488.482999999993</v>
      </c>
      <c r="I791" s="194">
        <f t="shared" si="78"/>
        <v>215739.71799999999</v>
      </c>
      <c r="J791" s="194">
        <f t="shared" si="79"/>
        <v>-178359.53899999999</v>
      </c>
      <c r="K791" s="194">
        <f t="shared" si="80"/>
        <v>20021.520621317624</v>
      </c>
      <c r="L791" s="194">
        <f t="shared" si="80"/>
        <v>71907.463845741848</v>
      </c>
      <c r="M791" s="194">
        <f t="shared" si="80"/>
        <v>43646.750401713973</v>
      </c>
      <c r="N791" s="194">
        <f t="shared" si="80"/>
        <v>115554.21424745581</v>
      </c>
      <c r="O791" s="194">
        <f t="shared" si="80"/>
        <v>-95532.693626138178</v>
      </c>
    </row>
    <row r="792" spans="1:15">
      <c r="A792" s="165" t="s">
        <v>255</v>
      </c>
      <c r="B792" s="165">
        <f t="shared" si="77"/>
        <v>6400</v>
      </c>
      <c r="C792" s="165" t="s">
        <v>199</v>
      </c>
      <c r="D792" s="165" t="s">
        <v>140</v>
      </c>
      <c r="E792" s="170">
        <v>1866</v>
      </c>
      <c r="F792" s="170">
        <v>70103.789999999994</v>
      </c>
      <c r="G792" s="170">
        <v>149338.00899999999</v>
      </c>
      <c r="H792" s="170">
        <v>124038.329</v>
      </c>
      <c r="I792" s="170">
        <f t="shared" si="78"/>
        <v>273376.33799999999</v>
      </c>
      <c r="J792" s="170">
        <f t="shared" si="79"/>
        <v>-203272.54800000001</v>
      </c>
      <c r="K792" s="170">
        <f t="shared" si="80"/>
        <v>37569.019292604498</v>
      </c>
      <c r="L792" s="170">
        <f t="shared" si="80"/>
        <v>80031.087352625938</v>
      </c>
      <c r="M792" s="170">
        <f t="shared" si="80"/>
        <v>66472.845123258303</v>
      </c>
      <c r="N792" s="170">
        <f t="shared" si="80"/>
        <v>146503.93247588424</v>
      </c>
      <c r="O792" s="170">
        <f t="shared" si="80"/>
        <v>-108934.91318327974</v>
      </c>
    </row>
    <row r="793" spans="1:15">
      <c r="A793" s="193" t="s">
        <v>255</v>
      </c>
      <c r="B793" s="193">
        <f t="shared" si="77"/>
        <v>3714</v>
      </c>
      <c r="C793" s="193" t="s">
        <v>201</v>
      </c>
      <c r="D793" s="193" t="s">
        <v>124</v>
      </c>
      <c r="E793" s="194">
        <v>1617</v>
      </c>
      <c r="F793" s="194">
        <v>47673.551999999996</v>
      </c>
      <c r="G793" s="194">
        <v>121256.51700000001</v>
      </c>
      <c r="H793" s="194">
        <v>98158.565000000002</v>
      </c>
      <c r="I793" s="194">
        <f t="shared" si="78"/>
        <v>219415.08199999999</v>
      </c>
      <c r="J793" s="194">
        <f t="shared" si="79"/>
        <v>-171741.53</v>
      </c>
      <c r="K793" s="194">
        <f t="shared" si="80"/>
        <v>29482.716141001853</v>
      </c>
      <c r="L793" s="194">
        <f t="shared" si="80"/>
        <v>74988.569573283865</v>
      </c>
      <c r="M793" s="194">
        <f t="shared" si="80"/>
        <v>60704.121830550408</v>
      </c>
      <c r="N793" s="194">
        <f t="shared" si="80"/>
        <v>135692.69140383427</v>
      </c>
      <c r="O793" s="194">
        <f t="shared" si="80"/>
        <v>-106209.97526283241</v>
      </c>
    </row>
    <row r="794" spans="1:15">
      <c r="A794" s="165" t="s">
        <v>255</v>
      </c>
      <c r="B794" s="165">
        <f t="shared" si="77"/>
        <v>2506</v>
      </c>
      <c r="C794" s="165" t="s">
        <v>202</v>
      </c>
      <c r="D794" s="165" t="s">
        <v>116</v>
      </c>
      <c r="E794" s="170">
        <v>1500</v>
      </c>
      <c r="F794" s="170">
        <v>16349.425999999999</v>
      </c>
      <c r="G794" s="170">
        <v>127305.149</v>
      </c>
      <c r="H794" s="170">
        <v>82078.277999999991</v>
      </c>
      <c r="I794" s="170">
        <f t="shared" si="78"/>
        <v>209383.427</v>
      </c>
      <c r="J794" s="170">
        <f t="shared" si="79"/>
        <v>-193034.00099999999</v>
      </c>
      <c r="K794" s="170">
        <f t="shared" si="80"/>
        <v>10899.617333333334</v>
      </c>
      <c r="L794" s="170">
        <f t="shared" si="80"/>
        <v>84870.099333333346</v>
      </c>
      <c r="M794" s="170">
        <f t="shared" si="80"/>
        <v>54718.851999999992</v>
      </c>
      <c r="N794" s="170">
        <f t="shared" si="80"/>
        <v>139588.95133333333</v>
      </c>
      <c r="O794" s="170">
        <f t="shared" si="80"/>
        <v>-128689.334</v>
      </c>
    </row>
    <row r="795" spans="1:15">
      <c r="A795" s="193" t="s">
        <v>255</v>
      </c>
      <c r="B795" s="193">
        <f t="shared" si="77"/>
        <v>6613</v>
      </c>
      <c r="C795" s="193" t="s">
        <v>782</v>
      </c>
      <c r="D795" s="193" t="s">
        <v>146</v>
      </c>
      <c r="E795" s="194">
        <v>1410</v>
      </c>
      <c r="F795" s="194">
        <v>29426.668999999998</v>
      </c>
      <c r="G795" s="194">
        <v>155869.84299999999</v>
      </c>
      <c r="H795" s="194">
        <v>118605.00799999999</v>
      </c>
      <c r="I795" s="194">
        <f t="shared" si="78"/>
        <v>274474.85099999997</v>
      </c>
      <c r="J795" s="194">
        <f t="shared" si="79"/>
        <v>-245048.18199999997</v>
      </c>
      <c r="K795" s="194">
        <f t="shared" si="80"/>
        <v>20869.978014184398</v>
      </c>
      <c r="L795" s="194">
        <f t="shared" si="80"/>
        <v>110545.9879432624</v>
      </c>
      <c r="M795" s="194">
        <f t="shared" si="80"/>
        <v>84117.026950354601</v>
      </c>
      <c r="N795" s="194">
        <f t="shared" si="80"/>
        <v>194663.01489361702</v>
      </c>
      <c r="O795" s="194">
        <f t="shared" si="80"/>
        <v>-173793.03687943259</v>
      </c>
    </row>
    <row r="796" spans="1:15">
      <c r="A796" s="165" t="s">
        <v>255</v>
      </c>
      <c r="B796" s="165">
        <f t="shared" si="77"/>
        <v>8721</v>
      </c>
      <c r="C796" s="165" t="s">
        <v>204</v>
      </c>
      <c r="D796" s="165" t="s">
        <v>165</v>
      </c>
      <c r="E796" s="170">
        <v>1322</v>
      </c>
      <c r="F796" s="170">
        <v>36785.326000000001</v>
      </c>
      <c r="G796" s="170">
        <v>108108.41899999999</v>
      </c>
      <c r="H796" s="170">
        <v>82809.20199999999</v>
      </c>
      <c r="I796" s="170">
        <f t="shared" si="78"/>
        <v>190917.62099999998</v>
      </c>
      <c r="J796" s="170">
        <f t="shared" si="79"/>
        <v>-154132.29499999998</v>
      </c>
      <c r="K796" s="170">
        <f t="shared" si="80"/>
        <v>27825.511346444782</v>
      </c>
      <c r="L796" s="170">
        <f t="shared" si="80"/>
        <v>81776.413767019665</v>
      </c>
      <c r="M796" s="170">
        <f t="shared" si="80"/>
        <v>62639.335854765501</v>
      </c>
      <c r="N796" s="170">
        <f t="shared" si="80"/>
        <v>144415.74962178516</v>
      </c>
      <c r="O796" s="170">
        <f t="shared" si="80"/>
        <v>-116590.23827534038</v>
      </c>
    </row>
    <row r="797" spans="1:15">
      <c r="A797" s="193" t="s">
        <v>255</v>
      </c>
      <c r="B797" s="193">
        <f t="shared" si="77"/>
        <v>3716</v>
      </c>
      <c r="C797" s="193" t="s">
        <v>783</v>
      </c>
      <c r="D797" s="193" t="s">
        <v>778</v>
      </c>
      <c r="E797" s="194">
        <v>1266</v>
      </c>
      <c r="F797" s="194">
        <v>68833.864000000001</v>
      </c>
      <c r="G797" s="194">
        <v>134803.402</v>
      </c>
      <c r="H797" s="194">
        <v>103770.913</v>
      </c>
      <c r="I797" s="194">
        <f t="shared" si="78"/>
        <v>238574.315</v>
      </c>
      <c r="J797" s="194">
        <f t="shared" si="79"/>
        <v>-169740.451</v>
      </c>
      <c r="K797" s="194">
        <f t="shared" si="80"/>
        <v>54371.140600315957</v>
      </c>
      <c r="L797" s="194">
        <f t="shared" si="80"/>
        <v>106479.78041074249</v>
      </c>
      <c r="M797" s="194">
        <f t="shared" si="80"/>
        <v>81967.545813586097</v>
      </c>
      <c r="N797" s="194">
        <f t="shared" si="80"/>
        <v>188447.3262243286</v>
      </c>
      <c r="O797" s="194">
        <f t="shared" si="80"/>
        <v>-134076.18562401267</v>
      </c>
    </row>
    <row r="798" spans="1:15">
      <c r="A798" s="165" t="s">
        <v>255</v>
      </c>
      <c r="B798" s="165">
        <f t="shared" si="77"/>
        <v>5613</v>
      </c>
      <c r="C798" s="165" t="s">
        <v>784</v>
      </c>
      <c r="D798" s="165" t="s">
        <v>779</v>
      </c>
      <c r="E798" s="170">
        <v>1263</v>
      </c>
      <c r="F798" s="170">
        <v>30742.91</v>
      </c>
      <c r="G798" s="170">
        <v>128869.45600000001</v>
      </c>
      <c r="H798" s="170">
        <v>112845.595</v>
      </c>
      <c r="I798" s="170">
        <f t="shared" si="78"/>
        <v>241715.05100000001</v>
      </c>
      <c r="J798" s="170">
        <f t="shared" si="79"/>
        <v>-210972.141</v>
      </c>
      <c r="K798" s="170">
        <f t="shared" si="80"/>
        <v>24341.179730799686</v>
      </c>
      <c r="L798" s="170">
        <f t="shared" si="80"/>
        <v>102034.40696753761</v>
      </c>
      <c r="M798" s="170">
        <f t="shared" si="80"/>
        <v>89347.26444972289</v>
      </c>
      <c r="N798" s="170">
        <f t="shared" si="80"/>
        <v>191381.67141726048</v>
      </c>
      <c r="O798" s="170">
        <f t="shared" si="80"/>
        <v>-167040.49168646079</v>
      </c>
    </row>
    <row r="799" spans="1:15">
      <c r="A799" s="193" t="s">
        <v>255</v>
      </c>
      <c r="B799" s="193">
        <f t="shared" si="77"/>
        <v>5508</v>
      </c>
      <c r="C799" s="193" t="s">
        <v>203</v>
      </c>
      <c r="D799" s="193" t="s">
        <v>135</v>
      </c>
      <c r="E799" s="194">
        <v>1212</v>
      </c>
      <c r="F799" s="194">
        <v>59876.871999999996</v>
      </c>
      <c r="G799" s="194">
        <v>112148.22399999999</v>
      </c>
      <c r="H799" s="194">
        <v>71685.485000000001</v>
      </c>
      <c r="I799" s="194">
        <f t="shared" si="78"/>
        <v>183833.70899999997</v>
      </c>
      <c r="J799" s="194">
        <f t="shared" si="79"/>
        <v>-123956.83699999997</v>
      </c>
      <c r="K799" s="194">
        <f t="shared" ref="K799:O830" si="81">(F799/$E799)*1000</f>
        <v>49403.359735973594</v>
      </c>
      <c r="L799" s="194">
        <f t="shared" si="81"/>
        <v>92531.53795379537</v>
      </c>
      <c r="M799" s="194">
        <f t="shared" si="81"/>
        <v>59146.439768976896</v>
      </c>
      <c r="N799" s="194">
        <f t="shared" si="81"/>
        <v>151677.97772277225</v>
      </c>
      <c r="O799" s="194">
        <f t="shared" si="81"/>
        <v>-102274.61798679866</v>
      </c>
    </row>
    <row r="800" spans="1:15">
      <c r="A800" s="165" t="s">
        <v>255</v>
      </c>
      <c r="B800" s="165">
        <f t="shared" si="77"/>
        <v>6513</v>
      </c>
      <c r="C800" s="165" t="s">
        <v>205</v>
      </c>
      <c r="D800" s="165" t="s">
        <v>141</v>
      </c>
      <c r="E800" s="170">
        <v>1162</v>
      </c>
      <c r="F800" s="170">
        <v>8508.6329999999998</v>
      </c>
      <c r="G800" s="170">
        <v>102115.27299999999</v>
      </c>
      <c r="H800" s="170">
        <v>50904.170000000006</v>
      </c>
      <c r="I800" s="170">
        <f t="shared" si="78"/>
        <v>153019.443</v>
      </c>
      <c r="J800" s="170">
        <f t="shared" si="79"/>
        <v>-144510.81</v>
      </c>
      <c r="K800" s="170">
        <f t="shared" si="81"/>
        <v>7322.4036144578313</v>
      </c>
      <c r="L800" s="170">
        <f t="shared" si="81"/>
        <v>87878.892426850245</v>
      </c>
      <c r="M800" s="170">
        <f t="shared" si="81"/>
        <v>43807.375215146298</v>
      </c>
      <c r="N800" s="170">
        <f t="shared" si="81"/>
        <v>131686.26764199656</v>
      </c>
      <c r="O800" s="170">
        <f t="shared" si="81"/>
        <v>-124363.86402753873</v>
      </c>
    </row>
    <row r="801" spans="1:15">
      <c r="A801" s="193" t="s">
        <v>255</v>
      </c>
      <c r="B801" s="193">
        <f t="shared" si="77"/>
        <v>4607</v>
      </c>
      <c r="C801" s="193" t="s">
        <v>206</v>
      </c>
      <c r="D801" s="193" t="s">
        <v>130</v>
      </c>
      <c r="E801" s="194">
        <v>1106</v>
      </c>
      <c r="F801" s="194">
        <v>93989.127999999997</v>
      </c>
      <c r="G801" s="194">
        <v>118552.732</v>
      </c>
      <c r="H801" s="194">
        <v>104569.18500000001</v>
      </c>
      <c r="I801" s="194">
        <f t="shared" si="78"/>
        <v>223121.91700000002</v>
      </c>
      <c r="J801" s="194">
        <f t="shared" si="79"/>
        <v>-129132.78900000002</v>
      </c>
      <c r="K801" s="194">
        <f t="shared" si="81"/>
        <v>84981.128390596743</v>
      </c>
      <c r="L801" s="194">
        <f t="shared" si="81"/>
        <v>107190.53526220615</v>
      </c>
      <c r="M801" s="194">
        <f t="shared" si="81"/>
        <v>94547.1835443038</v>
      </c>
      <c r="N801" s="194">
        <f t="shared" si="81"/>
        <v>201737.71880650995</v>
      </c>
      <c r="O801" s="194">
        <f t="shared" si="81"/>
        <v>-116756.59041591322</v>
      </c>
    </row>
    <row r="802" spans="1:15">
      <c r="A802" s="165" t="s">
        <v>255</v>
      </c>
      <c r="B802" s="165">
        <f t="shared" si="77"/>
        <v>4100</v>
      </c>
      <c r="C802" s="165" t="s">
        <v>207</v>
      </c>
      <c r="D802" s="165" t="s">
        <v>126</v>
      </c>
      <c r="E802" s="170">
        <v>989</v>
      </c>
      <c r="F802" s="170">
        <v>28989.270999999997</v>
      </c>
      <c r="G802" s="170">
        <v>105422.101</v>
      </c>
      <c r="H802" s="170">
        <v>57931.744000000006</v>
      </c>
      <c r="I802" s="170">
        <f t="shared" si="78"/>
        <v>163353.845</v>
      </c>
      <c r="J802" s="170">
        <f t="shared" si="79"/>
        <v>-134364.57399999999</v>
      </c>
      <c r="K802" s="170">
        <f t="shared" si="81"/>
        <v>29311.699696663294</v>
      </c>
      <c r="L802" s="170">
        <f t="shared" si="81"/>
        <v>106594.64206268959</v>
      </c>
      <c r="M802" s="170">
        <f t="shared" si="81"/>
        <v>58576.08088978767</v>
      </c>
      <c r="N802" s="170">
        <f t="shared" si="81"/>
        <v>165170.72295247726</v>
      </c>
      <c r="O802" s="170">
        <f t="shared" si="81"/>
        <v>-135859.02325581395</v>
      </c>
    </row>
    <row r="803" spans="1:15">
      <c r="A803" s="193" t="s">
        <v>255</v>
      </c>
      <c r="B803" s="193">
        <f t="shared" si="77"/>
        <v>8508</v>
      </c>
      <c r="C803" s="193" t="s">
        <v>210</v>
      </c>
      <c r="D803" s="193" t="s">
        <v>155</v>
      </c>
      <c r="E803" s="194">
        <v>881</v>
      </c>
      <c r="F803" s="194">
        <v>2786.143</v>
      </c>
      <c r="G803" s="194">
        <v>75718.728000000003</v>
      </c>
      <c r="H803" s="194">
        <v>50711.703000000001</v>
      </c>
      <c r="I803" s="194">
        <f t="shared" si="78"/>
        <v>126430.43100000001</v>
      </c>
      <c r="J803" s="194">
        <f t="shared" si="79"/>
        <v>-123644.28800000002</v>
      </c>
      <c r="K803" s="194">
        <f t="shared" si="81"/>
        <v>3162.4778660612942</v>
      </c>
      <c r="L803" s="194">
        <f t="shared" si="81"/>
        <v>85946.342792281503</v>
      </c>
      <c r="M803" s="194">
        <f t="shared" si="81"/>
        <v>57561.524404086267</v>
      </c>
      <c r="N803" s="194">
        <f t="shared" si="81"/>
        <v>143507.86719636779</v>
      </c>
      <c r="O803" s="194">
        <f t="shared" si="81"/>
        <v>-140345.3893303065</v>
      </c>
    </row>
    <row r="804" spans="1:15">
      <c r="A804" s="165" t="s">
        <v>255</v>
      </c>
      <c r="B804" s="165">
        <f t="shared" si="77"/>
        <v>8710</v>
      </c>
      <c r="C804" s="165" t="s">
        <v>209</v>
      </c>
      <c r="D804" s="165" t="s">
        <v>160</v>
      </c>
      <c r="E804" s="170">
        <v>865</v>
      </c>
      <c r="F804" s="170">
        <v>9823.8509999999987</v>
      </c>
      <c r="G804" s="170">
        <v>76632.506999999998</v>
      </c>
      <c r="H804" s="170">
        <v>52896.850000000006</v>
      </c>
      <c r="I804" s="170">
        <f t="shared" si="78"/>
        <v>129529.357</v>
      </c>
      <c r="J804" s="170">
        <f t="shared" si="79"/>
        <v>-119705.50600000001</v>
      </c>
      <c r="K804" s="170">
        <f t="shared" si="81"/>
        <v>11357.053179190751</v>
      </c>
      <c r="L804" s="170">
        <f t="shared" si="81"/>
        <v>88592.493641618494</v>
      </c>
      <c r="M804" s="170">
        <f t="shared" si="81"/>
        <v>61152.427745664747</v>
      </c>
      <c r="N804" s="170">
        <f t="shared" si="81"/>
        <v>149744.92138728322</v>
      </c>
      <c r="O804" s="170">
        <f t="shared" si="81"/>
        <v>-138387.86820809249</v>
      </c>
    </row>
    <row r="805" spans="1:15">
      <c r="A805" s="193" t="s">
        <v>255</v>
      </c>
      <c r="B805" s="193">
        <f t="shared" si="77"/>
        <v>3709</v>
      </c>
      <c r="C805" s="193" t="s">
        <v>208</v>
      </c>
      <c r="D805" s="193" t="s">
        <v>122</v>
      </c>
      <c r="E805" s="194">
        <v>821</v>
      </c>
      <c r="F805" s="194">
        <v>27107.518</v>
      </c>
      <c r="G805" s="194">
        <v>94861.664000000004</v>
      </c>
      <c r="H805" s="194">
        <v>62214.8</v>
      </c>
      <c r="I805" s="194">
        <f t="shared" si="78"/>
        <v>157076.46400000001</v>
      </c>
      <c r="J805" s="194">
        <f t="shared" si="79"/>
        <v>-129968.94600000001</v>
      </c>
      <c r="K805" s="194">
        <f t="shared" si="81"/>
        <v>33017.683313032889</v>
      </c>
      <c r="L805" s="194">
        <f t="shared" si="81"/>
        <v>115544.04872107187</v>
      </c>
      <c r="M805" s="194">
        <f t="shared" si="81"/>
        <v>75779.293544457993</v>
      </c>
      <c r="N805" s="194">
        <f t="shared" si="81"/>
        <v>191323.34226552985</v>
      </c>
      <c r="O805" s="194">
        <f t="shared" si="81"/>
        <v>-158305.65895249697</v>
      </c>
    </row>
    <row r="806" spans="1:15">
      <c r="A806" s="165" t="s">
        <v>255</v>
      </c>
      <c r="B806" s="165">
        <f t="shared" si="77"/>
        <v>6515</v>
      </c>
      <c r="C806" s="165" t="s">
        <v>212</v>
      </c>
      <c r="D806" s="165" t="s">
        <v>142</v>
      </c>
      <c r="E806" s="170">
        <v>791</v>
      </c>
      <c r="F806" s="170">
        <v>6990.2240000000002</v>
      </c>
      <c r="G806" s="170">
        <v>58193.821000000004</v>
      </c>
      <c r="H806" s="170">
        <v>40361.441999999995</v>
      </c>
      <c r="I806" s="170">
        <f t="shared" si="78"/>
        <v>98555.263000000006</v>
      </c>
      <c r="J806" s="170">
        <f t="shared" si="79"/>
        <v>-91565.039000000004</v>
      </c>
      <c r="K806" s="170">
        <f t="shared" si="81"/>
        <v>8837.1984829329958</v>
      </c>
      <c r="L806" s="170">
        <f t="shared" si="81"/>
        <v>73569.938053097343</v>
      </c>
      <c r="M806" s="170">
        <f t="shared" si="81"/>
        <v>51025.843236409601</v>
      </c>
      <c r="N806" s="170">
        <f t="shared" si="81"/>
        <v>124595.78128950697</v>
      </c>
      <c r="O806" s="170">
        <f t="shared" si="81"/>
        <v>-115758.58280657396</v>
      </c>
    </row>
    <row r="807" spans="1:15">
      <c r="A807" s="193" t="s">
        <v>255</v>
      </c>
      <c r="B807" s="193">
        <f t="shared" si="77"/>
        <v>3511</v>
      </c>
      <c r="C807" s="193" t="s">
        <v>214</v>
      </c>
      <c r="D807" s="193" t="s">
        <v>120</v>
      </c>
      <c r="E807" s="194">
        <v>727</v>
      </c>
      <c r="F807" s="194">
        <v>39578.544000000002</v>
      </c>
      <c r="G807" s="194">
        <v>104091.80100000001</v>
      </c>
      <c r="H807" s="194">
        <v>71775.125</v>
      </c>
      <c r="I807" s="194">
        <f t="shared" si="78"/>
        <v>175866.92600000001</v>
      </c>
      <c r="J807" s="194">
        <f t="shared" si="79"/>
        <v>-136288.38200000001</v>
      </c>
      <c r="K807" s="194">
        <f t="shared" si="81"/>
        <v>54440.913342503445</v>
      </c>
      <c r="L807" s="194">
        <f t="shared" si="81"/>
        <v>143179.91884456671</v>
      </c>
      <c r="M807" s="194">
        <f t="shared" si="81"/>
        <v>98727.81980742779</v>
      </c>
      <c r="N807" s="194">
        <f t="shared" si="81"/>
        <v>241907.73865199453</v>
      </c>
      <c r="O807" s="194">
        <f t="shared" si="81"/>
        <v>-187466.82530949108</v>
      </c>
    </row>
    <row r="808" spans="1:15">
      <c r="A808" s="165" t="s">
        <v>255</v>
      </c>
      <c r="B808" s="165">
        <f t="shared" si="77"/>
        <v>8722</v>
      </c>
      <c r="C808" s="165" t="s">
        <v>211</v>
      </c>
      <c r="D808" s="165" t="s">
        <v>166</v>
      </c>
      <c r="E808" s="170">
        <v>699</v>
      </c>
      <c r="F808" s="170">
        <v>2.9</v>
      </c>
      <c r="G808" s="170">
        <v>59186.069000000003</v>
      </c>
      <c r="H808" s="170">
        <v>26330.206999999999</v>
      </c>
      <c r="I808" s="170">
        <f t="shared" si="78"/>
        <v>85516.275999999998</v>
      </c>
      <c r="J808" s="170">
        <f t="shared" si="79"/>
        <v>-85513.376000000004</v>
      </c>
      <c r="K808" s="170">
        <f t="shared" si="81"/>
        <v>4.1487839771101571</v>
      </c>
      <c r="L808" s="170">
        <f t="shared" si="81"/>
        <v>84672.487839771115</v>
      </c>
      <c r="M808" s="170">
        <f t="shared" si="81"/>
        <v>37668.393419170243</v>
      </c>
      <c r="N808" s="170">
        <f t="shared" si="81"/>
        <v>122340.88125894134</v>
      </c>
      <c r="O808" s="170">
        <f t="shared" si="81"/>
        <v>-122336.73247496424</v>
      </c>
    </row>
    <row r="809" spans="1:15">
      <c r="A809" s="193" t="s">
        <v>255</v>
      </c>
      <c r="B809" s="193">
        <f t="shared" si="77"/>
        <v>7502</v>
      </c>
      <c r="C809" s="193" t="s">
        <v>213</v>
      </c>
      <c r="D809" s="193" t="s">
        <v>150</v>
      </c>
      <c r="E809" s="194">
        <v>650</v>
      </c>
      <c r="F809" s="194">
        <v>44088.019</v>
      </c>
      <c r="G809" s="194">
        <v>85159.338000000003</v>
      </c>
      <c r="H809" s="194">
        <v>54720.59600000002</v>
      </c>
      <c r="I809" s="194">
        <f t="shared" si="78"/>
        <v>139879.93400000001</v>
      </c>
      <c r="J809" s="194">
        <f t="shared" si="79"/>
        <v>-95791.915000000008</v>
      </c>
      <c r="K809" s="194">
        <f t="shared" si="81"/>
        <v>67827.721538461527</v>
      </c>
      <c r="L809" s="194">
        <f t="shared" si="81"/>
        <v>131014.36615384617</v>
      </c>
      <c r="M809" s="194">
        <f t="shared" si="81"/>
        <v>84185.532307692338</v>
      </c>
      <c r="N809" s="194">
        <f t="shared" si="81"/>
        <v>215199.89846153848</v>
      </c>
      <c r="O809" s="194">
        <f t="shared" si="81"/>
        <v>-147372.17692307694</v>
      </c>
    </row>
    <row r="810" spans="1:15">
      <c r="A810" s="165" t="s">
        <v>255</v>
      </c>
      <c r="B810" s="165">
        <f t="shared" si="77"/>
        <v>3811</v>
      </c>
      <c r="C810" s="165" t="s">
        <v>216</v>
      </c>
      <c r="D810" s="165" t="s">
        <v>125</v>
      </c>
      <c r="E810" s="170">
        <v>642</v>
      </c>
      <c r="F810" s="170">
        <v>10087.004999999999</v>
      </c>
      <c r="G810" s="170">
        <v>81192.850999999995</v>
      </c>
      <c r="H810" s="170">
        <v>55680.906000000003</v>
      </c>
      <c r="I810" s="170">
        <f t="shared" si="78"/>
        <v>136873.75699999998</v>
      </c>
      <c r="J810" s="170">
        <f t="shared" si="79"/>
        <v>-126786.75199999998</v>
      </c>
      <c r="K810" s="170">
        <f t="shared" si="81"/>
        <v>15711.845794392522</v>
      </c>
      <c r="L810" s="170">
        <f t="shared" si="81"/>
        <v>126468.61526479751</v>
      </c>
      <c r="M810" s="170">
        <f t="shared" si="81"/>
        <v>86730.383177570111</v>
      </c>
      <c r="N810" s="170">
        <f t="shared" si="81"/>
        <v>213198.99844236759</v>
      </c>
      <c r="O810" s="170">
        <f t="shared" si="81"/>
        <v>-197487.15264797505</v>
      </c>
    </row>
    <row r="811" spans="1:15">
      <c r="A811" s="193" t="s">
        <v>255</v>
      </c>
      <c r="B811" s="193">
        <f t="shared" si="77"/>
        <v>8509</v>
      </c>
      <c r="C811" s="193" t="s">
        <v>215</v>
      </c>
      <c r="D811" s="193" t="s">
        <v>156</v>
      </c>
      <c r="E811" s="194">
        <v>620</v>
      </c>
      <c r="F811" s="194">
        <v>13887.768</v>
      </c>
      <c r="G811" s="194">
        <v>63138.612999999998</v>
      </c>
      <c r="H811" s="194">
        <v>66352.548999999999</v>
      </c>
      <c r="I811" s="194">
        <f t="shared" si="78"/>
        <v>129491.162</v>
      </c>
      <c r="J811" s="194">
        <f t="shared" si="79"/>
        <v>-115603.394</v>
      </c>
      <c r="K811" s="194">
        <f t="shared" si="81"/>
        <v>22399.625806451615</v>
      </c>
      <c r="L811" s="194">
        <f t="shared" si="81"/>
        <v>101836.47258064515</v>
      </c>
      <c r="M811" s="194">
        <f t="shared" si="81"/>
        <v>107020.24032258065</v>
      </c>
      <c r="N811" s="194">
        <f t="shared" si="81"/>
        <v>208856.71290322579</v>
      </c>
      <c r="O811" s="194">
        <f t="shared" si="81"/>
        <v>-186457.08709677419</v>
      </c>
    </row>
    <row r="812" spans="1:15">
      <c r="A812" s="165" t="s">
        <v>255</v>
      </c>
      <c r="B812" s="165">
        <f t="shared" si="77"/>
        <v>8720</v>
      </c>
      <c r="C812" s="165" t="s">
        <v>217</v>
      </c>
      <c r="D812" s="165" t="s">
        <v>164</v>
      </c>
      <c r="E812" s="170">
        <v>591</v>
      </c>
      <c r="F812" s="170">
        <v>28529.973999999998</v>
      </c>
      <c r="G812" s="170">
        <v>73246.638999999996</v>
      </c>
      <c r="H812" s="170">
        <v>44964.156999999992</v>
      </c>
      <c r="I812" s="170">
        <f t="shared" si="78"/>
        <v>118210.79599999999</v>
      </c>
      <c r="J812" s="170">
        <f t="shared" si="79"/>
        <v>-89680.821999999986</v>
      </c>
      <c r="K812" s="170">
        <f t="shared" si="81"/>
        <v>48274.067681895089</v>
      </c>
      <c r="L812" s="170">
        <f t="shared" si="81"/>
        <v>123936.7834179357</v>
      </c>
      <c r="M812" s="170">
        <f t="shared" si="81"/>
        <v>76081.48392554991</v>
      </c>
      <c r="N812" s="170">
        <f t="shared" si="81"/>
        <v>200018.26734348561</v>
      </c>
      <c r="O812" s="170">
        <f t="shared" si="81"/>
        <v>-151744.19966159051</v>
      </c>
    </row>
    <row r="813" spans="1:15">
      <c r="A813" s="193" t="s">
        <v>255</v>
      </c>
      <c r="B813" s="193">
        <f t="shared" si="77"/>
        <v>6710</v>
      </c>
      <c r="C813" s="193" t="s">
        <v>785</v>
      </c>
      <c r="D813" s="193" t="s">
        <v>147</v>
      </c>
      <c r="E813" s="194">
        <v>540</v>
      </c>
      <c r="F813" s="194">
        <v>24102.308000000001</v>
      </c>
      <c r="G813" s="194">
        <v>76332.838999999993</v>
      </c>
      <c r="H813" s="194">
        <v>114167.102</v>
      </c>
      <c r="I813" s="194">
        <f t="shared" si="78"/>
        <v>190499.94099999999</v>
      </c>
      <c r="J813" s="194">
        <f t="shared" si="79"/>
        <v>-166397.633</v>
      </c>
      <c r="K813" s="194">
        <f t="shared" si="81"/>
        <v>44633.903703703705</v>
      </c>
      <c r="L813" s="194">
        <f t="shared" si="81"/>
        <v>141357.10925925925</v>
      </c>
      <c r="M813" s="194">
        <f t="shared" si="81"/>
        <v>211420.55925925926</v>
      </c>
      <c r="N813" s="194">
        <f t="shared" si="81"/>
        <v>352777.66851851851</v>
      </c>
      <c r="O813" s="194">
        <f t="shared" si="81"/>
        <v>-308143.76481481479</v>
      </c>
    </row>
    <row r="814" spans="1:15">
      <c r="A814" s="165" t="s">
        <v>255</v>
      </c>
      <c r="B814" s="165">
        <f t="shared" si="77"/>
        <v>8719</v>
      </c>
      <c r="C814" s="165" t="s">
        <v>218</v>
      </c>
      <c r="D814" s="165" t="s">
        <v>163</v>
      </c>
      <c r="E814" s="170">
        <v>539</v>
      </c>
      <c r="F814" s="170">
        <v>7644.1840000000002</v>
      </c>
      <c r="G814" s="170">
        <v>100045.783</v>
      </c>
      <c r="H814" s="170">
        <v>76293.755999999994</v>
      </c>
      <c r="I814" s="170">
        <f t="shared" si="78"/>
        <v>176339.53899999999</v>
      </c>
      <c r="J814" s="170">
        <f t="shared" si="79"/>
        <v>-168695.35499999998</v>
      </c>
      <c r="K814" s="170">
        <f t="shared" si="81"/>
        <v>14182.159554730983</v>
      </c>
      <c r="L814" s="170">
        <f t="shared" si="81"/>
        <v>185613.69758812615</v>
      </c>
      <c r="M814" s="170">
        <f t="shared" si="81"/>
        <v>141546.85714285713</v>
      </c>
      <c r="N814" s="170">
        <f t="shared" si="81"/>
        <v>327160.55473098328</v>
      </c>
      <c r="O814" s="170">
        <f t="shared" si="81"/>
        <v>-312978.39517625229</v>
      </c>
    </row>
    <row r="815" spans="1:15">
      <c r="A815" s="193" t="s">
        <v>255</v>
      </c>
      <c r="B815" s="193">
        <f t="shared" si="77"/>
        <v>6601</v>
      </c>
      <c r="C815" s="193" t="s">
        <v>220</v>
      </c>
      <c r="D815" s="193" t="s">
        <v>143</v>
      </c>
      <c r="E815" s="194">
        <v>491</v>
      </c>
      <c r="F815" s="194">
        <v>5281.4229999999998</v>
      </c>
      <c r="G815" s="194">
        <v>61639.226999999999</v>
      </c>
      <c r="H815" s="194">
        <v>30286.067999999999</v>
      </c>
      <c r="I815" s="194">
        <f t="shared" si="78"/>
        <v>91925.294999999998</v>
      </c>
      <c r="J815" s="194">
        <f t="shared" si="79"/>
        <v>-86643.872000000003</v>
      </c>
      <c r="K815" s="194">
        <f t="shared" si="81"/>
        <v>10756.46232179226</v>
      </c>
      <c r="L815" s="194">
        <f t="shared" si="81"/>
        <v>125538.14052953156</v>
      </c>
      <c r="M815" s="194">
        <f t="shared" si="81"/>
        <v>61682.419551934829</v>
      </c>
      <c r="N815" s="194">
        <f t="shared" si="81"/>
        <v>187220.56008146639</v>
      </c>
      <c r="O815" s="194">
        <f t="shared" si="81"/>
        <v>-176464.09775967413</v>
      </c>
    </row>
    <row r="816" spans="1:15">
      <c r="A816" s="165" t="s">
        <v>255</v>
      </c>
      <c r="B816" s="165">
        <f t="shared" si="77"/>
        <v>5609</v>
      </c>
      <c r="C816" s="165" t="s">
        <v>219</v>
      </c>
      <c r="D816" s="165" t="s">
        <v>136</v>
      </c>
      <c r="E816" s="170">
        <v>457</v>
      </c>
      <c r="F816" s="170">
        <v>18557.381999999998</v>
      </c>
      <c r="G816" s="170">
        <v>73259.44</v>
      </c>
      <c r="H816" s="170">
        <v>26798.232</v>
      </c>
      <c r="I816" s="170">
        <f t="shared" si="78"/>
        <v>100057.67200000001</v>
      </c>
      <c r="J816" s="170">
        <f t="shared" si="79"/>
        <v>-81500.290000000008</v>
      </c>
      <c r="K816" s="170">
        <f t="shared" si="81"/>
        <v>40606.962800875262</v>
      </c>
      <c r="L816" s="170">
        <f t="shared" si="81"/>
        <v>160305.12035010941</v>
      </c>
      <c r="M816" s="170">
        <f t="shared" si="81"/>
        <v>58639.457330415753</v>
      </c>
      <c r="N816" s="170">
        <f t="shared" si="81"/>
        <v>218944.5776805252</v>
      </c>
      <c r="O816" s="170">
        <f t="shared" si="81"/>
        <v>-178337.61487964992</v>
      </c>
    </row>
    <row r="817" spans="1:15">
      <c r="A817" s="193" t="s">
        <v>255</v>
      </c>
      <c r="B817" s="193">
        <f t="shared" si="77"/>
        <v>4911</v>
      </c>
      <c r="C817" s="193" t="s">
        <v>221</v>
      </c>
      <c r="D817" s="193" t="s">
        <v>134</v>
      </c>
      <c r="E817" s="194">
        <v>414</v>
      </c>
      <c r="F817" s="194">
        <v>9375.0949999999993</v>
      </c>
      <c r="G817" s="194">
        <v>53342.308999999994</v>
      </c>
      <c r="H817" s="194">
        <v>29829.880999999998</v>
      </c>
      <c r="I817" s="194">
        <f t="shared" si="78"/>
        <v>83172.189999999988</v>
      </c>
      <c r="J817" s="194">
        <f t="shared" si="79"/>
        <v>-73797.094999999987</v>
      </c>
      <c r="K817" s="194">
        <f t="shared" si="81"/>
        <v>22645.157004830919</v>
      </c>
      <c r="L817" s="194">
        <f t="shared" si="81"/>
        <v>128846.15700483089</v>
      </c>
      <c r="M817" s="194">
        <f t="shared" si="81"/>
        <v>72052.852657004827</v>
      </c>
      <c r="N817" s="194">
        <f t="shared" si="81"/>
        <v>200899.00966183571</v>
      </c>
      <c r="O817" s="194">
        <f t="shared" si="81"/>
        <v>-178253.85265700478</v>
      </c>
    </row>
    <row r="818" spans="1:15">
      <c r="A818" s="165" t="s">
        <v>255</v>
      </c>
      <c r="B818" s="165">
        <f t="shared" si="77"/>
        <v>6602</v>
      </c>
      <c r="C818" s="165" t="s">
        <v>222</v>
      </c>
      <c r="D818" s="165" t="s">
        <v>144</v>
      </c>
      <c r="E818" s="170">
        <v>396</v>
      </c>
      <c r="F818" s="170">
        <v>17006</v>
      </c>
      <c r="G818" s="170">
        <v>48093.823000000004</v>
      </c>
      <c r="H818" s="170">
        <v>27035.593000000004</v>
      </c>
      <c r="I818" s="170">
        <f t="shared" si="78"/>
        <v>75129.416000000012</v>
      </c>
      <c r="J818" s="170">
        <f t="shared" si="79"/>
        <v>-58123.416000000012</v>
      </c>
      <c r="K818" s="170">
        <f t="shared" si="81"/>
        <v>42944.444444444445</v>
      </c>
      <c r="L818" s="170">
        <f t="shared" si="81"/>
        <v>121449.04797979799</v>
      </c>
      <c r="M818" s="170">
        <f t="shared" si="81"/>
        <v>68271.699494949498</v>
      </c>
      <c r="N818" s="170">
        <f t="shared" si="81"/>
        <v>189720.74747474751</v>
      </c>
      <c r="O818" s="170">
        <f t="shared" si="81"/>
        <v>-146776.30303030307</v>
      </c>
    </row>
    <row r="819" spans="1:15">
      <c r="A819" s="193" t="s">
        <v>255</v>
      </c>
      <c r="B819" s="193">
        <f t="shared" si="77"/>
        <v>8610</v>
      </c>
      <c r="C819" s="193" t="s">
        <v>223</v>
      </c>
      <c r="D819" s="193" t="s">
        <v>157</v>
      </c>
      <c r="E819" s="194">
        <v>293</v>
      </c>
      <c r="F819" s="194">
        <v>0</v>
      </c>
      <c r="G819" s="194">
        <v>36420.945999999996</v>
      </c>
      <c r="H819" s="194">
        <v>23615.866999999998</v>
      </c>
      <c r="I819" s="194">
        <f t="shared" si="78"/>
        <v>60036.812999999995</v>
      </c>
      <c r="J819" s="194">
        <f t="shared" si="79"/>
        <v>-60036.812999999995</v>
      </c>
      <c r="K819" s="194">
        <f t="shared" si="81"/>
        <v>0</v>
      </c>
      <c r="L819" s="194">
        <f t="shared" si="81"/>
        <v>124303.56996587029</v>
      </c>
      <c r="M819" s="194">
        <f t="shared" si="81"/>
        <v>80600.228668941985</v>
      </c>
      <c r="N819" s="194">
        <f t="shared" si="81"/>
        <v>204903.79863481226</v>
      </c>
      <c r="O819" s="194">
        <f t="shared" si="81"/>
        <v>-204903.79863481226</v>
      </c>
    </row>
    <row r="820" spans="1:15">
      <c r="A820" s="165" t="s">
        <v>255</v>
      </c>
      <c r="B820" s="165">
        <f t="shared" si="77"/>
        <v>1606</v>
      </c>
      <c r="C820" s="165" t="s">
        <v>225</v>
      </c>
      <c r="D820" s="165" t="s">
        <v>113</v>
      </c>
      <c r="E820" s="170">
        <v>269</v>
      </c>
      <c r="F820" s="170">
        <v>6458.87</v>
      </c>
      <c r="G820" s="170">
        <v>48588.779000000002</v>
      </c>
      <c r="H820" s="170">
        <v>40039.81</v>
      </c>
      <c r="I820" s="170">
        <f t="shared" si="78"/>
        <v>88628.589000000007</v>
      </c>
      <c r="J820" s="170">
        <f t="shared" si="79"/>
        <v>-82169.719000000012</v>
      </c>
      <c r="K820" s="170">
        <f t="shared" si="81"/>
        <v>24010.669144981413</v>
      </c>
      <c r="L820" s="170">
        <f t="shared" si="81"/>
        <v>180627.43122676582</v>
      </c>
      <c r="M820" s="170">
        <f t="shared" si="81"/>
        <v>148846.87732342008</v>
      </c>
      <c r="N820" s="170">
        <f t="shared" si="81"/>
        <v>329474.30855018593</v>
      </c>
      <c r="O820" s="170">
        <f t="shared" si="81"/>
        <v>-305463.63940520451</v>
      </c>
    </row>
    <row r="821" spans="1:15">
      <c r="A821" s="193" t="s">
        <v>255</v>
      </c>
      <c r="B821" s="193">
        <f t="shared" si="77"/>
        <v>4604</v>
      </c>
      <c r="C821" s="193" t="s">
        <v>224</v>
      </c>
      <c r="D821" s="193" t="s">
        <v>129</v>
      </c>
      <c r="E821" s="194">
        <v>250</v>
      </c>
      <c r="F821" s="194">
        <v>10290</v>
      </c>
      <c r="G821" s="194">
        <v>45558.601999999999</v>
      </c>
      <c r="H821" s="194">
        <v>32809.456999999995</v>
      </c>
      <c r="I821" s="194">
        <f t="shared" si="78"/>
        <v>78368.058999999994</v>
      </c>
      <c r="J821" s="194">
        <f t="shared" si="79"/>
        <v>-68078.058999999994</v>
      </c>
      <c r="K821" s="194">
        <f t="shared" si="81"/>
        <v>41160</v>
      </c>
      <c r="L821" s="194">
        <f t="shared" si="81"/>
        <v>182234.408</v>
      </c>
      <c r="M821" s="194">
        <f t="shared" si="81"/>
        <v>131237.82799999998</v>
      </c>
      <c r="N821" s="194">
        <f t="shared" si="81"/>
        <v>313472.23599999998</v>
      </c>
      <c r="O821" s="194">
        <f t="shared" si="81"/>
        <v>-272312.23599999998</v>
      </c>
    </row>
    <row r="822" spans="1:15">
      <c r="A822" s="165" t="s">
        <v>255</v>
      </c>
      <c r="B822" s="165">
        <f t="shared" si="77"/>
        <v>4502</v>
      </c>
      <c r="C822" s="165" t="s">
        <v>226</v>
      </c>
      <c r="D822" s="165" t="s">
        <v>128</v>
      </c>
      <c r="E822" s="170">
        <v>236</v>
      </c>
      <c r="F822" s="170">
        <v>29959.282999999999</v>
      </c>
      <c r="G822" s="170">
        <v>57370.61</v>
      </c>
      <c r="H822" s="170">
        <v>28153.737000000001</v>
      </c>
      <c r="I822" s="170">
        <f t="shared" si="78"/>
        <v>85524.347000000009</v>
      </c>
      <c r="J822" s="170">
        <f t="shared" si="79"/>
        <v>-55565.064000000013</v>
      </c>
      <c r="K822" s="170">
        <f t="shared" si="81"/>
        <v>126946.11440677966</v>
      </c>
      <c r="L822" s="170">
        <f t="shared" si="81"/>
        <v>243095.80508474575</v>
      </c>
      <c r="M822" s="170">
        <f t="shared" si="81"/>
        <v>119295.49576271187</v>
      </c>
      <c r="N822" s="170">
        <f t="shared" si="81"/>
        <v>362391.30084745766</v>
      </c>
      <c r="O822" s="170">
        <f t="shared" si="81"/>
        <v>-235445.18644067802</v>
      </c>
    </row>
    <row r="823" spans="1:15">
      <c r="A823" s="193" t="s">
        <v>255</v>
      </c>
      <c r="B823" s="193">
        <f t="shared" si="77"/>
        <v>4803</v>
      </c>
      <c r="C823" s="193" t="s">
        <v>227</v>
      </c>
      <c r="D823" s="193" t="s">
        <v>131</v>
      </c>
      <c r="E823" s="194">
        <v>219</v>
      </c>
      <c r="F823" s="194">
        <v>12301.755999999999</v>
      </c>
      <c r="G823" s="194">
        <v>39536.648999999998</v>
      </c>
      <c r="H823" s="194">
        <v>35774.340999999993</v>
      </c>
      <c r="I823" s="194">
        <f t="shared" si="78"/>
        <v>75310.989999999991</v>
      </c>
      <c r="J823" s="194">
        <f t="shared" si="79"/>
        <v>-63009.233999999989</v>
      </c>
      <c r="K823" s="194">
        <f t="shared" si="81"/>
        <v>56172.401826484012</v>
      </c>
      <c r="L823" s="194">
        <f t="shared" si="81"/>
        <v>180532.64383561641</v>
      </c>
      <c r="M823" s="194">
        <f t="shared" si="81"/>
        <v>163353.15525114152</v>
      </c>
      <c r="N823" s="194">
        <f t="shared" si="81"/>
        <v>343885.79908675799</v>
      </c>
      <c r="O823" s="194">
        <f t="shared" si="81"/>
        <v>-287713.39726027392</v>
      </c>
    </row>
    <row r="824" spans="1:15">
      <c r="A824" s="165" t="s">
        <v>255</v>
      </c>
      <c r="B824" s="165">
        <f t="shared" si="77"/>
        <v>3713</v>
      </c>
      <c r="C824" s="165" t="s">
        <v>228</v>
      </c>
      <c r="D824" s="165" t="s">
        <v>123</v>
      </c>
      <c r="E824" s="170">
        <v>123</v>
      </c>
      <c r="F824" s="170">
        <v>0</v>
      </c>
      <c r="G824" s="170">
        <v>21535</v>
      </c>
      <c r="H824" s="170">
        <v>20211</v>
      </c>
      <c r="I824" s="170">
        <f t="shared" si="78"/>
        <v>41746</v>
      </c>
      <c r="J824" s="170">
        <f t="shared" si="79"/>
        <v>-41746</v>
      </c>
      <c r="K824" s="170">
        <f t="shared" si="81"/>
        <v>0</v>
      </c>
      <c r="L824" s="170">
        <f t="shared" si="81"/>
        <v>175081.30081300813</v>
      </c>
      <c r="M824" s="170">
        <f t="shared" si="81"/>
        <v>164317.07317073172</v>
      </c>
      <c r="N824" s="170">
        <f t="shared" si="81"/>
        <v>339398.37398373982</v>
      </c>
      <c r="O824" s="170">
        <f t="shared" si="81"/>
        <v>-339398.37398373982</v>
      </c>
    </row>
    <row r="825" spans="1:15">
      <c r="A825" s="193" t="s">
        <v>255</v>
      </c>
      <c r="B825" s="193">
        <f t="shared" si="77"/>
        <v>4902</v>
      </c>
      <c r="C825" s="193" t="s">
        <v>229</v>
      </c>
      <c r="D825" s="193" t="s">
        <v>133</v>
      </c>
      <c r="E825" s="194">
        <v>104</v>
      </c>
      <c r="F825" s="194">
        <v>4276.26</v>
      </c>
      <c r="G825" s="194">
        <v>14834.824000000001</v>
      </c>
      <c r="H825" s="194">
        <v>17428.339</v>
      </c>
      <c r="I825" s="194">
        <f t="shared" si="78"/>
        <v>32263.163</v>
      </c>
      <c r="J825" s="194">
        <f t="shared" si="79"/>
        <v>-27986.902999999998</v>
      </c>
      <c r="K825" s="194">
        <f t="shared" si="81"/>
        <v>41117.884615384617</v>
      </c>
      <c r="L825" s="194">
        <f t="shared" si="81"/>
        <v>142642.53846153847</v>
      </c>
      <c r="M825" s="194">
        <f t="shared" si="81"/>
        <v>167580.18269230769</v>
      </c>
      <c r="N825" s="194">
        <f t="shared" si="81"/>
        <v>310222.72115384619</v>
      </c>
      <c r="O825" s="194">
        <f t="shared" si="81"/>
        <v>-269104.83653846156</v>
      </c>
    </row>
    <row r="826" spans="1:15">
      <c r="A826" s="165" t="s">
        <v>255</v>
      </c>
      <c r="B826" s="165">
        <f t="shared" si="77"/>
        <v>7505</v>
      </c>
      <c r="C826" s="165" t="s">
        <v>230</v>
      </c>
      <c r="D826" s="165" t="s">
        <v>151</v>
      </c>
      <c r="E826" s="170">
        <v>95</v>
      </c>
      <c r="F826" s="170">
        <v>0</v>
      </c>
      <c r="G826" s="170">
        <v>57585.409</v>
      </c>
      <c r="H826" s="170">
        <v>56533.995000000003</v>
      </c>
      <c r="I826" s="170">
        <f t="shared" si="78"/>
        <v>114119.40400000001</v>
      </c>
      <c r="J826" s="170">
        <f t="shared" si="79"/>
        <v>-114119.40400000001</v>
      </c>
      <c r="K826" s="170">
        <f t="shared" si="81"/>
        <v>0</v>
      </c>
      <c r="L826" s="170">
        <f t="shared" si="81"/>
        <v>606162.19999999995</v>
      </c>
      <c r="M826" s="170">
        <f t="shared" si="81"/>
        <v>595094.68421052629</v>
      </c>
      <c r="N826" s="170">
        <f t="shared" si="81"/>
        <v>1201256.8842105262</v>
      </c>
      <c r="O826" s="170">
        <f t="shared" si="81"/>
        <v>-1201256.8842105262</v>
      </c>
    </row>
    <row r="827" spans="1:15">
      <c r="A827" s="193" t="s">
        <v>255</v>
      </c>
      <c r="B827" s="193">
        <f t="shared" si="77"/>
        <v>5611</v>
      </c>
      <c r="C827" s="193" t="s">
        <v>231</v>
      </c>
      <c r="D827" s="193" t="s">
        <v>137</v>
      </c>
      <c r="E827" s="194">
        <v>86</v>
      </c>
      <c r="F827" s="194">
        <v>240</v>
      </c>
      <c r="G827" s="194">
        <v>13618</v>
      </c>
      <c r="H827" s="194">
        <v>5639</v>
      </c>
      <c r="I827" s="194">
        <f t="shared" si="78"/>
        <v>19257</v>
      </c>
      <c r="J827" s="194">
        <f t="shared" si="79"/>
        <v>-19017</v>
      </c>
      <c r="K827" s="194">
        <f t="shared" si="81"/>
        <v>2790.6976744186049</v>
      </c>
      <c r="L827" s="194">
        <f t="shared" si="81"/>
        <v>158348.83720930232</v>
      </c>
      <c r="M827" s="194">
        <f t="shared" si="81"/>
        <v>65569.767441860458</v>
      </c>
      <c r="N827" s="194">
        <f t="shared" si="81"/>
        <v>223918.60465116278</v>
      </c>
      <c r="O827" s="194">
        <f t="shared" si="81"/>
        <v>-221127.90697674418</v>
      </c>
    </row>
    <row r="828" spans="1:15">
      <c r="A828" s="165" t="s">
        <v>255</v>
      </c>
      <c r="B828" s="165">
        <f t="shared" si="77"/>
        <v>4901</v>
      </c>
      <c r="C828" s="165" t="s">
        <v>234</v>
      </c>
      <c r="D828" s="165" t="s">
        <v>132</v>
      </c>
      <c r="E828" s="170">
        <v>53</v>
      </c>
      <c r="F828" s="170">
        <v>0</v>
      </c>
      <c r="G828" s="170">
        <v>6194</v>
      </c>
      <c r="H828" s="170">
        <v>17913</v>
      </c>
      <c r="I828" s="170">
        <f t="shared" si="78"/>
        <v>24107</v>
      </c>
      <c r="J828" s="170">
        <f t="shared" si="79"/>
        <v>-24107</v>
      </c>
      <c r="K828" s="170">
        <f t="shared" si="81"/>
        <v>0</v>
      </c>
      <c r="L828" s="170">
        <f t="shared" si="81"/>
        <v>116867.92452830188</v>
      </c>
      <c r="M828" s="170">
        <f t="shared" si="81"/>
        <v>337981.13207547169</v>
      </c>
      <c r="N828" s="170">
        <f t="shared" si="81"/>
        <v>454849.05660377361</v>
      </c>
      <c r="O828" s="170">
        <f t="shared" si="81"/>
        <v>-454849.05660377361</v>
      </c>
    </row>
    <row r="829" spans="1:15">
      <c r="A829" s="193" t="s">
        <v>255</v>
      </c>
      <c r="B829" s="193">
        <f t="shared" si="77"/>
        <v>3506</v>
      </c>
      <c r="C829" s="193" t="s">
        <v>232</v>
      </c>
      <c r="D829" s="193" t="s">
        <v>119</v>
      </c>
      <c r="E829" s="194">
        <v>52</v>
      </c>
      <c r="F829" s="194">
        <v>0</v>
      </c>
      <c r="G829" s="194">
        <v>14957.28</v>
      </c>
      <c r="H829" s="194">
        <v>27407.094000000001</v>
      </c>
      <c r="I829" s="194">
        <f t="shared" si="78"/>
        <v>42364.374000000003</v>
      </c>
      <c r="J829" s="194">
        <f t="shared" si="79"/>
        <v>-42364.374000000003</v>
      </c>
      <c r="K829" s="194">
        <f t="shared" si="81"/>
        <v>0</v>
      </c>
      <c r="L829" s="194">
        <f t="shared" si="81"/>
        <v>287640</v>
      </c>
      <c r="M829" s="194">
        <f t="shared" si="81"/>
        <v>527059.50000000012</v>
      </c>
      <c r="N829" s="194">
        <f t="shared" si="81"/>
        <v>814699.5</v>
      </c>
      <c r="O829" s="194">
        <f t="shared" si="81"/>
        <v>-814699.5</v>
      </c>
    </row>
    <row r="830" spans="1:15">
      <c r="A830" s="165" t="s">
        <v>255</v>
      </c>
      <c r="B830" s="165">
        <f t="shared" si="77"/>
        <v>6611</v>
      </c>
      <c r="C830" s="165" t="s">
        <v>233</v>
      </c>
      <c r="D830" s="165" t="s">
        <v>145</v>
      </c>
      <c r="E830" s="170">
        <v>52</v>
      </c>
      <c r="F830" s="170">
        <v>695</v>
      </c>
      <c r="G830" s="170">
        <v>5687</v>
      </c>
      <c r="H830" s="170">
        <v>2799</v>
      </c>
      <c r="I830" s="170">
        <f t="shared" si="78"/>
        <v>8486</v>
      </c>
      <c r="J830" s="170">
        <f t="shared" si="79"/>
        <v>-7791</v>
      </c>
      <c r="K830" s="170">
        <f t="shared" si="81"/>
        <v>13365.384615384615</v>
      </c>
      <c r="L830" s="170">
        <f t="shared" si="81"/>
        <v>109365.38461538461</v>
      </c>
      <c r="M830" s="170">
        <f t="shared" si="81"/>
        <v>53826.923076923078</v>
      </c>
      <c r="N830" s="170">
        <f t="shared" si="81"/>
        <v>163192.30769230769</v>
      </c>
      <c r="O830" s="170">
        <f t="shared" si="81"/>
        <v>-149826.92307692306</v>
      </c>
    </row>
    <row r="831" spans="1:15">
      <c r="K831" s="170"/>
      <c r="L831" s="170"/>
      <c r="M831" s="170"/>
      <c r="N831" s="170"/>
      <c r="O831" s="170"/>
    </row>
    <row r="832" spans="1:15" s="177" customFormat="1">
      <c r="E832" s="178">
        <f>SUM(E767:E830)</f>
        <v>383726</v>
      </c>
      <c r="F832" s="178">
        <f t="shared" ref="F832:J832" si="82">SUM(F767:F830)</f>
        <v>6446091.2040000018</v>
      </c>
      <c r="G832" s="178">
        <f t="shared" si="82"/>
        <v>17219519.257000003</v>
      </c>
      <c r="H832" s="178">
        <f t="shared" si="82"/>
        <v>19163077.054000001</v>
      </c>
      <c r="I832" s="178">
        <f t="shared" si="82"/>
        <v>36382596.310999997</v>
      </c>
      <c r="J832" s="178">
        <f t="shared" si="82"/>
        <v>-29936505.107000012</v>
      </c>
      <c r="K832" s="178">
        <f t="shared" ref="K832:O832" si="83">(F832/$E832)*1000</f>
        <v>16798.682403590068</v>
      </c>
      <c r="L832" s="178">
        <f t="shared" si="83"/>
        <v>44874.517903399828</v>
      </c>
      <c r="M832" s="178">
        <f t="shared" si="83"/>
        <v>49939.480394865095</v>
      </c>
      <c r="N832" s="178">
        <f t="shared" si="83"/>
        <v>94813.998298264909</v>
      </c>
      <c r="O832" s="178">
        <f t="shared" si="83"/>
        <v>-78015.315894674874</v>
      </c>
    </row>
  </sheetData>
  <hyperlinks>
    <hyperlink ref="D1" location="Efnisyfirlit!A1" display="Efnisyfirlit" xr:uid="{F9A4FD54-8376-4B1F-8226-0AC78B3CD8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Efnisyfirlit</vt:lpstr>
      <vt:lpstr>Tafla 1</vt:lpstr>
      <vt:lpstr>Tafla 2</vt:lpstr>
      <vt:lpstr>Tafla 3</vt:lpstr>
      <vt:lpstr>Tafla 4</vt:lpstr>
      <vt:lpstr>Tafla 5</vt:lpstr>
      <vt:lpstr>Tafla 6</vt:lpstr>
      <vt:lpstr>Tafla 7</vt:lpstr>
      <vt:lpstr>Tafla 8</vt:lpstr>
      <vt:lpstr>Tafla 9</vt:lpstr>
      <vt:lpstr>Tafla 10</vt:lpstr>
      <vt:lpstr>Tafla 11</vt:lpstr>
      <vt:lpstr>Tafla 12</vt:lpstr>
      <vt:lpstr>Tafla 13</vt:lpstr>
      <vt:lpstr>Tafla 14</vt:lpstr>
      <vt:lpstr>Tafla 15</vt:lpstr>
      <vt:lpstr>Tafla 16</vt:lpstr>
      <vt:lpstr>Tafla 17</vt:lpstr>
      <vt:lpstr>Tafla 18</vt:lpstr>
      <vt:lpstr>Sheet1</vt:lpstr>
      <vt:lpstr>Tafla_1_Samantekt_ársreikninga_2021</vt:lpstr>
      <vt:lpstr>Tafla_3_Heildaryfirlit_2015_til_2021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Jóhannes Á. Jóhannesson</dc:creator>
  <cp:lastModifiedBy>Helgi Aðalsteinsson</cp:lastModifiedBy>
  <dcterms:created xsi:type="dcterms:W3CDTF">2022-02-21T08:34:16Z</dcterms:created>
  <dcterms:modified xsi:type="dcterms:W3CDTF">2024-10-09T08:58:53Z</dcterms:modified>
</cp:coreProperties>
</file>