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69F32727-57AF-43B5-A90B-47B3551CD36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Desenvolvimento" sheetId="4" r:id="rId1"/>
    <sheet name="auxiliar" sheetId="3" r:id="rId2"/>
    <sheet name="Nós" sheetId="1" r:id="rId3"/>
    <sheet name="Barra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C17" i="3"/>
  <c r="C16" i="3"/>
  <c r="D16" i="3"/>
  <c r="E16" i="3"/>
  <c r="F16" i="3"/>
  <c r="G16" i="3"/>
  <c r="H16" i="3"/>
  <c r="I16" i="3"/>
  <c r="J16" i="3"/>
  <c r="B16" i="3"/>
  <c r="C15" i="3"/>
  <c r="D15" i="3"/>
  <c r="E15" i="3"/>
  <c r="F15" i="3"/>
  <c r="G15" i="3"/>
  <c r="H15" i="3"/>
  <c r="H18" i="3" s="1"/>
  <c r="I15" i="3"/>
  <c r="J15" i="3"/>
  <c r="B15" i="3"/>
  <c r="B18" i="3" s="1"/>
  <c r="C18" i="3" l="1"/>
  <c r="D18" i="3"/>
  <c r="E18" i="3"/>
  <c r="I18" i="3"/>
  <c r="G18" i="3"/>
  <c r="J18" i="3"/>
  <c r="F18" i="3"/>
  <c r="C3" i="2"/>
  <c r="C4" i="2"/>
  <c r="C2" i="2"/>
  <c r="F3" i="1"/>
  <c r="B4" i="1"/>
  <c r="B3" i="1"/>
  <c r="C4" i="3" l="1"/>
  <c r="D4" i="3" s="1"/>
  <c r="C3" i="3"/>
  <c r="D3" i="3" s="1"/>
  <c r="B2" i="1"/>
  <c r="D2" i="3"/>
  <c r="D5" i="3" l="1"/>
  <c r="I19" i="3"/>
  <c r="D19" i="3"/>
  <c r="H19" i="3"/>
  <c r="E19" i="3"/>
  <c r="B19" i="3"/>
  <c r="G19" i="3"/>
  <c r="J19" i="3"/>
  <c r="C19" i="3"/>
  <c r="F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8" authorId="0" shapeId="0" xr:uid="{F8C27D84-7AA5-4728-A72C-EC1A2C27F61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Sem considerar qualquer coefciente de segurannça</t>
        </r>
      </text>
    </comment>
  </commentList>
</comments>
</file>

<file path=xl/sharedStrings.xml><?xml version="1.0" encoding="utf-8"?>
<sst xmlns="http://schemas.openxmlformats.org/spreadsheetml/2006/main" count="71" uniqueCount="50">
  <si>
    <t>X</t>
  </si>
  <si>
    <t>Y</t>
  </si>
  <si>
    <t>RX</t>
  </si>
  <si>
    <t>RY</t>
  </si>
  <si>
    <t>FX</t>
  </si>
  <si>
    <t>FY</t>
  </si>
  <si>
    <t>N1</t>
  </si>
  <si>
    <t>N2</t>
  </si>
  <si>
    <t>A</t>
  </si>
  <si>
    <t>E</t>
  </si>
  <si>
    <t>dx</t>
  </si>
  <si>
    <t>dy</t>
  </si>
  <si>
    <t>Barra</t>
  </si>
  <si>
    <t>C</t>
  </si>
  <si>
    <t>B</t>
  </si>
  <si>
    <t>Área (m²)</t>
  </si>
  <si>
    <t>Comprimento (m)</t>
  </si>
  <si>
    <t>Volume (m³)</t>
  </si>
  <si>
    <t>P (kN)</t>
  </si>
  <si>
    <t>tensao admssível (MPa)</t>
  </si>
  <si>
    <t>P máx (kN)</t>
  </si>
  <si>
    <t>P/volume</t>
  </si>
  <si>
    <t>1 - COLETA DE DADOS</t>
  </si>
  <si>
    <t>1.1 - DEFINIÇÃO DOS NÓS E DAS BARRAS</t>
  </si>
  <si>
    <t>1.2 - DADOS DOS NÓS</t>
  </si>
  <si>
    <t>NÓ</t>
  </si>
  <si>
    <t>FX (N)</t>
  </si>
  <si>
    <t>FY (N)</t>
  </si>
  <si>
    <t>1.3 - DADOS DAS BARRAS</t>
  </si>
  <si>
    <t>BARRA</t>
  </si>
  <si>
    <t>A (m²)</t>
  </si>
  <si>
    <t>E(N/m²)</t>
  </si>
  <si>
    <t>2 - MATRIZ DE RIGIDEZ GLOBAL DE CADA BARRA</t>
  </si>
  <si>
    <t>k1 =</t>
  </si>
  <si>
    <t>k2 =</t>
  </si>
  <si>
    <t>k3 =</t>
  </si>
  <si>
    <t>3 - MATRIZ DE RIGIDEZ GLOBAL SEM CONDIÇÕES DE CONTORNO</t>
  </si>
  <si>
    <t>K (N/m) =</t>
  </si>
  <si>
    <t>4 - MATRIZ DE RIGIDEZ GLOBAL COM CONDIÇÕES DE CONTORNO</t>
  </si>
  <si>
    <t>K =</t>
  </si>
  <si>
    <t>5 - VETOR DE CARGAS</t>
  </si>
  <si>
    <t>F =</t>
  </si>
  <si>
    <t>6 - RESOLUÇÃO DO SISTEMA KU = F</t>
  </si>
  <si>
    <t>U =</t>
  </si>
  <si>
    <t>7 - CÁLCULO DAS REAÇÕES R = KU</t>
  </si>
  <si>
    <t>R =</t>
  </si>
  <si>
    <t>8 - ESFORÇOS NAS BARRAS  = KL.UL</t>
  </si>
  <si>
    <t>ESFORÇO (N)</t>
  </si>
  <si>
    <t>EXERCÍCIO I-1</t>
  </si>
  <si>
    <t>TENSÃO (MN/m²=MPa)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</si>
</sst>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Times New Roman"/>
      <family val="1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Border="1"/>
    <xf numFmtId="2" fontId="0" fillId="2" borderId="0" xfId="0" applyNumberFormat="1" applyFill="1" applyBorder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 vertical="center"/>
    </xf>
    <xf numFmtId="11" fontId="4" fillId="2" borderId="0" xfId="0" applyNumberFormat="1" applyFont="1" applyFill="1" applyAlignment="1">
      <alignment horizontal="left" vertical="center"/>
    </xf>
    <xf numFmtId="11" fontId="3" fillId="2" borderId="0" xfId="0" applyNumberFormat="1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3" fillId="2" borderId="2" xfId="0" applyNumberFormat="1" applyFont="1" applyFill="1" applyBorder="1" applyAlignment="1">
      <alignment horizontal="center" vertical="center"/>
    </xf>
    <xf numFmtId="11" fontId="3" fillId="2" borderId="3" xfId="0" applyNumberFormat="1" applyFont="1" applyFill="1" applyBorder="1" applyAlignment="1">
      <alignment horizontal="center" vertical="center"/>
    </xf>
    <xf numFmtId="11" fontId="3" fillId="2" borderId="4" xfId="0" applyNumberFormat="1" applyFont="1" applyFill="1" applyBorder="1" applyAlignment="1">
      <alignment horizontal="center" vertic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6" xfId="0" applyNumberFormat="1" applyFont="1" applyFill="1" applyBorder="1" applyAlignment="1">
      <alignment horizontal="center" vertical="center"/>
    </xf>
    <xf numFmtId="11" fontId="3" fillId="2" borderId="7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left" vertical="center"/>
    </xf>
    <xf numFmtId="11" fontId="4" fillId="2" borderId="0" xfId="0" applyNumberFormat="1" applyFont="1" applyFill="1" applyBorder="1" applyAlignment="1">
      <alignment horizontal="left" vertical="center"/>
    </xf>
    <xf numFmtId="11" fontId="3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 wrapText="1"/>
    </xf>
    <xf numFmtId="11" fontId="6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11" fontId="3" fillId="2" borderId="8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164" fontId="3" fillId="2" borderId="1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 vertical="center"/>
    </xf>
    <xf numFmtId="11" fontId="3" fillId="2" borderId="9" xfId="0" applyNumberFormat="1" applyFont="1" applyFill="1" applyBorder="1" applyAlignment="1">
      <alignment horizontal="center" vertical="center"/>
    </xf>
    <xf numFmtId="0" fontId="3" fillId="2" borderId="0" xfId="0" applyFont="1" applyFill="1"/>
    <xf numFmtId="164" fontId="3" fillId="2" borderId="0" xfId="0" applyNumberFormat="1" applyFont="1" applyFill="1"/>
    <xf numFmtId="1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auxiliar!$A$10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auxiliar!$B$9:$J$9</c:f>
              <c:numCache>
                <c:formatCode>0.000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</c:numCache>
            </c:numRef>
          </c:xVal>
          <c:yVal>
            <c:numRef>
              <c:f>auxiliar!$B$10:$J$10</c:f>
              <c:numCache>
                <c:formatCode>0</c:formatCode>
                <c:ptCount val="9"/>
                <c:pt idx="0">
                  <c:v>1000</c:v>
                </c:pt>
                <c:pt idx="1">
                  <c:v>868.12</c:v>
                </c:pt>
                <c:pt idx="2">
                  <c:v>793.78</c:v>
                </c:pt>
                <c:pt idx="3">
                  <c:v>746.07</c:v>
                </c:pt>
                <c:pt idx="4">
                  <c:v>712.86</c:v>
                </c:pt>
                <c:pt idx="5">
                  <c:v>688.4</c:v>
                </c:pt>
                <c:pt idx="6">
                  <c:v>669.64</c:v>
                </c:pt>
                <c:pt idx="7">
                  <c:v>654.79999999999995</c:v>
                </c:pt>
                <c:pt idx="8">
                  <c:v>642.76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6-4A49-AC5B-58744623E7E9}"/>
            </c:ext>
          </c:extLst>
        </c:ser>
        <c:ser>
          <c:idx val="1"/>
          <c:order val="1"/>
          <c:tx>
            <c:strRef>
              <c:f>auxiliar!$A$11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auxiliar!$B$9:$J$9</c:f>
              <c:numCache>
                <c:formatCode>0.000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</c:numCache>
            </c:numRef>
          </c:xVal>
          <c:yVal>
            <c:numRef>
              <c:f>auxiliar!$B$11:$J$11</c:f>
              <c:numCache>
                <c:formatCode>0</c:formatCode>
                <c:ptCount val="9"/>
                <c:pt idx="0">
                  <c:v>-1414.21</c:v>
                </c:pt>
                <c:pt idx="1">
                  <c:v>-972.94</c:v>
                </c:pt>
                <c:pt idx="2">
                  <c:v>-724.2</c:v>
                </c:pt>
                <c:pt idx="3">
                  <c:v>-564.55999999999995</c:v>
                </c:pt>
                <c:pt idx="4">
                  <c:v>-453.42</c:v>
                </c:pt>
                <c:pt idx="5">
                  <c:v>-371.59</c:v>
                </c:pt>
                <c:pt idx="6">
                  <c:v>-308.82</c:v>
                </c:pt>
                <c:pt idx="7">
                  <c:v>-259.14999999999998</c:v>
                </c:pt>
                <c:pt idx="8">
                  <c:v>-218.87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6-4A49-AC5B-58744623E7E9}"/>
            </c:ext>
          </c:extLst>
        </c:ser>
        <c:ser>
          <c:idx val="2"/>
          <c:order val="2"/>
          <c:tx>
            <c:strRef>
              <c:f>auxiliar!$A$12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auxiliar!$B$9:$J$9</c:f>
              <c:numCache>
                <c:formatCode>0.000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</c:numCache>
            </c:numRef>
          </c:xVal>
          <c:yVal>
            <c:numRef>
              <c:f>auxiliar!$B$12:$J$12</c:f>
              <c:numCache>
                <c:formatCode>0</c:formatCode>
                <c:ptCount val="9"/>
                <c:pt idx="1">
                  <c:v>-360.3</c:v>
                </c:pt>
                <c:pt idx="2">
                  <c:v>-563.39</c:v>
                </c:pt>
                <c:pt idx="3">
                  <c:v>-693.74</c:v>
                </c:pt>
                <c:pt idx="4">
                  <c:v>-784.49</c:v>
                </c:pt>
                <c:pt idx="5">
                  <c:v>-851.3</c:v>
                </c:pt>
                <c:pt idx="6">
                  <c:v>-902.55</c:v>
                </c:pt>
                <c:pt idx="7">
                  <c:v>-943.1</c:v>
                </c:pt>
                <c:pt idx="8">
                  <c:v>-975.99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6-4A49-AC5B-58744623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80864"/>
        <c:axId val="921922224"/>
      </c:scatterChart>
      <c:valAx>
        <c:axId val="920680864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Área da barra C (m²)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21922224"/>
        <c:crosses val="autoZero"/>
        <c:crossBetween val="midCat"/>
      </c:valAx>
      <c:valAx>
        <c:axId val="921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Esforço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206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auxiliar!$A$19</c:f>
              <c:strCache>
                <c:ptCount val="1"/>
                <c:pt idx="0">
                  <c:v>P/volume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000000000000001E-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auxiliar!$B$9:$J$9</c:f>
              <c:numCache>
                <c:formatCode>0.000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</c:numCache>
            </c:numRef>
          </c:xVal>
          <c:yVal>
            <c:numRef>
              <c:f>auxiliar!$B$19:$J$19</c:f>
              <c:numCache>
                <c:formatCode>0.00</c:formatCode>
                <c:ptCount val="9"/>
                <c:pt idx="0">
                  <c:v>10.593349900255268</c:v>
                </c:pt>
                <c:pt idx="1">
                  <c:v>11.757795856040957</c:v>
                </c:pt>
                <c:pt idx="2">
                  <c:v>12.406675023740087</c:v>
                </c:pt>
                <c:pt idx="3">
                  <c:v>12.751563845287194</c:v>
                </c:pt>
                <c:pt idx="4">
                  <c:v>12.907077069895747</c:v>
                </c:pt>
                <c:pt idx="5">
                  <c:v>12.940457196829859</c:v>
                </c:pt>
                <c:pt idx="6">
                  <c:v>12.892799867241607</c:v>
                </c:pt>
                <c:pt idx="7">
                  <c:v>12.790608378340083</c:v>
                </c:pt>
                <c:pt idx="8">
                  <c:v>12.651762104529674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B-4593-8CD0-CBE5D54F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28592"/>
        <c:axId val="1150287216"/>
      </c:scatterChart>
      <c:valAx>
        <c:axId val="908728592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Área da barra C (m²)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50287216"/>
        <c:crosses val="autoZero"/>
        <c:crossBetween val="midCat"/>
      </c:valAx>
      <c:valAx>
        <c:axId val="1150287216"/>
        <c:scaling>
          <c:orientation val="minMax"/>
          <c:max val="13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Relação P/volume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087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127000</xdr:colOff>
      <xdr:row>115</xdr:row>
      <xdr:rowOff>75367</xdr:rowOff>
    </xdr:from>
    <xdr:to>
      <xdr:col>8</xdr:col>
      <xdr:colOff>265642</xdr:colOff>
      <xdr:row>130</xdr:row>
      <xdr:rowOff>50476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AB06BF-4E31-4F7D-B1EE-6CF1F5B4C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34" t="24959" r="62160" b="17091"/>
        <a:stretch/>
      </xdr:blipFill>
      <xdr:spPr>
        <a:xfrm>
          <a:off x="1422400" y="24907042"/>
          <a:ext cx="4110567" cy="283260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5</xdr:row>
      <xdr:rowOff>76202</xdr:rowOff>
    </xdr:from>
    <xdr:to>
      <xdr:col>7</xdr:col>
      <xdr:colOff>38100</xdr:colOff>
      <xdr:row>18</xdr:row>
      <xdr:rowOff>135608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5BD0BF8-0599-4C8B-B732-6FD7573E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028702"/>
          <a:ext cx="1438275" cy="2535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21</xdr:row>
      <xdr:rowOff>75670</xdr:rowOff>
    </xdr:from>
    <xdr:to>
      <xdr:col>4</xdr:col>
      <xdr:colOff>336551</xdr:colOff>
      <xdr:row>44</xdr:row>
      <xdr:rowOff>151870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77AAD-18B4-468A-803C-958B89E1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587375</xdr:colOff>
      <xdr:row>21</xdr:row>
      <xdr:rowOff>64029</xdr:rowOff>
    </xdr:from>
    <xdr:to>
      <xdr:col>11</xdr:col>
      <xdr:colOff>66675</xdr:colOff>
      <xdr:row>44</xdr:row>
      <xdr:rowOff>140229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362A19-49F6-4B23-8547-5467F72A9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D371-9394-40BE-875F-AAB28EF549DC}">
  <dimension ref="A1:X117"/>
  <sheetViews>
    <sheetView topLeftCell="A109" zoomScale="90" zoomScaleNormal="90" workbookViewId="0">
      <selection activeCell="E111" sqref="E111:F113"/>
    </sheetView>
  </sheetViews>
  <sheetFormatPr defaultColWidth="8.5703125" defaultRowHeight="15" x14ac:dyDescent="0.25"/>
  <cols>
    <col min="1" max="1" width="8.5703125" style="9"/>
    <col min="2" max="2" width="2.28515625" style="9" customWidth="1"/>
    <col min="3" max="3" width="8.5703125" style="34"/>
    <col min="4" max="4" width="9.5703125" style="9" customWidth="1"/>
    <col min="5" max="5" width="14" style="9" customWidth="1"/>
    <col min="6" max="6" width="12.85546875" style="9" bestFit="1" customWidth="1"/>
    <col min="7" max="7" width="9.42578125" style="9" customWidth="1"/>
    <col min="8" max="8" width="10.140625" style="9" customWidth="1"/>
    <col min="9" max="9" width="10.28515625" style="9" customWidth="1"/>
    <col min="10" max="10" width="10" style="9" customWidth="1"/>
    <col min="11" max="11" width="12.140625" style="9" customWidth="1"/>
    <col min="12" max="12" width="10.7109375" style="9" customWidth="1"/>
    <col min="13" max="13" width="12.28515625" style="9" customWidth="1"/>
    <col min="14" max="14" width="9" style="9" bestFit="1" customWidth="1"/>
    <col min="15" max="15" width="13.28515625" style="9" customWidth="1"/>
    <col min="16" max="16" width="11.28515625" style="9" customWidth="1"/>
    <col min="17" max="17" width="13.28515625" style="9" customWidth="1"/>
    <col min="18" max="18" width="10.5703125" style="9" customWidth="1"/>
    <col min="19" max="16384" width="8.5703125" style="9"/>
  </cols>
  <sheetData>
    <row r="1" spans="1:16" x14ac:dyDescent="0.25">
      <c r="A1" s="7"/>
      <c r="B1" s="8" t="s">
        <v>48</v>
      </c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8" t="s">
        <v>22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7"/>
      <c r="B4" s="7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7"/>
      <c r="B5" s="7"/>
      <c r="C5" s="8"/>
      <c r="D5" s="8" t="s">
        <v>23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7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7"/>
      <c r="B8" s="7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7"/>
      <c r="B9" s="7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7"/>
      <c r="B13" s="7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7"/>
      <c r="B14" s="7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7"/>
      <c r="B15" s="7"/>
      <c r="C15" s="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7"/>
      <c r="B16" s="7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7"/>
      <c r="B17" s="7"/>
      <c r="C17" s="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7"/>
      <c r="B18" s="7"/>
      <c r="C18" s="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/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/>
      <c r="B20" s="7"/>
      <c r="C20" s="8"/>
      <c r="D20" s="10" t="s">
        <v>24</v>
      </c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5.25" customHeight="1" x14ac:dyDescent="0.25">
      <c r="A21" s="7"/>
      <c r="B21" s="7"/>
      <c r="C21" s="8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 s="7"/>
      <c r="B22" s="7"/>
      <c r="C22" s="8"/>
      <c r="D22" s="10"/>
      <c r="E22" s="11" t="s">
        <v>25</v>
      </c>
      <c r="F22" s="12" t="s">
        <v>0</v>
      </c>
      <c r="G22" s="12" t="s">
        <v>1</v>
      </c>
      <c r="H22" s="12" t="s">
        <v>2</v>
      </c>
      <c r="I22" s="12" t="s">
        <v>3</v>
      </c>
      <c r="J22" s="12" t="s">
        <v>26</v>
      </c>
      <c r="K22" s="12" t="s">
        <v>27</v>
      </c>
      <c r="L22" s="7"/>
      <c r="M22" s="7"/>
      <c r="N22" s="7"/>
      <c r="O22" s="7"/>
      <c r="P22" s="7"/>
    </row>
    <row r="23" spans="1:16" x14ac:dyDescent="0.2">
      <c r="A23" s="7"/>
      <c r="B23" s="7"/>
      <c r="C23" s="8"/>
      <c r="D23" s="10"/>
      <c r="E23" s="11">
        <v>1</v>
      </c>
      <c r="F23" s="12">
        <v>0</v>
      </c>
      <c r="G23" s="13">
        <v>8.6602540378443837</v>
      </c>
      <c r="H23" s="12">
        <v>1</v>
      </c>
      <c r="I23" s="12">
        <v>1</v>
      </c>
      <c r="J23" s="12"/>
      <c r="K23" s="12"/>
      <c r="L23" s="7"/>
      <c r="M23" s="7"/>
      <c r="N23" s="7"/>
      <c r="O23" s="7"/>
      <c r="P23" s="7"/>
    </row>
    <row r="24" spans="1:16" x14ac:dyDescent="0.2">
      <c r="A24" s="7"/>
      <c r="B24" s="7"/>
      <c r="C24" s="8"/>
      <c r="D24" s="10"/>
      <c r="E24" s="11">
        <v>2</v>
      </c>
      <c r="F24" s="12">
        <v>5</v>
      </c>
      <c r="G24" s="13">
        <v>8.6602540378443837</v>
      </c>
      <c r="H24" s="12"/>
      <c r="I24" s="12"/>
      <c r="J24" s="12"/>
      <c r="K24" s="12">
        <v>-1000</v>
      </c>
      <c r="L24" s="7"/>
      <c r="M24" s="7"/>
      <c r="N24" s="7"/>
      <c r="O24" s="7"/>
      <c r="P24" s="7"/>
    </row>
    <row r="25" spans="1:16" x14ac:dyDescent="0.2">
      <c r="A25" s="7"/>
      <c r="B25" s="7"/>
      <c r="C25" s="8"/>
      <c r="D25" s="10"/>
      <c r="E25" s="11">
        <v>3</v>
      </c>
      <c r="F25" s="12">
        <v>0</v>
      </c>
      <c r="G25" s="13">
        <v>3.6602540378443846</v>
      </c>
      <c r="H25" s="12">
        <v>1</v>
      </c>
      <c r="I25" s="12">
        <v>1</v>
      </c>
      <c r="J25" s="12"/>
      <c r="K25" s="12"/>
      <c r="L25" s="7"/>
      <c r="M25" s="7"/>
      <c r="N25" s="7"/>
      <c r="O25" s="7"/>
      <c r="P25" s="7"/>
    </row>
    <row r="26" spans="1:16" x14ac:dyDescent="0.2">
      <c r="A26" s="7"/>
      <c r="B26" s="7"/>
      <c r="C26" s="8"/>
      <c r="D26" s="10"/>
      <c r="E26" s="11">
        <v>4</v>
      </c>
      <c r="F26" s="12">
        <v>0</v>
      </c>
      <c r="G26" s="13">
        <v>0</v>
      </c>
      <c r="H26" s="12">
        <v>1</v>
      </c>
      <c r="I26" s="12">
        <v>1</v>
      </c>
      <c r="J26" s="12"/>
      <c r="K26" s="12"/>
      <c r="L26" s="7"/>
      <c r="M26" s="7"/>
      <c r="N26" s="7"/>
      <c r="O26" s="7"/>
      <c r="P26" s="7"/>
    </row>
    <row r="27" spans="1:16" x14ac:dyDescent="0.25">
      <c r="A27" s="7"/>
      <c r="B27" s="7"/>
      <c r="C27" s="8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7"/>
      <c r="B28" s="7"/>
      <c r="C28" s="8"/>
      <c r="D28" s="10" t="s">
        <v>28</v>
      </c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7"/>
      <c r="B29" s="7"/>
      <c r="C29" s="8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s="7"/>
      <c r="B30" s="7"/>
      <c r="C30" s="8"/>
      <c r="D30" s="10"/>
      <c r="E30" s="11" t="s">
        <v>29</v>
      </c>
      <c r="F30" s="12" t="s">
        <v>6</v>
      </c>
      <c r="G30" s="11" t="s">
        <v>7</v>
      </c>
      <c r="H30" s="12" t="s">
        <v>30</v>
      </c>
      <c r="I30" s="11" t="s">
        <v>31</v>
      </c>
      <c r="J30" s="14"/>
      <c r="K30" s="14"/>
      <c r="L30" s="14"/>
      <c r="M30" s="7"/>
      <c r="N30" s="7"/>
      <c r="O30" s="7"/>
      <c r="P30" s="7"/>
    </row>
    <row r="31" spans="1:16" x14ac:dyDescent="0.2">
      <c r="A31" s="7"/>
      <c r="B31" s="7"/>
      <c r="C31" s="8"/>
      <c r="D31" s="10"/>
      <c r="E31" s="11" t="s">
        <v>8</v>
      </c>
      <c r="F31" s="12">
        <v>1</v>
      </c>
      <c r="G31" s="11">
        <v>2</v>
      </c>
      <c r="H31" s="12">
        <v>0.01</v>
      </c>
      <c r="I31" s="11">
        <v>200000000000</v>
      </c>
      <c r="J31" s="14"/>
      <c r="K31" s="14"/>
      <c r="L31" s="14"/>
      <c r="M31" s="7"/>
      <c r="N31" s="7"/>
      <c r="O31" s="7"/>
      <c r="P31" s="7"/>
    </row>
    <row r="32" spans="1:16" x14ac:dyDescent="0.2">
      <c r="A32" s="7"/>
      <c r="B32" s="7"/>
      <c r="C32" s="8"/>
      <c r="D32" s="10"/>
      <c r="E32" s="11" t="s">
        <v>14</v>
      </c>
      <c r="F32" s="12">
        <v>2</v>
      </c>
      <c r="G32" s="11">
        <v>3</v>
      </c>
      <c r="H32" s="12">
        <v>1.4999999999999999E-2</v>
      </c>
      <c r="I32" s="11">
        <v>200000000000</v>
      </c>
      <c r="J32" s="14"/>
      <c r="K32" s="14"/>
      <c r="L32" s="14"/>
      <c r="M32" s="7"/>
      <c r="N32" s="7"/>
      <c r="O32" s="7"/>
      <c r="P32" s="7"/>
    </row>
    <row r="33" spans="1:16" x14ac:dyDescent="0.2">
      <c r="A33" s="7"/>
      <c r="B33" s="7"/>
      <c r="C33" s="8"/>
      <c r="D33" s="10"/>
      <c r="E33" s="11" t="s">
        <v>13</v>
      </c>
      <c r="F33" s="12">
        <v>2</v>
      </c>
      <c r="G33" s="11">
        <v>4</v>
      </c>
      <c r="H33" s="12">
        <v>2.5000000000000001E-2</v>
      </c>
      <c r="I33" s="11">
        <v>200000000000</v>
      </c>
      <c r="J33" s="14"/>
      <c r="K33" s="14"/>
      <c r="L33" s="14"/>
      <c r="M33" s="7"/>
      <c r="N33" s="7"/>
      <c r="O33" s="7"/>
      <c r="P33" s="7"/>
    </row>
    <row r="34" spans="1:16" x14ac:dyDescent="0.25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8" t="s">
        <v>32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15"/>
      <c r="N36" s="16"/>
      <c r="O36" s="17"/>
      <c r="P36" s="17"/>
    </row>
    <row r="37" spans="1:16" x14ac:dyDescent="0.25">
      <c r="A37" s="7"/>
      <c r="B37" s="7"/>
      <c r="C37" s="8"/>
      <c r="D37" s="7"/>
      <c r="E37" s="7"/>
      <c r="F37" s="18">
        <v>400000000</v>
      </c>
      <c r="G37" s="19">
        <v>0</v>
      </c>
      <c r="H37" s="20">
        <v>-400000000</v>
      </c>
      <c r="I37" s="19">
        <v>0</v>
      </c>
      <c r="J37" s="7"/>
      <c r="K37" s="15"/>
      <c r="L37" s="16"/>
      <c r="M37" s="16"/>
      <c r="N37" s="16"/>
      <c r="O37" s="17"/>
      <c r="P37" s="17"/>
    </row>
    <row r="38" spans="1:16" x14ac:dyDescent="0.25">
      <c r="A38" s="7"/>
      <c r="B38" s="7"/>
      <c r="C38" s="8"/>
      <c r="D38" s="7"/>
      <c r="E38" s="7" t="s">
        <v>33</v>
      </c>
      <c r="F38" s="21">
        <v>0</v>
      </c>
      <c r="G38" s="22">
        <v>0</v>
      </c>
      <c r="H38" s="23">
        <v>0</v>
      </c>
      <c r="I38" s="22">
        <v>0</v>
      </c>
      <c r="J38" s="7"/>
      <c r="K38" s="15"/>
      <c r="L38" s="16"/>
      <c r="M38" s="16"/>
      <c r="N38" s="16"/>
      <c r="O38" s="17"/>
      <c r="P38" s="17"/>
    </row>
    <row r="39" spans="1:16" x14ac:dyDescent="0.25">
      <c r="A39" s="7"/>
      <c r="B39" s="7"/>
      <c r="C39" s="8"/>
      <c r="D39" s="7"/>
      <c r="E39" s="7"/>
      <c r="F39" s="18">
        <v>-400000000</v>
      </c>
      <c r="G39" s="19">
        <v>0</v>
      </c>
      <c r="H39" s="20">
        <v>400000000</v>
      </c>
      <c r="I39" s="19">
        <v>0</v>
      </c>
      <c r="J39" s="7"/>
      <c r="K39" s="15"/>
      <c r="L39" s="16"/>
      <c r="M39" s="16"/>
      <c r="N39" s="16"/>
      <c r="O39" s="17"/>
      <c r="P39" s="17"/>
    </row>
    <row r="40" spans="1:16" x14ac:dyDescent="0.25">
      <c r="A40" s="7"/>
      <c r="B40" s="7"/>
      <c r="C40" s="8"/>
      <c r="D40" s="7"/>
      <c r="E40" s="7"/>
      <c r="F40" s="21">
        <v>0</v>
      </c>
      <c r="G40" s="22">
        <v>0</v>
      </c>
      <c r="H40" s="23">
        <v>0</v>
      </c>
      <c r="I40" s="22">
        <v>0</v>
      </c>
      <c r="J40" s="7"/>
      <c r="K40" s="15"/>
      <c r="L40" s="16"/>
      <c r="M40" s="16"/>
      <c r="N40" s="16"/>
    </row>
    <row r="41" spans="1:16" x14ac:dyDescent="0.25">
      <c r="A41" s="7"/>
      <c r="B41" s="7"/>
      <c r="C41" s="8"/>
      <c r="D41" s="7"/>
      <c r="E41" s="7"/>
      <c r="F41" s="14"/>
      <c r="G41" s="14"/>
      <c r="H41" s="14"/>
      <c r="I41" s="14"/>
      <c r="J41" s="7"/>
      <c r="K41" s="16"/>
      <c r="L41" s="16"/>
      <c r="M41" s="16"/>
      <c r="N41" s="16"/>
      <c r="O41" s="7"/>
      <c r="P41" s="7"/>
    </row>
    <row r="42" spans="1:16" x14ac:dyDescent="0.25">
      <c r="A42" s="7"/>
      <c r="B42" s="7"/>
      <c r="C42" s="8"/>
      <c r="D42" s="7"/>
      <c r="E42" s="7"/>
      <c r="F42" s="18">
        <v>2.12132034E+16</v>
      </c>
      <c r="G42" s="19">
        <v>2.12132034E+16</v>
      </c>
      <c r="H42" s="20">
        <v>-2.12132034E+16</v>
      </c>
      <c r="I42" s="19">
        <v>-2.12132034E+16</v>
      </c>
      <c r="J42" s="7"/>
      <c r="K42" s="15"/>
      <c r="L42" s="16"/>
      <c r="M42" s="16"/>
      <c r="N42" s="16"/>
    </row>
    <row r="43" spans="1:16" x14ac:dyDescent="0.25">
      <c r="A43" s="7"/>
      <c r="B43" s="7"/>
      <c r="C43" s="8"/>
      <c r="D43" s="7"/>
      <c r="E43" s="7" t="s">
        <v>34</v>
      </c>
      <c r="F43" s="21">
        <v>2.12132034E+16</v>
      </c>
      <c r="G43" s="22">
        <v>2.12132034E+16</v>
      </c>
      <c r="H43" s="23">
        <v>-2.12132034E+16</v>
      </c>
      <c r="I43" s="22">
        <v>-2.12132034E+16</v>
      </c>
      <c r="J43" s="7"/>
      <c r="K43" s="15"/>
      <c r="L43" s="16"/>
      <c r="M43" s="16"/>
      <c r="N43" s="16"/>
    </row>
    <row r="44" spans="1:16" x14ac:dyDescent="0.25">
      <c r="A44" s="7"/>
      <c r="B44" s="7"/>
      <c r="C44" s="8"/>
      <c r="D44" s="7"/>
      <c r="E44" s="7"/>
      <c r="F44" s="18">
        <v>-2.12132034E+16</v>
      </c>
      <c r="G44" s="19">
        <v>-2.12132034E+16</v>
      </c>
      <c r="H44" s="20">
        <v>2.12132034E+16</v>
      </c>
      <c r="I44" s="19">
        <v>2.12132034E+16</v>
      </c>
      <c r="J44" s="7"/>
      <c r="K44" s="15"/>
      <c r="L44" s="16"/>
      <c r="M44" s="16"/>
      <c r="N44" s="16"/>
    </row>
    <row r="45" spans="1:16" x14ac:dyDescent="0.25">
      <c r="A45" s="7"/>
      <c r="B45" s="7"/>
      <c r="C45" s="8"/>
      <c r="D45" s="7"/>
      <c r="E45" s="7"/>
      <c r="F45" s="21">
        <v>-2.12132034E+16</v>
      </c>
      <c r="G45" s="22">
        <v>-2.12132034E+16</v>
      </c>
      <c r="H45" s="23">
        <v>2.12132034E+16</v>
      </c>
      <c r="I45" s="22">
        <v>2.12132034E+16</v>
      </c>
      <c r="J45" s="7"/>
      <c r="K45" s="15"/>
      <c r="L45" s="16"/>
      <c r="M45" s="16"/>
      <c r="N45" s="16"/>
    </row>
    <row r="46" spans="1:16" x14ac:dyDescent="0.25">
      <c r="A46" s="7"/>
      <c r="B46" s="7"/>
      <c r="C46" s="8"/>
      <c r="D46" s="7"/>
      <c r="E46" s="7"/>
      <c r="F46" s="14"/>
      <c r="G46" s="14"/>
      <c r="H46" s="14"/>
      <c r="I46" s="14"/>
      <c r="J46" s="7"/>
      <c r="K46" s="16"/>
      <c r="L46" s="16"/>
      <c r="M46" s="16"/>
      <c r="N46" s="16"/>
    </row>
    <row r="47" spans="1:16" x14ac:dyDescent="0.25">
      <c r="A47" s="7"/>
      <c r="B47" s="7"/>
      <c r="C47" s="8"/>
      <c r="D47" s="7"/>
      <c r="E47" s="7"/>
      <c r="F47" s="18">
        <v>1.25E+16</v>
      </c>
      <c r="G47" s="19">
        <v>2.16506351E+16</v>
      </c>
      <c r="H47" s="20">
        <v>-1.25E+16</v>
      </c>
      <c r="I47" s="19">
        <v>-2.16506351E+16</v>
      </c>
      <c r="J47" s="7"/>
      <c r="K47" s="15"/>
      <c r="L47" s="16"/>
      <c r="M47" s="16"/>
      <c r="N47" s="16"/>
    </row>
    <row r="48" spans="1:16" x14ac:dyDescent="0.25">
      <c r="A48" s="7"/>
      <c r="B48" s="7"/>
      <c r="C48" s="8"/>
      <c r="D48" s="7"/>
      <c r="E48" s="7" t="s">
        <v>35</v>
      </c>
      <c r="F48" s="21">
        <v>2.16506351E+16</v>
      </c>
      <c r="G48" s="22">
        <v>3.75E+16</v>
      </c>
      <c r="H48" s="23">
        <v>-2.16506351E+16</v>
      </c>
      <c r="I48" s="22">
        <v>-3.75E+16</v>
      </c>
      <c r="J48" s="7"/>
      <c r="K48" s="15"/>
      <c r="L48" s="16"/>
      <c r="M48" s="16"/>
      <c r="N48" s="16"/>
    </row>
    <row r="49" spans="1:24" x14ac:dyDescent="0.25">
      <c r="A49" s="7"/>
      <c r="B49" s="7"/>
      <c r="C49" s="8"/>
      <c r="D49" s="7"/>
      <c r="E49" s="7"/>
      <c r="F49" s="18">
        <v>-1.25E+16</v>
      </c>
      <c r="G49" s="19">
        <v>-2.16506351E+16</v>
      </c>
      <c r="H49" s="20">
        <v>1.25E+16</v>
      </c>
      <c r="I49" s="19">
        <v>2.16506351E+16</v>
      </c>
      <c r="J49" s="7"/>
      <c r="K49" s="15"/>
      <c r="L49" s="16"/>
      <c r="M49" s="16"/>
      <c r="N49" s="16"/>
    </row>
    <row r="50" spans="1:24" x14ac:dyDescent="0.25">
      <c r="A50" s="7"/>
      <c r="B50" s="7"/>
      <c r="C50" s="8"/>
      <c r="D50" s="7"/>
      <c r="E50" s="7"/>
      <c r="F50" s="21">
        <v>-2.16506351E+16</v>
      </c>
      <c r="G50" s="22">
        <v>-3.75E+16</v>
      </c>
      <c r="H50" s="23">
        <v>2.16506351E+16</v>
      </c>
      <c r="I50" s="22">
        <v>3.75E+16</v>
      </c>
      <c r="J50" s="7"/>
      <c r="K50" s="15"/>
      <c r="L50" s="16"/>
      <c r="M50" s="16"/>
      <c r="N50" s="16"/>
    </row>
    <row r="51" spans="1:24" s="27" customFormat="1" x14ac:dyDescent="0.25">
      <c r="A51" s="14"/>
      <c r="B51" s="14"/>
      <c r="C51" s="24"/>
      <c r="D51" s="14"/>
      <c r="E51" s="14"/>
      <c r="F51" s="14"/>
      <c r="G51" s="14"/>
      <c r="H51" s="14"/>
      <c r="I51" s="14"/>
      <c r="J51" s="14"/>
      <c r="K51" s="25"/>
      <c r="L51" s="26"/>
      <c r="M51" s="26"/>
      <c r="N51" s="26"/>
    </row>
    <row r="52" spans="1:24" x14ac:dyDescent="0.25">
      <c r="A52" s="7"/>
      <c r="B52" s="7"/>
      <c r="C52" s="8" t="s">
        <v>36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24" x14ac:dyDescent="0.25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24" x14ac:dyDescent="0.25">
      <c r="A54" s="7"/>
      <c r="B54" s="7"/>
      <c r="C54" s="7"/>
      <c r="D54" s="18">
        <v>400000000</v>
      </c>
      <c r="E54" s="19">
        <v>0</v>
      </c>
      <c r="F54" s="18">
        <v>-400000000000000</v>
      </c>
      <c r="G54" s="19">
        <v>0</v>
      </c>
      <c r="H54" s="18">
        <v>0</v>
      </c>
      <c r="I54" s="19">
        <v>0</v>
      </c>
      <c r="J54" s="18">
        <v>0</v>
      </c>
      <c r="K54" s="19">
        <v>0</v>
      </c>
      <c r="L54" s="7"/>
      <c r="M54" s="28"/>
      <c r="N54" s="30"/>
      <c r="O54" s="30"/>
      <c r="P54" s="29"/>
      <c r="Q54" s="30"/>
      <c r="R54" s="30"/>
      <c r="S54" s="30"/>
      <c r="T54" s="30"/>
      <c r="U54" s="30"/>
    </row>
    <row r="55" spans="1:24" x14ac:dyDescent="0.25">
      <c r="A55" s="7"/>
      <c r="B55" s="7"/>
      <c r="C55" s="7"/>
      <c r="D55" s="21">
        <v>0</v>
      </c>
      <c r="E55" s="22">
        <v>0</v>
      </c>
      <c r="F55" s="21">
        <v>0</v>
      </c>
      <c r="G55" s="22">
        <v>0</v>
      </c>
      <c r="H55" s="21">
        <v>0</v>
      </c>
      <c r="I55" s="22">
        <v>0</v>
      </c>
      <c r="J55" s="21">
        <v>0</v>
      </c>
      <c r="K55" s="22">
        <v>0</v>
      </c>
      <c r="L55" s="7"/>
      <c r="M55" s="28"/>
      <c r="N55" s="30"/>
      <c r="O55" s="30"/>
      <c r="P55" s="30"/>
      <c r="Q55" s="30"/>
      <c r="R55" s="30"/>
      <c r="S55" s="30"/>
      <c r="T55" s="30"/>
      <c r="U55" s="30"/>
      <c r="V55" s="29"/>
      <c r="W55" s="30"/>
      <c r="X55" s="30"/>
    </row>
    <row r="56" spans="1:24" x14ac:dyDescent="0.25">
      <c r="A56" s="7"/>
      <c r="B56" s="7"/>
      <c r="C56" s="7"/>
      <c r="D56" s="18">
        <v>-400000000</v>
      </c>
      <c r="E56" s="19">
        <v>0</v>
      </c>
      <c r="F56" s="18">
        <v>737132000000000</v>
      </c>
      <c r="G56" s="19">
        <v>428638400000000</v>
      </c>
      <c r="H56" s="18">
        <v>-212132000000000</v>
      </c>
      <c r="I56" s="19">
        <v>-212132000000000</v>
      </c>
      <c r="J56" s="18">
        <v>-125000000000000</v>
      </c>
      <c r="K56" s="19">
        <v>-216506400000000</v>
      </c>
      <c r="L56" s="7"/>
      <c r="M56" s="28"/>
      <c r="N56" s="30"/>
      <c r="O56" s="30"/>
      <c r="P56" s="29"/>
      <c r="Q56" s="29"/>
      <c r="R56" s="29"/>
      <c r="S56" s="29"/>
      <c r="T56" s="29"/>
      <c r="U56" s="29"/>
      <c r="V56" s="29"/>
      <c r="W56" s="30"/>
      <c r="X56" s="30"/>
    </row>
    <row r="57" spans="1:24" x14ac:dyDescent="0.25">
      <c r="A57" s="7"/>
      <c r="B57" s="7"/>
      <c r="C57" s="7"/>
      <c r="D57" s="21">
        <v>0</v>
      </c>
      <c r="E57" s="22">
        <v>0</v>
      </c>
      <c r="F57" s="21">
        <v>428638400000000</v>
      </c>
      <c r="G57" s="22">
        <v>587132000000000</v>
      </c>
      <c r="H57" s="21">
        <v>-212132000000000</v>
      </c>
      <c r="I57" s="22">
        <v>-212132000000000</v>
      </c>
      <c r="J57" s="21">
        <v>-216506400000000</v>
      </c>
      <c r="K57" s="22">
        <v>-375000000000000</v>
      </c>
      <c r="L57" s="7"/>
      <c r="M57" s="28"/>
      <c r="N57" s="30"/>
      <c r="O57" s="30"/>
      <c r="P57" s="29"/>
      <c r="Q57" s="29"/>
      <c r="R57" s="29"/>
      <c r="S57" s="29"/>
      <c r="T57" s="29"/>
      <c r="U57" s="29"/>
      <c r="V57" s="30"/>
      <c r="W57" s="29"/>
      <c r="X57" s="29"/>
    </row>
    <row r="58" spans="1:24" x14ac:dyDescent="0.25">
      <c r="A58" s="7"/>
      <c r="B58" s="7"/>
      <c r="C58" s="14" t="s">
        <v>37</v>
      </c>
      <c r="D58" s="18">
        <v>0</v>
      </c>
      <c r="E58" s="19">
        <v>0</v>
      </c>
      <c r="F58" s="18">
        <v>-212132000000000</v>
      </c>
      <c r="G58" s="19">
        <v>-212132000000000</v>
      </c>
      <c r="H58" s="18">
        <v>212132000000000</v>
      </c>
      <c r="I58" s="19">
        <v>212132000000000</v>
      </c>
      <c r="J58" s="18">
        <v>0</v>
      </c>
      <c r="K58" s="19">
        <v>0</v>
      </c>
      <c r="L58" s="7"/>
      <c r="M58" s="28"/>
      <c r="N58" s="30"/>
      <c r="O58" s="30"/>
      <c r="P58" s="29"/>
      <c r="Q58" s="29"/>
      <c r="R58" s="29"/>
      <c r="S58" s="29"/>
      <c r="T58" s="30"/>
      <c r="U58" s="30"/>
      <c r="V58" s="29"/>
      <c r="W58" s="29"/>
      <c r="X58" s="29"/>
    </row>
    <row r="59" spans="1:24" x14ac:dyDescent="0.25">
      <c r="A59" s="7"/>
      <c r="B59" s="7"/>
      <c r="C59" s="7"/>
      <c r="D59" s="21">
        <v>0</v>
      </c>
      <c r="E59" s="22">
        <v>0</v>
      </c>
      <c r="F59" s="21">
        <v>-212132000000000</v>
      </c>
      <c r="G59" s="22">
        <v>-212132000000000</v>
      </c>
      <c r="H59" s="21">
        <v>212132000000000</v>
      </c>
      <c r="I59" s="22">
        <v>212132000000000</v>
      </c>
      <c r="J59" s="21">
        <v>0</v>
      </c>
      <c r="K59" s="22">
        <v>0</v>
      </c>
      <c r="L59" s="7"/>
      <c r="M59" s="28"/>
      <c r="N59" s="30"/>
      <c r="O59" s="30"/>
      <c r="P59" s="29"/>
      <c r="Q59" s="29"/>
      <c r="R59" s="29"/>
      <c r="S59" s="29"/>
      <c r="T59" s="30"/>
      <c r="U59" s="30"/>
      <c r="V59" s="30"/>
      <c r="W59" s="29"/>
      <c r="X59" s="29"/>
    </row>
    <row r="60" spans="1:24" x14ac:dyDescent="0.25">
      <c r="A60" s="7"/>
      <c r="B60" s="7"/>
      <c r="C60" s="7"/>
      <c r="D60" s="18">
        <v>0</v>
      </c>
      <c r="E60" s="19">
        <v>0</v>
      </c>
      <c r="F60" s="18">
        <v>-125000000000000</v>
      </c>
      <c r="G60" s="19">
        <v>-216506400000000</v>
      </c>
      <c r="H60" s="18">
        <v>0</v>
      </c>
      <c r="I60" s="19">
        <v>0</v>
      </c>
      <c r="J60" s="18">
        <v>125000000000000</v>
      </c>
      <c r="K60" s="19">
        <v>216506400000000</v>
      </c>
      <c r="L60" s="7"/>
      <c r="M60" s="28"/>
      <c r="N60" s="30"/>
      <c r="O60" s="30"/>
      <c r="P60" s="29"/>
      <c r="Q60" s="29"/>
      <c r="R60" s="30"/>
      <c r="S60" s="30"/>
      <c r="T60" s="29"/>
      <c r="U60" s="29"/>
      <c r="V60" s="29"/>
      <c r="W60" s="29"/>
      <c r="X60" s="29"/>
    </row>
    <row r="61" spans="1:24" x14ac:dyDescent="0.25">
      <c r="A61" s="7"/>
      <c r="B61" s="7"/>
      <c r="C61" s="7"/>
      <c r="D61" s="21">
        <v>0</v>
      </c>
      <c r="E61" s="22">
        <v>0</v>
      </c>
      <c r="F61" s="21">
        <v>-216506400000000</v>
      </c>
      <c r="G61" s="22">
        <v>-375000000000000</v>
      </c>
      <c r="H61" s="21">
        <v>0</v>
      </c>
      <c r="I61" s="22">
        <v>0</v>
      </c>
      <c r="J61" s="21">
        <v>216506400000000</v>
      </c>
      <c r="K61" s="22">
        <v>375000000000000</v>
      </c>
      <c r="L61" s="7"/>
      <c r="M61" s="28"/>
      <c r="N61" s="30"/>
      <c r="O61" s="30"/>
      <c r="P61" s="29"/>
      <c r="Q61" s="29"/>
      <c r="R61" s="30"/>
      <c r="S61" s="30"/>
      <c r="T61" s="29"/>
      <c r="U61" s="29"/>
      <c r="V61" s="29"/>
      <c r="W61" s="29"/>
      <c r="X61" s="29"/>
    </row>
    <row r="62" spans="1:24" x14ac:dyDescent="0.25">
      <c r="A62" s="7"/>
      <c r="B62" s="7"/>
      <c r="C62" s="7"/>
      <c r="D62" s="14"/>
      <c r="E62" s="14"/>
      <c r="F62" s="14"/>
      <c r="G62" s="14"/>
      <c r="H62" s="14"/>
      <c r="I62" s="14"/>
      <c r="J62" s="14"/>
      <c r="K62" s="14"/>
      <c r="L62" s="7"/>
      <c r="M62" s="7"/>
      <c r="N62" s="7"/>
      <c r="O62" s="7"/>
      <c r="P62" s="28"/>
      <c r="Q62" s="30"/>
      <c r="R62" s="30"/>
      <c r="S62" s="29"/>
      <c r="T62" s="29"/>
      <c r="U62" s="29"/>
      <c r="V62" s="29"/>
      <c r="W62" s="29"/>
      <c r="X62" s="29"/>
    </row>
    <row r="63" spans="1:24" x14ac:dyDescent="0.25">
      <c r="A63" s="7"/>
      <c r="B63" s="7"/>
      <c r="C63" s="8" t="s">
        <v>38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24" x14ac:dyDescent="0.25">
      <c r="A64" s="7"/>
      <c r="B64" s="7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24" x14ac:dyDescent="0.25">
      <c r="A65" s="7"/>
      <c r="B65" s="7"/>
      <c r="C65" s="7"/>
      <c r="D65" s="18">
        <v>1</v>
      </c>
      <c r="E65" s="19"/>
      <c r="F65" s="18"/>
      <c r="G65" s="19"/>
      <c r="H65" s="18"/>
      <c r="I65" s="19"/>
      <c r="J65" s="18"/>
      <c r="K65" s="19"/>
      <c r="L65" s="7"/>
      <c r="M65" s="28"/>
      <c r="N65" s="30"/>
      <c r="O65" s="30"/>
      <c r="P65" s="29"/>
      <c r="Q65" s="29"/>
      <c r="R65" s="30"/>
      <c r="S65" s="30"/>
      <c r="T65" s="30"/>
      <c r="U65" s="30"/>
      <c r="V65" s="30"/>
      <c r="W65" s="30"/>
      <c r="X65" s="30"/>
    </row>
    <row r="66" spans="1:24" x14ac:dyDescent="0.25">
      <c r="A66" s="7"/>
      <c r="B66" s="7"/>
      <c r="C66" s="7"/>
      <c r="D66" s="21"/>
      <c r="E66" s="22">
        <v>1</v>
      </c>
      <c r="F66" s="21"/>
      <c r="G66" s="22"/>
      <c r="H66" s="21"/>
      <c r="I66" s="22"/>
      <c r="J66" s="21"/>
      <c r="K66" s="22"/>
      <c r="L66" s="7"/>
      <c r="M66" s="28"/>
      <c r="N66" s="30"/>
      <c r="O66" s="30"/>
      <c r="P66" s="29"/>
      <c r="Q66" s="29"/>
      <c r="R66" s="30"/>
      <c r="S66" s="30"/>
      <c r="T66" s="30"/>
      <c r="U66" s="30"/>
      <c r="V66" s="30"/>
      <c r="W66" s="30"/>
      <c r="X66" s="30"/>
    </row>
    <row r="67" spans="1:24" x14ac:dyDescent="0.25">
      <c r="A67" s="7"/>
      <c r="B67" s="7"/>
      <c r="C67" s="7"/>
      <c r="D67" s="18"/>
      <c r="E67" s="19"/>
      <c r="F67" s="18">
        <v>737132000000000</v>
      </c>
      <c r="G67" s="19">
        <v>428638400000000</v>
      </c>
      <c r="H67" s="18"/>
      <c r="I67" s="19"/>
      <c r="J67" s="18"/>
      <c r="K67" s="19"/>
      <c r="L67" s="7"/>
      <c r="M67" s="28"/>
      <c r="N67" s="30"/>
      <c r="O67" s="30"/>
      <c r="P67" s="29"/>
      <c r="Q67" s="29"/>
      <c r="R67" s="30"/>
      <c r="S67" s="30"/>
      <c r="T67" s="30"/>
      <c r="U67" s="30"/>
      <c r="V67" s="30"/>
      <c r="W67" s="30"/>
      <c r="X67" s="30"/>
    </row>
    <row r="68" spans="1:24" x14ac:dyDescent="0.25">
      <c r="A68" s="7"/>
      <c r="B68" s="7"/>
      <c r="C68" s="7"/>
      <c r="D68" s="21"/>
      <c r="E68" s="22"/>
      <c r="F68" s="21">
        <v>428638400000000</v>
      </c>
      <c r="G68" s="22">
        <v>587132000000000</v>
      </c>
      <c r="H68" s="21"/>
      <c r="I68" s="22"/>
      <c r="J68" s="21"/>
      <c r="K68" s="22"/>
      <c r="L68" s="7"/>
      <c r="M68" s="28"/>
      <c r="N68" s="30"/>
      <c r="O68" s="30"/>
      <c r="P68" s="29"/>
      <c r="Q68" s="29"/>
      <c r="R68" s="30"/>
      <c r="S68" s="30"/>
      <c r="T68" s="30"/>
      <c r="U68" s="30"/>
      <c r="V68" s="29"/>
      <c r="W68" s="30"/>
      <c r="X68" s="30"/>
    </row>
    <row r="69" spans="1:24" x14ac:dyDescent="0.25">
      <c r="A69" s="7"/>
      <c r="B69" s="7"/>
      <c r="C69" s="14" t="s">
        <v>39</v>
      </c>
      <c r="D69" s="18"/>
      <c r="E69" s="19"/>
      <c r="F69" s="18"/>
      <c r="G69" s="19"/>
      <c r="H69" s="18">
        <v>1</v>
      </c>
      <c r="I69" s="19"/>
      <c r="J69" s="18"/>
      <c r="K69" s="19"/>
      <c r="L69" s="7"/>
      <c r="M69" s="28"/>
      <c r="N69" s="30"/>
      <c r="O69" s="30"/>
      <c r="P69" s="29"/>
      <c r="Q69" s="29"/>
      <c r="R69" s="30"/>
      <c r="S69" s="30"/>
      <c r="T69" s="30"/>
      <c r="U69" s="30"/>
      <c r="V69" s="30"/>
      <c r="W69" s="30"/>
      <c r="X69" s="30"/>
    </row>
    <row r="70" spans="1:24" x14ac:dyDescent="0.25">
      <c r="A70" s="7"/>
      <c r="B70" s="7"/>
      <c r="C70" s="7"/>
      <c r="D70" s="21"/>
      <c r="E70" s="22"/>
      <c r="F70" s="21"/>
      <c r="G70" s="22"/>
      <c r="H70" s="21"/>
      <c r="I70" s="22">
        <v>1</v>
      </c>
      <c r="J70" s="21"/>
      <c r="K70" s="22"/>
      <c r="L70" s="7"/>
      <c r="M70" s="28"/>
      <c r="N70" s="30"/>
      <c r="O70" s="30"/>
      <c r="P70" s="29"/>
      <c r="Q70" s="29"/>
      <c r="R70" s="30"/>
      <c r="S70" s="30"/>
      <c r="T70" s="30"/>
      <c r="U70" s="30"/>
      <c r="V70" s="29"/>
      <c r="W70" s="30"/>
      <c r="X70" s="30"/>
    </row>
    <row r="71" spans="1:24" x14ac:dyDescent="0.25">
      <c r="A71" s="7"/>
      <c r="B71" s="7"/>
      <c r="C71" s="7"/>
      <c r="D71" s="18"/>
      <c r="E71" s="19"/>
      <c r="F71" s="18"/>
      <c r="G71" s="19"/>
      <c r="H71" s="18"/>
      <c r="I71" s="19"/>
      <c r="J71" s="18">
        <v>1</v>
      </c>
      <c r="K71" s="19"/>
      <c r="L71" s="7"/>
      <c r="M71" s="28"/>
      <c r="N71" s="30"/>
      <c r="O71" s="30"/>
      <c r="P71" s="29"/>
      <c r="Q71" s="29"/>
      <c r="R71" s="30"/>
      <c r="S71" s="30"/>
      <c r="T71" s="30"/>
      <c r="U71" s="30"/>
      <c r="V71" s="30"/>
      <c r="W71" s="30"/>
      <c r="X71" s="30"/>
    </row>
    <row r="72" spans="1:24" x14ac:dyDescent="0.25">
      <c r="A72" s="7"/>
      <c r="B72" s="7"/>
      <c r="C72" s="7"/>
      <c r="D72" s="21"/>
      <c r="E72" s="22"/>
      <c r="F72" s="21"/>
      <c r="G72" s="22"/>
      <c r="H72" s="21"/>
      <c r="I72" s="22"/>
      <c r="J72" s="21"/>
      <c r="K72" s="22">
        <v>1</v>
      </c>
      <c r="L72" s="7"/>
      <c r="M72" s="28"/>
      <c r="N72" s="30"/>
      <c r="O72" s="30"/>
      <c r="P72" s="29"/>
      <c r="Q72" s="29"/>
      <c r="R72" s="30"/>
      <c r="S72" s="30"/>
      <c r="T72" s="30"/>
      <c r="U72" s="30"/>
      <c r="V72" s="30"/>
      <c r="W72" s="30"/>
      <c r="X72" s="30"/>
    </row>
    <row r="73" spans="1:24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28"/>
      <c r="Q73" s="30"/>
      <c r="R73" s="30"/>
      <c r="S73" s="29"/>
      <c r="T73" s="29"/>
      <c r="U73" s="29"/>
      <c r="V73" s="29"/>
      <c r="W73" s="29"/>
      <c r="X73" s="29"/>
    </row>
    <row r="74" spans="1:24" x14ac:dyDescent="0.25">
      <c r="A74" s="7"/>
      <c r="B74" s="7"/>
      <c r="C74" s="8" t="s">
        <v>40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24" x14ac:dyDescent="0.25">
      <c r="A75" s="7"/>
      <c r="B75" s="7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24" x14ac:dyDescent="0.25">
      <c r="A76" s="7"/>
      <c r="B76" s="7"/>
      <c r="C76" s="8"/>
      <c r="D76" s="7" t="s">
        <v>41</v>
      </c>
      <c r="E76" s="31">
        <v>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24" x14ac:dyDescent="0.25">
      <c r="A77" s="7"/>
      <c r="B77" s="7"/>
      <c r="C77" s="8"/>
      <c r="D77" s="7"/>
      <c r="E77" s="32">
        <v>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24" x14ac:dyDescent="0.25">
      <c r="A78" s="7"/>
      <c r="B78" s="7"/>
      <c r="C78" s="8"/>
      <c r="D78" s="7"/>
      <c r="E78" s="31">
        <v>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24" x14ac:dyDescent="0.25">
      <c r="A79" s="7"/>
      <c r="B79" s="7"/>
      <c r="C79" s="8"/>
      <c r="D79" s="7"/>
      <c r="E79" s="32">
        <v>-1000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24" x14ac:dyDescent="0.25">
      <c r="A80" s="7"/>
      <c r="B80" s="7"/>
      <c r="C80" s="8"/>
      <c r="D80" s="7"/>
      <c r="E80" s="31">
        <v>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7"/>
      <c r="B81" s="7"/>
      <c r="C81" s="8"/>
      <c r="D81" s="7"/>
      <c r="E81" s="32">
        <v>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7"/>
      <c r="B82" s="7"/>
      <c r="C82" s="8"/>
      <c r="D82" s="7"/>
      <c r="E82" s="31">
        <v>0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7"/>
      <c r="B83" s="7"/>
      <c r="C83" s="8"/>
      <c r="D83" s="7"/>
      <c r="E83" s="32">
        <v>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7"/>
      <c r="B84" s="7"/>
      <c r="C84" s="8"/>
      <c r="D84" s="7"/>
      <c r="E84" s="1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7"/>
      <c r="B85" s="7"/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7"/>
      <c r="B86" s="7"/>
      <c r="C86" s="8" t="s">
        <v>42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7"/>
      <c r="B87" s="7"/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7"/>
      <c r="B88" s="7"/>
      <c r="C88" s="8"/>
      <c r="D88" s="7" t="s">
        <v>43</v>
      </c>
      <c r="E88" s="31">
        <v>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7"/>
      <c r="B89" s="7"/>
      <c r="C89" s="8"/>
      <c r="D89" s="7"/>
      <c r="E89" s="32">
        <v>0</v>
      </c>
      <c r="F89" s="7"/>
      <c r="G89" s="7"/>
      <c r="H89" s="7"/>
      <c r="I89" s="7"/>
      <c r="J89" s="15"/>
      <c r="K89" s="7"/>
      <c r="L89" s="7"/>
      <c r="M89" s="7"/>
      <c r="N89" s="7"/>
      <c r="O89" s="7"/>
      <c r="P89" s="7"/>
    </row>
    <row r="90" spans="1:16" x14ac:dyDescent="0.25">
      <c r="A90" s="7"/>
      <c r="B90" s="7"/>
      <c r="C90" s="8"/>
      <c r="D90" s="7"/>
      <c r="E90" s="33">
        <v>172.10041000000001</v>
      </c>
      <c r="F90" s="7"/>
      <c r="G90" s="7"/>
      <c r="H90" s="7"/>
      <c r="I90" s="7"/>
      <c r="J90" s="15"/>
      <c r="K90" s="7"/>
      <c r="L90" s="7"/>
      <c r="M90" s="7"/>
      <c r="N90" s="7"/>
      <c r="O90" s="7"/>
      <c r="P90" s="7"/>
    </row>
    <row r="91" spans="1:16" x14ac:dyDescent="0.25">
      <c r="A91" s="7"/>
      <c r="B91" s="7"/>
      <c r="C91" s="8"/>
      <c r="D91" s="7"/>
      <c r="E91" s="37">
        <v>-295.96212100000002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/>
      <c r="B92" s="7"/>
      <c r="C92" s="8"/>
      <c r="D92" s="7"/>
      <c r="E92" s="36">
        <v>0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7"/>
      <c r="B93" s="7"/>
      <c r="C93" s="8"/>
      <c r="D93" s="7"/>
      <c r="E93" s="32">
        <v>0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7"/>
      <c r="B94" s="7"/>
      <c r="C94" s="8"/>
      <c r="D94" s="7"/>
      <c r="E94" s="31">
        <v>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7"/>
      <c r="B95" s="7"/>
      <c r="C95" s="8"/>
      <c r="D95" s="7"/>
      <c r="E95" s="32">
        <v>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7"/>
      <c r="B96" s="7"/>
      <c r="C96" s="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7"/>
      <c r="B97" s="7"/>
      <c r="C97" s="8" t="s">
        <v>44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7"/>
      <c r="B98" s="7"/>
      <c r="C98" s="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7"/>
      <c r="B99" s="7"/>
      <c r="C99" s="8"/>
      <c r="D99" s="7" t="s">
        <v>45</v>
      </c>
      <c r="E99" s="31">
        <v>-688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7"/>
      <c r="B100" s="7"/>
      <c r="C100" s="8"/>
      <c r="D100" s="7"/>
      <c r="E100" s="32">
        <v>0</v>
      </c>
      <c r="F100" s="7"/>
      <c r="G100" s="7"/>
      <c r="H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7"/>
      <c r="B101" s="7"/>
      <c r="C101" s="8"/>
      <c r="D101" s="7"/>
      <c r="E101" s="31">
        <v>0</v>
      </c>
      <c r="F101" s="7"/>
      <c r="G101" s="7"/>
      <c r="H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7"/>
      <c r="B102" s="7"/>
      <c r="C102" s="8"/>
      <c r="D102" s="7"/>
      <c r="E102" s="32">
        <v>0</v>
      </c>
      <c r="F102" s="7"/>
      <c r="G102" s="7"/>
      <c r="H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7"/>
      <c r="B103" s="7"/>
      <c r="C103" s="8"/>
      <c r="D103" s="7"/>
      <c r="E103" s="31">
        <v>263</v>
      </c>
      <c r="F103" s="7"/>
      <c r="G103" s="7"/>
      <c r="H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7"/>
      <c r="B104" s="7"/>
      <c r="C104" s="8"/>
      <c r="D104" s="7"/>
      <c r="E104" s="32">
        <v>263</v>
      </c>
      <c r="F104" s="7"/>
      <c r="G104" s="7"/>
      <c r="H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7"/>
      <c r="B105" s="7"/>
      <c r="C105" s="8"/>
      <c r="D105" s="7"/>
      <c r="E105" s="31">
        <v>426</v>
      </c>
      <c r="F105" s="7"/>
      <c r="G105" s="7"/>
      <c r="H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7"/>
      <c r="B106" s="7"/>
      <c r="C106" s="8"/>
      <c r="D106" s="7"/>
      <c r="E106" s="32">
        <v>737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7"/>
      <c r="B107" s="7"/>
      <c r="C107" s="8"/>
      <c r="D107" s="7"/>
      <c r="E107" s="1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7"/>
      <c r="B108" s="7"/>
      <c r="C108" s="8" t="s">
        <v>46</v>
      </c>
      <c r="D108" s="7"/>
      <c r="E108" s="1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7"/>
      <c r="B109" s="7"/>
      <c r="C109" s="8"/>
      <c r="D109" s="7"/>
      <c r="E109" s="1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/>
      <c r="B110" s="7"/>
      <c r="C110" s="8"/>
      <c r="E110" s="11" t="s">
        <v>29</v>
      </c>
      <c r="F110" s="11" t="s">
        <v>47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/>
      <c r="B111" s="7"/>
      <c r="C111" s="8"/>
      <c r="E111" s="11" t="s">
        <v>8</v>
      </c>
      <c r="F111" s="11">
        <v>668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/>
      <c r="B112" s="7"/>
      <c r="C112" s="8"/>
      <c r="E112" s="11" t="s">
        <v>14</v>
      </c>
      <c r="F112" s="11">
        <v>-372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7"/>
      <c r="B113" s="7"/>
      <c r="C113" s="8"/>
      <c r="E113" s="11" t="s">
        <v>13</v>
      </c>
      <c r="F113" s="11">
        <v>-851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7"/>
      <c r="B114" s="7"/>
      <c r="C114" s="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25">
      <c r="A115" s="7"/>
      <c r="B115" s="7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7"/>
      <c r="B116" s="7"/>
      <c r="C116" s="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7"/>
      <c r="B117" s="7"/>
      <c r="C117" s="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8EC-AB79-48C1-BA33-8930C361732E}">
  <dimension ref="A1:J32"/>
  <sheetViews>
    <sheetView tabSelected="1" topLeftCell="A11" zoomScale="90" zoomScaleNormal="90" workbookViewId="0">
      <selection activeCell="A14" sqref="A14:J19"/>
    </sheetView>
  </sheetViews>
  <sheetFormatPr defaultRowHeight="15" x14ac:dyDescent="0.25"/>
  <cols>
    <col min="1" max="1" width="24.140625" style="3" bestFit="1" customWidth="1"/>
    <col min="2" max="2" width="11.5703125" style="3" bestFit="1" customWidth="1"/>
    <col min="3" max="3" width="17.5703125" style="3" bestFit="1" customWidth="1"/>
    <col min="4" max="4" width="13" style="3" bestFit="1" customWidth="1"/>
    <col min="5" max="10" width="11.28515625" style="3" bestFit="1" customWidth="1"/>
    <col min="11" max="16384" width="9.140625" style="3"/>
  </cols>
  <sheetData>
    <row r="1" spans="1:10" x14ac:dyDescent="0.25">
      <c r="A1" s="3" t="s">
        <v>12</v>
      </c>
      <c r="B1" s="3" t="s">
        <v>15</v>
      </c>
      <c r="C1" s="3" t="s">
        <v>16</v>
      </c>
      <c r="D1" s="3" t="s">
        <v>17</v>
      </c>
    </row>
    <row r="2" spans="1:10" x14ac:dyDescent="0.25">
      <c r="A2" s="3" t="s">
        <v>8</v>
      </c>
      <c r="B2" s="3">
        <v>0.01</v>
      </c>
      <c r="C2" s="5">
        <v>5</v>
      </c>
      <c r="D2" s="5">
        <f>B2*C2</f>
        <v>0.05</v>
      </c>
    </row>
    <row r="3" spans="1:10" x14ac:dyDescent="0.25">
      <c r="A3" s="3" t="s">
        <v>14</v>
      </c>
      <c r="B3" s="3">
        <v>1.4999999999999999E-2</v>
      </c>
      <c r="C3" s="5">
        <f>SQRT((5*TAN(RADIANS(45))^2+5^2))</f>
        <v>5.4772255750516612</v>
      </c>
      <c r="D3" s="5">
        <f t="shared" ref="D3:D4" si="0">B3*C3</f>
        <v>8.2158383625774919E-2</v>
      </c>
    </row>
    <row r="4" spans="1:10" x14ac:dyDescent="0.25">
      <c r="A4" s="3" t="s">
        <v>13</v>
      </c>
      <c r="B4" s="3">
        <v>2.5000000000000001E-2</v>
      </c>
      <c r="C4" s="5">
        <f>SQRT((5*TAN(RADIANS(60)))^2+5^2)</f>
        <v>9.9999999999999982</v>
      </c>
      <c r="D4" s="5">
        <f t="shared" si="0"/>
        <v>0.24999999999999997</v>
      </c>
    </row>
    <row r="5" spans="1:10" x14ac:dyDescent="0.25">
      <c r="C5" s="5"/>
      <c r="D5" s="5">
        <f>SUM(D2:D4)</f>
        <v>0.38215838362577492</v>
      </c>
    </row>
    <row r="6" spans="1:10" x14ac:dyDescent="0.25">
      <c r="A6" s="3" t="s">
        <v>19</v>
      </c>
      <c r="B6" s="3">
        <v>140</v>
      </c>
    </row>
    <row r="7" spans="1:10" x14ac:dyDescent="0.25">
      <c r="A7" s="3" t="s">
        <v>18</v>
      </c>
      <c r="B7" s="3">
        <v>1</v>
      </c>
    </row>
    <row r="9" spans="1:10" x14ac:dyDescent="0.25">
      <c r="A9" s="12" t="s">
        <v>47</v>
      </c>
      <c r="B9" s="35">
        <v>0</v>
      </c>
      <c r="C9" s="35">
        <v>5.0000000000000001E-3</v>
      </c>
      <c r="D9" s="35">
        <v>0.01</v>
      </c>
      <c r="E9" s="35">
        <v>1.4999999999999999E-2</v>
      </c>
      <c r="F9" s="35">
        <v>0.02</v>
      </c>
      <c r="G9" s="35">
        <v>2.5000000000000001E-2</v>
      </c>
      <c r="H9" s="35">
        <v>0.03</v>
      </c>
      <c r="I9" s="35">
        <v>3.5000000000000003E-2</v>
      </c>
      <c r="J9" s="35">
        <v>0.04</v>
      </c>
    </row>
    <row r="10" spans="1:10" x14ac:dyDescent="0.25">
      <c r="A10" s="12" t="s">
        <v>8</v>
      </c>
      <c r="B10" s="40">
        <v>1000</v>
      </c>
      <c r="C10" s="40">
        <v>868.12</v>
      </c>
      <c r="D10" s="40">
        <v>793.78</v>
      </c>
      <c r="E10" s="40">
        <v>746.07</v>
      </c>
      <c r="F10" s="40">
        <v>712.86</v>
      </c>
      <c r="G10" s="40">
        <v>688.4</v>
      </c>
      <c r="H10" s="40">
        <v>669.64</v>
      </c>
      <c r="I10" s="40">
        <v>654.79999999999995</v>
      </c>
      <c r="J10" s="40">
        <v>642.76</v>
      </c>
    </row>
    <row r="11" spans="1:10" x14ac:dyDescent="0.25">
      <c r="A11" s="12" t="s">
        <v>14</v>
      </c>
      <c r="B11" s="40">
        <v>-1414.21</v>
      </c>
      <c r="C11" s="40">
        <v>-972.94</v>
      </c>
      <c r="D11" s="40">
        <v>-724.2</v>
      </c>
      <c r="E11" s="40">
        <v>-564.55999999999995</v>
      </c>
      <c r="F11" s="40">
        <v>-453.42</v>
      </c>
      <c r="G11" s="40">
        <v>-371.59</v>
      </c>
      <c r="H11" s="40">
        <v>-308.82</v>
      </c>
      <c r="I11" s="40">
        <v>-259.14999999999998</v>
      </c>
      <c r="J11" s="40">
        <v>-218.87</v>
      </c>
    </row>
    <row r="12" spans="1:10" x14ac:dyDescent="0.25">
      <c r="A12" s="12" t="s">
        <v>13</v>
      </c>
      <c r="B12" s="40"/>
      <c r="C12" s="40">
        <v>-360.3</v>
      </c>
      <c r="D12" s="40">
        <v>-563.39</v>
      </c>
      <c r="E12" s="40">
        <v>-693.74</v>
      </c>
      <c r="F12" s="40">
        <v>-784.49</v>
      </c>
      <c r="G12" s="40">
        <v>-851.3</v>
      </c>
      <c r="H12" s="40">
        <v>-902.55</v>
      </c>
      <c r="I12" s="40">
        <v>-943.1</v>
      </c>
      <c r="J12" s="40">
        <v>-975.99</v>
      </c>
    </row>
    <row r="13" spans="1:10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</row>
    <row r="14" spans="1:10" x14ac:dyDescent="0.25">
      <c r="A14" s="12" t="s">
        <v>49</v>
      </c>
      <c r="B14" s="35">
        <v>0</v>
      </c>
      <c r="C14" s="35">
        <v>5.0000000000000001E-3</v>
      </c>
      <c r="D14" s="35">
        <v>0.01</v>
      </c>
      <c r="E14" s="35">
        <v>1.4999999999999999E-2</v>
      </c>
      <c r="F14" s="35">
        <v>0.02</v>
      </c>
      <c r="G14" s="35">
        <v>2.5000000000000001E-2</v>
      </c>
      <c r="H14" s="35">
        <v>0.03</v>
      </c>
      <c r="I14" s="35">
        <v>3.5000000000000003E-2</v>
      </c>
      <c r="J14" s="35">
        <v>0.04</v>
      </c>
    </row>
    <row r="15" spans="1:10" x14ac:dyDescent="0.25">
      <c r="A15" s="12" t="s">
        <v>8</v>
      </c>
      <c r="B15" s="35">
        <f>B10/$B2/1000000</f>
        <v>0.1</v>
      </c>
      <c r="C15" s="35">
        <f t="shared" ref="C15:J15" si="1">C10/$B2/1000000</f>
        <v>8.6812E-2</v>
      </c>
      <c r="D15" s="35">
        <f t="shared" si="1"/>
        <v>7.9378000000000004E-2</v>
      </c>
      <c r="E15" s="35">
        <f t="shared" si="1"/>
        <v>7.4607000000000007E-2</v>
      </c>
      <c r="F15" s="35">
        <f t="shared" si="1"/>
        <v>7.1286000000000002E-2</v>
      </c>
      <c r="G15" s="35">
        <f t="shared" si="1"/>
        <v>6.8839999999999998E-2</v>
      </c>
      <c r="H15" s="35">
        <f t="shared" si="1"/>
        <v>6.6963999999999996E-2</v>
      </c>
      <c r="I15" s="35">
        <f t="shared" si="1"/>
        <v>6.5479999999999997E-2</v>
      </c>
      <c r="J15" s="35">
        <f t="shared" si="1"/>
        <v>6.4276E-2</v>
      </c>
    </row>
    <row r="16" spans="1:10" x14ac:dyDescent="0.25">
      <c r="A16" s="12" t="s">
        <v>14</v>
      </c>
      <c r="B16" s="35">
        <f>B11/$B3/1000000</f>
        <v>-9.4280666666666665E-2</v>
      </c>
      <c r="C16" s="35">
        <f t="shared" ref="C16:J16" si="2">C11/$B3/1000000</f>
        <v>-6.4862666666666666E-2</v>
      </c>
      <c r="D16" s="35">
        <f t="shared" si="2"/>
        <v>-4.828000000000001E-2</v>
      </c>
      <c r="E16" s="35">
        <f t="shared" si="2"/>
        <v>-3.7637333333333328E-2</v>
      </c>
      <c r="F16" s="35">
        <f t="shared" si="2"/>
        <v>-3.0228000000000005E-2</v>
      </c>
      <c r="G16" s="35">
        <f t="shared" si="2"/>
        <v>-2.4772666666666665E-2</v>
      </c>
      <c r="H16" s="35">
        <f t="shared" si="2"/>
        <v>-2.0587999999999999E-2</v>
      </c>
      <c r="I16" s="35">
        <f t="shared" si="2"/>
        <v>-1.7276666666666666E-2</v>
      </c>
      <c r="J16" s="35">
        <f t="shared" si="2"/>
        <v>-1.4591333333333335E-2</v>
      </c>
    </row>
    <row r="17" spans="1:10" x14ac:dyDescent="0.25">
      <c r="A17" s="12" t="s">
        <v>13</v>
      </c>
      <c r="B17" s="40"/>
      <c r="C17" s="35">
        <f>C12/C14/1000000</f>
        <v>-7.2059999999999999E-2</v>
      </c>
      <c r="D17" s="35">
        <f t="shared" ref="D17:J17" si="3">D12/D14/1000000</f>
        <v>-5.6339E-2</v>
      </c>
      <c r="E17" s="35">
        <f t="shared" si="3"/>
        <v>-4.6249333333333337E-2</v>
      </c>
      <c r="F17" s="35">
        <f t="shared" si="3"/>
        <v>-3.9224500000000002E-2</v>
      </c>
      <c r="G17" s="35">
        <f t="shared" si="3"/>
        <v>-3.4051999999999992E-2</v>
      </c>
      <c r="H17" s="35">
        <f t="shared" si="3"/>
        <v>-3.0085000000000001E-2</v>
      </c>
      <c r="I17" s="35">
        <f t="shared" si="3"/>
        <v>-2.6945714285714281E-2</v>
      </c>
      <c r="J17" s="35">
        <f t="shared" si="3"/>
        <v>-2.4399750000000001E-2</v>
      </c>
    </row>
    <row r="18" spans="1:10" x14ac:dyDescent="0.25">
      <c r="A18" s="12" t="s">
        <v>20</v>
      </c>
      <c r="B18" s="40">
        <f>$B$6/ABS(MAX(B15:B17))</f>
        <v>1400</v>
      </c>
      <c r="C18" s="40">
        <f>$B$6/ABS(MAX(C15:C17))</f>
        <v>1612.6802746164124</v>
      </c>
      <c r="D18" s="40">
        <f>$B$6/ABS(MAX(D15:D17))</f>
        <v>1763.7128675451636</v>
      </c>
      <c r="E18" s="40">
        <f>$B$6/ABS(MAX(E15:E17))</f>
        <v>1876.4995241733347</v>
      </c>
      <c r="F18" s="40">
        <f>$B$6/ABS(MAX(F15:F17))</f>
        <v>1963.9199842886401</v>
      </c>
      <c r="G18" s="40">
        <f>$B$6/ABS(MAX(G15:G17))</f>
        <v>2033.7013364323068</v>
      </c>
      <c r="H18" s="40">
        <f>$B$6/ABS(MAX(H15:H17))</f>
        <v>2090.6755868825044</v>
      </c>
      <c r="I18" s="40">
        <f>$B$6/ABS(MAX(I15:I17))</f>
        <v>2138.0574221136226</v>
      </c>
      <c r="J18" s="40">
        <f>$B$6/ABS(MAX(J15:J17))</f>
        <v>2178.106913933661</v>
      </c>
    </row>
    <row r="19" spans="1:10" x14ac:dyDescent="0.25">
      <c r="A19" s="12" t="s">
        <v>21</v>
      </c>
      <c r="B19" s="13">
        <f>B18/($D$2+$D$3+B$9)/1000</f>
        <v>10.593349900255268</v>
      </c>
      <c r="C19" s="13">
        <f t="shared" ref="C19:J19" si="4">C18/($D$2+$D$3+C$9)/1000</f>
        <v>11.757795856040957</v>
      </c>
      <c r="D19" s="13">
        <f t="shared" si="4"/>
        <v>12.406675023740087</v>
      </c>
      <c r="E19" s="13">
        <f t="shared" si="4"/>
        <v>12.751563845287194</v>
      </c>
      <c r="F19" s="13">
        <f t="shared" si="4"/>
        <v>12.907077069895747</v>
      </c>
      <c r="G19" s="13">
        <f t="shared" si="4"/>
        <v>12.940457196829859</v>
      </c>
      <c r="H19" s="13">
        <f t="shared" si="4"/>
        <v>12.892799867241607</v>
      </c>
      <c r="I19" s="13">
        <f t="shared" si="4"/>
        <v>12.790608378340083</v>
      </c>
      <c r="J19" s="13">
        <f t="shared" si="4"/>
        <v>12.651762104529674</v>
      </c>
    </row>
    <row r="20" spans="1:10" x14ac:dyDescent="0.25">
      <c r="B20" s="6"/>
      <c r="C20" s="6"/>
      <c r="D20" s="6"/>
      <c r="E20" s="6"/>
      <c r="F20" s="6"/>
      <c r="G20" s="6"/>
      <c r="H20" s="6"/>
      <c r="I20" s="6"/>
      <c r="J20" s="6"/>
    </row>
    <row r="24" spans="1:10" hidden="1" x14ac:dyDescent="0.25">
      <c r="A24" s="3">
        <v>0</v>
      </c>
    </row>
    <row r="25" spans="1:10" hidden="1" x14ac:dyDescent="0.25">
      <c r="A25" s="3">
        <v>5.0000000000000001E-3</v>
      </c>
    </row>
    <row r="26" spans="1:10" hidden="1" x14ac:dyDescent="0.25">
      <c r="A26" s="3">
        <v>0.01</v>
      </c>
    </row>
    <row r="27" spans="1:10" hidden="1" x14ac:dyDescent="0.25">
      <c r="A27" s="3">
        <v>1.4999999999999999E-2</v>
      </c>
    </row>
    <row r="28" spans="1:10" hidden="1" x14ac:dyDescent="0.25">
      <c r="A28" s="3">
        <v>0.02</v>
      </c>
    </row>
    <row r="29" spans="1:10" hidden="1" x14ac:dyDescent="0.25">
      <c r="A29" s="3">
        <v>2.5000000000000001E-2</v>
      </c>
    </row>
    <row r="30" spans="1:10" hidden="1" x14ac:dyDescent="0.25">
      <c r="A30" s="3">
        <v>0.03</v>
      </c>
    </row>
    <row r="31" spans="1:10" hidden="1" x14ac:dyDescent="0.25">
      <c r="A31" s="3">
        <v>3.5000000000000003E-2</v>
      </c>
    </row>
    <row r="32" spans="1:10" hidden="1" x14ac:dyDescent="0.25">
      <c r="A32" s="3">
        <v>0.04</v>
      </c>
    </row>
  </sheetData>
  <dataValidations count="1">
    <dataValidation type="list" allowBlank="1" showInputMessage="1" showErrorMessage="1" sqref="B4" xr:uid="{3EC90D31-DC55-4E2F-B6C1-271A2B5AC9BB}">
      <formula1>$A$24:$A$32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A2" sqref="A2:F5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</row>
    <row r="2" spans="1:8" x14ac:dyDescent="0.25">
      <c r="A2" s="1">
        <v>0</v>
      </c>
      <c r="B2" s="1">
        <f>TAN(RADIANS(60))*5</f>
        <v>8.6602540378443837</v>
      </c>
      <c r="C2" s="1">
        <v>1</v>
      </c>
      <c r="D2" s="1">
        <v>1</v>
      </c>
    </row>
    <row r="3" spans="1:8" x14ac:dyDescent="0.25">
      <c r="A3" s="1">
        <v>5</v>
      </c>
      <c r="B3" s="1">
        <f>TAN(RADIANS(60))*5</f>
        <v>8.6602540378443837</v>
      </c>
      <c r="F3" s="1">
        <f>-auxiliar!B7*1000</f>
        <v>-1000</v>
      </c>
    </row>
    <row r="4" spans="1:8" x14ac:dyDescent="0.25">
      <c r="A4" s="1">
        <v>0</v>
      </c>
      <c r="B4" s="1">
        <f>TAN(RADIANS(60))*5-TAN(RADIANS(45))*5</f>
        <v>3.6602540378443846</v>
      </c>
      <c r="C4" s="1">
        <v>1</v>
      </c>
      <c r="D4" s="1">
        <v>1</v>
      </c>
    </row>
    <row r="5" spans="1:8" x14ac:dyDescent="0.25">
      <c r="A5" s="1">
        <v>0</v>
      </c>
      <c r="B5" s="2">
        <v>0</v>
      </c>
      <c r="C5" s="1">
        <v>1</v>
      </c>
      <c r="D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A4F9-4A09-4B43-A4D8-AADF7A827282}">
  <dimension ref="A1:D4"/>
  <sheetViews>
    <sheetView workbookViewId="0">
      <selection activeCell="A2" sqref="A2:D4"/>
    </sheetView>
  </sheetViews>
  <sheetFormatPr defaultRowHeight="15" x14ac:dyDescent="0.25"/>
  <cols>
    <col min="1" max="16384" width="9.140625" style="3"/>
  </cols>
  <sheetData>
    <row r="1" spans="1:4" x14ac:dyDescent="0.25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25">
      <c r="A2" s="3">
        <v>1</v>
      </c>
      <c r="B2" s="3">
        <v>2</v>
      </c>
      <c r="C2" s="3">
        <f>auxiliar!B2</f>
        <v>0.01</v>
      </c>
      <c r="D2" s="4">
        <v>200000000000</v>
      </c>
    </row>
    <row r="3" spans="1:4" x14ac:dyDescent="0.25">
      <c r="A3" s="3">
        <v>2</v>
      </c>
      <c r="B3" s="3">
        <v>3</v>
      </c>
      <c r="C3" s="3">
        <f>auxiliar!B3</f>
        <v>1.4999999999999999E-2</v>
      </c>
      <c r="D3" s="4">
        <v>200000000000</v>
      </c>
    </row>
    <row r="4" spans="1:4" x14ac:dyDescent="0.25">
      <c r="A4" s="3">
        <v>2</v>
      </c>
      <c r="B4" s="3">
        <v>4</v>
      </c>
      <c r="C4" s="3">
        <f>auxiliar!B4</f>
        <v>2.5000000000000001E-2</v>
      </c>
      <c r="D4" s="4">
        <v>200000000000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Desenvolvimento</vt:lpstr>
      <vt:lpstr>auxiliar</vt:lpstr>
      <vt:lpstr>Nós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2021-04-13T00:43:36Z</dcterms:modified>
</cp:coreProperties>
</file>