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420\Desktop\"/>
    </mc:Choice>
  </mc:AlternateContent>
  <bookViews>
    <workbookView xWindow="0" yWindow="0" windowWidth="24000" windowHeight="10425"/>
  </bookViews>
  <sheets>
    <sheet name="Data Analyst Assessment" sheetId="6" r:id="rId1"/>
  </sheets>
  <definedNames>
    <definedName name="_xlnm._FilterDatabase" localSheetId="0" hidden="1">'Data Analyst Assessment'!$F$3:$F$108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6" l="1"/>
  <c r="Q14" i="6"/>
  <c r="Q13" i="6"/>
  <c r="Q12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4" i="6"/>
  <c r="Q8" i="6"/>
  <c r="Q7" i="6"/>
  <c r="Q6" i="6"/>
  <c r="Q5" i="6"/>
  <c r="Q4" i="6"/>
  <c r="B108" i="6" l="1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<sst xmlns="http://schemas.openxmlformats.org/spreadsheetml/2006/main" count="585" uniqueCount="121">
  <si>
    <t>Table 1: Donut Sales</t>
  </si>
  <si>
    <t>Question 6</t>
  </si>
  <si>
    <t>Question 7</t>
  </si>
  <si>
    <t>Question 12</t>
  </si>
  <si>
    <t>Question 13</t>
  </si>
  <si>
    <t>Question 8</t>
  </si>
  <si>
    <t>Referring to Table 1: Donut Sales, Use formulas (if possible) to answer the following questions</t>
  </si>
  <si>
    <t>Table 2</t>
  </si>
  <si>
    <t>Question 17</t>
  </si>
  <si>
    <t>Use table 2 to answer the following questions</t>
  </si>
  <si>
    <t>Date</t>
  </si>
  <si>
    <t>Year</t>
  </si>
  <si>
    <t>Month</t>
  </si>
  <si>
    <t>Day of Week</t>
  </si>
  <si>
    <t>Donut Product</t>
  </si>
  <si>
    <t>Sales Region</t>
  </si>
  <si>
    <t>SalesRep</t>
  </si>
  <si>
    <t>Customer</t>
  </si>
  <si>
    <t>Customer Satisfaction Rating</t>
  </si>
  <si>
    <t>Customer Satisfaction Description</t>
  </si>
  <si>
    <t>Units</t>
  </si>
  <si>
    <t>Sales</t>
  </si>
  <si>
    <t>Average Sale Price</t>
  </si>
  <si>
    <t>Question Set 1</t>
  </si>
  <si>
    <t>Answer</t>
  </si>
  <si>
    <t>Weather in year</t>
  </si>
  <si>
    <t>Value</t>
  </si>
  <si>
    <t>Year/ Year Growth</t>
  </si>
  <si>
    <t>Question Set 3</t>
  </si>
  <si>
    <t>Boston cream</t>
  </si>
  <si>
    <t>West</t>
  </si>
  <si>
    <t>Olive</t>
  </si>
  <si>
    <t>FRED</t>
  </si>
  <si>
    <t>How many donuts were sold?</t>
  </si>
  <si>
    <t>Hot</t>
  </si>
  <si>
    <t>n/a</t>
  </si>
  <si>
    <t>In the column 'Year/ Year Growth' add a formula that calculates the percent change % from the previous year</t>
  </si>
  <si>
    <t>xxxxxxxxxxxxxxx</t>
  </si>
  <si>
    <t>fill all cells highlighted in blue in the table</t>
  </si>
  <si>
    <t>Central</t>
  </si>
  <si>
    <t>Gael</t>
  </si>
  <si>
    <t>FM</t>
  </si>
  <si>
    <t>What were the total sales? (in £)</t>
  </si>
  <si>
    <t>Question 18</t>
  </si>
  <si>
    <t>Insert a chart in the space below which includes: 1) the year on the x-axis 2) the values on the y-axis (primary axis) and 3) the y/y growth on the secondary y-axis. Use data from 1982 onwards.</t>
  </si>
  <si>
    <t>add chart in space below</t>
  </si>
  <si>
    <t>Apple</t>
  </si>
  <si>
    <t>South</t>
  </si>
  <si>
    <t>Fleur</t>
  </si>
  <si>
    <t>PCC</t>
  </si>
  <si>
    <t>What was the average sale price? (in £)</t>
  </si>
  <si>
    <t>Bonus</t>
  </si>
  <si>
    <t>What is the sum of values in years where the year is an odd number, and the weather was hot? (if needed, can add work in other columns)</t>
  </si>
  <si>
    <t>Old fashion</t>
  </si>
  <si>
    <t>T</t>
  </si>
  <si>
    <t>What is the minimum value in column K ?</t>
  </si>
  <si>
    <t>AST</t>
  </si>
  <si>
    <t>What is the maximum value in column L ?</t>
  </si>
  <si>
    <t>Chocolate</t>
  </si>
  <si>
    <t>East</t>
  </si>
  <si>
    <t>Solange</t>
  </si>
  <si>
    <t>ET</t>
  </si>
  <si>
    <t>In column C write a formula which uses column A to return the Month (can be represented as number)</t>
  </si>
  <si>
    <t>PSA</t>
  </si>
  <si>
    <t>In column D write a formula which returns the day of week (can be a number 1-7)</t>
  </si>
  <si>
    <t>Francois</t>
  </si>
  <si>
    <t>HHH</t>
  </si>
  <si>
    <t>In column M write a formula which calculates that average sale price for each row</t>
  </si>
  <si>
    <t>Cold</t>
  </si>
  <si>
    <t>ITTW</t>
  </si>
  <si>
    <t>How many Apple donuts were sold (units)?</t>
  </si>
  <si>
    <t>Jelly</t>
  </si>
  <si>
    <t>HII</t>
  </si>
  <si>
    <t>What were the total sales of Jelly donuts? (In £)</t>
  </si>
  <si>
    <t>Severin</t>
  </si>
  <si>
    <t>How many Apple donuts did Fleur sell ?</t>
  </si>
  <si>
    <t>SFWK</t>
  </si>
  <si>
    <t>How many rows are in the table (excluding header row) ?</t>
  </si>
  <si>
    <t>YTR</t>
  </si>
  <si>
    <t>WT</t>
  </si>
  <si>
    <t xml:space="preserve">A questionaire was sent to all customers at the end of the month with the following results. Most customers responded but some did not. </t>
  </si>
  <si>
    <t>Medium</t>
  </si>
  <si>
    <t>WSD</t>
  </si>
  <si>
    <t xml:space="preserve">Add this information to the main table (table 1) in columns I and J (if possible, use formula). </t>
  </si>
  <si>
    <t>KBTB</t>
  </si>
  <si>
    <t>Not all customers responded to the survey. If there is not a rating from a customer, show "no rating" in the table 1 for that customer</t>
  </si>
  <si>
    <t>ITW</t>
  </si>
  <si>
    <t>Customer Name</t>
  </si>
  <si>
    <t>Very Satisfied</t>
  </si>
  <si>
    <t>Dissatisfied</t>
  </si>
  <si>
    <t>DFGH</t>
  </si>
  <si>
    <t>QT</t>
  </si>
  <si>
    <t>Satisfied</t>
  </si>
  <si>
    <t>TTT</t>
  </si>
  <si>
    <t>DFR</t>
  </si>
  <si>
    <t>AA</t>
  </si>
  <si>
    <t>LOP</t>
  </si>
  <si>
    <t>JAQ</t>
  </si>
  <si>
    <t>PLOT</t>
  </si>
  <si>
    <t>KPSA</t>
  </si>
  <si>
    <t>TRU</t>
  </si>
  <si>
    <t>ZAT</t>
  </si>
  <si>
    <t>EPP</t>
  </si>
  <si>
    <t>MNGD</t>
  </si>
  <si>
    <t>MBG</t>
  </si>
  <si>
    <t>BBT</t>
  </si>
  <si>
    <t>Question Set 2</t>
  </si>
  <si>
    <t>Question 14</t>
  </si>
  <si>
    <t xml:space="preserve">Create a pivot table in a new tab and title the tab 'pvt 1' </t>
  </si>
  <si>
    <t>a) show how many donuts were sold per day (units)- which day had the most unit sales ?</t>
  </si>
  <si>
    <t>b) from the pivot chart create a pivot table with the date on the x-axis and unit sales on the y-axis</t>
  </si>
  <si>
    <t>xxxxxxxxxxxxxxxx</t>
  </si>
  <si>
    <t>Question 15</t>
  </si>
  <si>
    <t>Create a new pivot table in a new tab and title the tab 'pvt 2'</t>
  </si>
  <si>
    <t>a) create a pivot table and pivot chart which shows how many of each donut type was sold by each salesperson</t>
  </si>
  <si>
    <t>xxxxxxxxxxxxxxxxx</t>
  </si>
  <si>
    <t>Question 16</t>
  </si>
  <si>
    <t>Create a new pivot table in a new tab and title 'pvt 3'</t>
  </si>
  <si>
    <t>Answer (no more than three sentences)</t>
  </si>
  <si>
    <t>a) is there a relationship between the type of donut a customer purchased and the satisfaction rating they gave? Do you think the type of donut they purchased influenced their satisfation rating?</t>
  </si>
  <si>
    <t>b) do you think the survey of customer satisfaction is a representative sample (is representative of actual customer sentiment)? (more than one answer accectable)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</si>
</sst>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_);[Red]\(&quot;$&quot;#,##0.00\)"/>
    <numFmt numFmtId="165" formatCode="m/d/yy"/>
    <numFmt numFmtId="166" formatCode="_-[$£-809]* #,##0.00_-;\-[$£-809]* #,##0.00_-;_-[$£-809]* &quot;-&quot;??_-;_-@_-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65" fontId="0" fillId="0" borderId="1" xfId="0" applyNumberFormat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4" fillId="0" borderId="0" xfId="0" applyFont="1"/>
    <xf numFmtId="0" fontId="0" fillId="0" borderId="1" xfId="0" applyFill="1" applyBorder="1"/>
    <xf numFmtId="167" fontId="0" fillId="3" borderId="1" xfId="2" applyNumberFormat="1" applyFont="1" applyFill="1" applyBorder="1"/>
    <xf numFmtId="164" fontId="0" fillId="3" borderId="1" xfId="0" applyNumberFormat="1" applyFill="1" applyBorder="1"/>
    <xf numFmtId="0" fontId="0" fillId="0" borderId="0" xfId="0" applyAlignment="1">
      <alignment horizontal="center" wrapText="1"/>
    </xf>
    <xf numFmtId="0" fontId="2" fillId="4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9" fontId="0" fillId="3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4" borderId="0" xfId="0" applyFont="1" applyFill="1"/>
    <xf numFmtId="0" fontId="2" fillId="0" borderId="1" xfId="0" applyFont="1" applyBorder="1"/>
    <xf numFmtId="0" fontId="3" fillId="5" borderId="1" xfId="0" applyFont="1" applyFill="1" applyBorder="1" applyAlignment="1">
      <alignment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left" wrapText="1"/>
    </xf>
    <xf numFmtId="0" fontId="0" fillId="0" borderId="2" xfId="0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108"/>
  <sheetViews>
    <sheetView tabSelected="1" topLeftCell="K29" zoomScale="85" zoomScaleNormal="85" workbookViewId="0">
      <selection activeCell="I4" sqref="I4"/>
    </sheetView>
  </sheetViews>
  <sheetFormatPr defaultColWidth="8.85546875" defaultRowHeight="15" x14ac:dyDescent="0.25"/>
  <cols>
    <col min="1" max="1" width="7.7109375" bestFit="1" customWidth="1"/>
    <col min="2" max="2" width="7.7109375" customWidth="1"/>
    <col min="3" max="3" width="11.42578125" customWidth="1"/>
    <col min="4" max="4" width="12.28515625" bestFit="1" customWidth="1"/>
    <col min="5" max="5" width="18.42578125" customWidth="1"/>
    <col min="6" max="6" width="12.140625" customWidth="1"/>
    <col min="7" max="7" width="12.42578125" customWidth="1"/>
    <col min="8" max="8" width="9.42578125" bestFit="1" customWidth="1"/>
    <col min="9" max="10" width="13.7109375" customWidth="1"/>
    <col min="11" max="11" width="11.28515625" customWidth="1"/>
    <col min="12" max="12" width="10.42578125" bestFit="1" customWidth="1"/>
    <col min="13" max="14" width="17.28515625" customWidth="1"/>
    <col min="15" max="15" width="12.140625" bestFit="1" customWidth="1"/>
    <col min="16" max="16" width="109.140625" customWidth="1"/>
    <col min="17" max="17" width="19.42578125" customWidth="1"/>
    <col min="18" max="18" width="33.42578125" customWidth="1"/>
    <col min="19" max="19" width="9.28515625" customWidth="1"/>
    <col min="20" max="20" width="20.42578125" bestFit="1" customWidth="1"/>
    <col min="21" max="21" width="17" customWidth="1"/>
    <col min="22" max="22" width="8.28515625" customWidth="1"/>
    <col min="23" max="23" width="17.42578125" customWidth="1"/>
    <col min="24" max="24" width="2.28515625" customWidth="1"/>
    <col min="25" max="25" width="15.85546875" customWidth="1"/>
    <col min="26" max="26" width="99.85546875" customWidth="1"/>
    <col min="27" max="27" width="14.42578125" customWidth="1"/>
    <col min="28" max="30" width="9.42578125" customWidth="1"/>
    <col min="31" max="31" width="29.28515625" customWidth="1"/>
    <col min="32" max="42" width="9.42578125" customWidth="1"/>
  </cols>
  <sheetData>
    <row r="1" spans="1:28" x14ac:dyDescent="0.25">
      <c r="A1" s="10" t="s">
        <v>0</v>
      </c>
    </row>
    <row r="2" spans="1:28" ht="14.25" customHeight="1" x14ac:dyDescent="0.25">
      <c r="C2" s="29" t="s">
        <v>1</v>
      </c>
      <c r="D2" s="29" t="s">
        <v>2</v>
      </c>
      <c r="E2" s="30"/>
      <c r="F2" s="30"/>
      <c r="G2" s="30"/>
      <c r="H2" s="30"/>
      <c r="I2" s="29" t="s">
        <v>3</v>
      </c>
      <c r="J2" s="29" t="s">
        <v>4</v>
      </c>
      <c r="K2" s="30"/>
      <c r="L2" s="30"/>
      <c r="M2" s="29" t="s">
        <v>5</v>
      </c>
      <c r="P2" s="22" t="s">
        <v>6</v>
      </c>
      <c r="Q2" s="26"/>
      <c r="T2" s="10" t="s">
        <v>7</v>
      </c>
      <c r="W2" s="29" t="s">
        <v>8</v>
      </c>
      <c r="Y2" s="21" t="s">
        <v>9</v>
      </c>
      <c r="Z2" s="25"/>
      <c r="AA2" s="26"/>
    </row>
    <row r="3" spans="1:28" ht="4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2" t="s">
        <v>18</v>
      </c>
      <c r="J3" s="2" t="s">
        <v>19</v>
      </c>
      <c r="K3" s="1" t="s">
        <v>20</v>
      </c>
      <c r="L3" s="1" t="s">
        <v>21</v>
      </c>
      <c r="M3" s="2" t="s">
        <v>22</v>
      </c>
      <c r="P3" s="24" t="s">
        <v>23</v>
      </c>
      <c r="Q3" s="24" t="s">
        <v>24</v>
      </c>
      <c r="T3" s="16" t="s">
        <v>11</v>
      </c>
      <c r="U3" s="16" t="s">
        <v>25</v>
      </c>
      <c r="V3" s="16" t="s">
        <v>26</v>
      </c>
      <c r="W3" s="17" t="s">
        <v>27</v>
      </c>
      <c r="Z3" s="24" t="s">
        <v>28</v>
      </c>
      <c r="AA3" s="24" t="s">
        <v>24</v>
      </c>
    </row>
    <row r="4" spans="1:28" x14ac:dyDescent="0.25">
      <c r="A4" s="3">
        <v>40569</v>
      </c>
      <c r="B4" s="4">
        <f>YEAR(A4)</f>
        <v>2011</v>
      </c>
      <c r="C4" s="5">
        <f>MONTH(A4)</f>
        <v>1</v>
      </c>
      <c r="D4" s="5">
        <f>DAY(A4)</f>
        <v>26</v>
      </c>
      <c r="E4" s="6" t="s">
        <v>29</v>
      </c>
      <c r="F4" s="6" t="s">
        <v>30</v>
      </c>
      <c r="G4" s="6" t="s">
        <v>31</v>
      </c>
      <c r="H4" s="6" t="s">
        <v>32</v>
      </c>
      <c r="I4" s="7"/>
      <c r="J4" s="7"/>
      <c r="K4" s="6">
        <v>1220</v>
      </c>
      <c r="L4" s="8">
        <v>1342</v>
      </c>
      <c r="M4" s="9">
        <f>L4/K4</f>
        <v>1.1000000000000001</v>
      </c>
      <c r="O4" s="29">
        <v>1</v>
      </c>
      <c r="P4" s="6" t="s">
        <v>33</v>
      </c>
      <c r="Q4" s="12">
        <f>SUM(K4:K108)</f>
        <v>72020</v>
      </c>
      <c r="T4" s="6">
        <v>1980</v>
      </c>
      <c r="U4" s="6" t="s">
        <v>34</v>
      </c>
      <c r="V4" s="6">
        <v>176</v>
      </c>
      <c r="W4" s="18" t="s">
        <v>35</v>
      </c>
      <c r="Y4" s="31" t="s">
        <v>8</v>
      </c>
      <c r="Z4" s="19" t="s">
        <v>36</v>
      </c>
      <c r="AA4" s="6" t="s">
        <v>37</v>
      </c>
      <c r="AB4" t="s">
        <v>38</v>
      </c>
    </row>
    <row r="5" spans="1:28" ht="30" x14ac:dyDescent="0.25">
      <c r="A5" s="3">
        <v>40553</v>
      </c>
      <c r="B5" s="4">
        <f t="shared" ref="B5:B68" si="0">YEAR(A5)</f>
        <v>2011</v>
      </c>
      <c r="C5" s="5">
        <f t="shared" ref="C5:C68" si="1">MONTH(A5)</f>
        <v>1</v>
      </c>
      <c r="D5" s="5">
        <f t="shared" ref="D5:D68" si="2">DAY(A5)</f>
        <v>10</v>
      </c>
      <c r="E5" s="6" t="s">
        <v>29</v>
      </c>
      <c r="F5" s="6" t="s">
        <v>39</v>
      </c>
      <c r="G5" s="6" t="s">
        <v>40</v>
      </c>
      <c r="H5" s="6" t="s">
        <v>41</v>
      </c>
      <c r="I5" s="7"/>
      <c r="J5" s="7"/>
      <c r="K5" s="6">
        <v>140</v>
      </c>
      <c r="L5" s="8">
        <v>154</v>
      </c>
      <c r="M5" s="9">
        <f t="shared" ref="M5:M68" si="3">L5/K5</f>
        <v>1.1000000000000001</v>
      </c>
      <c r="O5" s="29">
        <v>2</v>
      </c>
      <c r="P5" s="6" t="s">
        <v>42</v>
      </c>
      <c r="Q5" s="13">
        <f>SUM(L4:L108)</f>
        <v>81499</v>
      </c>
      <c r="T5" s="6">
        <v>1981</v>
      </c>
      <c r="U5" s="6" t="s">
        <v>34</v>
      </c>
      <c r="V5" s="6">
        <v>180</v>
      </c>
      <c r="W5" s="20"/>
      <c r="Y5" s="31" t="s">
        <v>43</v>
      </c>
      <c r="Z5" s="19" t="s">
        <v>44</v>
      </c>
      <c r="AA5" s="6" t="s">
        <v>37</v>
      </c>
      <c r="AB5" s="28" t="s">
        <v>45</v>
      </c>
    </row>
    <row r="6" spans="1:28" ht="30" x14ac:dyDescent="0.25">
      <c r="A6" s="3">
        <v>40546</v>
      </c>
      <c r="B6" s="4">
        <f t="shared" si="0"/>
        <v>2011</v>
      </c>
      <c r="C6" s="5">
        <f t="shared" si="1"/>
        <v>1</v>
      </c>
      <c r="D6" s="5">
        <f t="shared" si="2"/>
        <v>3</v>
      </c>
      <c r="E6" s="6" t="s">
        <v>46</v>
      </c>
      <c r="F6" s="6" t="s">
        <v>47</v>
      </c>
      <c r="G6" s="6" t="s">
        <v>48</v>
      </c>
      <c r="H6" s="6" t="s">
        <v>49</v>
      </c>
      <c r="I6" s="7"/>
      <c r="J6" s="7"/>
      <c r="K6" s="6">
        <v>120</v>
      </c>
      <c r="L6" s="8">
        <v>114</v>
      </c>
      <c r="M6" s="9">
        <f t="shared" si="3"/>
        <v>0.95</v>
      </c>
      <c r="O6" s="29">
        <v>3</v>
      </c>
      <c r="P6" s="6" t="s">
        <v>50</v>
      </c>
      <c r="Q6" s="9">
        <f>AVERAGE(L4:L108)</f>
        <v>776.18095238095236</v>
      </c>
      <c r="T6" s="6">
        <v>1982</v>
      </c>
      <c r="U6" s="6" t="s">
        <v>34</v>
      </c>
      <c r="V6" s="6">
        <v>130</v>
      </c>
      <c r="W6" s="20"/>
      <c r="Y6" s="31" t="s">
        <v>51</v>
      </c>
      <c r="Z6" s="19" t="s">
        <v>52</v>
      </c>
      <c r="AA6" s="20"/>
    </row>
    <row r="7" spans="1:28" x14ac:dyDescent="0.25">
      <c r="A7" s="3">
        <v>40550</v>
      </c>
      <c r="B7" s="4">
        <f t="shared" si="0"/>
        <v>2011</v>
      </c>
      <c r="C7" s="5">
        <f t="shared" si="1"/>
        <v>1</v>
      </c>
      <c r="D7" s="5">
        <f t="shared" si="2"/>
        <v>7</v>
      </c>
      <c r="E7" s="6" t="s">
        <v>53</v>
      </c>
      <c r="F7" s="6" t="s">
        <v>30</v>
      </c>
      <c r="G7" s="6" t="s">
        <v>31</v>
      </c>
      <c r="H7" s="6" t="s">
        <v>54</v>
      </c>
      <c r="I7" s="7"/>
      <c r="J7" s="7"/>
      <c r="K7" s="6">
        <v>1220</v>
      </c>
      <c r="L7" s="8">
        <v>1281</v>
      </c>
      <c r="M7" s="9">
        <f t="shared" si="3"/>
        <v>1.05</v>
      </c>
      <c r="O7" s="29">
        <v>4</v>
      </c>
      <c r="P7" s="6" t="s">
        <v>55</v>
      </c>
      <c r="Q7" s="7">
        <f>MIN(K4:K108)</f>
        <v>120</v>
      </c>
      <c r="T7" s="6">
        <v>1983</v>
      </c>
      <c r="U7" s="6" t="s">
        <v>34</v>
      </c>
      <c r="V7" s="6">
        <v>151</v>
      </c>
      <c r="W7" s="20"/>
    </row>
    <row r="8" spans="1:28" x14ac:dyDescent="0.25">
      <c r="A8" s="3">
        <v>40561</v>
      </c>
      <c r="B8" s="4">
        <f t="shared" si="0"/>
        <v>2011</v>
      </c>
      <c r="C8" s="5">
        <f t="shared" si="1"/>
        <v>1</v>
      </c>
      <c r="D8" s="5">
        <f t="shared" si="2"/>
        <v>18</v>
      </c>
      <c r="E8" s="6" t="s">
        <v>46</v>
      </c>
      <c r="F8" s="6" t="s">
        <v>30</v>
      </c>
      <c r="G8" s="6" t="s">
        <v>48</v>
      </c>
      <c r="H8" s="6" t="s">
        <v>56</v>
      </c>
      <c r="I8" s="7"/>
      <c r="J8" s="7"/>
      <c r="K8" s="6">
        <v>160</v>
      </c>
      <c r="L8" s="8">
        <v>152</v>
      </c>
      <c r="M8" s="9">
        <f t="shared" si="3"/>
        <v>0.95</v>
      </c>
      <c r="O8" s="29">
        <v>5</v>
      </c>
      <c r="P8" s="6" t="s">
        <v>57</v>
      </c>
      <c r="Q8" s="9">
        <f>MAX(L4:L108)</f>
        <v>1755</v>
      </c>
      <c r="T8" s="6">
        <v>1984</v>
      </c>
      <c r="U8" s="6" t="s">
        <v>34</v>
      </c>
      <c r="V8" s="6">
        <v>114</v>
      </c>
      <c r="W8" s="20"/>
    </row>
    <row r="9" spans="1:28" x14ac:dyDescent="0.25">
      <c r="A9" s="3">
        <v>40563</v>
      </c>
      <c r="B9" s="4">
        <f t="shared" si="0"/>
        <v>2011</v>
      </c>
      <c r="C9" s="5">
        <f t="shared" si="1"/>
        <v>1</v>
      </c>
      <c r="D9" s="5">
        <f t="shared" si="2"/>
        <v>20</v>
      </c>
      <c r="E9" s="6" t="s">
        <v>58</v>
      </c>
      <c r="F9" s="6" t="s">
        <v>59</v>
      </c>
      <c r="G9" s="6" t="s">
        <v>60</v>
      </c>
      <c r="H9" s="6" t="s">
        <v>61</v>
      </c>
      <c r="I9" s="7"/>
      <c r="J9" s="7"/>
      <c r="K9" s="6">
        <v>1180</v>
      </c>
      <c r="L9" s="8">
        <v>1357</v>
      </c>
      <c r="M9" s="9">
        <f t="shared" si="3"/>
        <v>1.1499999999999999</v>
      </c>
      <c r="O9" s="29">
        <v>6</v>
      </c>
      <c r="P9" s="6" t="s">
        <v>62</v>
      </c>
      <c r="Q9" s="6" t="s">
        <v>37</v>
      </c>
      <c r="R9" t="s">
        <v>38</v>
      </c>
      <c r="T9" s="6">
        <v>1985</v>
      </c>
      <c r="U9" s="6" t="s">
        <v>34</v>
      </c>
      <c r="V9" s="6">
        <v>157</v>
      </c>
      <c r="W9" s="20"/>
    </row>
    <row r="10" spans="1:28" x14ac:dyDescent="0.25">
      <c r="A10" s="3">
        <v>40569</v>
      </c>
      <c r="B10" s="4">
        <f t="shared" si="0"/>
        <v>2011</v>
      </c>
      <c r="C10" s="5">
        <f t="shared" si="1"/>
        <v>1</v>
      </c>
      <c r="D10" s="5">
        <f t="shared" si="2"/>
        <v>26</v>
      </c>
      <c r="E10" s="6" t="s">
        <v>29</v>
      </c>
      <c r="F10" s="6" t="s">
        <v>39</v>
      </c>
      <c r="G10" s="6" t="s">
        <v>40</v>
      </c>
      <c r="H10" s="6" t="s">
        <v>63</v>
      </c>
      <c r="I10" s="7"/>
      <c r="J10" s="7"/>
      <c r="K10" s="6">
        <v>420</v>
      </c>
      <c r="L10" s="8">
        <v>462</v>
      </c>
      <c r="M10" s="9">
        <f t="shared" si="3"/>
        <v>1.1000000000000001</v>
      </c>
      <c r="O10" s="29">
        <v>7</v>
      </c>
      <c r="P10" s="6" t="s">
        <v>64</v>
      </c>
      <c r="Q10" s="6" t="s">
        <v>37</v>
      </c>
      <c r="R10" t="s">
        <v>38</v>
      </c>
      <c r="T10" s="6">
        <v>1986</v>
      </c>
      <c r="U10" s="6" t="s">
        <v>34</v>
      </c>
      <c r="V10" s="6">
        <v>177</v>
      </c>
      <c r="W10" s="20"/>
    </row>
    <row r="11" spans="1:28" x14ac:dyDescent="0.25">
      <c r="A11" s="3">
        <v>40550</v>
      </c>
      <c r="B11" s="4">
        <f t="shared" si="0"/>
        <v>2011</v>
      </c>
      <c r="C11" s="5">
        <f t="shared" si="1"/>
        <v>1</v>
      </c>
      <c r="D11" s="5">
        <f t="shared" si="2"/>
        <v>7</v>
      </c>
      <c r="E11" s="6" t="s">
        <v>58</v>
      </c>
      <c r="F11" s="6" t="s">
        <v>39</v>
      </c>
      <c r="G11" s="6" t="s">
        <v>65</v>
      </c>
      <c r="H11" s="6" t="s">
        <v>66</v>
      </c>
      <c r="I11" s="7"/>
      <c r="J11" s="7"/>
      <c r="K11" s="6">
        <v>240</v>
      </c>
      <c r="L11" s="8">
        <v>276</v>
      </c>
      <c r="M11" s="9">
        <f t="shared" si="3"/>
        <v>1.1499999999999999</v>
      </c>
      <c r="O11" s="29">
        <v>8</v>
      </c>
      <c r="P11" t="s">
        <v>67</v>
      </c>
      <c r="Q11" s="6" t="s">
        <v>37</v>
      </c>
      <c r="R11" t="s">
        <v>38</v>
      </c>
      <c r="T11" s="6">
        <v>1987</v>
      </c>
      <c r="U11" s="6" t="s">
        <v>68</v>
      </c>
      <c r="V11" s="6">
        <v>116</v>
      </c>
      <c r="W11" s="20"/>
    </row>
    <row r="12" spans="1:28" x14ac:dyDescent="0.25">
      <c r="A12" s="3">
        <v>40548</v>
      </c>
      <c r="B12" s="4">
        <f t="shared" si="0"/>
        <v>2011</v>
      </c>
      <c r="C12" s="5">
        <f t="shared" si="1"/>
        <v>1</v>
      </c>
      <c r="D12" s="5">
        <f t="shared" si="2"/>
        <v>5</v>
      </c>
      <c r="E12" s="6" t="s">
        <v>58</v>
      </c>
      <c r="F12" s="6" t="s">
        <v>30</v>
      </c>
      <c r="G12" s="6" t="s">
        <v>65</v>
      </c>
      <c r="H12" s="6" t="s">
        <v>69</v>
      </c>
      <c r="I12" s="7"/>
      <c r="J12" s="7"/>
      <c r="K12" s="6">
        <v>1200</v>
      </c>
      <c r="L12" s="8">
        <v>1380</v>
      </c>
      <c r="M12" s="9">
        <f t="shared" si="3"/>
        <v>1.1499999999999999</v>
      </c>
      <c r="O12" s="29">
        <v>9</v>
      </c>
      <c r="P12" s="6" t="s">
        <v>70</v>
      </c>
      <c r="Q12" s="12">
        <f>SUMIF(E4:E108, "Apple", K4:K108)</f>
        <v>15300</v>
      </c>
      <c r="T12" s="6">
        <v>1988</v>
      </c>
      <c r="U12" s="6" t="s">
        <v>68</v>
      </c>
      <c r="V12" s="6">
        <v>161</v>
      </c>
      <c r="W12" s="20"/>
    </row>
    <row r="13" spans="1:28" x14ac:dyDescent="0.25">
      <c r="A13" s="3">
        <v>40560</v>
      </c>
      <c r="B13" s="4">
        <f t="shared" si="0"/>
        <v>2011</v>
      </c>
      <c r="C13" s="5">
        <f t="shared" si="1"/>
        <v>1</v>
      </c>
      <c r="D13" s="5">
        <f t="shared" si="2"/>
        <v>17</v>
      </c>
      <c r="E13" s="6" t="s">
        <v>71</v>
      </c>
      <c r="F13" s="6" t="s">
        <v>59</v>
      </c>
      <c r="G13" s="6" t="s">
        <v>65</v>
      </c>
      <c r="H13" s="6" t="s">
        <v>72</v>
      </c>
      <c r="I13" s="7"/>
      <c r="J13" s="7"/>
      <c r="K13" s="6">
        <v>1240</v>
      </c>
      <c r="L13" s="8">
        <v>1674</v>
      </c>
      <c r="M13" s="9">
        <f t="shared" si="3"/>
        <v>1.35</v>
      </c>
      <c r="O13" s="29">
        <v>10</v>
      </c>
      <c r="P13" s="6" t="s">
        <v>73</v>
      </c>
      <c r="Q13" s="9">
        <f>SUMIF(E4:E108,"Jelly",L4:L108)</f>
        <v>24651</v>
      </c>
      <c r="T13" s="6">
        <v>1989</v>
      </c>
      <c r="U13" s="6" t="s">
        <v>68</v>
      </c>
      <c r="V13" s="6">
        <v>117</v>
      </c>
      <c r="W13" s="20"/>
    </row>
    <row r="14" spans="1:28" x14ac:dyDescent="0.25">
      <c r="A14" s="3">
        <v>40571</v>
      </c>
      <c r="B14" s="4">
        <f t="shared" si="0"/>
        <v>2011</v>
      </c>
      <c r="C14" s="5">
        <f t="shared" si="1"/>
        <v>1</v>
      </c>
      <c r="D14" s="5">
        <f t="shared" si="2"/>
        <v>28</v>
      </c>
      <c r="E14" s="6" t="s">
        <v>46</v>
      </c>
      <c r="F14" s="6" t="s">
        <v>47</v>
      </c>
      <c r="G14" s="6" t="s">
        <v>74</v>
      </c>
      <c r="H14" s="6" t="s">
        <v>32</v>
      </c>
      <c r="I14" s="7"/>
      <c r="J14" s="7"/>
      <c r="K14" s="6">
        <v>1020</v>
      </c>
      <c r="L14" s="8">
        <v>969</v>
      </c>
      <c r="M14" s="9">
        <f t="shared" si="3"/>
        <v>0.95</v>
      </c>
      <c r="O14" s="29">
        <v>11</v>
      </c>
      <c r="P14" s="6" t="s">
        <v>75</v>
      </c>
      <c r="Q14" s="7">
        <f>SUMIF(G4:G108,"Fleur",K4:K108)</f>
        <v>11300</v>
      </c>
      <c r="T14" s="6">
        <v>1990</v>
      </c>
      <c r="U14" s="6" t="s">
        <v>68</v>
      </c>
      <c r="V14" s="6">
        <v>256</v>
      </c>
      <c r="W14" s="20"/>
    </row>
    <row r="15" spans="1:28" x14ac:dyDescent="0.25">
      <c r="A15" s="3">
        <v>40560</v>
      </c>
      <c r="B15" s="4">
        <f t="shared" si="0"/>
        <v>2011</v>
      </c>
      <c r="C15" s="5">
        <f t="shared" si="1"/>
        <v>1</v>
      </c>
      <c r="D15" s="5">
        <f t="shared" si="2"/>
        <v>17</v>
      </c>
      <c r="E15" s="6" t="s">
        <v>71</v>
      </c>
      <c r="F15" s="6" t="s">
        <v>59</v>
      </c>
      <c r="G15" s="6" t="s">
        <v>40</v>
      </c>
      <c r="H15" s="6" t="s">
        <v>76</v>
      </c>
      <c r="I15" s="7"/>
      <c r="J15" s="7"/>
      <c r="K15" s="6">
        <v>860</v>
      </c>
      <c r="L15" s="8">
        <v>1161</v>
      </c>
      <c r="M15" s="9">
        <f t="shared" si="3"/>
        <v>1.35</v>
      </c>
      <c r="O15" s="29">
        <v>12</v>
      </c>
      <c r="P15" s="6" t="s">
        <v>77</v>
      </c>
      <c r="Q15" s="7">
        <f>ROWS(A4:A108)</f>
        <v>105</v>
      </c>
      <c r="T15" s="6">
        <v>1991</v>
      </c>
      <c r="U15" s="6" t="s">
        <v>68</v>
      </c>
      <c r="V15" s="6">
        <v>301</v>
      </c>
      <c r="W15" s="20"/>
    </row>
    <row r="16" spans="1:28" x14ac:dyDescent="0.25">
      <c r="A16" s="3">
        <v>40559</v>
      </c>
      <c r="B16" s="4">
        <f t="shared" si="0"/>
        <v>2011</v>
      </c>
      <c r="C16" s="5">
        <f t="shared" si="1"/>
        <v>1</v>
      </c>
      <c r="D16" s="5">
        <f t="shared" si="2"/>
        <v>16</v>
      </c>
      <c r="E16" s="6" t="s">
        <v>29</v>
      </c>
      <c r="F16" s="6" t="s">
        <v>39</v>
      </c>
      <c r="G16" s="6" t="s">
        <v>48</v>
      </c>
      <c r="H16" s="6" t="s">
        <v>78</v>
      </c>
      <c r="I16" s="7"/>
      <c r="J16" s="7"/>
      <c r="K16" s="6">
        <v>1120</v>
      </c>
      <c r="L16" s="8">
        <v>1232</v>
      </c>
      <c r="M16" s="9">
        <f t="shared" si="3"/>
        <v>1.1000000000000001</v>
      </c>
      <c r="T16" s="6">
        <v>1992</v>
      </c>
      <c r="U16" s="6" t="s">
        <v>68</v>
      </c>
      <c r="V16" s="6">
        <v>286</v>
      </c>
      <c r="W16" s="20"/>
    </row>
    <row r="17" spans="1:23" x14ac:dyDescent="0.25">
      <c r="A17" s="3">
        <v>40558</v>
      </c>
      <c r="B17" s="4">
        <f t="shared" si="0"/>
        <v>2011</v>
      </c>
      <c r="C17" s="5">
        <f t="shared" si="1"/>
        <v>1</v>
      </c>
      <c r="D17" s="5">
        <f t="shared" si="2"/>
        <v>15</v>
      </c>
      <c r="E17" s="6" t="s">
        <v>46</v>
      </c>
      <c r="F17" s="6" t="s">
        <v>39</v>
      </c>
      <c r="G17" s="6" t="s">
        <v>60</v>
      </c>
      <c r="H17" s="6" t="s">
        <v>78</v>
      </c>
      <c r="I17" s="7"/>
      <c r="J17" s="7"/>
      <c r="K17" s="6">
        <v>220</v>
      </c>
      <c r="L17" s="8">
        <v>209</v>
      </c>
      <c r="M17" s="9">
        <f t="shared" si="3"/>
        <v>0.95</v>
      </c>
      <c r="P17" s="29" t="s">
        <v>4</v>
      </c>
      <c r="T17" s="6">
        <v>1993</v>
      </c>
      <c r="U17" s="6" t="s">
        <v>68</v>
      </c>
      <c r="V17" s="6">
        <v>321</v>
      </c>
      <c r="W17" s="20"/>
    </row>
    <row r="18" spans="1:23" x14ac:dyDescent="0.25">
      <c r="A18" s="3">
        <v>40555</v>
      </c>
      <c r="B18" s="4">
        <f t="shared" si="0"/>
        <v>2011</v>
      </c>
      <c r="C18" s="5">
        <f t="shared" si="1"/>
        <v>1</v>
      </c>
      <c r="D18" s="5">
        <f t="shared" si="2"/>
        <v>12</v>
      </c>
      <c r="E18" s="6" t="s">
        <v>29</v>
      </c>
      <c r="F18" s="6" t="s">
        <v>47</v>
      </c>
      <c r="G18" s="6" t="s">
        <v>60</v>
      </c>
      <c r="H18" s="6" t="s">
        <v>79</v>
      </c>
      <c r="I18" s="7"/>
      <c r="J18" s="7"/>
      <c r="K18" s="6">
        <v>140</v>
      </c>
      <c r="L18" s="8">
        <v>154</v>
      </c>
      <c r="M18" s="9">
        <f t="shared" si="3"/>
        <v>1.1000000000000001</v>
      </c>
      <c r="P18" t="s">
        <v>80</v>
      </c>
      <c r="T18" s="6">
        <v>1994</v>
      </c>
      <c r="U18" s="6" t="s">
        <v>81</v>
      </c>
      <c r="V18" s="6">
        <v>231</v>
      </c>
      <c r="W18" s="20"/>
    </row>
    <row r="19" spans="1:23" x14ac:dyDescent="0.25">
      <c r="A19" s="3">
        <v>40546</v>
      </c>
      <c r="B19" s="4">
        <f t="shared" si="0"/>
        <v>2011</v>
      </c>
      <c r="C19" s="5">
        <f t="shared" si="1"/>
        <v>1</v>
      </c>
      <c r="D19" s="5">
        <f t="shared" si="2"/>
        <v>3</v>
      </c>
      <c r="E19" s="6" t="s">
        <v>53</v>
      </c>
      <c r="F19" s="6" t="s">
        <v>47</v>
      </c>
      <c r="G19" s="6" t="s">
        <v>31</v>
      </c>
      <c r="H19" s="6" t="s">
        <v>82</v>
      </c>
      <c r="I19" s="7"/>
      <c r="J19" s="7"/>
      <c r="K19" s="6">
        <v>460</v>
      </c>
      <c r="L19" s="8">
        <v>483</v>
      </c>
      <c r="M19" s="9">
        <f t="shared" si="3"/>
        <v>1.05</v>
      </c>
      <c r="P19" s="15" t="s">
        <v>83</v>
      </c>
      <c r="T19" s="6">
        <v>1995</v>
      </c>
      <c r="U19" s="6" t="s">
        <v>81</v>
      </c>
      <c r="V19" s="6">
        <v>121</v>
      </c>
      <c r="W19" s="20"/>
    </row>
    <row r="20" spans="1:23" ht="12.75" customHeight="1" x14ac:dyDescent="0.25">
      <c r="A20" s="3">
        <v>40565</v>
      </c>
      <c r="B20" s="4">
        <f t="shared" si="0"/>
        <v>2011</v>
      </c>
      <c r="C20" s="5">
        <f t="shared" si="1"/>
        <v>1</v>
      </c>
      <c r="D20" s="5">
        <f t="shared" si="2"/>
        <v>22</v>
      </c>
      <c r="E20" s="6" t="s">
        <v>58</v>
      </c>
      <c r="F20" s="6" t="s">
        <v>47</v>
      </c>
      <c r="G20" s="6" t="s">
        <v>74</v>
      </c>
      <c r="H20" s="6" t="s">
        <v>84</v>
      </c>
      <c r="I20" s="7"/>
      <c r="J20" s="7"/>
      <c r="K20" s="6">
        <v>580</v>
      </c>
      <c r="L20" s="8">
        <v>667</v>
      </c>
      <c r="M20" s="9">
        <f t="shared" si="3"/>
        <v>1.1499999999999999</v>
      </c>
      <c r="P20" t="s">
        <v>85</v>
      </c>
      <c r="T20" s="6">
        <v>1996</v>
      </c>
      <c r="U20" s="6" t="s">
        <v>81</v>
      </c>
      <c r="V20" s="6">
        <v>200</v>
      </c>
      <c r="W20" s="20"/>
    </row>
    <row r="21" spans="1:23" ht="30" x14ac:dyDescent="0.25">
      <c r="A21" s="3">
        <v>40564</v>
      </c>
      <c r="B21" s="4">
        <f t="shared" si="0"/>
        <v>2011</v>
      </c>
      <c r="C21" s="5">
        <f t="shared" si="1"/>
        <v>1</v>
      </c>
      <c r="D21" s="5">
        <f t="shared" si="2"/>
        <v>21</v>
      </c>
      <c r="E21" s="6" t="s">
        <v>71</v>
      </c>
      <c r="F21" s="6" t="s">
        <v>30</v>
      </c>
      <c r="G21" s="6" t="s">
        <v>40</v>
      </c>
      <c r="H21" s="6" t="s">
        <v>86</v>
      </c>
      <c r="I21" s="7"/>
      <c r="J21" s="7"/>
      <c r="K21" s="6">
        <v>1120</v>
      </c>
      <c r="L21" s="8">
        <v>1512</v>
      </c>
      <c r="M21" s="9">
        <f t="shared" si="3"/>
        <v>1.35</v>
      </c>
      <c r="P21" s="2" t="s">
        <v>87</v>
      </c>
      <c r="Q21" s="2" t="s">
        <v>18</v>
      </c>
      <c r="R21" s="2" t="s">
        <v>19</v>
      </c>
      <c r="T21" s="6">
        <v>1997</v>
      </c>
      <c r="U21" s="6" t="s">
        <v>81</v>
      </c>
      <c r="V21" s="6">
        <v>300</v>
      </c>
      <c r="W21" s="20"/>
    </row>
    <row r="22" spans="1:23" x14ac:dyDescent="0.25">
      <c r="A22" s="3">
        <v>40556</v>
      </c>
      <c r="B22" s="4">
        <f t="shared" si="0"/>
        <v>2011</v>
      </c>
      <c r="C22" s="5">
        <f t="shared" si="1"/>
        <v>1</v>
      </c>
      <c r="D22" s="5">
        <f t="shared" si="2"/>
        <v>13</v>
      </c>
      <c r="E22" s="6" t="s">
        <v>46</v>
      </c>
      <c r="F22" s="6" t="s">
        <v>39</v>
      </c>
      <c r="G22" s="6" t="s">
        <v>31</v>
      </c>
      <c r="H22" s="6" t="s">
        <v>63</v>
      </c>
      <c r="I22" s="7"/>
      <c r="J22" s="7"/>
      <c r="K22" s="6">
        <v>660</v>
      </c>
      <c r="L22" s="8">
        <v>627</v>
      </c>
      <c r="M22" s="9">
        <f t="shared" si="3"/>
        <v>0.95</v>
      </c>
      <c r="P22" s="6" t="s">
        <v>32</v>
      </c>
      <c r="Q22" s="6">
        <v>10</v>
      </c>
      <c r="R22" s="6" t="s">
        <v>88</v>
      </c>
      <c r="T22" s="6">
        <v>1998</v>
      </c>
      <c r="U22" s="6" t="s">
        <v>81</v>
      </c>
      <c r="V22" s="6">
        <v>411</v>
      </c>
      <c r="W22" s="20"/>
    </row>
    <row r="23" spans="1:23" x14ac:dyDescent="0.25">
      <c r="A23" s="3">
        <v>40553</v>
      </c>
      <c r="B23" s="4">
        <f t="shared" si="0"/>
        <v>2011</v>
      </c>
      <c r="C23" s="5">
        <f t="shared" si="1"/>
        <v>1</v>
      </c>
      <c r="D23" s="5">
        <f t="shared" si="2"/>
        <v>10</v>
      </c>
      <c r="E23" s="6" t="s">
        <v>71</v>
      </c>
      <c r="F23" s="6" t="s">
        <v>30</v>
      </c>
      <c r="G23" s="6" t="s">
        <v>74</v>
      </c>
      <c r="H23" s="6" t="s">
        <v>84</v>
      </c>
      <c r="I23" s="7"/>
      <c r="J23" s="7"/>
      <c r="K23" s="6">
        <v>1300</v>
      </c>
      <c r="L23" s="8">
        <v>1755</v>
      </c>
      <c r="M23" s="9">
        <f t="shared" si="3"/>
        <v>1.35</v>
      </c>
      <c r="P23" s="6" t="s">
        <v>41</v>
      </c>
      <c r="Q23" s="6">
        <v>3</v>
      </c>
      <c r="R23" s="6" t="s">
        <v>89</v>
      </c>
      <c r="T23" s="6">
        <v>1999</v>
      </c>
      <c r="U23" s="6" t="s">
        <v>81</v>
      </c>
      <c r="V23" s="6">
        <v>365</v>
      </c>
      <c r="W23" s="20"/>
    </row>
    <row r="24" spans="1:23" x14ac:dyDescent="0.25">
      <c r="A24" s="3">
        <v>40551</v>
      </c>
      <c r="B24" s="4">
        <f t="shared" si="0"/>
        <v>2011</v>
      </c>
      <c r="C24" s="5">
        <f t="shared" si="1"/>
        <v>1</v>
      </c>
      <c r="D24" s="5">
        <f t="shared" si="2"/>
        <v>8</v>
      </c>
      <c r="E24" s="6" t="s">
        <v>71</v>
      </c>
      <c r="F24" s="6" t="s">
        <v>30</v>
      </c>
      <c r="G24" s="6" t="s">
        <v>60</v>
      </c>
      <c r="H24" s="6" t="s">
        <v>72</v>
      </c>
      <c r="I24" s="7"/>
      <c r="J24" s="7"/>
      <c r="K24" s="6">
        <v>320</v>
      </c>
      <c r="L24" s="8">
        <v>432</v>
      </c>
      <c r="M24" s="9">
        <f t="shared" si="3"/>
        <v>1.35</v>
      </c>
      <c r="P24" s="6" t="s">
        <v>49</v>
      </c>
      <c r="Q24" s="6">
        <v>2</v>
      </c>
      <c r="R24" s="6" t="s">
        <v>89</v>
      </c>
      <c r="T24" s="6">
        <v>2000</v>
      </c>
      <c r="U24" s="6" t="s">
        <v>81</v>
      </c>
      <c r="V24" s="6">
        <v>441</v>
      </c>
      <c r="W24" s="20"/>
    </row>
    <row r="25" spans="1:23" x14ac:dyDescent="0.25">
      <c r="A25" s="3">
        <v>40549</v>
      </c>
      <c r="B25" s="4">
        <f t="shared" si="0"/>
        <v>2011</v>
      </c>
      <c r="C25" s="5">
        <f t="shared" si="1"/>
        <v>1</v>
      </c>
      <c r="D25" s="5">
        <f t="shared" si="2"/>
        <v>6</v>
      </c>
      <c r="E25" s="6" t="s">
        <v>71</v>
      </c>
      <c r="F25" s="6" t="s">
        <v>30</v>
      </c>
      <c r="G25" s="6" t="s">
        <v>48</v>
      </c>
      <c r="H25" s="6" t="s">
        <v>49</v>
      </c>
      <c r="I25" s="7"/>
      <c r="J25" s="7"/>
      <c r="K25" s="6">
        <v>1280</v>
      </c>
      <c r="L25" s="8">
        <v>1728</v>
      </c>
      <c r="M25" s="9">
        <f t="shared" si="3"/>
        <v>1.35</v>
      </c>
      <c r="P25" s="6" t="s">
        <v>54</v>
      </c>
      <c r="Q25" s="6">
        <v>9</v>
      </c>
      <c r="R25" s="6" t="s">
        <v>88</v>
      </c>
      <c r="T25" s="6">
        <v>2001</v>
      </c>
      <c r="U25" s="6" t="s">
        <v>81</v>
      </c>
      <c r="V25" s="6">
        <v>335</v>
      </c>
      <c r="W25" s="20"/>
    </row>
    <row r="26" spans="1:23" x14ac:dyDescent="0.25">
      <c r="A26" s="3">
        <v>40569</v>
      </c>
      <c r="B26" s="4">
        <f t="shared" si="0"/>
        <v>2011</v>
      </c>
      <c r="C26" s="5">
        <f t="shared" si="1"/>
        <v>1</v>
      </c>
      <c r="D26" s="5">
        <f t="shared" si="2"/>
        <v>26</v>
      </c>
      <c r="E26" s="6" t="s">
        <v>53</v>
      </c>
      <c r="F26" s="6" t="s">
        <v>47</v>
      </c>
      <c r="G26" s="6" t="s">
        <v>48</v>
      </c>
      <c r="H26" s="6" t="s">
        <v>90</v>
      </c>
      <c r="I26" s="7"/>
      <c r="J26" s="7"/>
      <c r="K26" s="6">
        <v>880</v>
      </c>
      <c r="L26" s="8">
        <v>924</v>
      </c>
      <c r="M26" s="9">
        <f t="shared" si="3"/>
        <v>1.05</v>
      </c>
      <c r="P26" s="6" t="s">
        <v>56</v>
      </c>
      <c r="Q26" s="6">
        <v>9</v>
      </c>
      <c r="R26" s="6" t="s">
        <v>88</v>
      </c>
      <c r="T26" s="6">
        <v>2002</v>
      </c>
      <c r="U26" s="6" t="s">
        <v>81</v>
      </c>
      <c r="V26" s="6">
        <v>770</v>
      </c>
      <c r="W26" s="20"/>
    </row>
    <row r="27" spans="1:23" x14ac:dyDescent="0.25">
      <c r="A27" s="3">
        <v>40564</v>
      </c>
      <c r="B27" s="4">
        <f t="shared" si="0"/>
        <v>2011</v>
      </c>
      <c r="C27" s="5">
        <f t="shared" si="1"/>
        <v>1</v>
      </c>
      <c r="D27" s="5">
        <f t="shared" si="2"/>
        <v>21</v>
      </c>
      <c r="E27" s="6" t="s">
        <v>46</v>
      </c>
      <c r="F27" s="6" t="s">
        <v>39</v>
      </c>
      <c r="G27" s="6" t="s">
        <v>74</v>
      </c>
      <c r="H27" s="6" t="s">
        <v>91</v>
      </c>
      <c r="I27" s="7"/>
      <c r="J27" s="7"/>
      <c r="K27" s="6">
        <v>1280</v>
      </c>
      <c r="L27" s="8">
        <v>1216</v>
      </c>
      <c r="M27" s="9">
        <f t="shared" si="3"/>
        <v>0.95</v>
      </c>
      <c r="P27" s="6" t="s">
        <v>61</v>
      </c>
      <c r="Q27" s="6">
        <v>5</v>
      </c>
      <c r="R27" s="6" t="s">
        <v>89</v>
      </c>
      <c r="T27" s="6">
        <v>2003</v>
      </c>
      <c r="U27" s="6" t="s">
        <v>81</v>
      </c>
      <c r="V27" s="6">
        <v>760</v>
      </c>
      <c r="W27" s="20"/>
    </row>
    <row r="28" spans="1:23" x14ac:dyDescent="0.25">
      <c r="A28" s="3">
        <v>40550</v>
      </c>
      <c r="B28" s="4">
        <f t="shared" si="0"/>
        <v>2011</v>
      </c>
      <c r="C28" s="5">
        <f t="shared" si="1"/>
        <v>1</v>
      </c>
      <c r="D28" s="5">
        <f t="shared" si="2"/>
        <v>7</v>
      </c>
      <c r="E28" s="6" t="s">
        <v>29</v>
      </c>
      <c r="F28" s="6" t="s">
        <v>30</v>
      </c>
      <c r="G28" s="6" t="s">
        <v>74</v>
      </c>
      <c r="H28" s="6" t="s">
        <v>54</v>
      </c>
      <c r="I28" s="7"/>
      <c r="J28" s="7"/>
      <c r="K28" s="6">
        <v>540</v>
      </c>
      <c r="L28" s="8">
        <v>594</v>
      </c>
      <c r="M28" s="9">
        <f t="shared" si="3"/>
        <v>1.1000000000000001</v>
      </c>
      <c r="P28" s="6" t="s">
        <v>63</v>
      </c>
      <c r="Q28" s="11">
        <v>7</v>
      </c>
      <c r="R28" s="11" t="s">
        <v>92</v>
      </c>
      <c r="T28" s="6">
        <v>2004</v>
      </c>
      <c r="U28" s="6" t="s">
        <v>81</v>
      </c>
      <c r="V28" s="6">
        <v>760</v>
      </c>
      <c r="W28" s="20"/>
    </row>
    <row r="29" spans="1:23" x14ac:dyDescent="0.25">
      <c r="A29" s="3">
        <v>40563</v>
      </c>
      <c r="B29" s="4">
        <f t="shared" si="0"/>
        <v>2011</v>
      </c>
      <c r="C29" s="5">
        <f t="shared" si="1"/>
        <v>1</v>
      </c>
      <c r="D29" s="5">
        <f t="shared" si="2"/>
        <v>20</v>
      </c>
      <c r="E29" s="6" t="s">
        <v>29</v>
      </c>
      <c r="F29" s="6" t="s">
        <v>59</v>
      </c>
      <c r="G29" s="6" t="s">
        <v>40</v>
      </c>
      <c r="H29" s="6" t="s">
        <v>63</v>
      </c>
      <c r="I29" s="7"/>
      <c r="J29" s="7"/>
      <c r="K29" s="6">
        <v>200</v>
      </c>
      <c r="L29" s="8">
        <v>220</v>
      </c>
      <c r="M29" s="9">
        <f t="shared" si="3"/>
        <v>1.1000000000000001</v>
      </c>
      <c r="P29" s="6" t="s">
        <v>66</v>
      </c>
      <c r="Q29" s="11">
        <v>2</v>
      </c>
      <c r="R29" s="11" t="s">
        <v>89</v>
      </c>
      <c r="T29" s="6">
        <v>2005</v>
      </c>
      <c r="U29" s="6" t="s">
        <v>81</v>
      </c>
      <c r="V29" s="6">
        <v>676</v>
      </c>
      <c r="W29" s="20"/>
    </row>
    <row r="30" spans="1:23" x14ac:dyDescent="0.25">
      <c r="A30" s="3">
        <v>40552</v>
      </c>
      <c r="B30" s="4">
        <f t="shared" si="0"/>
        <v>2011</v>
      </c>
      <c r="C30" s="5">
        <f t="shared" si="1"/>
        <v>1</v>
      </c>
      <c r="D30" s="5">
        <f t="shared" si="2"/>
        <v>9</v>
      </c>
      <c r="E30" s="6" t="s">
        <v>29</v>
      </c>
      <c r="F30" s="6" t="s">
        <v>47</v>
      </c>
      <c r="G30" s="6" t="s">
        <v>60</v>
      </c>
      <c r="H30" s="6" t="s">
        <v>82</v>
      </c>
      <c r="I30" s="7"/>
      <c r="J30" s="7"/>
      <c r="K30" s="6">
        <v>520</v>
      </c>
      <c r="L30" s="8">
        <v>572</v>
      </c>
      <c r="M30" s="9">
        <f t="shared" si="3"/>
        <v>1.1000000000000001</v>
      </c>
      <c r="P30" s="6" t="s">
        <v>69</v>
      </c>
      <c r="Q30" s="11">
        <v>7</v>
      </c>
      <c r="R30" s="11" t="s">
        <v>92</v>
      </c>
      <c r="T30" s="6">
        <v>2006</v>
      </c>
      <c r="U30" s="6" t="s">
        <v>68</v>
      </c>
      <c r="V30" s="6">
        <v>710</v>
      </c>
      <c r="W30" s="20"/>
    </row>
    <row r="31" spans="1:23" x14ac:dyDescent="0.25">
      <c r="A31" s="3">
        <v>40550</v>
      </c>
      <c r="B31" s="4">
        <f t="shared" si="0"/>
        <v>2011</v>
      </c>
      <c r="C31" s="5">
        <f t="shared" si="1"/>
        <v>1</v>
      </c>
      <c r="D31" s="5">
        <f t="shared" si="2"/>
        <v>7</v>
      </c>
      <c r="E31" s="6" t="s">
        <v>53</v>
      </c>
      <c r="F31" s="6" t="s">
        <v>39</v>
      </c>
      <c r="G31" s="6" t="s">
        <v>48</v>
      </c>
      <c r="H31" s="6" t="s">
        <v>49</v>
      </c>
      <c r="I31" s="7"/>
      <c r="J31" s="7"/>
      <c r="K31" s="6">
        <v>440</v>
      </c>
      <c r="L31" s="8">
        <v>462</v>
      </c>
      <c r="M31" s="9">
        <f t="shared" si="3"/>
        <v>1.05</v>
      </c>
      <c r="P31" s="6" t="s">
        <v>72</v>
      </c>
      <c r="Q31" s="11">
        <v>5</v>
      </c>
      <c r="R31" s="11" t="s">
        <v>89</v>
      </c>
      <c r="T31" s="6">
        <v>2007</v>
      </c>
      <c r="U31" s="6" t="s">
        <v>68</v>
      </c>
      <c r="V31" s="6">
        <v>556</v>
      </c>
      <c r="W31" s="20"/>
    </row>
    <row r="32" spans="1:23" x14ac:dyDescent="0.25">
      <c r="A32" s="3">
        <v>40572</v>
      </c>
      <c r="B32" s="4">
        <f t="shared" si="0"/>
        <v>2011</v>
      </c>
      <c r="C32" s="5">
        <f t="shared" si="1"/>
        <v>1</v>
      </c>
      <c r="D32" s="5">
        <f t="shared" si="2"/>
        <v>29</v>
      </c>
      <c r="E32" s="6" t="s">
        <v>29</v>
      </c>
      <c r="F32" s="6" t="s">
        <v>59</v>
      </c>
      <c r="G32" s="6" t="s">
        <v>60</v>
      </c>
      <c r="H32" s="6" t="s">
        <v>56</v>
      </c>
      <c r="I32" s="7"/>
      <c r="J32" s="7"/>
      <c r="K32" s="6">
        <v>1000</v>
      </c>
      <c r="L32" s="8">
        <v>1100</v>
      </c>
      <c r="M32" s="9">
        <f t="shared" si="3"/>
        <v>1.1000000000000001</v>
      </c>
      <c r="P32" s="6" t="s">
        <v>76</v>
      </c>
      <c r="Q32" s="11">
        <v>4</v>
      </c>
      <c r="R32" s="11" t="s">
        <v>89</v>
      </c>
      <c r="T32" s="6">
        <v>2008</v>
      </c>
      <c r="U32" s="6" t="s">
        <v>68</v>
      </c>
      <c r="V32" s="6">
        <v>788</v>
      </c>
      <c r="W32" s="20"/>
    </row>
    <row r="33" spans="1:23" x14ac:dyDescent="0.25">
      <c r="A33" s="3">
        <v>40573</v>
      </c>
      <c r="B33" s="4">
        <f t="shared" si="0"/>
        <v>2011</v>
      </c>
      <c r="C33" s="5">
        <f t="shared" si="1"/>
        <v>1</v>
      </c>
      <c r="D33" s="5">
        <f t="shared" si="2"/>
        <v>30</v>
      </c>
      <c r="E33" s="6" t="s">
        <v>46</v>
      </c>
      <c r="F33" s="6" t="s">
        <v>47</v>
      </c>
      <c r="G33" s="6" t="s">
        <v>48</v>
      </c>
      <c r="H33" s="6" t="s">
        <v>93</v>
      </c>
      <c r="I33" s="7"/>
      <c r="J33" s="7"/>
      <c r="K33" s="6">
        <v>460</v>
      </c>
      <c r="L33" s="8">
        <v>437</v>
      </c>
      <c r="M33" s="9">
        <f t="shared" si="3"/>
        <v>0.95</v>
      </c>
      <c r="P33" s="6" t="s">
        <v>78</v>
      </c>
      <c r="Q33" s="11">
        <v>8</v>
      </c>
      <c r="R33" s="6" t="s">
        <v>92</v>
      </c>
      <c r="T33" s="6">
        <v>2009</v>
      </c>
      <c r="U33" s="6" t="s">
        <v>68</v>
      </c>
      <c r="V33" s="6">
        <v>697</v>
      </c>
      <c r="W33" s="20"/>
    </row>
    <row r="34" spans="1:23" x14ac:dyDescent="0.25">
      <c r="A34" s="3">
        <v>40573</v>
      </c>
      <c r="B34" s="4">
        <f t="shared" si="0"/>
        <v>2011</v>
      </c>
      <c r="C34" s="5">
        <f t="shared" si="1"/>
        <v>1</v>
      </c>
      <c r="D34" s="5">
        <f t="shared" si="2"/>
        <v>30</v>
      </c>
      <c r="E34" s="6" t="s">
        <v>46</v>
      </c>
      <c r="F34" s="6" t="s">
        <v>30</v>
      </c>
      <c r="G34" s="6" t="s">
        <v>40</v>
      </c>
      <c r="H34" s="6" t="s">
        <v>94</v>
      </c>
      <c r="I34" s="7"/>
      <c r="J34" s="7"/>
      <c r="K34" s="6">
        <v>980</v>
      </c>
      <c r="L34" s="8">
        <v>931</v>
      </c>
      <c r="M34" s="9">
        <f t="shared" si="3"/>
        <v>0.95</v>
      </c>
      <c r="P34" s="6" t="s">
        <v>95</v>
      </c>
      <c r="Q34" s="6">
        <v>4</v>
      </c>
      <c r="R34" s="6" t="s">
        <v>89</v>
      </c>
      <c r="T34" s="6">
        <v>2010</v>
      </c>
      <c r="U34" s="6" t="s">
        <v>68</v>
      </c>
      <c r="V34" s="6">
        <v>1000</v>
      </c>
      <c r="W34" s="20"/>
    </row>
    <row r="35" spans="1:23" x14ac:dyDescent="0.25">
      <c r="A35" s="3">
        <v>40571</v>
      </c>
      <c r="B35" s="4">
        <f t="shared" si="0"/>
        <v>2011</v>
      </c>
      <c r="C35" s="5">
        <f t="shared" si="1"/>
        <v>1</v>
      </c>
      <c r="D35" s="5">
        <f t="shared" si="2"/>
        <v>28</v>
      </c>
      <c r="E35" s="6" t="s">
        <v>58</v>
      </c>
      <c r="F35" s="6" t="s">
        <v>30</v>
      </c>
      <c r="G35" s="6" t="s">
        <v>74</v>
      </c>
      <c r="H35" s="6" t="s">
        <v>96</v>
      </c>
      <c r="I35" s="7"/>
      <c r="J35" s="7"/>
      <c r="K35" s="6">
        <v>300</v>
      </c>
      <c r="L35" s="8">
        <v>345</v>
      </c>
      <c r="M35" s="9">
        <f t="shared" si="3"/>
        <v>1.1499999999999999</v>
      </c>
      <c r="P35" s="6" t="s">
        <v>97</v>
      </c>
      <c r="Q35" s="6">
        <v>7</v>
      </c>
      <c r="R35" s="6" t="s">
        <v>92</v>
      </c>
      <c r="T35" s="6">
        <v>2011</v>
      </c>
      <c r="U35" s="6" t="s">
        <v>34</v>
      </c>
      <c r="V35" s="6">
        <v>766</v>
      </c>
      <c r="W35" s="20"/>
    </row>
    <row r="36" spans="1:23" x14ac:dyDescent="0.25">
      <c r="A36" s="3">
        <v>40544</v>
      </c>
      <c r="B36" s="4">
        <f t="shared" si="0"/>
        <v>2011</v>
      </c>
      <c r="C36" s="5">
        <f t="shared" si="1"/>
        <v>1</v>
      </c>
      <c r="D36" s="5">
        <f t="shared" si="2"/>
        <v>1</v>
      </c>
      <c r="E36" s="6" t="s">
        <v>71</v>
      </c>
      <c r="F36" s="6" t="s">
        <v>59</v>
      </c>
      <c r="G36" s="6" t="s">
        <v>48</v>
      </c>
      <c r="H36" s="6" t="s">
        <v>95</v>
      </c>
      <c r="I36" s="7"/>
      <c r="J36" s="7"/>
      <c r="K36" s="6">
        <v>320</v>
      </c>
      <c r="L36" s="8">
        <v>432</v>
      </c>
      <c r="M36" s="9">
        <f t="shared" si="3"/>
        <v>1.35</v>
      </c>
      <c r="P36" s="6" t="s">
        <v>98</v>
      </c>
      <c r="Q36" s="6">
        <v>9</v>
      </c>
      <c r="R36" s="6" t="s">
        <v>88</v>
      </c>
      <c r="T36" s="6">
        <v>2012</v>
      </c>
      <c r="U36" s="6" t="s">
        <v>34</v>
      </c>
      <c r="V36" s="6">
        <v>915</v>
      </c>
      <c r="W36" s="20"/>
    </row>
    <row r="37" spans="1:23" x14ac:dyDescent="0.25">
      <c r="A37" s="3">
        <v>40573</v>
      </c>
      <c r="B37" s="4">
        <f t="shared" si="0"/>
        <v>2011</v>
      </c>
      <c r="C37" s="5">
        <f t="shared" si="1"/>
        <v>1</v>
      </c>
      <c r="D37" s="5">
        <f t="shared" si="2"/>
        <v>30</v>
      </c>
      <c r="E37" s="6" t="s">
        <v>71</v>
      </c>
      <c r="F37" s="6" t="s">
        <v>47</v>
      </c>
      <c r="G37" s="6" t="s">
        <v>48</v>
      </c>
      <c r="H37" s="6" t="s">
        <v>93</v>
      </c>
      <c r="I37" s="7"/>
      <c r="J37" s="7"/>
      <c r="K37" s="6">
        <v>500</v>
      </c>
      <c r="L37" s="8">
        <v>675</v>
      </c>
      <c r="M37" s="9">
        <f t="shared" si="3"/>
        <v>1.35</v>
      </c>
      <c r="P37" s="6" t="s">
        <v>99</v>
      </c>
      <c r="Q37" s="6">
        <v>5</v>
      </c>
      <c r="R37" s="6" t="s">
        <v>89</v>
      </c>
      <c r="T37" s="6">
        <v>2013</v>
      </c>
      <c r="U37" s="6" t="s">
        <v>34</v>
      </c>
      <c r="V37" s="6">
        <v>775</v>
      </c>
      <c r="W37" s="20"/>
    </row>
    <row r="38" spans="1:23" x14ac:dyDescent="0.25">
      <c r="A38" s="3">
        <v>40559</v>
      </c>
      <c r="B38" s="4">
        <f t="shared" si="0"/>
        <v>2011</v>
      </c>
      <c r="C38" s="5">
        <f t="shared" si="1"/>
        <v>1</v>
      </c>
      <c r="D38" s="5">
        <f t="shared" si="2"/>
        <v>16</v>
      </c>
      <c r="E38" s="6" t="s">
        <v>58</v>
      </c>
      <c r="F38" s="6" t="s">
        <v>47</v>
      </c>
      <c r="G38" s="6" t="s">
        <v>74</v>
      </c>
      <c r="H38" s="6" t="s">
        <v>91</v>
      </c>
      <c r="I38" s="7"/>
      <c r="J38" s="7"/>
      <c r="K38" s="6">
        <v>620</v>
      </c>
      <c r="L38" s="8">
        <v>713</v>
      </c>
      <c r="M38" s="9">
        <f t="shared" si="3"/>
        <v>1.1499999999999999</v>
      </c>
      <c r="P38" s="6" t="s">
        <v>100</v>
      </c>
      <c r="Q38" s="6">
        <v>9</v>
      </c>
      <c r="R38" s="6" t="s">
        <v>88</v>
      </c>
      <c r="T38" s="6">
        <v>2014</v>
      </c>
      <c r="U38" s="6" t="s">
        <v>34</v>
      </c>
      <c r="V38" s="6">
        <v>702</v>
      </c>
      <c r="W38" s="20"/>
    </row>
    <row r="39" spans="1:23" x14ac:dyDescent="0.25">
      <c r="A39" s="3">
        <v>40567</v>
      </c>
      <c r="B39" s="4">
        <f t="shared" si="0"/>
        <v>2011</v>
      </c>
      <c r="C39" s="5">
        <f t="shared" si="1"/>
        <v>1</v>
      </c>
      <c r="D39" s="5">
        <f t="shared" si="2"/>
        <v>24</v>
      </c>
      <c r="E39" s="6" t="s">
        <v>71</v>
      </c>
      <c r="F39" s="6" t="s">
        <v>30</v>
      </c>
      <c r="G39" s="6" t="s">
        <v>40</v>
      </c>
      <c r="H39" s="6" t="s">
        <v>72</v>
      </c>
      <c r="I39" s="7"/>
      <c r="J39" s="7"/>
      <c r="K39" s="6">
        <v>1260</v>
      </c>
      <c r="L39" s="8">
        <v>1701</v>
      </c>
      <c r="M39" s="9">
        <f t="shared" si="3"/>
        <v>1.35</v>
      </c>
      <c r="P39" s="6" t="s">
        <v>101</v>
      </c>
      <c r="Q39" s="6">
        <v>7</v>
      </c>
      <c r="R39" s="6" t="s">
        <v>92</v>
      </c>
      <c r="T39" s="6">
        <v>2015</v>
      </c>
      <c r="U39" s="6" t="s">
        <v>34</v>
      </c>
      <c r="V39" s="6">
        <v>857</v>
      </c>
      <c r="W39" s="20"/>
    </row>
    <row r="40" spans="1:23" x14ac:dyDescent="0.25">
      <c r="A40" s="3">
        <v>40568</v>
      </c>
      <c r="B40" s="4">
        <f t="shared" si="0"/>
        <v>2011</v>
      </c>
      <c r="C40" s="5">
        <f t="shared" si="1"/>
        <v>1</v>
      </c>
      <c r="D40" s="5">
        <f t="shared" si="2"/>
        <v>25</v>
      </c>
      <c r="E40" s="6" t="s">
        <v>46</v>
      </c>
      <c r="F40" s="6" t="s">
        <v>39</v>
      </c>
      <c r="G40" s="6" t="s">
        <v>65</v>
      </c>
      <c r="H40" s="6" t="s">
        <v>97</v>
      </c>
      <c r="I40" s="7"/>
      <c r="J40" s="7"/>
      <c r="K40" s="6">
        <v>420</v>
      </c>
      <c r="L40" s="8">
        <v>399</v>
      </c>
      <c r="M40" s="9">
        <f t="shared" si="3"/>
        <v>0.95</v>
      </c>
      <c r="P40" s="6" t="s">
        <v>102</v>
      </c>
      <c r="Q40" s="6">
        <v>10</v>
      </c>
      <c r="R40" s="6" t="s">
        <v>88</v>
      </c>
      <c r="T40" s="6">
        <v>2016</v>
      </c>
      <c r="U40" s="6" t="s">
        <v>34</v>
      </c>
      <c r="V40" s="6">
        <v>978</v>
      </c>
      <c r="W40" s="20"/>
    </row>
    <row r="41" spans="1:23" x14ac:dyDescent="0.25">
      <c r="A41" s="3">
        <v>40564</v>
      </c>
      <c r="B41" s="4">
        <f t="shared" si="0"/>
        <v>2011</v>
      </c>
      <c r="C41" s="5">
        <f t="shared" si="1"/>
        <v>1</v>
      </c>
      <c r="D41" s="5">
        <f t="shared" si="2"/>
        <v>21</v>
      </c>
      <c r="E41" s="6" t="s">
        <v>46</v>
      </c>
      <c r="F41" s="6" t="s">
        <v>39</v>
      </c>
      <c r="G41" s="6" t="s">
        <v>31</v>
      </c>
      <c r="H41" s="6" t="s">
        <v>94</v>
      </c>
      <c r="I41" s="7"/>
      <c r="J41" s="7"/>
      <c r="K41" s="6">
        <v>460</v>
      </c>
      <c r="L41" s="8">
        <v>437</v>
      </c>
      <c r="M41" s="9">
        <f t="shared" si="3"/>
        <v>0.95</v>
      </c>
      <c r="P41" s="6" t="s">
        <v>103</v>
      </c>
      <c r="Q41" s="6">
        <v>9</v>
      </c>
      <c r="R41" s="6" t="s">
        <v>88</v>
      </c>
      <c r="T41" s="6">
        <v>2017</v>
      </c>
      <c r="U41" s="6" t="s">
        <v>34</v>
      </c>
      <c r="V41" s="6">
        <v>742</v>
      </c>
      <c r="W41" s="20"/>
    </row>
    <row r="42" spans="1:23" x14ac:dyDescent="0.25">
      <c r="A42" s="3">
        <v>40561</v>
      </c>
      <c r="B42" s="4">
        <f t="shared" si="0"/>
        <v>2011</v>
      </c>
      <c r="C42" s="5">
        <f t="shared" si="1"/>
        <v>1</v>
      </c>
      <c r="D42" s="5">
        <f t="shared" si="2"/>
        <v>18</v>
      </c>
      <c r="E42" s="6" t="s">
        <v>29</v>
      </c>
      <c r="F42" s="6" t="s">
        <v>59</v>
      </c>
      <c r="G42" s="6" t="s">
        <v>31</v>
      </c>
      <c r="H42" s="6" t="s">
        <v>94</v>
      </c>
      <c r="I42" s="7"/>
      <c r="J42" s="7"/>
      <c r="K42" s="6">
        <v>1180</v>
      </c>
      <c r="L42" s="8">
        <v>1298</v>
      </c>
      <c r="M42" s="9">
        <f t="shared" si="3"/>
        <v>1.1000000000000001</v>
      </c>
      <c r="P42" s="6" t="s">
        <v>104</v>
      </c>
      <c r="Q42" s="6">
        <v>7</v>
      </c>
      <c r="R42" s="6" t="s">
        <v>92</v>
      </c>
    </row>
    <row r="43" spans="1:23" x14ac:dyDescent="0.25">
      <c r="A43" s="3">
        <v>40556</v>
      </c>
      <c r="B43" s="4">
        <f t="shared" si="0"/>
        <v>2011</v>
      </c>
      <c r="C43" s="5">
        <f t="shared" si="1"/>
        <v>1</v>
      </c>
      <c r="D43" s="5">
        <f t="shared" si="2"/>
        <v>13</v>
      </c>
      <c r="E43" s="6" t="s">
        <v>29</v>
      </c>
      <c r="F43" s="6" t="s">
        <v>39</v>
      </c>
      <c r="G43" s="6" t="s">
        <v>31</v>
      </c>
      <c r="H43" s="6" t="s">
        <v>98</v>
      </c>
      <c r="I43" s="7"/>
      <c r="J43" s="7"/>
      <c r="K43" s="6">
        <v>1140</v>
      </c>
      <c r="L43" s="8">
        <v>1254</v>
      </c>
      <c r="M43" s="9">
        <f t="shared" si="3"/>
        <v>1.1000000000000001</v>
      </c>
      <c r="P43" s="6" t="s">
        <v>105</v>
      </c>
      <c r="Q43" s="6">
        <v>8</v>
      </c>
      <c r="R43" s="6" t="s">
        <v>92</v>
      </c>
    </row>
    <row r="44" spans="1:23" x14ac:dyDescent="0.25">
      <c r="A44" s="3">
        <v>40564</v>
      </c>
      <c r="B44" s="4">
        <f t="shared" si="0"/>
        <v>2011</v>
      </c>
      <c r="C44" s="5">
        <f t="shared" si="1"/>
        <v>1</v>
      </c>
      <c r="D44" s="5">
        <f t="shared" si="2"/>
        <v>21</v>
      </c>
      <c r="E44" s="6" t="s">
        <v>71</v>
      </c>
      <c r="F44" s="6" t="s">
        <v>59</v>
      </c>
      <c r="G44" s="6" t="s">
        <v>60</v>
      </c>
      <c r="H44" s="6" t="s">
        <v>41</v>
      </c>
      <c r="I44" s="7"/>
      <c r="J44" s="7"/>
      <c r="K44" s="6">
        <v>1160</v>
      </c>
      <c r="L44" s="8">
        <v>1566</v>
      </c>
      <c r="M44" s="9">
        <f t="shared" si="3"/>
        <v>1.35</v>
      </c>
    </row>
    <row r="45" spans="1:23" x14ac:dyDescent="0.25">
      <c r="A45" s="3">
        <v>40552</v>
      </c>
      <c r="B45" s="4">
        <f t="shared" si="0"/>
        <v>2011</v>
      </c>
      <c r="C45" s="5">
        <f t="shared" si="1"/>
        <v>1</v>
      </c>
      <c r="D45" s="5">
        <f t="shared" si="2"/>
        <v>9</v>
      </c>
      <c r="E45" s="6" t="s">
        <v>46</v>
      </c>
      <c r="F45" s="6" t="s">
        <v>59</v>
      </c>
      <c r="G45" s="6" t="s">
        <v>74</v>
      </c>
      <c r="H45" s="6" t="s">
        <v>49</v>
      </c>
      <c r="I45" s="7"/>
      <c r="J45" s="7"/>
      <c r="K45" s="6">
        <v>840</v>
      </c>
      <c r="L45" s="8">
        <v>798</v>
      </c>
      <c r="M45" s="9">
        <f t="shared" si="3"/>
        <v>0.95</v>
      </c>
    </row>
    <row r="46" spans="1:23" x14ac:dyDescent="0.25">
      <c r="A46" s="3">
        <v>40552</v>
      </c>
      <c r="B46" s="4">
        <f t="shared" si="0"/>
        <v>2011</v>
      </c>
      <c r="C46" s="5">
        <f t="shared" si="1"/>
        <v>1</v>
      </c>
      <c r="D46" s="5">
        <f t="shared" si="2"/>
        <v>9</v>
      </c>
      <c r="E46" s="6" t="s">
        <v>29</v>
      </c>
      <c r="F46" s="6" t="s">
        <v>47</v>
      </c>
      <c r="G46" s="6" t="s">
        <v>48</v>
      </c>
      <c r="H46" s="6" t="s">
        <v>91</v>
      </c>
      <c r="I46" s="7"/>
      <c r="J46" s="7"/>
      <c r="K46" s="6">
        <v>300</v>
      </c>
      <c r="L46" s="8">
        <v>330</v>
      </c>
      <c r="M46" s="9">
        <f t="shared" si="3"/>
        <v>1.1000000000000001</v>
      </c>
      <c r="P46" s="24" t="s">
        <v>106</v>
      </c>
      <c r="Q46" s="24" t="s">
        <v>24</v>
      </c>
    </row>
    <row r="47" spans="1:23" x14ac:dyDescent="0.25">
      <c r="A47" s="3">
        <v>40570</v>
      </c>
      <c r="B47" s="4">
        <f t="shared" si="0"/>
        <v>2011</v>
      </c>
      <c r="C47" s="5">
        <f t="shared" si="1"/>
        <v>1</v>
      </c>
      <c r="D47" s="5">
        <f t="shared" si="2"/>
        <v>27</v>
      </c>
      <c r="E47" s="6" t="s">
        <v>58</v>
      </c>
      <c r="F47" s="6" t="s">
        <v>30</v>
      </c>
      <c r="G47" s="6" t="s">
        <v>40</v>
      </c>
      <c r="H47" s="6" t="s">
        <v>91</v>
      </c>
      <c r="I47" s="7"/>
      <c r="J47" s="7"/>
      <c r="K47" s="6">
        <v>200</v>
      </c>
      <c r="L47" s="8">
        <v>230</v>
      </c>
      <c r="M47" s="9">
        <f t="shared" si="3"/>
        <v>1.1499999999999999</v>
      </c>
      <c r="O47" s="29" t="s">
        <v>107</v>
      </c>
      <c r="P47" s="25" t="s">
        <v>108</v>
      </c>
      <c r="Q47" s="6"/>
    </row>
    <row r="48" spans="1:23" x14ac:dyDescent="0.25">
      <c r="A48" s="3">
        <v>40549</v>
      </c>
      <c r="B48" s="4">
        <f t="shared" si="0"/>
        <v>2011</v>
      </c>
      <c r="C48" s="5">
        <f t="shared" si="1"/>
        <v>1</v>
      </c>
      <c r="D48" s="5">
        <f t="shared" si="2"/>
        <v>6</v>
      </c>
      <c r="E48" s="6" t="s">
        <v>58</v>
      </c>
      <c r="F48" s="6" t="s">
        <v>30</v>
      </c>
      <c r="G48" s="6" t="s">
        <v>48</v>
      </c>
      <c r="H48" s="6" t="s">
        <v>99</v>
      </c>
      <c r="I48" s="7"/>
      <c r="J48" s="7"/>
      <c r="K48" s="6">
        <v>360</v>
      </c>
      <c r="L48" s="8">
        <v>414</v>
      </c>
      <c r="M48" s="9">
        <f t="shared" si="3"/>
        <v>1.1499999999999999</v>
      </c>
      <c r="O48" s="30"/>
      <c r="P48" s="6" t="s">
        <v>109</v>
      </c>
      <c r="Q48" s="7"/>
    </row>
    <row r="49" spans="1:17" x14ac:dyDescent="0.25">
      <c r="A49" s="3">
        <v>40553</v>
      </c>
      <c r="B49" s="4">
        <f t="shared" si="0"/>
        <v>2011</v>
      </c>
      <c r="C49" s="5">
        <f t="shared" si="1"/>
        <v>1</v>
      </c>
      <c r="D49" s="5">
        <f t="shared" si="2"/>
        <v>10</v>
      </c>
      <c r="E49" s="6" t="s">
        <v>53</v>
      </c>
      <c r="F49" s="6" t="s">
        <v>59</v>
      </c>
      <c r="G49" s="6" t="s">
        <v>40</v>
      </c>
      <c r="H49" s="6" t="s">
        <v>100</v>
      </c>
      <c r="I49" s="7"/>
      <c r="J49" s="7"/>
      <c r="K49" s="6">
        <v>540</v>
      </c>
      <c r="L49" s="8">
        <v>567</v>
      </c>
      <c r="M49" s="9">
        <f t="shared" si="3"/>
        <v>1.05</v>
      </c>
      <c r="O49" s="30"/>
      <c r="P49" s="6" t="s">
        <v>110</v>
      </c>
      <c r="Q49" s="6" t="s">
        <v>111</v>
      </c>
    </row>
    <row r="50" spans="1:17" x14ac:dyDescent="0.25">
      <c r="A50" s="3">
        <v>40564</v>
      </c>
      <c r="B50" s="4">
        <f t="shared" si="0"/>
        <v>2011</v>
      </c>
      <c r="C50" s="5">
        <f t="shared" si="1"/>
        <v>1</v>
      </c>
      <c r="D50" s="5">
        <f t="shared" si="2"/>
        <v>21</v>
      </c>
      <c r="E50" s="6" t="s">
        <v>53</v>
      </c>
      <c r="F50" s="6" t="s">
        <v>47</v>
      </c>
      <c r="G50" s="6" t="s">
        <v>31</v>
      </c>
      <c r="H50" s="6" t="s">
        <v>66</v>
      </c>
      <c r="I50" s="7"/>
      <c r="J50" s="7"/>
      <c r="K50" s="6">
        <v>260</v>
      </c>
      <c r="L50" s="8">
        <v>273</v>
      </c>
      <c r="M50" s="9">
        <f t="shared" si="3"/>
        <v>1.05</v>
      </c>
      <c r="O50" s="30"/>
      <c r="P50" s="6"/>
      <c r="Q50" s="6"/>
    </row>
    <row r="51" spans="1:17" x14ac:dyDescent="0.25">
      <c r="A51" s="3">
        <v>40565</v>
      </c>
      <c r="B51" s="4">
        <f t="shared" si="0"/>
        <v>2011</v>
      </c>
      <c r="C51" s="5">
        <f t="shared" si="1"/>
        <v>1</v>
      </c>
      <c r="D51" s="5">
        <f t="shared" si="2"/>
        <v>22</v>
      </c>
      <c r="E51" s="6" t="s">
        <v>29</v>
      </c>
      <c r="F51" s="6" t="s">
        <v>30</v>
      </c>
      <c r="G51" s="6" t="s">
        <v>48</v>
      </c>
      <c r="H51" s="6" t="s">
        <v>78</v>
      </c>
      <c r="I51" s="7"/>
      <c r="J51" s="7"/>
      <c r="K51" s="6">
        <v>700</v>
      </c>
      <c r="L51" s="8">
        <v>770</v>
      </c>
      <c r="M51" s="9">
        <f t="shared" si="3"/>
        <v>1.1000000000000001</v>
      </c>
      <c r="O51" s="29" t="s">
        <v>112</v>
      </c>
      <c r="P51" s="25" t="s">
        <v>113</v>
      </c>
      <c r="Q51" s="6"/>
    </row>
    <row r="52" spans="1:17" x14ac:dyDescent="0.25">
      <c r="A52" s="3">
        <v>40546</v>
      </c>
      <c r="B52" s="4">
        <f t="shared" si="0"/>
        <v>2011</v>
      </c>
      <c r="C52" s="5">
        <f t="shared" si="1"/>
        <v>1</v>
      </c>
      <c r="D52" s="5">
        <f t="shared" si="2"/>
        <v>3</v>
      </c>
      <c r="E52" s="6" t="s">
        <v>46</v>
      </c>
      <c r="F52" s="6" t="s">
        <v>59</v>
      </c>
      <c r="G52" s="6" t="s">
        <v>31</v>
      </c>
      <c r="H52" s="6" t="s">
        <v>41</v>
      </c>
      <c r="I52" s="7"/>
      <c r="J52" s="7"/>
      <c r="K52" s="6">
        <v>760</v>
      </c>
      <c r="L52" s="8">
        <v>722</v>
      </c>
      <c r="M52" s="9">
        <f t="shared" si="3"/>
        <v>0.95</v>
      </c>
      <c r="O52" s="30"/>
      <c r="P52" s="6" t="s">
        <v>114</v>
      </c>
      <c r="Q52" s="6" t="s">
        <v>115</v>
      </c>
    </row>
    <row r="53" spans="1:17" x14ac:dyDescent="0.25">
      <c r="A53" s="3">
        <v>40553</v>
      </c>
      <c r="B53" s="4">
        <f t="shared" si="0"/>
        <v>2011</v>
      </c>
      <c r="C53" s="5">
        <f t="shared" si="1"/>
        <v>1</v>
      </c>
      <c r="D53" s="5">
        <f t="shared" si="2"/>
        <v>10</v>
      </c>
      <c r="E53" s="6" t="s">
        <v>58</v>
      </c>
      <c r="F53" s="6" t="s">
        <v>59</v>
      </c>
      <c r="G53" s="6" t="s">
        <v>31</v>
      </c>
      <c r="H53" s="6" t="s">
        <v>95</v>
      </c>
      <c r="I53" s="7"/>
      <c r="J53" s="7"/>
      <c r="K53" s="6">
        <v>1260</v>
      </c>
      <c r="L53" s="8">
        <v>1449</v>
      </c>
      <c r="M53" s="9">
        <f t="shared" si="3"/>
        <v>1.1499999999999999</v>
      </c>
      <c r="O53" s="30"/>
      <c r="P53" s="6"/>
      <c r="Q53" s="6"/>
    </row>
    <row r="54" spans="1:17" x14ac:dyDescent="0.25">
      <c r="A54" s="3">
        <v>40565</v>
      </c>
      <c r="B54" s="4">
        <f t="shared" si="0"/>
        <v>2011</v>
      </c>
      <c r="C54" s="5">
        <f t="shared" si="1"/>
        <v>1</v>
      </c>
      <c r="D54" s="5">
        <f t="shared" si="2"/>
        <v>22</v>
      </c>
      <c r="E54" s="6" t="s">
        <v>71</v>
      </c>
      <c r="F54" s="6" t="s">
        <v>47</v>
      </c>
      <c r="G54" s="6" t="s">
        <v>65</v>
      </c>
      <c r="H54" s="6" t="s">
        <v>41</v>
      </c>
      <c r="I54" s="7"/>
      <c r="J54" s="7"/>
      <c r="K54" s="6">
        <v>580</v>
      </c>
      <c r="L54" s="8">
        <v>783</v>
      </c>
      <c r="M54" s="9">
        <f t="shared" si="3"/>
        <v>1.35</v>
      </c>
      <c r="O54" s="30"/>
      <c r="P54" s="6"/>
      <c r="Q54" s="6"/>
    </row>
    <row r="55" spans="1:17" ht="15" customHeight="1" x14ac:dyDescent="0.25">
      <c r="A55" s="3">
        <v>40571</v>
      </c>
      <c r="B55" s="4">
        <f t="shared" si="0"/>
        <v>2011</v>
      </c>
      <c r="C55" s="5">
        <f t="shared" si="1"/>
        <v>1</v>
      </c>
      <c r="D55" s="5">
        <f t="shared" si="2"/>
        <v>28</v>
      </c>
      <c r="E55" s="6" t="s">
        <v>53</v>
      </c>
      <c r="F55" s="6" t="s">
        <v>59</v>
      </c>
      <c r="G55" s="6" t="s">
        <v>74</v>
      </c>
      <c r="H55" s="6" t="s">
        <v>101</v>
      </c>
      <c r="I55" s="7"/>
      <c r="J55" s="7"/>
      <c r="K55" s="6">
        <v>720</v>
      </c>
      <c r="L55" s="8">
        <v>756</v>
      </c>
      <c r="M55" s="9">
        <f t="shared" si="3"/>
        <v>1.05</v>
      </c>
      <c r="O55" s="29" t="s">
        <v>116</v>
      </c>
      <c r="P55" s="25" t="s">
        <v>117</v>
      </c>
      <c r="Q55" s="23" t="s">
        <v>118</v>
      </c>
    </row>
    <row r="56" spans="1:17" ht="30" x14ac:dyDescent="0.25">
      <c r="A56" s="3">
        <v>40553</v>
      </c>
      <c r="B56" s="4">
        <f t="shared" si="0"/>
        <v>2011</v>
      </c>
      <c r="C56" s="5">
        <f t="shared" si="1"/>
        <v>1</v>
      </c>
      <c r="D56" s="5">
        <f t="shared" si="2"/>
        <v>10</v>
      </c>
      <c r="E56" s="6" t="s">
        <v>71</v>
      </c>
      <c r="F56" s="6" t="s">
        <v>59</v>
      </c>
      <c r="G56" s="6" t="s">
        <v>74</v>
      </c>
      <c r="H56" s="6" t="s">
        <v>94</v>
      </c>
      <c r="I56" s="7"/>
      <c r="J56" s="7"/>
      <c r="K56" s="6">
        <v>340</v>
      </c>
      <c r="L56" s="8">
        <v>459</v>
      </c>
      <c r="M56" s="9">
        <f t="shared" si="3"/>
        <v>1.35</v>
      </c>
      <c r="P56" s="19" t="s">
        <v>119</v>
      </c>
      <c r="Q56" s="7"/>
    </row>
    <row r="57" spans="1:17" ht="30" x14ac:dyDescent="0.25">
      <c r="A57" s="3">
        <v>40560</v>
      </c>
      <c r="B57" s="4">
        <f t="shared" si="0"/>
        <v>2011</v>
      </c>
      <c r="C57" s="5">
        <f t="shared" si="1"/>
        <v>1</v>
      </c>
      <c r="D57" s="5">
        <f t="shared" si="2"/>
        <v>17</v>
      </c>
      <c r="E57" s="6" t="s">
        <v>29</v>
      </c>
      <c r="F57" s="6" t="s">
        <v>39</v>
      </c>
      <c r="G57" s="6" t="s">
        <v>74</v>
      </c>
      <c r="H57" s="6" t="s">
        <v>49</v>
      </c>
      <c r="I57" s="7"/>
      <c r="J57" s="7"/>
      <c r="K57" s="6">
        <v>320</v>
      </c>
      <c r="L57" s="8">
        <v>352</v>
      </c>
      <c r="M57" s="9">
        <f t="shared" si="3"/>
        <v>1.1000000000000001</v>
      </c>
      <c r="P57" s="27" t="s">
        <v>120</v>
      </c>
      <c r="Q57" s="7"/>
    </row>
    <row r="58" spans="1:17" x14ac:dyDescent="0.25">
      <c r="A58" s="3">
        <v>40563</v>
      </c>
      <c r="B58" s="4">
        <f t="shared" si="0"/>
        <v>2011</v>
      </c>
      <c r="C58" s="5">
        <f t="shared" si="1"/>
        <v>1</v>
      </c>
      <c r="D58" s="5">
        <f t="shared" si="2"/>
        <v>20</v>
      </c>
      <c r="E58" s="6" t="s">
        <v>46</v>
      </c>
      <c r="F58" s="6" t="s">
        <v>30</v>
      </c>
      <c r="G58" s="6" t="s">
        <v>48</v>
      </c>
      <c r="H58" s="6" t="s">
        <v>78</v>
      </c>
      <c r="I58" s="7"/>
      <c r="J58" s="7"/>
      <c r="K58" s="6">
        <v>1160</v>
      </c>
      <c r="L58" s="8">
        <v>1102</v>
      </c>
      <c r="M58" s="9">
        <f t="shared" si="3"/>
        <v>0.95</v>
      </c>
      <c r="P58" s="14"/>
    </row>
    <row r="59" spans="1:17" x14ac:dyDescent="0.25">
      <c r="A59" s="3">
        <v>40561</v>
      </c>
      <c r="B59" s="4">
        <f t="shared" si="0"/>
        <v>2011</v>
      </c>
      <c r="C59" s="5">
        <f t="shared" si="1"/>
        <v>1</v>
      </c>
      <c r="D59" s="5">
        <f t="shared" si="2"/>
        <v>18</v>
      </c>
      <c r="E59" s="6" t="s">
        <v>29</v>
      </c>
      <c r="F59" s="6" t="s">
        <v>59</v>
      </c>
      <c r="G59" s="6" t="s">
        <v>65</v>
      </c>
      <c r="H59" s="6" t="s">
        <v>90</v>
      </c>
      <c r="I59" s="7"/>
      <c r="J59" s="7"/>
      <c r="K59" s="6">
        <v>400</v>
      </c>
      <c r="L59" s="8">
        <v>440</v>
      </c>
      <c r="M59" s="9">
        <f t="shared" si="3"/>
        <v>1.1000000000000001</v>
      </c>
    </row>
    <row r="60" spans="1:17" x14ac:dyDescent="0.25">
      <c r="A60" s="3">
        <v>40556</v>
      </c>
      <c r="B60" s="4">
        <f t="shared" si="0"/>
        <v>2011</v>
      </c>
      <c r="C60" s="5">
        <f t="shared" si="1"/>
        <v>1</v>
      </c>
      <c r="D60" s="5">
        <f t="shared" si="2"/>
        <v>13</v>
      </c>
      <c r="E60" s="6" t="s">
        <v>29</v>
      </c>
      <c r="F60" s="6" t="s">
        <v>39</v>
      </c>
      <c r="G60" s="6" t="s">
        <v>31</v>
      </c>
      <c r="H60" s="6" t="s">
        <v>63</v>
      </c>
      <c r="I60" s="7"/>
      <c r="J60" s="7"/>
      <c r="K60" s="6">
        <v>800</v>
      </c>
      <c r="L60" s="8">
        <v>880</v>
      </c>
      <c r="M60" s="9">
        <f t="shared" si="3"/>
        <v>1.1000000000000001</v>
      </c>
    </row>
    <row r="61" spans="1:17" x14ac:dyDescent="0.25">
      <c r="A61" s="3">
        <v>40557</v>
      </c>
      <c r="B61" s="4">
        <f t="shared" si="0"/>
        <v>2011</v>
      </c>
      <c r="C61" s="5">
        <f t="shared" si="1"/>
        <v>1</v>
      </c>
      <c r="D61" s="5">
        <f t="shared" si="2"/>
        <v>14</v>
      </c>
      <c r="E61" s="6" t="s">
        <v>58</v>
      </c>
      <c r="F61" s="6" t="s">
        <v>59</v>
      </c>
      <c r="G61" s="6" t="s">
        <v>65</v>
      </c>
      <c r="H61" s="6" t="s">
        <v>97</v>
      </c>
      <c r="I61" s="7"/>
      <c r="J61" s="7"/>
      <c r="K61" s="6">
        <v>680</v>
      </c>
      <c r="L61" s="8">
        <v>782</v>
      </c>
      <c r="M61" s="9">
        <f t="shared" si="3"/>
        <v>1.1499999999999999</v>
      </c>
    </row>
    <row r="62" spans="1:17" x14ac:dyDescent="0.25">
      <c r="A62" s="3">
        <v>40560</v>
      </c>
      <c r="B62" s="4">
        <f t="shared" si="0"/>
        <v>2011</v>
      </c>
      <c r="C62" s="5">
        <f t="shared" si="1"/>
        <v>1</v>
      </c>
      <c r="D62" s="5">
        <f t="shared" si="2"/>
        <v>17</v>
      </c>
      <c r="E62" s="6" t="s">
        <v>71</v>
      </c>
      <c r="F62" s="6" t="s">
        <v>39</v>
      </c>
      <c r="G62" s="6" t="s">
        <v>60</v>
      </c>
      <c r="H62" s="6" t="s">
        <v>102</v>
      </c>
      <c r="I62" s="7"/>
      <c r="J62" s="7"/>
      <c r="K62" s="6">
        <v>1220</v>
      </c>
      <c r="L62" s="8">
        <v>1647</v>
      </c>
      <c r="M62" s="9">
        <f t="shared" si="3"/>
        <v>1.35</v>
      </c>
    </row>
    <row r="63" spans="1:17" x14ac:dyDescent="0.25">
      <c r="A63" s="3">
        <v>40555</v>
      </c>
      <c r="B63" s="4">
        <f t="shared" si="0"/>
        <v>2011</v>
      </c>
      <c r="C63" s="5">
        <f t="shared" si="1"/>
        <v>1</v>
      </c>
      <c r="D63" s="5">
        <f t="shared" si="2"/>
        <v>12</v>
      </c>
      <c r="E63" s="6" t="s">
        <v>53</v>
      </c>
      <c r="F63" s="6" t="s">
        <v>39</v>
      </c>
      <c r="G63" s="6" t="s">
        <v>40</v>
      </c>
      <c r="H63" s="6" t="s">
        <v>86</v>
      </c>
      <c r="I63" s="7"/>
      <c r="J63" s="7"/>
      <c r="K63" s="6">
        <v>380</v>
      </c>
      <c r="L63" s="8">
        <v>399</v>
      </c>
      <c r="M63" s="9">
        <f t="shared" si="3"/>
        <v>1.05</v>
      </c>
    </row>
    <row r="64" spans="1:17" x14ac:dyDescent="0.25">
      <c r="A64" s="3">
        <v>40549</v>
      </c>
      <c r="B64" s="4">
        <f t="shared" si="0"/>
        <v>2011</v>
      </c>
      <c r="C64" s="5">
        <f t="shared" si="1"/>
        <v>1</v>
      </c>
      <c r="D64" s="5">
        <f t="shared" si="2"/>
        <v>6</v>
      </c>
      <c r="E64" s="6" t="s">
        <v>46</v>
      </c>
      <c r="F64" s="6" t="s">
        <v>47</v>
      </c>
      <c r="G64" s="6" t="s">
        <v>74</v>
      </c>
      <c r="H64" s="6" t="s">
        <v>91</v>
      </c>
      <c r="I64" s="7"/>
      <c r="J64" s="7"/>
      <c r="K64" s="6">
        <v>800</v>
      </c>
      <c r="L64" s="8">
        <v>760</v>
      </c>
      <c r="M64" s="9">
        <f t="shared" si="3"/>
        <v>0.95</v>
      </c>
    </row>
    <row r="65" spans="1:13" x14ac:dyDescent="0.25">
      <c r="A65" s="3">
        <v>40562</v>
      </c>
      <c r="B65" s="4">
        <f t="shared" si="0"/>
        <v>2011</v>
      </c>
      <c r="C65" s="5">
        <f t="shared" si="1"/>
        <v>1</v>
      </c>
      <c r="D65" s="5">
        <f t="shared" si="2"/>
        <v>19</v>
      </c>
      <c r="E65" s="6" t="s">
        <v>29</v>
      </c>
      <c r="F65" s="6" t="s">
        <v>47</v>
      </c>
      <c r="G65" s="6" t="s">
        <v>48</v>
      </c>
      <c r="H65" s="6" t="s">
        <v>54</v>
      </c>
      <c r="I65" s="7"/>
      <c r="J65" s="7"/>
      <c r="K65" s="6">
        <v>700</v>
      </c>
      <c r="L65" s="8">
        <v>770</v>
      </c>
      <c r="M65" s="9">
        <f t="shared" si="3"/>
        <v>1.1000000000000001</v>
      </c>
    </row>
    <row r="66" spans="1:13" x14ac:dyDescent="0.25">
      <c r="A66" s="3">
        <v>40569</v>
      </c>
      <c r="B66" s="4">
        <f t="shared" si="0"/>
        <v>2011</v>
      </c>
      <c r="C66" s="5">
        <f t="shared" si="1"/>
        <v>1</v>
      </c>
      <c r="D66" s="5">
        <f t="shared" si="2"/>
        <v>26</v>
      </c>
      <c r="E66" s="6" t="s">
        <v>29</v>
      </c>
      <c r="F66" s="6" t="s">
        <v>59</v>
      </c>
      <c r="G66" s="6" t="s">
        <v>60</v>
      </c>
      <c r="H66" s="6" t="s">
        <v>99</v>
      </c>
      <c r="I66" s="7"/>
      <c r="J66" s="7"/>
      <c r="K66" s="6">
        <v>340</v>
      </c>
      <c r="L66" s="8">
        <v>374</v>
      </c>
      <c r="M66" s="9">
        <f t="shared" si="3"/>
        <v>1.1000000000000001</v>
      </c>
    </row>
    <row r="67" spans="1:13" x14ac:dyDescent="0.25">
      <c r="A67" s="3">
        <v>40548</v>
      </c>
      <c r="B67" s="4">
        <f t="shared" si="0"/>
        <v>2011</v>
      </c>
      <c r="C67" s="5">
        <f t="shared" si="1"/>
        <v>1</v>
      </c>
      <c r="D67" s="5">
        <f t="shared" si="2"/>
        <v>5</v>
      </c>
      <c r="E67" s="6" t="s">
        <v>53</v>
      </c>
      <c r="F67" s="6" t="s">
        <v>47</v>
      </c>
      <c r="G67" s="6" t="s">
        <v>31</v>
      </c>
      <c r="H67" s="6" t="s">
        <v>93</v>
      </c>
      <c r="I67" s="7"/>
      <c r="J67" s="7"/>
      <c r="K67" s="6">
        <v>1140</v>
      </c>
      <c r="L67" s="8">
        <v>1197</v>
      </c>
      <c r="M67" s="9">
        <f t="shared" si="3"/>
        <v>1.05</v>
      </c>
    </row>
    <row r="68" spans="1:13" x14ac:dyDescent="0.25">
      <c r="A68" s="3">
        <v>40571</v>
      </c>
      <c r="B68" s="4">
        <f t="shared" si="0"/>
        <v>2011</v>
      </c>
      <c r="C68" s="5">
        <f t="shared" si="1"/>
        <v>1</v>
      </c>
      <c r="D68" s="5">
        <f t="shared" si="2"/>
        <v>28</v>
      </c>
      <c r="E68" s="6" t="s">
        <v>58</v>
      </c>
      <c r="F68" s="6" t="s">
        <v>47</v>
      </c>
      <c r="G68" s="6" t="s">
        <v>65</v>
      </c>
      <c r="H68" s="6" t="s">
        <v>103</v>
      </c>
      <c r="I68" s="7"/>
      <c r="J68" s="7"/>
      <c r="K68" s="6">
        <v>920</v>
      </c>
      <c r="L68" s="8">
        <v>1058</v>
      </c>
      <c r="M68" s="9">
        <f t="shared" si="3"/>
        <v>1.1499999999999999</v>
      </c>
    </row>
    <row r="69" spans="1:13" x14ac:dyDescent="0.25">
      <c r="A69" s="3">
        <v>40553</v>
      </c>
      <c r="B69" s="4">
        <f t="shared" ref="B69:B108" si="4">YEAR(A69)</f>
        <v>2011</v>
      </c>
      <c r="C69" s="5">
        <f t="shared" ref="C69:C108" si="5">MONTH(A69)</f>
        <v>1</v>
      </c>
      <c r="D69" s="5">
        <f t="shared" ref="D69:D108" si="6">DAY(A69)</f>
        <v>10</v>
      </c>
      <c r="E69" s="6" t="s">
        <v>46</v>
      </c>
      <c r="F69" s="6" t="s">
        <v>47</v>
      </c>
      <c r="G69" s="6" t="s">
        <v>60</v>
      </c>
      <c r="H69" s="6" t="s">
        <v>100</v>
      </c>
      <c r="I69" s="7"/>
      <c r="J69" s="7"/>
      <c r="K69" s="6">
        <v>600</v>
      </c>
      <c r="L69" s="8">
        <v>570</v>
      </c>
      <c r="M69" s="9">
        <f t="shared" ref="M69:M108" si="7">L69/K69</f>
        <v>0.95</v>
      </c>
    </row>
    <row r="70" spans="1:13" x14ac:dyDescent="0.25">
      <c r="A70" s="3">
        <v>40550</v>
      </c>
      <c r="B70" s="4">
        <f t="shared" si="4"/>
        <v>2011</v>
      </c>
      <c r="C70" s="5">
        <f t="shared" si="5"/>
        <v>1</v>
      </c>
      <c r="D70" s="5">
        <f t="shared" si="6"/>
        <v>7</v>
      </c>
      <c r="E70" s="6" t="s">
        <v>53</v>
      </c>
      <c r="F70" s="6" t="s">
        <v>30</v>
      </c>
      <c r="G70" s="6" t="s">
        <v>31</v>
      </c>
      <c r="H70" s="6" t="s">
        <v>79</v>
      </c>
      <c r="I70" s="7"/>
      <c r="J70" s="7"/>
      <c r="K70" s="6">
        <v>1060</v>
      </c>
      <c r="L70" s="8">
        <v>1113</v>
      </c>
      <c r="M70" s="9">
        <f t="shared" si="7"/>
        <v>1.05</v>
      </c>
    </row>
    <row r="71" spans="1:13" x14ac:dyDescent="0.25">
      <c r="A71" s="3">
        <v>40571</v>
      </c>
      <c r="B71" s="4">
        <f t="shared" si="4"/>
        <v>2011</v>
      </c>
      <c r="C71" s="5">
        <f t="shared" si="5"/>
        <v>1</v>
      </c>
      <c r="D71" s="5">
        <f t="shared" si="6"/>
        <v>28</v>
      </c>
      <c r="E71" s="6" t="s">
        <v>71</v>
      </c>
      <c r="F71" s="6" t="s">
        <v>39</v>
      </c>
      <c r="G71" s="6" t="s">
        <v>74</v>
      </c>
      <c r="H71" s="6" t="s">
        <v>78</v>
      </c>
      <c r="I71" s="7"/>
      <c r="J71" s="7"/>
      <c r="K71" s="6">
        <v>840</v>
      </c>
      <c r="L71" s="8">
        <v>1134</v>
      </c>
      <c r="M71" s="9">
        <f t="shared" si="7"/>
        <v>1.35</v>
      </c>
    </row>
    <row r="72" spans="1:13" x14ac:dyDescent="0.25">
      <c r="A72" s="3">
        <v>40545</v>
      </c>
      <c r="B72" s="4">
        <f t="shared" si="4"/>
        <v>2011</v>
      </c>
      <c r="C72" s="5">
        <f t="shared" si="5"/>
        <v>1</v>
      </c>
      <c r="D72" s="5">
        <f t="shared" si="6"/>
        <v>2</v>
      </c>
      <c r="E72" s="6" t="s">
        <v>71</v>
      </c>
      <c r="F72" s="6" t="s">
        <v>30</v>
      </c>
      <c r="G72" s="6" t="s">
        <v>31</v>
      </c>
      <c r="H72" s="6" t="s">
        <v>56</v>
      </c>
      <c r="I72" s="7"/>
      <c r="J72" s="7"/>
      <c r="K72" s="6">
        <v>600</v>
      </c>
      <c r="L72" s="8">
        <v>810</v>
      </c>
      <c r="M72" s="9">
        <f t="shared" si="7"/>
        <v>1.35</v>
      </c>
    </row>
    <row r="73" spans="1:13" x14ac:dyDescent="0.25">
      <c r="A73" s="3">
        <v>40558</v>
      </c>
      <c r="B73" s="4">
        <f t="shared" si="4"/>
        <v>2011</v>
      </c>
      <c r="C73" s="5">
        <f t="shared" si="5"/>
        <v>1</v>
      </c>
      <c r="D73" s="5">
        <f t="shared" si="6"/>
        <v>15</v>
      </c>
      <c r="E73" s="6" t="s">
        <v>53</v>
      </c>
      <c r="F73" s="6" t="s">
        <v>59</v>
      </c>
      <c r="G73" s="6" t="s">
        <v>40</v>
      </c>
      <c r="H73" s="6" t="s">
        <v>56</v>
      </c>
      <c r="I73" s="7"/>
      <c r="J73" s="7"/>
      <c r="K73" s="6">
        <v>1260</v>
      </c>
      <c r="L73" s="8">
        <v>1323</v>
      </c>
      <c r="M73" s="9">
        <f t="shared" si="7"/>
        <v>1.05</v>
      </c>
    </row>
    <row r="74" spans="1:13" x14ac:dyDescent="0.25">
      <c r="A74" s="3">
        <v>40553</v>
      </c>
      <c r="B74" s="4">
        <f t="shared" si="4"/>
        <v>2011</v>
      </c>
      <c r="C74" s="5">
        <f t="shared" si="5"/>
        <v>1</v>
      </c>
      <c r="D74" s="5">
        <f t="shared" si="6"/>
        <v>10</v>
      </c>
      <c r="E74" s="6" t="s">
        <v>53</v>
      </c>
      <c r="F74" s="6" t="s">
        <v>59</v>
      </c>
      <c r="G74" s="6" t="s">
        <v>74</v>
      </c>
      <c r="H74" s="6" t="s">
        <v>104</v>
      </c>
      <c r="I74" s="7"/>
      <c r="J74" s="7"/>
      <c r="K74" s="6">
        <v>340</v>
      </c>
      <c r="L74" s="8">
        <v>357</v>
      </c>
      <c r="M74" s="9">
        <f t="shared" si="7"/>
        <v>1.05</v>
      </c>
    </row>
    <row r="75" spans="1:13" x14ac:dyDescent="0.25">
      <c r="A75" s="3">
        <v>40566</v>
      </c>
      <c r="B75" s="4">
        <f t="shared" si="4"/>
        <v>2011</v>
      </c>
      <c r="C75" s="5">
        <f t="shared" si="5"/>
        <v>1</v>
      </c>
      <c r="D75" s="5">
        <f t="shared" si="6"/>
        <v>23</v>
      </c>
      <c r="E75" s="6" t="s">
        <v>71</v>
      </c>
      <c r="F75" s="6" t="s">
        <v>59</v>
      </c>
      <c r="G75" s="6" t="s">
        <v>31</v>
      </c>
      <c r="H75" s="6" t="s">
        <v>79</v>
      </c>
      <c r="I75" s="7"/>
      <c r="J75" s="7"/>
      <c r="K75" s="6">
        <v>440</v>
      </c>
      <c r="L75" s="8">
        <v>594</v>
      </c>
      <c r="M75" s="9">
        <f t="shared" si="7"/>
        <v>1.35</v>
      </c>
    </row>
    <row r="76" spans="1:13" x14ac:dyDescent="0.25">
      <c r="A76" s="3">
        <v>40549</v>
      </c>
      <c r="B76" s="4">
        <f t="shared" si="4"/>
        <v>2011</v>
      </c>
      <c r="C76" s="5">
        <f t="shared" si="5"/>
        <v>1</v>
      </c>
      <c r="D76" s="5">
        <f t="shared" si="6"/>
        <v>6</v>
      </c>
      <c r="E76" s="6" t="s">
        <v>46</v>
      </c>
      <c r="F76" s="6" t="s">
        <v>59</v>
      </c>
      <c r="G76" s="6" t="s">
        <v>65</v>
      </c>
      <c r="H76" s="6" t="s">
        <v>63</v>
      </c>
      <c r="I76" s="7"/>
      <c r="J76" s="7"/>
      <c r="K76" s="6">
        <v>1080</v>
      </c>
      <c r="L76" s="8">
        <v>1026</v>
      </c>
      <c r="M76" s="9">
        <f t="shared" si="7"/>
        <v>0.95</v>
      </c>
    </row>
    <row r="77" spans="1:13" x14ac:dyDescent="0.25">
      <c r="A77" s="3">
        <v>40561</v>
      </c>
      <c r="B77" s="4">
        <f t="shared" si="4"/>
        <v>2011</v>
      </c>
      <c r="C77" s="5">
        <f t="shared" si="5"/>
        <v>1</v>
      </c>
      <c r="D77" s="5">
        <f t="shared" si="6"/>
        <v>18</v>
      </c>
      <c r="E77" s="6" t="s">
        <v>58</v>
      </c>
      <c r="F77" s="6" t="s">
        <v>47</v>
      </c>
      <c r="G77" s="6" t="s">
        <v>74</v>
      </c>
      <c r="H77" s="6" t="s">
        <v>78</v>
      </c>
      <c r="I77" s="7"/>
      <c r="J77" s="7"/>
      <c r="K77" s="6">
        <v>1060</v>
      </c>
      <c r="L77" s="8">
        <v>1219</v>
      </c>
      <c r="M77" s="9">
        <f t="shared" si="7"/>
        <v>1.1499999999999999</v>
      </c>
    </row>
    <row r="78" spans="1:13" x14ac:dyDescent="0.25">
      <c r="A78" s="3">
        <v>40554</v>
      </c>
      <c r="B78" s="4">
        <f t="shared" si="4"/>
        <v>2011</v>
      </c>
      <c r="C78" s="5">
        <f t="shared" si="5"/>
        <v>1</v>
      </c>
      <c r="D78" s="5">
        <f t="shared" si="6"/>
        <v>11</v>
      </c>
      <c r="E78" s="6" t="s">
        <v>71</v>
      </c>
      <c r="F78" s="6" t="s">
        <v>59</v>
      </c>
      <c r="G78" s="6" t="s">
        <v>74</v>
      </c>
      <c r="H78" s="6" t="s">
        <v>105</v>
      </c>
      <c r="I78" s="7"/>
      <c r="J78" s="7"/>
      <c r="K78" s="6">
        <v>980</v>
      </c>
      <c r="L78" s="8">
        <v>1323</v>
      </c>
      <c r="M78" s="9">
        <f t="shared" si="7"/>
        <v>1.35</v>
      </c>
    </row>
    <row r="79" spans="1:13" x14ac:dyDescent="0.25">
      <c r="A79" s="3">
        <v>40564</v>
      </c>
      <c r="B79" s="4">
        <f t="shared" si="4"/>
        <v>2011</v>
      </c>
      <c r="C79" s="5">
        <f t="shared" si="5"/>
        <v>1</v>
      </c>
      <c r="D79" s="5">
        <f t="shared" si="6"/>
        <v>21</v>
      </c>
      <c r="E79" s="6" t="s">
        <v>29</v>
      </c>
      <c r="F79" s="6" t="s">
        <v>47</v>
      </c>
      <c r="G79" s="6" t="s">
        <v>74</v>
      </c>
      <c r="H79" s="6" t="s">
        <v>100</v>
      </c>
      <c r="I79" s="7"/>
      <c r="J79" s="7"/>
      <c r="K79" s="6">
        <v>220</v>
      </c>
      <c r="L79" s="8">
        <v>242</v>
      </c>
      <c r="M79" s="9">
        <f t="shared" si="7"/>
        <v>1.1000000000000001</v>
      </c>
    </row>
    <row r="80" spans="1:13" x14ac:dyDescent="0.25">
      <c r="A80" s="3">
        <v>40561</v>
      </c>
      <c r="B80" s="4">
        <f t="shared" si="4"/>
        <v>2011</v>
      </c>
      <c r="C80" s="5">
        <f t="shared" si="5"/>
        <v>1</v>
      </c>
      <c r="D80" s="5">
        <f t="shared" si="6"/>
        <v>18</v>
      </c>
      <c r="E80" s="6" t="s">
        <v>53</v>
      </c>
      <c r="F80" s="6" t="s">
        <v>59</v>
      </c>
      <c r="G80" s="6" t="s">
        <v>40</v>
      </c>
      <c r="H80" s="6" t="s">
        <v>103</v>
      </c>
      <c r="I80" s="7"/>
      <c r="J80" s="7"/>
      <c r="K80" s="6">
        <v>240</v>
      </c>
      <c r="L80" s="8">
        <v>252</v>
      </c>
      <c r="M80" s="9">
        <f t="shared" si="7"/>
        <v>1.05</v>
      </c>
    </row>
    <row r="81" spans="1:13" x14ac:dyDescent="0.25">
      <c r="A81" s="3">
        <v>40553</v>
      </c>
      <c r="B81" s="4">
        <f t="shared" si="4"/>
        <v>2011</v>
      </c>
      <c r="C81" s="5">
        <f t="shared" si="5"/>
        <v>1</v>
      </c>
      <c r="D81" s="5">
        <f t="shared" si="6"/>
        <v>10</v>
      </c>
      <c r="E81" s="6" t="s">
        <v>46</v>
      </c>
      <c r="F81" s="6" t="s">
        <v>39</v>
      </c>
      <c r="G81" s="6" t="s">
        <v>74</v>
      </c>
      <c r="H81" s="6" t="s">
        <v>93</v>
      </c>
      <c r="I81" s="7"/>
      <c r="J81" s="7"/>
      <c r="K81" s="6">
        <v>160</v>
      </c>
      <c r="L81" s="8">
        <v>152</v>
      </c>
      <c r="M81" s="9">
        <f t="shared" si="7"/>
        <v>0.95</v>
      </c>
    </row>
    <row r="82" spans="1:13" x14ac:dyDescent="0.25">
      <c r="A82" s="3">
        <v>40560</v>
      </c>
      <c r="B82" s="4">
        <f t="shared" si="4"/>
        <v>2011</v>
      </c>
      <c r="C82" s="5">
        <f t="shared" si="5"/>
        <v>1</v>
      </c>
      <c r="D82" s="5">
        <f t="shared" si="6"/>
        <v>17</v>
      </c>
      <c r="E82" s="6" t="s">
        <v>46</v>
      </c>
      <c r="F82" s="6" t="s">
        <v>39</v>
      </c>
      <c r="G82" s="6" t="s">
        <v>65</v>
      </c>
      <c r="H82" s="6" t="s">
        <v>66</v>
      </c>
      <c r="I82" s="7"/>
      <c r="J82" s="7"/>
      <c r="K82" s="6">
        <v>1180</v>
      </c>
      <c r="L82" s="8">
        <v>1121</v>
      </c>
      <c r="M82" s="9">
        <f t="shared" si="7"/>
        <v>0.95</v>
      </c>
    </row>
    <row r="83" spans="1:13" x14ac:dyDescent="0.25">
      <c r="A83" s="3">
        <v>40566</v>
      </c>
      <c r="B83" s="4">
        <f t="shared" si="4"/>
        <v>2011</v>
      </c>
      <c r="C83" s="5">
        <f t="shared" si="5"/>
        <v>1</v>
      </c>
      <c r="D83" s="5">
        <f t="shared" si="6"/>
        <v>23</v>
      </c>
      <c r="E83" s="6" t="s">
        <v>46</v>
      </c>
      <c r="F83" s="6" t="s">
        <v>47</v>
      </c>
      <c r="G83" s="6" t="s">
        <v>60</v>
      </c>
      <c r="H83" s="6" t="s">
        <v>54</v>
      </c>
      <c r="I83" s="7"/>
      <c r="J83" s="7"/>
      <c r="K83" s="6">
        <v>980</v>
      </c>
      <c r="L83" s="8">
        <v>931</v>
      </c>
      <c r="M83" s="9">
        <f t="shared" si="7"/>
        <v>0.95</v>
      </c>
    </row>
    <row r="84" spans="1:13" x14ac:dyDescent="0.25">
      <c r="A84" s="3">
        <v>40566</v>
      </c>
      <c r="B84" s="4">
        <f t="shared" si="4"/>
        <v>2011</v>
      </c>
      <c r="C84" s="5">
        <f t="shared" si="5"/>
        <v>1</v>
      </c>
      <c r="D84" s="5">
        <f t="shared" si="6"/>
        <v>23</v>
      </c>
      <c r="E84" s="6" t="s">
        <v>71</v>
      </c>
      <c r="F84" s="6" t="s">
        <v>59</v>
      </c>
      <c r="G84" s="6" t="s">
        <v>65</v>
      </c>
      <c r="H84" s="6" t="s">
        <v>49</v>
      </c>
      <c r="I84" s="7"/>
      <c r="J84" s="7"/>
      <c r="K84" s="6">
        <v>880</v>
      </c>
      <c r="L84" s="8">
        <v>1188</v>
      </c>
      <c r="M84" s="9">
        <f t="shared" si="7"/>
        <v>1.35</v>
      </c>
    </row>
    <row r="85" spans="1:13" x14ac:dyDescent="0.25">
      <c r="A85" s="3">
        <v>40571</v>
      </c>
      <c r="B85" s="4">
        <f t="shared" si="4"/>
        <v>2011</v>
      </c>
      <c r="C85" s="5">
        <f t="shared" si="5"/>
        <v>1</v>
      </c>
      <c r="D85" s="5">
        <f t="shared" si="6"/>
        <v>28</v>
      </c>
      <c r="E85" s="6" t="s">
        <v>53</v>
      </c>
      <c r="F85" s="6" t="s">
        <v>30</v>
      </c>
      <c r="G85" s="6" t="s">
        <v>60</v>
      </c>
      <c r="H85" s="6" t="s">
        <v>41</v>
      </c>
      <c r="I85" s="7"/>
      <c r="J85" s="7"/>
      <c r="K85" s="6">
        <v>1240</v>
      </c>
      <c r="L85" s="8">
        <v>1302</v>
      </c>
      <c r="M85" s="9">
        <f t="shared" si="7"/>
        <v>1.05</v>
      </c>
    </row>
    <row r="86" spans="1:13" x14ac:dyDescent="0.25">
      <c r="A86" s="3">
        <v>40572</v>
      </c>
      <c r="B86" s="4">
        <f t="shared" si="4"/>
        <v>2011</v>
      </c>
      <c r="C86" s="5">
        <f t="shared" si="5"/>
        <v>1</v>
      </c>
      <c r="D86" s="5">
        <f t="shared" si="6"/>
        <v>29</v>
      </c>
      <c r="E86" s="6" t="s">
        <v>71</v>
      </c>
      <c r="F86" s="6" t="s">
        <v>39</v>
      </c>
      <c r="G86" s="6" t="s">
        <v>40</v>
      </c>
      <c r="H86" s="6" t="s">
        <v>98</v>
      </c>
      <c r="I86" s="7"/>
      <c r="J86" s="7"/>
      <c r="K86" s="6">
        <v>200</v>
      </c>
      <c r="L86" s="8">
        <v>270</v>
      </c>
      <c r="M86" s="9">
        <f t="shared" si="7"/>
        <v>1.35</v>
      </c>
    </row>
    <row r="87" spans="1:13" x14ac:dyDescent="0.25">
      <c r="A87" s="3">
        <v>40556</v>
      </c>
      <c r="B87" s="4">
        <f t="shared" si="4"/>
        <v>2011</v>
      </c>
      <c r="C87" s="5">
        <f t="shared" si="5"/>
        <v>1</v>
      </c>
      <c r="D87" s="5">
        <f t="shared" si="6"/>
        <v>13</v>
      </c>
      <c r="E87" s="6" t="s">
        <v>58</v>
      </c>
      <c r="F87" s="6" t="s">
        <v>47</v>
      </c>
      <c r="G87" s="6" t="s">
        <v>74</v>
      </c>
      <c r="H87" s="6" t="s">
        <v>41</v>
      </c>
      <c r="I87" s="7"/>
      <c r="J87" s="7"/>
      <c r="K87" s="6">
        <v>1040</v>
      </c>
      <c r="L87" s="8">
        <v>1196</v>
      </c>
      <c r="M87" s="9">
        <f t="shared" si="7"/>
        <v>1.1499999999999999</v>
      </c>
    </row>
    <row r="88" spans="1:13" x14ac:dyDescent="0.25">
      <c r="A88" s="3">
        <v>40561</v>
      </c>
      <c r="B88" s="4">
        <f t="shared" si="4"/>
        <v>2011</v>
      </c>
      <c r="C88" s="5">
        <f t="shared" si="5"/>
        <v>1</v>
      </c>
      <c r="D88" s="5">
        <f t="shared" si="6"/>
        <v>18</v>
      </c>
      <c r="E88" s="6" t="s">
        <v>71</v>
      </c>
      <c r="F88" s="6" t="s">
        <v>39</v>
      </c>
      <c r="G88" s="6" t="s">
        <v>74</v>
      </c>
      <c r="H88" s="6" t="s">
        <v>98</v>
      </c>
      <c r="I88" s="7"/>
      <c r="J88" s="7"/>
      <c r="K88" s="6">
        <v>340</v>
      </c>
      <c r="L88" s="8">
        <v>459</v>
      </c>
      <c r="M88" s="9">
        <f t="shared" si="7"/>
        <v>1.35</v>
      </c>
    </row>
    <row r="89" spans="1:13" x14ac:dyDescent="0.25">
      <c r="A89" s="3">
        <v>40547</v>
      </c>
      <c r="B89" s="4">
        <f t="shared" si="4"/>
        <v>2011</v>
      </c>
      <c r="C89" s="5">
        <f t="shared" si="5"/>
        <v>1</v>
      </c>
      <c r="D89" s="5">
        <f t="shared" si="6"/>
        <v>4</v>
      </c>
      <c r="E89" s="6" t="s">
        <v>53</v>
      </c>
      <c r="F89" s="6" t="s">
        <v>39</v>
      </c>
      <c r="G89" s="6" t="s">
        <v>48</v>
      </c>
      <c r="H89" s="6" t="s">
        <v>105</v>
      </c>
      <c r="I89" s="7"/>
      <c r="J89" s="7"/>
      <c r="K89" s="6">
        <v>580</v>
      </c>
      <c r="L89" s="8">
        <v>609</v>
      </c>
      <c r="M89" s="9">
        <f t="shared" si="7"/>
        <v>1.05</v>
      </c>
    </row>
    <row r="90" spans="1:13" x14ac:dyDescent="0.25">
      <c r="A90" s="3">
        <v>40571</v>
      </c>
      <c r="B90" s="4">
        <f t="shared" si="4"/>
        <v>2011</v>
      </c>
      <c r="C90" s="5">
        <f t="shared" si="5"/>
        <v>1</v>
      </c>
      <c r="D90" s="5">
        <f t="shared" si="6"/>
        <v>28</v>
      </c>
      <c r="E90" s="6" t="s">
        <v>29</v>
      </c>
      <c r="F90" s="6" t="s">
        <v>47</v>
      </c>
      <c r="G90" s="6" t="s">
        <v>48</v>
      </c>
      <c r="H90" s="6" t="s">
        <v>91</v>
      </c>
      <c r="I90" s="7"/>
      <c r="J90" s="7"/>
      <c r="K90" s="6">
        <v>500</v>
      </c>
      <c r="L90" s="8">
        <v>550</v>
      </c>
      <c r="M90" s="9">
        <f t="shared" si="7"/>
        <v>1.1000000000000001</v>
      </c>
    </row>
    <row r="91" spans="1:13" x14ac:dyDescent="0.25">
      <c r="A91" s="3">
        <v>40554</v>
      </c>
      <c r="B91" s="4">
        <f t="shared" si="4"/>
        <v>2011</v>
      </c>
      <c r="C91" s="5">
        <f t="shared" si="5"/>
        <v>1</v>
      </c>
      <c r="D91" s="5">
        <f t="shared" si="6"/>
        <v>11</v>
      </c>
      <c r="E91" s="6" t="s">
        <v>71</v>
      </c>
      <c r="F91" s="6" t="s">
        <v>59</v>
      </c>
      <c r="G91" s="6" t="s">
        <v>65</v>
      </c>
      <c r="H91" s="6" t="s">
        <v>86</v>
      </c>
      <c r="I91" s="7"/>
      <c r="J91" s="7"/>
      <c r="K91" s="6">
        <v>280</v>
      </c>
      <c r="L91" s="8">
        <v>378</v>
      </c>
      <c r="M91" s="9">
        <f t="shared" si="7"/>
        <v>1.35</v>
      </c>
    </row>
    <row r="92" spans="1:13" x14ac:dyDescent="0.25">
      <c r="A92" s="3">
        <v>40565</v>
      </c>
      <c r="B92" s="4">
        <f t="shared" si="4"/>
        <v>2011</v>
      </c>
      <c r="C92" s="5">
        <f t="shared" si="5"/>
        <v>1</v>
      </c>
      <c r="D92" s="5">
        <f t="shared" si="6"/>
        <v>22</v>
      </c>
      <c r="E92" s="6" t="s">
        <v>29</v>
      </c>
      <c r="F92" s="6" t="s">
        <v>30</v>
      </c>
      <c r="G92" s="6" t="s">
        <v>31</v>
      </c>
      <c r="H92" s="6" t="s">
        <v>56</v>
      </c>
      <c r="I92" s="7"/>
      <c r="J92" s="7"/>
      <c r="K92" s="6">
        <v>1060</v>
      </c>
      <c r="L92" s="8">
        <v>1166</v>
      </c>
      <c r="M92" s="9">
        <f t="shared" si="7"/>
        <v>1.1000000000000001</v>
      </c>
    </row>
    <row r="93" spans="1:13" x14ac:dyDescent="0.25">
      <c r="A93" s="3">
        <v>40553</v>
      </c>
      <c r="B93" s="4">
        <f t="shared" si="4"/>
        <v>2011</v>
      </c>
      <c r="C93" s="5">
        <f t="shared" si="5"/>
        <v>1</v>
      </c>
      <c r="D93" s="5">
        <f t="shared" si="6"/>
        <v>10</v>
      </c>
      <c r="E93" s="6" t="s">
        <v>53</v>
      </c>
      <c r="F93" s="6" t="s">
        <v>47</v>
      </c>
      <c r="G93" s="6" t="s">
        <v>48</v>
      </c>
      <c r="H93" s="6" t="s">
        <v>104</v>
      </c>
      <c r="I93" s="7"/>
      <c r="J93" s="7"/>
      <c r="K93" s="6">
        <v>940</v>
      </c>
      <c r="L93" s="8">
        <v>987</v>
      </c>
      <c r="M93" s="9">
        <f t="shared" si="7"/>
        <v>1.05</v>
      </c>
    </row>
    <row r="94" spans="1:13" x14ac:dyDescent="0.25">
      <c r="A94" s="3">
        <v>40567</v>
      </c>
      <c r="B94" s="4">
        <f t="shared" si="4"/>
        <v>2011</v>
      </c>
      <c r="C94" s="5">
        <f t="shared" si="5"/>
        <v>1</v>
      </c>
      <c r="D94" s="5">
        <f t="shared" si="6"/>
        <v>24</v>
      </c>
      <c r="E94" s="6" t="s">
        <v>58</v>
      </c>
      <c r="F94" s="6" t="s">
        <v>39</v>
      </c>
      <c r="G94" s="6" t="s">
        <v>65</v>
      </c>
      <c r="H94" s="6" t="s">
        <v>105</v>
      </c>
      <c r="I94" s="7"/>
      <c r="J94" s="7"/>
      <c r="K94" s="6">
        <v>260</v>
      </c>
      <c r="L94" s="8">
        <v>299</v>
      </c>
      <c r="M94" s="9">
        <f t="shared" si="7"/>
        <v>1.1499999999999999</v>
      </c>
    </row>
    <row r="95" spans="1:13" x14ac:dyDescent="0.25">
      <c r="A95" s="3">
        <v>40548</v>
      </c>
      <c r="B95" s="4">
        <f t="shared" si="4"/>
        <v>2011</v>
      </c>
      <c r="C95" s="5">
        <f t="shared" si="5"/>
        <v>1</v>
      </c>
      <c r="D95" s="5">
        <f t="shared" si="6"/>
        <v>5</v>
      </c>
      <c r="E95" s="6" t="s">
        <v>46</v>
      </c>
      <c r="F95" s="6" t="s">
        <v>30</v>
      </c>
      <c r="G95" s="6" t="s">
        <v>65</v>
      </c>
      <c r="H95" s="6" t="s">
        <v>61</v>
      </c>
      <c r="I95" s="7"/>
      <c r="J95" s="7"/>
      <c r="K95" s="6">
        <v>240</v>
      </c>
      <c r="L95" s="8">
        <v>228</v>
      </c>
      <c r="M95" s="9">
        <f t="shared" si="7"/>
        <v>0.95</v>
      </c>
    </row>
    <row r="96" spans="1:13" x14ac:dyDescent="0.25">
      <c r="A96" s="3">
        <v>40546</v>
      </c>
      <c r="B96" s="4">
        <f t="shared" si="4"/>
        <v>2011</v>
      </c>
      <c r="C96" s="5">
        <f t="shared" si="5"/>
        <v>1</v>
      </c>
      <c r="D96" s="5">
        <f t="shared" si="6"/>
        <v>3</v>
      </c>
      <c r="E96" s="6" t="s">
        <v>58</v>
      </c>
      <c r="F96" s="6" t="s">
        <v>39</v>
      </c>
      <c r="G96" s="6" t="s">
        <v>60</v>
      </c>
      <c r="H96" s="6" t="s">
        <v>41</v>
      </c>
      <c r="I96" s="7"/>
      <c r="J96" s="7"/>
      <c r="K96" s="6">
        <v>400</v>
      </c>
      <c r="L96" s="8">
        <v>460</v>
      </c>
      <c r="M96" s="9">
        <f t="shared" si="7"/>
        <v>1.1499999999999999</v>
      </c>
    </row>
    <row r="97" spans="1:13" x14ac:dyDescent="0.25">
      <c r="A97" s="3">
        <v>40552</v>
      </c>
      <c r="B97" s="4">
        <f t="shared" si="4"/>
        <v>2011</v>
      </c>
      <c r="C97" s="5">
        <f t="shared" si="5"/>
        <v>1</v>
      </c>
      <c r="D97" s="5">
        <f t="shared" si="6"/>
        <v>9</v>
      </c>
      <c r="E97" s="6" t="s">
        <v>29</v>
      </c>
      <c r="F97" s="6" t="s">
        <v>59</v>
      </c>
      <c r="G97" s="6" t="s">
        <v>31</v>
      </c>
      <c r="H97" s="6" t="s">
        <v>102</v>
      </c>
      <c r="I97" s="7"/>
      <c r="J97" s="7"/>
      <c r="K97" s="6">
        <v>800</v>
      </c>
      <c r="L97" s="8">
        <v>880</v>
      </c>
      <c r="M97" s="9">
        <f t="shared" si="7"/>
        <v>1.1000000000000001</v>
      </c>
    </row>
    <row r="98" spans="1:13" x14ac:dyDescent="0.25">
      <c r="A98" s="3">
        <v>40566</v>
      </c>
      <c r="B98" s="4">
        <f t="shared" si="4"/>
        <v>2011</v>
      </c>
      <c r="C98" s="5">
        <f t="shared" si="5"/>
        <v>1</v>
      </c>
      <c r="D98" s="5">
        <f t="shared" si="6"/>
        <v>23</v>
      </c>
      <c r="E98" s="6" t="s">
        <v>29</v>
      </c>
      <c r="F98" s="6" t="s">
        <v>59</v>
      </c>
      <c r="G98" s="6" t="s">
        <v>40</v>
      </c>
      <c r="H98" s="6" t="s">
        <v>90</v>
      </c>
      <c r="I98" s="7"/>
      <c r="J98" s="7"/>
      <c r="K98" s="6">
        <v>180</v>
      </c>
      <c r="L98" s="8">
        <v>198</v>
      </c>
      <c r="M98" s="9">
        <f t="shared" si="7"/>
        <v>1.1000000000000001</v>
      </c>
    </row>
    <row r="99" spans="1:13" x14ac:dyDescent="0.25">
      <c r="A99" s="3">
        <v>40552</v>
      </c>
      <c r="B99" s="4">
        <f t="shared" si="4"/>
        <v>2011</v>
      </c>
      <c r="C99" s="5">
        <f t="shared" si="5"/>
        <v>1</v>
      </c>
      <c r="D99" s="5">
        <f t="shared" si="6"/>
        <v>9</v>
      </c>
      <c r="E99" s="6" t="s">
        <v>58</v>
      </c>
      <c r="F99" s="6" t="s">
        <v>59</v>
      </c>
      <c r="G99" s="6" t="s">
        <v>65</v>
      </c>
      <c r="H99" s="6" t="s">
        <v>82</v>
      </c>
      <c r="I99" s="7"/>
      <c r="J99" s="7"/>
      <c r="K99" s="6">
        <v>760</v>
      </c>
      <c r="L99" s="8">
        <v>874</v>
      </c>
      <c r="M99" s="9">
        <f t="shared" si="7"/>
        <v>1.1499999999999999</v>
      </c>
    </row>
    <row r="100" spans="1:13" x14ac:dyDescent="0.25">
      <c r="A100" s="3">
        <v>40545</v>
      </c>
      <c r="B100" s="4">
        <f t="shared" si="4"/>
        <v>2011</v>
      </c>
      <c r="C100" s="5">
        <f t="shared" si="5"/>
        <v>1</v>
      </c>
      <c r="D100" s="5">
        <f t="shared" si="6"/>
        <v>2</v>
      </c>
      <c r="E100" s="6" t="s">
        <v>29</v>
      </c>
      <c r="F100" s="6" t="s">
        <v>47</v>
      </c>
      <c r="G100" s="6" t="s">
        <v>40</v>
      </c>
      <c r="H100" s="6" t="s">
        <v>84</v>
      </c>
      <c r="I100" s="7"/>
      <c r="J100" s="7"/>
      <c r="K100" s="6">
        <v>480</v>
      </c>
      <c r="L100" s="8">
        <v>528</v>
      </c>
      <c r="M100" s="9">
        <f t="shared" si="7"/>
        <v>1.1000000000000001</v>
      </c>
    </row>
    <row r="101" spans="1:13" x14ac:dyDescent="0.25">
      <c r="A101" s="3">
        <v>40560</v>
      </c>
      <c r="B101" s="4">
        <f t="shared" si="4"/>
        <v>2011</v>
      </c>
      <c r="C101" s="5">
        <f t="shared" si="5"/>
        <v>1</v>
      </c>
      <c r="D101" s="5">
        <f t="shared" si="6"/>
        <v>17</v>
      </c>
      <c r="E101" s="6" t="s">
        <v>71</v>
      </c>
      <c r="F101" s="6" t="s">
        <v>30</v>
      </c>
      <c r="G101" s="6" t="s">
        <v>60</v>
      </c>
      <c r="H101" s="6" t="s">
        <v>49</v>
      </c>
      <c r="I101" s="7"/>
      <c r="J101" s="7"/>
      <c r="K101" s="6">
        <v>200</v>
      </c>
      <c r="L101" s="8">
        <v>270</v>
      </c>
      <c r="M101" s="9">
        <f t="shared" si="7"/>
        <v>1.35</v>
      </c>
    </row>
    <row r="102" spans="1:13" x14ac:dyDescent="0.25">
      <c r="A102" s="3">
        <v>40571</v>
      </c>
      <c r="B102" s="4">
        <f t="shared" si="4"/>
        <v>2011</v>
      </c>
      <c r="C102" s="5">
        <f t="shared" si="5"/>
        <v>1</v>
      </c>
      <c r="D102" s="5">
        <f t="shared" si="6"/>
        <v>28</v>
      </c>
      <c r="E102" s="6" t="s">
        <v>71</v>
      </c>
      <c r="F102" s="6" t="s">
        <v>47</v>
      </c>
      <c r="G102" s="6" t="s">
        <v>40</v>
      </c>
      <c r="H102" s="6" t="s">
        <v>84</v>
      </c>
      <c r="I102" s="7"/>
      <c r="J102" s="7"/>
      <c r="K102" s="6">
        <v>1120</v>
      </c>
      <c r="L102" s="8">
        <v>1512</v>
      </c>
      <c r="M102" s="9">
        <f t="shared" si="7"/>
        <v>1.35</v>
      </c>
    </row>
    <row r="103" spans="1:13" x14ac:dyDescent="0.25">
      <c r="A103" s="3">
        <v>40561</v>
      </c>
      <c r="B103" s="4">
        <f t="shared" si="4"/>
        <v>2011</v>
      </c>
      <c r="C103" s="5">
        <f t="shared" si="5"/>
        <v>1</v>
      </c>
      <c r="D103" s="5">
        <f t="shared" si="6"/>
        <v>18</v>
      </c>
      <c r="E103" s="6" t="s">
        <v>46</v>
      </c>
      <c r="F103" s="6" t="s">
        <v>39</v>
      </c>
      <c r="G103" s="6" t="s">
        <v>60</v>
      </c>
      <c r="H103" s="6" t="s">
        <v>49</v>
      </c>
      <c r="I103" s="7"/>
      <c r="J103" s="7"/>
      <c r="K103" s="6">
        <v>1240</v>
      </c>
      <c r="L103" s="8">
        <v>1178</v>
      </c>
      <c r="M103" s="9">
        <f t="shared" si="7"/>
        <v>0.95</v>
      </c>
    </row>
    <row r="104" spans="1:13" x14ac:dyDescent="0.25">
      <c r="A104" s="3">
        <v>40571</v>
      </c>
      <c r="B104" s="4">
        <f t="shared" si="4"/>
        <v>2011</v>
      </c>
      <c r="C104" s="5">
        <f t="shared" si="5"/>
        <v>1</v>
      </c>
      <c r="D104" s="5">
        <f t="shared" si="6"/>
        <v>28</v>
      </c>
      <c r="E104" s="6" t="s">
        <v>71</v>
      </c>
      <c r="F104" s="6" t="s">
        <v>47</v>
      </c>
      <c r="G104" s="6" t="s">
        <v>65</v>
      </c>
      <c r="H104" s="6" t="s">
        <v>78</v>
      </c>
      <c r="I104" s="7"/>
      <c r="J104" s="7"/>
      <c r="K104" s="6">
        <v>880</v>
      </c>
      <c r="L104" s="8">
        <v>1188</v>
      </c>
      <c r="M104" s="9">
        <f t="shared" si="7"/>
        <v>1.35</v>
      </c>
    </row>
    <row r="105" spans="1:13" x14ac:dyDescent="0.25">
      <c r="A105" s="3">
        <v>40560</v>
      </c>
      <c r="B105" s="4">
        <f t="shared" si="4"/>
        <v>2011</v>
      </c>
      <c r="C105" s="5">
        <f t="shared" si="5"/>
        <v>1</v>
      </c>
      <c r="D105" s="5">
        <f t="shared" si="6"/>
        <v>17</v>
      </c>
      <c r="E105" s="6" t="s">
        <v>58</v>
      </c>
      <c r="F105" s="6" t="s">
        <v>59</v>
      </c>
      <c r="G105" s="6" t="s">
        <v>48</v>
      </c>
      <c r="H105" s="6" t="s">
        <v>49</v>
      </c>
      <c r="I105" s="7"/>
      <c r="J105" s="7"/>
      <c r="K105" s="6">
        <v>780</v>
      </c>
      <c r="L105" s="8">
        <v>897</v>
      </c>
      <c r="M105" s="9">
        <f t="shared" si="7"/>
        <v>1.1499999999999999</v>
      </c>
    </row>
    <row r="106" spans="1:13" x14ac:dyDescent="0.25">
      <c r="A106" s="3">
        <v>40561</v>
      </c>
      <c r="B106" s="4">
        <f t="shared" si="4"/>
        <v>2011</v>
      </c>
      <c r="C106" s="5">
        <f t="shared" si="5"/>
        <v>1</v>
      </c>
      <c r="D106" s="5">
        <f t="shared" si="6"/>
        <v>18</v>
      </c>
      <c r="E106" s="6" t="s">
        <v>46</v>
      </c>
      <c r="F106" s="6" t="s">
        <v>59</v>
      </c>
      <c r="G106" s="6" t="s">
        <v>65</v>
      </c>
      <c r="H106" s="6" t="s">
        <v>95</v>
      </c>
      <c r="I106" s="7"/>
      <c r="J106" s="7"/>
      <c r="K106" s="6">
        <v>480</v>
      </c>
      <c r="L106" s="8">
        <v>456</v>
      </c>
      <c r="M106" s="9">
        <f t="shared" si="7"/>
        <v>0.95</v>
      </c>
    </row>
    <row r="107" spans="1:13" x14ac:dyDescent="0.25">
      <c r="A107" s="3">
        <v>40565</v>
      </c>
      <c r="B107" s="4">
        <f t="shared" si="4"/>
        <v>2011</v>
      </c>
      <c r="C107" s="5">
        <f t="shared" si="5"/>
        <v>1</v>
      </c>
      <c r="D107" s="5">
        <f t="shared" si="6"/>
        <v>22</v>
      </c>
      <c r="E107" s="6" t="s">
        <v>29</v>
      </c>
      <c r="F107" s="6" t="s">
        <v>30</v>
      </c>
      <c r="G107" s="6" t="s">
        <v>74</v>
      </c>
      <c r="H107" s="6" t="s">
        <v>79</v>
      </c>
      <c r="I107" s="7"/>
      <c r="J107" s="7"/>
      <c r="K107" s="6">
        <v>120</v>
      </c>
      <c r="L107" s="8">
        <v>132</v>
      </c>
      <c r="M107" s="9">
        <f t="shared" si="7"/>
        <v>1.1000000000000001</v>
      </c>
    </row>
    <row r="108" spans="1:13" x14ac:dyDescent="0.25">
      <c r="A108" s="3">
        <v>40545</v>
      </c>
      <c r="B108" s="4">
        <f t="shared" si="4"/>
        <v>2011</v>
      </c>
      <c r="C108" s="5">
        <f t="shared" si="5"/>
        <v>1</v>
      </c>
      <c r="D108" s="5">
        <f t="shared" si="6"/>
        <v>2</v>
      </c>
      <c r="E108" s="6" t="s">
        <v>29</v>
      </c>
      <c r="F108" s="6" t="s">
        <v>30</v>
      </c>
      <c r="G108" s="6" t="s">
        <v>31</v>
      </c>
      <c r="H108" s="6" t="s">
        <v>76</v>
      </c>
      <c r="I108" s="7"/>
      <c r="J108" s="7"/>
      <c r="K108" s="6">
        <v>380</v>
      </c>
      <c r="L108" s="8">
        <v>418</v>
      </c>
      <c r="M108" s="9">
        <f t="shared" si="7"/>
        <v>1.1000000000000001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C282B1D5595D44BA70834A9D097A8C" ma:contentTypeVersion="4" ma:contentTypeDescription="Create a new document." ma:contentTypeScope="" ma:versionID="0d3372b8e8ec82cd08e88a4cb17be75a">
  <xsd:schema xmlns:xsd="http://www.w3.org/2001/XMLSchema" xmlns:xs="http://www.w3.org/2001/XMLSchema" xmlns:p="http://schemas.microsoft.com/office/2006/metadata/properties" xmlns:ns1="http://schemas.microsoft.com/sharepoint/v3" xmlns:ns2="458c9751-32d5-4ee9-88f8-95ab8911f7a2" targetNamespace="http://schemas.microsoft.com/office/2006/metadata/properties" ma:root="true" ma:fieldsID="e449736c30b9be5d0b99fe992d8164e5" ns1:_="" ns2:_="">
    <xsd:import namespace="http://schemas.microsoft.com/sharepoint/v3"/>
    <xsd:import namespace="458c9751-32d5-4ee9-88f8-95ab8911f7a2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c9751-32d5-4ee9-88f8-95ab8911f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DC2C93-F212-4EB4-BE1C-2D996FC03E85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58c9751-32d5-4ee9-88f8-95ab8911f7a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3BBE0C2-C4F5-4FFA-8110-14F4F9FF9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10469-D439-40D8-9990-628B64974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58c9751-32d5-4ee9-88f8-95ab8911f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Analyst Assessment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William</dc:creator>
  <cp:keywords/>
  <dc:description/>
  <cp:lastModifiedBy>t420</cp:lastModifiedBy>
  <cp:revision/>
  <dcterms:created xsi:type="dcterms:W3CDTF">2019-01-14T22:09:24Z</dcterms:created>
  <dcterms:modified xsi:type="dcterms:W3CDTF">2019-01-22T19:14:03Z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0x01010039C282B1D5595D44BA70834A9D097A8C</vt:lpwstr>
  </property>
</Properties>
</file>