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alcChain.xml" ContentType="application/vnd.openxmlformats-officedocument.spreadsheetml.calcChain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autoCompressPictures="0"/>
  <bookViews>
    <workbookView xWindow="0" yWindow="0" windowWidth="38400" windowHeight="23480"/>
  </bookViews>
  <sheets>
    <sheet name="Car Loan" sheetId="1" r:id="rId1"/>
    <sheet name="BEP Example" sheetId="2" r:id="rId2"/>
    <sheet name="Large Values" sheetId="3" r:id="rId3"/>
    <sheet name="Review" sheetId="4" r:id="rId4"/>
  </sheets>
  <externalReferences>
    <externalReference r:id="rId5"/>
    <externalReference r:id="rId6"/>
    <externalReference r:id="rId7"/>
  </externalReferences>
  <definedNames>
    <definedName name="Administrative" localSheetId="0">#REF!</definedName>
    <definedName name="Administrative" localSheetId="3">#REF!</definedName>
    <definedName name="Administrative">'BEP Example'!$C$7</definedName>
    <definedName name="Assembly_Cost_per_Unit" localSheetId="0">#REF!</definedName>
    <definedName name="Assembly_Cost_per_Unit" localSheetId="3">#REF!</definedName>
    <definedName name="Assembly_Cost_per_Unit">'BEP Example'!$C$15</definedName>
    <definedName name="Car">'Car Loan'!$B$2:$B$9</definedName>
    <definedName name="Down_Payment" localSheetId="3">#REF!</definedName>
    <definedName name="Down_Payment">'Car Loan'!$B$3</definedName>
    <definedName name="Expenses">Review!$B$6</definedName>
    <definedName name="Fixed_Monthly_Expense">Review!$B$4</definedName>
    <definedName name="Item">'Car Loan'!$B$2:$B$9</definedName>
    <definedName name="Loan" localSheetId="3">#REF!</definedName>
    <definedName name="Loan">'Car Loan'!$B$4</definedName>
    <definedName name="Manufacturing_Cost_per_Unit">Review!$B$3</definedName>
    <definedName name="Marketing">'BEP Example'!$C$9</definedName>
    <definedName name="Material_Cost_per_Unit" localSheetId="0">#REF!</definedName>
    <definedName name="Material_Cost_per_Unit" localSheetId="3">#REF!</definedName>
    <definedName name="Material_Cost_per_Unit">'BEP Example'!$C$13</definedName>
    <definedName name="Operating_Income" localSheetId="3">#REF!</definedName>
    <definedName name="Operating_Income">'BEP Example'!$C$20</definedName>
    <definedName name="Payment" localSheetId="3">#REF!</definedName>
    <definedName name="Payment">'Car Loan'!$B$7</definedName>
    <definedName name="Price" localSheetId="3">#REF!</definedName>
    <definedName name="Price">'Car Loan'!$B$2</definedName>
    <definedName name="Price_per_Unit" localSheetId="0">#REF!</definedName>
    <definedName name="Price_per_Unit" localSheetId="3">#REF!</definedName>
    <definedName name="Price_per_Unit">'BEP Example'!$C$4</definedName>
    <definedName name="Profit">Review!$B$7</definedName>
    <definedName name="Rate" localSheetId="3">#REF!</definedName>
    <definedName name="Rate">'Car Loan'!$B$5</definedName>
    <definedName name="Region">[3]SumIf!$B$8:$B$22</definedName>
    <definedName name="Revenue" localSheetId="0">#REF!</definedName>
    <definedName name="Revenue" localSheetId="3">#REF!</definedName>
    <definedName name="Revenue">'BEP Example'!$C$5</definedName>
    <definedName name="Revenue_Per_Month">Review!$B$5</definedName>
    <definedName name="sales">'[3]Nested If Practice'!$B$7:$B$21</definedName>
    <definedName name="Sales_00">[3]SumIf!$D$8:$D$22</definedName>
    <definedName name="Sales_99">[3]SumIf!$C$8:$C$22</definedName>
    <definedName name="Sales_Price_per_Unit">Review!$B$2</definedName>
    <definedName name="Salrie_and_Fringe_Benefits" localSheetId="0">#REF!</definedName>
    <definedName name="Salrie_and_Fringe_Benefits" localSheetId="3">#REF!</definedName>
    <definedName name="Salrie_and_Fringe_Benefits">'BEP Example'!$C$10</definedName>
    <definedName name="Tooling">'BEP Example'!$C$8</definedName>
    <definedName name="Total_Assembly_Cost" localSheetId="0">#REF!</definedName>
    <definedName name="Total_Assembly_Cost" localSheetId="3">#REF!</definedName>
    <definedName name="Total_Assembly_Cost">'BEP Example'!$C$16</definedName>
    <definedName name="Total_Cost" localSheetId="0">#REF!</definedName>
    <definedName name="Total_Cost" localSheetId="3">#REF!</definedName>
    <definedName name="Total_Cost">'BEP Example'!$C$19</definedName>
    <definedName name="Total_Fixed_Cost" localSheetId="0">#REF!</definedName>
    <definedName name="Total_Fixed_Cost" localSheetId="3">#REF!</definedName>
    <definedName name="Total_Fixed_Cost">'BEP Example'!$C$11</definedName>
    <definedName name="Total_Interest" localSheetId="3">#REF!</definedName>
    <definedName name="Total_Interest">'Car Loan'!$B$9</definedName>
    <definedName name="Total_Material_Cost" localSheetId="0">#REF!</definedName>
    <definedName name="Total_Material_Cost" localSheetId="3">#REF!</definedName>
    <definedName name="Total_Material_Cost">'BEP Example'!$C$14</definedName>
    <definedName name="Total_Payments" localSheetId="3">#REF!</definedName>
    <definedName name="Total_Payments">'Car Loan'!$B$8</definedName>
    <definedName name="Total_Variable_Cost" localSheetId="0">#REF!</definedName>
    <definedName name="Total_Variable_Cost" localSheetId="3">#REF!</definedName>
    <definedName name="Total_Variable_Cost">'BEP Example'!$C$17</definedName>
    <definedName name="Units">Review!$B$1</definedName>
    <definedName name="Units_Sold" localSheetId="0">#REF!</definedName>
    <definedName name="Units_Sold" localSheetId="3">#REF!</definedName>
    <definedName name="Units_Sold">'BEP Example'!$C$3</definedName>
    <definedName name="Years" localSheetId="3">#REF!</definedName>
    <definedName name="Years">'Car Loan'!$B$6</definedName>
  </definedNames>
  <calcPr calcId="140001" concurrentCalc="0"/>
  <customWorkbookViews>
    <customWorkbookView name="Copy Editor - Personal View" guid="{79562B0F-5F96-BB44-A3EF-C02C0E76F7C9}" mergeInterval="0" personalView="1" yWindow="54" windowWidth="1920" windowHeight="1120" activeSheetId="1"/>
  </customWorkbookView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1" l="1"/>
  <c r="B6" i="4"/>
  <c r="F16" i="4"/>
  <c r="B5" i="4"/>
  <c r="B7" i="4"/>
  <c r="G3" i="4"/>
  <c r="E16" i="4"/>
  <c r="E3" i="4"/>
  <c r="G16" i="4"/>
  <c r="J3" i="4"/>
  <c r="B6" i="3"/>
  <c r="B4" i="1"/>
  <c r="C16" i="2"/>
  <c r="C14" i="2"/>
  <c r="C11" i="2"/>
  <c r="C5" i="2"/>
  <c r="C17" i="2"/>
  <c r="C19" i="2"/>
  <c r="G3" i="2"/>
  <c r="F3" i="2"/>
  <c r="F19" i="2"/>
  <c r="B7" i="1"/>
  <c r="E20" i="1"/>
  <c r="G19" i="2"/>
  <c r="C20" i="2"/>
  <c r="F2" i="1"/>
  <c r="F12" i="1"/>
  <c r="B8" i="1"/>
  <c r="H3" i="2"/>
  <c r="K3" i="2"/>
  <c r="H19" i="2"/>
  <c r="G2" i="1"/>
  <c r="G12" i="1"/>
  <c r="B9" i="1"/>
  <c r="H2" i="1"/>
  <c r="H12" i="1"/>
</calcChain>
</file>

<file path=xl/sharedStrings.xml><?xml version="1.0" encoding="utf-8"?>
<sst xmlns="http://schemas.openxmlformats.org/spreadsheetml/2006/main" count="65" uniqueCount="44">
  <si>
    <t>Projections Statement</t>
  </si>
  <si>
    <t>Break-Even Data Table</t>
  </si>
  <si>
    <t>Revenue</t>
  </si>
  <si>
    <t>Units</t>
  </si>
  <si>
    <t>Expenses</t>
  </si>
  <si>
    <t>Income</t>
  </si>
  <si>
    <t>Units Sold</t>
  </si>
  <si>
    <t>Price per Unit</t>
  </si>
  <si>
    <t>Fixed Cost</t>
  </si>
  <si>
    <t>Administrative</t>
  </si>
  <si>
    <t>Tooling</t>
  </si>
  <si>
    <t>Marketing</t>
  </si>
  <si>
    <t>Salrie and Fringe Benefits</t>
  </si>
  <si>
    <t>Total Fixed Cost</t>
  </si>
  <si>
    <t>Variable Cost</t>
  </si>
  <si>
    <t>Material Cost per Unit</t>
  </si>
  <si>
    <t>Total Material Cost</t>
  </si>
  <si>
    <t>Assembly Cost per Unit</t>
  </si>
  <si>
    <t>Total Assembly Cost</t>
  </si>
  <si>
    <t>Total Variable Cost</t>
  </si>
  <si>
    <t>Summary</t>
  </si>
  <si>
    <t>Price/Unit</t>
  </si>
  <si>
    <t>Total Cost</t>
  </si>
  <si>
    <t>Operating Income</t>
  </si>
  <si>
    <t>Item</t>
  </si>
  <si>
    <t>Car</t>
  </si>
  <si>
    <t>Rate</t>
  </si>
  <si>
    <t>Payment</t>
  </si>
  <si>
    <t>Total Payments</t>
  </si>
  <si>
    <t>Total Interest</t>
  </si>
  <si>
    <t>Price</t>
  </si>
  <si>
    <t>Down Payment</t>
  </si>
  <si>
    <t>Loan</t>
  </si>
  <si>
    <t>Years</t>
  </si>
  <si>
    <t>Investment</t>
  </si>
  <si>
    <t>Sales Price per Unit:</t>
  </si>
  <si>
    <t xml:space="preserve">Price </t>
  </si>
  <si>
    <t xml:space="preserve"> Revenue Per Month</t>
  </si>
  <si>
    <t xml:space="preserve"> Expenses</t>
  </si>
  <si>
    <t>Profit</t>
  </si>
  <si>
    <t>Manufacturing Cost per Unit:</t>
  </si>
  <si>
    <t>Fixed Monthly Expense:</t>
  </si>
  <si>
    <t>Cost</t>
  </si>
  <si>
    <t>Two-Way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</si>
</sst>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"/>
    <numFmt numFmtId="166" formatCode="_(&quot;$&quot;* #,##0_);_(&quot;$&quot;* \(#,##0\);_(&quot;$&quot;* &quot;-&quot;??_);_(@_)"/>
    <numFmt numFmtId="167" formatCode="_(* #,##0.0_);_(* \(#,##0.0\);_(* &quot;-&quot;??_);_(@_)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4"/>
      <color indexed="10"/>
      <name val="Arial"/>
      <family val="2"/>
    </font>
    <font>
      <sz val="14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72">
    <xf numFmtId="0" fontId="0" fillId="0" borderId="0" xfId="0"/>
    <xf numFmtId="0" fontId="3" fillId="0" borderId="4" xfId="2" applyFont="1" applyBorder="1"/>
    <xf numFmtId="0" fontId="1" fillId="0" borderId="0" xfId="2"/>
    <xf numFmtId="0" fontId="4" fillId="0" borderId="5" xfId="2" applyFont="1" applyBorder="1" applyAlignment="1">
      <alignment shrinkToFit="1"/>
    </xf>
    <xf numFmtId="0" fontId="3" fillId="0" borderId="0" xfId="2" applyFont="1" applyBorder="1"/>
    <xf numFmtId="0" fontId="3" fillId="0" borderId="6" xfId="2" applyFont="1" applyBorder="1"/>
    <xf numFmtId="0" fontId="3" fillId="0" borderId="1" xfId="2" applyFont="1" applyBorder="1" applyAlignment="1">
      <alignment horizontal="center"/>
    </xf>
    <xf numFmtId="0" fontId="3" fillId="0" borderId="2" xfId="2" applyFont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3" fillId="0" borderId="5" xfId="2" applyFont="1" applyBorder="1"/>
    <xf numFmtId="164" fontId="3" fillId="0" borderId="6" xfId="3" applyNumberFormat="1" applyFont="1" applyBorder="1" applyProtection="1">
      <protection locked="0"/>
    </xf>
    <xf numFmtId="6" fontId="3" fillId="0" borderId="0" xfId="2" applyNumberFormat="1" applyFont="1" applyBorder="1"/>
    <xf numFmtId="6" fontId="3" fillId="0" borderId="6" xfId="2" applyNumberFormat="1" applyFont="1" applyBorder="1"/>
    <xf numFmtId="0" fontId="3" fillId="0" borderId="7" xfId="2" applyFont="1" applyBorder="1"/>
    <xf numFmtId="8" fontId="3" fillId="0" borderId="8" xfId="2" applyNumberFormat="1" applyFont="1" applyBorder="1" applyProtection="1">
      <protection locked="0"/>
    </xf>
    <xf numFmtId="3" fontId="3" fillId="0" borderId="5" xfId="2" applyNumberFormat="1" applyFont="1" applyBorder="1"/>
    <xf numFmtId="38" fontId="3" fillId="0" borderId="0" xfId="2" applyNumberFormat="1" applyFont="1" applyBorder="1"/>
    <xf numFmtId="38" fontId="3" fillId="0" borderId="6" xfId="2" applyNumberFormat="1" applyFont="1" applyBorder="1"/>
    <xf numFmtId="0" fontId="4" fillId="0" borderId="5" xfId="2" applyFont="1" applyBorder="1"/>
    <xf numFmtId="164" fontId="3" fillId="0" borderId="6" xfId="3" applyNumberFormat="1" applyFont="1" applyBorder="1"/>
    <xf numFmtId="164" fontId="3" fillId="0" borderId="8" xfId="3" applyNumberFormat="1" applyFont="1" applyBorder="1"/>
    <xf numFmtId="0" fontId="3" fillId="0" borderId="0" xfId="2" applyFont="1" applyBorder="1" applyAlignment="1">
      <alignment horizontal="left"/>
    </xf>
    <xf numFmtId="8" fontId="3" fillId="0" borderId="6" xfId="2" applyNumberFormat="1" applyFont="1" applyBorder="1" applyProtection="1">
      <protection locked="0"/>
    </xf>
    <xf numFmtId="3" fontId="3" fillId="0" borderId="9" xfId="2" applyNumberFormat="1" applyFont="1" applyBorder="1"/>
    <xf numFmtId="38" fontId="3" fillId="0" borderId="7" xfId="2" applyNumberFormat="1" applyFont="1" applyBorder="1"/>
    <xf numFmtId="38" fontId="3" fillId="0" borderId="8" xfId="2" applyNumberFormat="1" applyFont="1" applyBorder="1"/>
    <xf numFmtId="3" fontId="3" fillId="0" borderId="0" xfId="2" applyNumberFormat="1" applyFont="1" applyBorder="1"/>
    <xf numFmtId="3" fontId="3" fillId="0" borderId="0" xfId="2" applyNumberFormat="1" applyFont="1" applyFill="1" applyBorder="1"/>
    <xf numFmtId="38" fontId="3" fillId="0" borderId="0" xfId="2" applyNumberFormat="1" applyFont="1" applyFill="1" applyBorder="1"/>
    <xf numFmtId="0" fontId="3" fillId="0" borderId="7" xfId="2" applyFont="1" applyBorder="1" applyAlignment="1">
      <alignment horizontal="left"/>
    </xf>
    <xf numFmtId="6" fontId="3" fillId="0" borderId="8" xfId="2" applyNumberFormat="1" applyFont="1" applyBorder="1"/>
    <xf numFmtId="0" fontId="3" fillId="0" borderId="9" xfId="2" applyFont="1" applyBorder="1"/>
    <xf numFmtId="44" fontId="3" fillId="0" borderId="5" xfId="1" applyFont="1" applyBorder="1"/>
    <xf numFmtId="44" fontId="3" fillId="0" borderId="9" xfId="1" applyFont="1" applyBorder="1"/>
    <xf numFmtId="0" fontId="6" fillId="0" borderId="10" xfId="0" applyFont="1" applyBorder="1"/>
    <xf numFmtId="0" fontId="7" fillId="0" borderId="10" xfId="0" applyFont="1" applyBorder="1"/>
    <xf numFmtId="0" fontId="7" fillId="0" borderId="0" xfId="0" applyFont="1"/>
    <xf numFmtId="44" fontId="7" fillId="0" borderId="10" xfId="1" applyNumberFormat="1" applyFont="1" applyBorder="1"/>
    <xf numFmtId="44" fontId="7" fillId="0" borderId="0" xfId="1" applyFont="1"/>
    <xf numFmtId="9" fontId="7" fillId="0" borderId="0" xfId="0" applyNumberFormat="1" applyFont="1"/>
    <xf numFmtId="10" fontId="7" fillId="0" borderId="10" xfId="4" applyNumberFormat="1" applyFont="1" applyBorder="1"/>
    <xf numFmtId="8" fontId="7" fillId="0" borderId="10" xfId="1" applyNumberFormat="1" applyFont="1" applyBorder="1"/>
    <xf numFmtId="44" fontId="7" fillId="0" borderId="10" xfId="1" applyFont="1" applyBorder="1"/>
    <xf numFmtId="44" fontId="7" fillId="3" borderId="0" xfId="1" applyFont="1" applyFill="1"/>
    <xf numFmtId="8" fontId="7" fillId="0" borderId="0" xfId="1" applyNumberFormat="1" applyFont="1"/>
    <xf numFmtId="44" fontId="3" fillId="0" borderId="0" xfId="1" applyFont="1" applyBorder="1"/>
    <xf numFmtId="164" fontId="0" fillId="0" borderId="0" xfId="5" applyNumberFormat="1" applyFont="1"/>
    <xf numFmtId="0" fontId="1" fillId="4" borderId="0" xfId="2" applyFill="1"/>
    <xf numFmtId="164" fontId="8" fillId="5" borderId="10" xfId="3" applyNumberFormat="1" applyFont="1" applyFill="1" applyBorder="1"/>
    <xf numFmtId="0" fontId="8" fillId="4" borderId="0" xfId="2" applyFont="1" applyFill="1"/>
    <xf numFmtId="165" fontId="8" fillId="5" borderId="10" xfId="2" applyNumberFormat="1" applyFont="1" applyFill="1" applyBorder="1"/>
    <xf numFmtId="0" fontId="9" fillId="6" borderId="11" xfId="2" applyFont="1" applyFill="1" applyBorder="1" applyAlignment="1">
      <alignment horizontal="center"/>
    </xf>
    <xf numFmtId="0" fontId="9" fillId="7" borderId="11" xfId="2" applyFont="1" applyFill="1" applyBorder="1" applyAlignment="1">
      <alignment horizontal="center"/>
    </xf>
    <xf numFmtId="0" fontId="10" fillId="3" borderId="11" xfId="2" applyFont="1" applyFill="1" applyBorder="1" applyAlignment="1">
      <alignment horizontal="center"/>
    </xf>
    <xf numFmtId="165" fontId="0" fillId="0" borderId="0" xfId="0" applyNumberFormat="1"/>
    <xf numFmtId="166" fontId="0" fillId="0" borderId="12" xfId="1" applyNumberFormat="1" applyFont="1" applyBorder="1"/>
    <xf numFmtId="167" fontId="8" fillId="5" borderId="13" xfId="5" applyNumberFormat="1" applyFont="1" applyFill="1" applyBorder="1"/>
    <xf numFmtId="167" fontId="8" fillId="5" borderId="14" xfId="5" applyNumberFormat="1" applyFont="1" applyFill="1" applyBorder="1"/>
    <xf numFmtId="167" fontId="8" fillId="5" borderId="10" xfId="5" applyNumberFormat="1" applyFont="1" applyFill="1" applyBorder="1"/>
    <xf numFmtId="167" fontId="8" fillId="5" borderId="15" xfId="5" applyNumberFormat="1" applyFont="1" applyFill="1" applyBorder="1"/>
    <xf numFmtId="0" fontId="0" fillId="0" borderId="10" xfId="0" applyBorder="1"/>
    <xf numFmtId="0" fontId="0" fillId="0" borderId="16" xfId="0" applyBorder="1"/>
    <xf numFmtId="165" fontId="11" fillId="5" borderId="10" xfId="2" applyNumberFormat="1" applyFont="1" applyFill="1" applyBorder="1"/>
    <xf numFmtId="167" fontId="8" fillId="5" borderId="17" xfId="5" applyNumberFormat="1" applyFont="1" applyFill="1" applyBorder="1"/>
    <xf numFmtId="0" fontId="0" fillId="0" borderId="18" xfId="0" applyBorder="1"/>
    <xf numFmtId="0" fontId="0" fillId="0" borderId="19" xfId="0" applyBorder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/>
    </xf>
    <xf numFmtId="0" fontId="2" fillId="2" borderId="3" xfId="2" applyFont="1" applyFill="1" applyBorder="1" applyAlignment="1">
      <alignment horizontal="center"/>
    </xf>
  </cellXfs>
  <cellStyles count="6">
    <cellStyle name="Comma" xfId="5" builtinId="3"/>
    <cellStyle name="Comma 2" xfId="3"/>
    <cellStyle name="Currency" xfId="1" builtinId="4"/>
    <cellStyle name="Normal" xfId="0" builtinId="0"/>
    <cellStyle name="Normal 2" xfId="2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alcChain" Target="calcChain.xml"/><Relationship Id="rId12" Type="http://schemas.openxmlformats.org/officeDocument/2006/relationships/revisionHeaders" Target="revisions/revisionHeaders.xml"/><Relationship Id="rId16" Type="http://schemas.openxmlformats.org/officeDocument/2006/relationships/usernames" Target="revisions/userNames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schemas.openxmlformats.org/officeDocument/2006/relationships/externalLink" Target="externalLinks/externalLink3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croll" dx="16" fmlaLink="$B$6" horiz="1" max="10" min="1" page="3" val="3"/>
</file>

<file path=xl/ctrlProps/ctrlProp2.xml><?xml version="1.0" encoding="utf-8"?>
<formControlPr xmlns="http://schemas.microsoft.com/office/spreadsheetml/2009/9/main" objectType="Scroll" dx="16" fmlaLink="$B$2" horiz="1" inc="1000" max="30000" min="10000" page="5000" val="22000"/>
</file>

<file path=xl/ctrlProps/ctrlProp3.xml><?xml version="1.0" encoding="utf-8"?>
<formControlPr xmlns="http://schemas.microsoft.com/office/spreadsheetml/2009/9/main" objectType="Scroll" dx="16" fmlaLink="$C$5" horiz="1" max="100" page="10" val="8"/>
</file>

<file path=xl/ctrlProps/ctrlProp4.xml><?xml version="1.0" encoding="utf-8"?>
<formControlPr xmlns="http://schemas.microsoft.com/office/spreadsheetml/2009/9/main" objectType="Scroll" dx="16" fmlaLink="$B$5" horiz="1" max="100" page="10" val="3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5</xdr:row>
          <xdr:rowOff>25400</xdr:rowOff>
        </xdr:from>
        <xdr:to>
          <xdr:col>4</xdr:col>
          <xdr:colOff>50800</xdr:colOff>
          <xdr:row>6</xdr:row>
          <xdr:rowOff>12700</xdr:rowOff>
        </xdr:to>
        <xdr:sp macro="" textlink="">
          <xdr:nvSpPr>
            <xdr:cNvPr id="1026" name="Scroll Bar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1</xdr:row>
          <xdr:rowOff>12700</xdr:rowOff>
        </xdr:from>
        <xdr:to>
          <xdr:col>4</xdr:col>
          <xdr:colOff>50800</xdr:colOff>
          <xdr:row>2</xdr:row>
          <xdr:rowOff>25400</xdr:rowOff>
        </xdr:to>
        <xdr:sp macro="" textlink="">
          <xdr:nvSpPr>
            <xdr:cNvPr id="1027" name="Scroll Bar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596900</xdr:colOff>
          <xdr:row>4</xdr:row>
          <xdr:rowOff>12700</xdr:rowOff>
        </xdr:from>
        <xdr:to>
          <xdr:col>4</xdr:col>
          <xdr:colOff>533400</xdr:colOff>
          <xdr:row>4</xdr:row>
          <xdr:rowOff>203200</xdr:rowOff>
        </xdr:to>
        <xdr:sp macro="" textlink="">
          <xdr:nvSpPr>
            <xdr:cNvPr id="1028" name="Scroll Bar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241300</xdr:colOff>
          <xdr:row>3</xdr:row>
          <xdr:rowOff>50800</xdr:rowOff>
        </xdr:from>
        <xdr:to>
          <xdr:col>5</xdr:col>
          <xdr:colOff>88900</xdr:colOff>
          <xdr:row>4</xdr:row>
          <xdr:rowOff>127000</xdr:rowOff>
        </xdr:to>
        <xdr:sp macro="" textlink="">
          <xdr:nvSpPr>
            <xdr:cNvPr id="2049" name="Scroll Bar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apter%201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hapter%201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isaacg/Application%20Data/Microsoft/Excel/Excel%20Files/Part%202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TATISTICS"/>
      <sheetName val="Regression"/>
      <sheetName val="HHold Income"/>
      <sheetName val="Sheet2"/>
      <sheetName val="Sheet4"/>
      <sheetName val="Prob 2"/>
      <sheetName val="Prob 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partments Sales Data"/>
      <sheetName val="First Regression"/>
      <sheetName val="Apartments Sales w Baths"/>
      <sheetName val="Apartments Sales Location"/>
      <sheetName val="Corner"/>
      <sheetName val="Balcony"/>
      <sheetName val="Final Sheet"/>
      <sheetName val="Balcony Replaced"/>
      <sheetName val="Question 1 Answer"/>
      <sheetName val="Question 2 Answer"/>
      <sheetName val="Question3 Answ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F"/>
      <sheetName val="Nested IF"/>
      <sheetName val="SumIf"/>
      <sheetName val="Text"/>
      <sheetName val="fill"/>
      <sheetName val="If Commissions"/>
      <sheetName val="Nested If Practice"/>
    </sheetNames>
    <sheetDataSet>
      <sheetData sheetId="0"/>
      <sheetData sheetId="1"/>
      <sheetData sheetId="2">
        <row r="8">
          <cell r="B8" t="str">
            <v>East</v>
          </cell>
          <cell r="C8">
            <v>12450</v>
          </cell>
          <cell r="D8">
            <v>15000</v>
          </cell>
        </row>
        <row r="9">
          <cell r="B9" t="str">
            <v>West</v>
          </cell>
          <cell r="C9">
            <v>10260</v>
          </cell>
          <cell r="D9">
            <v>15890</v>
          </cell>
        </row>
        <row r="10">
          <cell r="B10" t="str">
            <v>North</v>
          </cell>
          <cell r="C10">
            <v>15700</v>
          </cell>
          <cell r="D10">
            <v>17800</v>
          </cell>
        </row>
        <row r="11">
          <cell r="B11" t="str">
            <v>East</v>
          </cell>
          <cell r="C11">
            <v>12225</v>
          </cell>
          <cell r="D11">
            <v>15890</v>
          </cell>
        </row>
        <row r="12">
          <cell r="B12" t="str">
            <v>South</v>
          </cell>
          <cell r="C12">
            <v>9720</v>
          </cell>
          <cell r="D12">
            <v>15320</v>
          </cell>
        </row>
        <row r="13">
          <cell r="B13" t="str">
            <v>South</v>
          </cell>
          <cell r="C13">
            <v>4750</v>
          </cell>
          <cell r="D13">
            <v>7560</v>
          </cell>
        </row>
        <row r="14">
          <cell r="B14" t="str">
            <v>North</v>
          </cell>
          <cell r="C14">
            <v>16840</v>
          </cell>
          <cell r="D14">
            <v>18900</v>
          </cell>
        </row>
        <row r="15">
          <cell r="B15" t="str">
            <v>East</v>
          </cell>
          <cell r="C15">
            <v>12110</v>
          </cell>
          <cell r="D15">
            <v>15430</v>
          </cell>
        </row>
        <row r="16">
          <cell r="B16" t="str">
            <v>West</v>
          </cell>
          <cell r="C16">
            <v>7790</v>
          </cell>
          <cell r="D16">
            <v>10500</v>
          </cell>
        </row>
        <row r="17">
          <cell r="B17" t="str">
            <v>North</v>
          </cell>
          <cell r="C17">
            <v>4500</v>
          </cell>
          <cell r="D17">
            <v>6750</v>
          </cell>
        </row>
        <row r="18">
          <cell r="B18" t="str">
            <v>East</v>
          </cell>
          <cell r="C18">
            <v>6900</v>
          </cell>
          <cell r="D18">
            <v>10000</v>
          </cell>
        </row>
        <row r="19">
          <cell r="B19" t="str">
            <v>West</v>
          </cell>
          <cell r="C19">
            <v>10550</v>
          </cell>
          <cell r="D19">
            <v>13590</v>
          </cell>
        </row>
        <row r="20">
          <cell r="B20" t="str">
            <v>South</v>
          </cell>
          <cell r="C20">
            <v>14295</v>
          </cell>
          <cell r="D20">
            <v>15800</v>
          </cell>
        </row>
        <row r="21">
          <cell r="B21" t="str">
            <v>North</v>
          </cell>
          <cell r="C21">
            <v>28000</v>
          </cell>
          <cell r="D21">
            <v>27500</v>
          </cell>
        </row>
        <row r="22">
          <cell r="B22" t="str">
            <v>South</v>
          </cell>
          <cell r="C22">
            <v>6700</v>
          </cell>
          <cell r="D22">
            <v>6000</v>
          </cell>
        </row>
      </sheetData>
      <sheetData sheetId="3"/>
      <sheetData sheetId="4"/>
      <sheetData sheetId="5"/>
      <sheetData sheetId="6">
        <row r="7">
          <cell r="B7">
            <v>12450</v>
          </cell>
        </row>
        <row r="8">
          <cell r="B8">
            <v>10260</v>
          </cell>
        </row>
        <row r="9">
          <cell r="B9">
            <v>15700</v>
          </cell>
        </row>
        <row r="10">
          <cell r="B10">
            <v>12225</v>
          </cell>
        </row>
        <row r="11">
          <cell r="B11">
            <v>9720</v>
          </cell>
        </row>
        <row r="12">
          <cell r="B12">
            <v>4750</v>
          </cell>
        </row>
        <row r="13">
          <cell r="B13">
            <v>16840</v>
          </cell>
        </row>
        <row r="14">
          <cell r="B14">
            <v>12110</v>
          </cell>
        </row>
        <row r="15">
          <cell r="B15">
            <v>7790</v>
          </cell>
        </row>
        <row r="16">
          <cell r="B16">
            <v>4500</v>
          </cell>
        </row>
        <row r="17">
          <cell r="B17">
            <v>6900</v>
          </cell>
        </row>
        <row r="18">
          <cell r="B18">
            <v>10550</v>
          </cell>
        </row>
        <row r="19">
          <cell r="B19">
            <v>14295</v>
          </cell>
        </row>
        <row r="20">
          <cell r="B20">
            <v>28000</v>
          </cell>
        </row>
        <row r="21">
          <cell r="B21">
            <v>6700</v>
          </cell>
        </row>
      </sheetData>
    </sheetDataSet>
  </externalBook>
</externalLink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0354874-140E-8742-8910-65FC62D13B0B}" diskRevisions="1" revisionId="1" version="2">
  <header guid="{CEE51D44-165E-E24E-9BA8-37CBEB42078A}" dateTime="2012-10-02T16:17:03" maxSheetId="5" userName="Copy Editor" r:id="rId1">
    <sheetIdMap count="4">
      <sheetId val="1"/>
      <sheetId val="2"/>
      <sheetId val="3"/>
      <sheetId val="4"/>
    </sheetIdMap>
  </header>
  <header guid="{70354874-140E-8742-8910-65FC62D13B0B}" dateTime="2012-10-02T16:17:13" maxSheetId="5" userName="Copy Editor" r:id="rId2" minRId="1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E19" t="inlineStr">
      <is>
        <t>Two Way Table</t>
      </is>
    </oc>
    <nc r="E19" t="inlineStr">
      <is>
        <t>Two-Way Table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4" Type="http://schemas.openxmlformats.org/officeDocument/2006/relationships/ctrlProp" Target="../ctrlProps/ctrlProp2.xml"/><Relationship Id="rId5" Type="http://schemas.openxmlformats.org/officeDocument/2006/relationships/ctrlProp" Target="../ctrlProps/ctrlProp3.xml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tabSelected="1" zoomScale="80" zoomScaleNormal="80" zoomScalePageLayoutView="80" workbookViewId="0">
      <selection activeCell="A11" sqref="A11"/>
    </sheetView>
  </sheetViews>
  <sheetFormatPr baseColWidth="10" defaultColWidth="8.83203125" defaultRowHeight="14" x14ac:dyDescent="0"/>
  <cols>
    <col min="1" max="1" width="20.33203125" bestFit="1" customWidth="1"/>
    <col min="2" max="2" width="17.1640625" bestFit="1" customWidth="1"/>
    <col min="5" max="5" width="12.33203125" customWidth="1"/>
    <col min="6" max="6" width="14.5" customWidth="1"/>
    <col min="7" max="7" width="20.33203125" customWidth="1"/>
    <col min="8" max="8" width="17.6640625" customWidth="1"/>
    <col min="9" max="9" width="12.33203125" bestFit="1" customWidth="1"/>
    <col min="10" max="10" width="15.1640625" customWidth="1"/>
  </cols>
  <sheetData>
    <row r="1" spans="1:10" ht="17">
      <c r="A1" s="34" t="s">
        <v>24</v>
      </c>
      <c r="B1" s="35" t="s">
        <v>25</v>
      </c>
      <c r="E1" s="36" t="s">
        <v>26</v>
      </c>
      <c r="F1" s="36" t="s">
        <v>27</v>
      </c>
      <c r="G1" s="36" t="s">
        <v>28</v>
      </c>
      <c r="H1" s="36" t="s">
        <v>29</v>
      </c>
      <c r="I1" s="36"/>
      <c r="J1" s="36"/>
    </row>
    <row r="2" spans="1:10" ht="17">
      <c r="A2" s="34" t="s">
        <v>30</v>
      </c>
      <c r="B2" s="37">
        <v>22000</v>
      </c>
      <c r="E2" s="36"/>
      <c r="F2" s="44">
        <f>Payment</f>
        <v>564.05457830575529</v>
      </c>
      <c r="G2" s="38">
        <f>Total_Payments</f>
        <v>20305.964819007189</v>
      </c>
      <c r="H2" s="38">
        <f>Total_Interest</f>
        <v>2305.9648190071894</v>
      </c>
      <c r="I2" s="36"/>
      <c r="J2" s="36"/>
    </row>
    <row r="3" spans="1:10" ht="17">
      <c r="A3" s="34" t="s">
        <v>31</v>
      </c>
      <c r="B3" s="37">
        <v>4000</v>
      </c>
      <c r="E3" s="39">
        <v>0.03</v>
      </c>
      <c r="F3" s="38">
        <f t="dataTable" ref="F3:H9" dt2D="0" dtr="0" r1="B5" ca="1"/>
        <v>523.46177335174195</v>
      </c>
      <c r="G3" s="38">
        <v>18844.623840662709</v>
      </c>
      <c r="H3" s="38">
        <v>844.62384066270897</v>
      </c>
      <c r="I3" s="36"/>
      <c r="J3" s="36"/>
    </row>
    <row r="4" spans="1:10" ht="17">
      <c r="A4" s="34" t="s">
        <v>32</v>
      </c>
      <c r="B4" s="37">
        <f>Price-Down_Payment</f>
        <v>18000</v>
      </c>
      <c r="E4" s="39">
        <v>0.04</v>
      </c>
      <c r="F4" s="38">
        <v>531.43173012318641</v>
      </c>
      <c r="G4" s="38">
        <v>19131.542284434712</v>
      </c>
      <c r="H4" s="38">
        <v>1131.5422844347122</v>
      </c>
      <c r="I4" s="36"/>
      <c r="J4" s="36"/>
    </row>
    <row r="5" spans="1:10" ht="17">
      <c r="A5" s="34" t="s">
        <v>26</v>
      </c>
      <c r="B5" s="40">
        <f>C5/100</f>
        <v>0.08</v>
      </c>
      <c r="C5">
        <v>8</v>
      </c>
      <c r="E5" s="39">
        <v>0.05</v>
      </c>
      <c r="F5" s="38">
        <v>539.47614788397857</v>
      </c>
      <c r="G5" s="38">
        <v>19421.141323823227</v>
      </c>
      <c r="H5" s="38">
        <v>1421.1413238232271</v>
      </c>
      <c r="I5" s="36"/>
      <c r="J5" s="36"/>
    </row>
    <row r="6" spans="1:10" ht="17">
      <c r="A6" s="34" t="s">
        <v>33</v>
      </c>
      <c r="B6" s="35">
        <v>3</v>
      </c>
      <c r="E6" s="39">
        <v>0.06</v>
      </c>
      <c r="F6" s="38">
        <v>547.59487412799206</v>
      </c>
      <c r="G6" s="38">
        <v>19713.415468607713</v>
      </c>
      <c r="H6" s="38">
        <v>1713.4154686077127</v>
      </c>
      <c r="I6" s="36"/>
      <c r="J6" s="36"/>
    </row>
    <row r="7" spans="1:10" ht="17">
      <c r="A7" s="34" t="s">
        <v>27</v>
      </c>
      <c r="B7" s="41">
        <f>PMT(Rate/12,Years*12,-Loan)</f>
        <v>564.05457830575529</v>
      </c>
      <c r="E7" s="39">
        <v>7.0000000000000007E-2</v>
      </c>
      <c r="F7" s="38">
        <v>555.78774357669488</v>
      </c>
      <c r="G7" s="38">
        <v>20008.358768761012</v>
      </c>
      <c r="H7" s="38">
        <v>2008.3587687610125</v>
      </c>
      <c r="I7" s="36"/>
      <c r="J7" s="36"/>
    </row>
    <row r="8" spans="1:10" ht="17">
      <c r="A8" s="34" t="s">
        <v>28</v>
      </c>
      <c r="B8" s="42">
        <f>Payment*12*Years</f>
        <v>20305.964819007189</v>
      </c>
      <c r="E8" s="39">
        <v>0.08</v>
      </c>
      <c r="F8" s="38">
        <v>564.05457830575529</v>
      </c>
      <c r="G8" s="38">
        <v>20305.964819007189</v>
      </c>
      <c r="H8" s="38">
        <v>2305.9648190071894</v>
      </c>
      <c r="I8" s="36"/>
      <c r="J8" s="36"/>
    </row>
    <row r="9" spans="1:10" ht="17">
      <c r="A9" s="34" t="s">
        <v>29</v>
      </c>
      <c r="B9" s="42">
        <f>Total_Payments-Loan</f>
        <v>2305.9648190071894</v>
      </c>
      <c r="E9" s="39">
        <v>0.09</v>
      </c>
      <c r="F9" s="38">
        <v>572.39518787893235</v>
      </c>
      <c r="G9" s="38">
        <v>20606.226763641564</v>
      </c>
      <c r="H9" s="38">
        <v>2606.2267636415636</v>
      </c>
      <c r="I9" s="36"/>
      <c r="J9" s="36"/>
    </row>
    <row r="10" spans="1:10" ht="17">
      <c r="E10" s="36"/>
      <c r="F10" s="36"/>
      <c r="G10" s="36"/>
      <c r="H10" s="36"/>
      <c r="I10" s="36"/>
      <c r="J10" s="36"/>
    </row>
    <row r="11" spans="1:10" ht="17">
      <c r="E11" s="36" t="s">
        <v>33</v>
      </c>
      <c r="F11" s="36" t="s">
        <v>27</v>
      </c>
      <c r="G11" s="36" t="s">
        <v>28</v>
      </c>
      <c r="H11" s="36" t="s">
        <v>29</v>
      </c>
      <c r="I11" s="36"/>
      <c r="J11" s="36"/>
    </row>
    <row r="12" spans="1:10" ht="17">
      <c r="E12" s="36"/>
      <c r="F12" s="44">
        <f>Payment</f>
        <v>564.05457830575529</v>
      </c>
      <c r="G12" s="38">
        <f>Total_Payments</f>
        <v>20305.964819007189</v>
      </c>
      <c r="H12" s="38">
        <f>Total_Interest</f>
        <v>2305.9648190071894</v>
      </c>
      <c r="I12" s="36"/>
      <c r="J12" s="36"/>
    </row>
    <row r="13" spans="1:10" ht="17">
      <c r="E13" s="36">
        <v>1</v>
      </c>
      <c r="F13" s="38">
        <f t="dataTable" ref="F13:H17" dt2D="0" dtr="0" r1="B6"/>
        <v>1565.7917235375792</v>
      </c>
      <c r="G13" s="38">
        <v>18789.500682450951</v>
      </c>
      <c r="H13" s="38">
        <v>789.50068245095099</v>
      </c>
      <c r="I13" s="36"/>
      <c r="J13" s="36"/>
    </row>
    <row r="14" spans="1:10" ht="17">
      <c r="E14" s="36">
        <v>2</v>
      </c>
      <c r="F14" s="38">
        <v>814.09124621131468</v>
      </c>
      <c r="G14" s="38">
        <v>19538.189909071552</v>
      </c>
      <c r="H14" s="38">
        <v>1538.1899090715524</v>
      </c>
      <c r="I14" s="36"/>
      <c r="J14" s="36"/>
    </row>
    <row r="15" spans="1:10" ht="17">
      <c r="E15" s="36">
        <v>3</v>
      </c>
      <c r="F15" s="38">
        <v>564.05457830575529</v>
      </c>
      <c r="G15" s="38">
        <v>20305.964819007189</v>
      </c>
      <c r="H15" s="38">
        <v>2305.9648190071894</v>
      </c>
      <c r="I15" s="36"/>
      <c r="J15" s="36"/>
    </row>
    <row r="16" spans="1:10" ht="17">
      <c r="E16" s="36">
        <v>4</v>
      </c>
      <c r="F16" s="38">
        <v>439.43260214704469</v>
      </c>
      <c r="G16" s="38">
        <v>21092.764903058145</v>
      </c>
      <c r="H16" s="38">
        <v>3092.7649030581451</v>
      </c>
      <c r="I16" s="36"/>
      <c r="J16" s="36"/>
    </row>
    <row r="17" spans="5:10" ht="17">
      <c r="E17" s="36">
        <v>5</v>
      </c>
      <c r="F17" s="38">
        <v>364.97509719144625</v>
      </c>
      <c r="G17" s="38">
        <v>21898.505831486771</v>
      </c>
      <c r="H17" s="38">
        <v>3898.5058314867711</v>
      </c>
      <c r="I17" s="36"/>
      <c r="J17" s="36"/>
    </row>
    <row r="18" spans="5:10" ht="18" thickBot="1">
      <c r="E18" s="36"/>
      <c r="F18" s="36"/>
      <c r="G18" s="36"/>
      <c r="H18" s="36"/>
      <c r="I18" s="36"/>
      <c r="J18" s="36"/>
    </row>
    <row r="19" spans="5:10" ht="18" thickBot="1">
      <c r="E19" s="66" t="s">
        <v>43</v>
      </c>
      <c r="F19" s="67"/>
      <c r="G19" s="67"/>
      <c r="H19" s="67"/>
      <c r="I19" s="67"/>
      <c r="J19" s="68"/>
    </row>
    <row r="20" spans="5:10" ht="17">
      <c r="E20" s="38">
        <f>Payment</f>
        <v>564.05457830575529</v>
      </c>
      <c r="F20" s="36">
        <v>1</v>
      </c>
      <c r="G20" s="36">
        <v>2</v>
      </c>
      <c r="H20" s="36">
        <v>3</v>
      </c>
      <c r="I20" s="36">
        <v>4</v>
      </c>
      <c r="J20" s="36">
        <v>5</v>
      </c>
    </row>
    <row r="21" spans="5:10" ht="17">
      <c r="E21" s="39">
        <v>0.05</v>
      </c>
      <c r="F21" s="38">
        <f t="dataTable" ref="F21:J26" dt2D="1" dtr="1" r1="B6" r2="B5" ca="1"/>
        <v>1540.9346721924082</v>
      </c>
      <c r="G21" s="38">
        <v>789.68501521323196</v>
      </c>
      <c r="H21" s="38">
        <v>539.47614788397857</v>
      </c>
      <c r="I21" s="38">
        <v>414.52728427163737</v>
      </c>
      <c r="J21" s="38">
        <v>339.68220559219679</v>
      </c>
    </row>
    <row r="22" spans="5:10" ht="17">
      <c r="E22" s="39">
        <v>0.06</v>
      </c>
      <c r="F22" s="38">
        <v>1549.1957347274513</v>
      </c>
      <c r="G22" s="38">
        <v>797.77098454962413</v>
      </c>
      <c r="H22" s="38">
        <v>547.59487412799206</v>
      </c>
      <c r="I22" s="38">
        <v>422.7305228628411</v>
      </c>
      <c r="J22" s="38">
        <v>347.99042752970246</v>
      </c>
    </row>
    <row r="23" spans="5:10" ht="17">
      <c r="E23" s="39">
        <v>7.0000000000000007E-2</v>
      </c>
      <c r="F23" s="38">
        <v>1557.481429766485</v>
      </c>
      <c r="G23" s="38">
        <v>805.90642385661749</v>
      </c>
      <c r="H23" s="38">
        <v>555.78774357669488</v>
      </c>
      <c r="I23" s="38">
        <v>431.03240392397237</v>
      </c>
      <c r="J23" s="38">
        <v>356.42157372629163</v>
      </c>
    </row>
    <row r="24" spans="5:10" ht="17">
      <c r="E24" s="39">
        <v>0.08</v>
      </c>
      <c r="F24" s="38">
        <v>1565.7917235375792</v>
      </c>
      <c r="G24" s="38">
        <v>814.09124621131468</v>
      </c>
      <c r="H24" s="43">
        <v>564.05457830575529</v>
      </c>
      <c r="I24" s="38">
        <v>439.43260214704469</v>
      </c>
      <c r="J24" s="38">
        <v>364.97509719144625</v>
      </c>
    </row>
    <row r="25" spans="5:10" ht="17">
      <c r="E25" s="39">
        <v>0.09</v>
      </c>
      <c r="F25" s="38">
        <v>1574.1265818585857</v>
      </c>
      <c r="G25" s="38">
        <v>822.32536102511574</v>
      </c>
      <c r="H25" s="38">
        <v>572.39518787893235</v>
      </c>
      <c r="I25" s="38">
        <v>447.93076273081573</v>
      </c>
      <c r="J25" s="38">
        <v>373.65039407437217</v>
      </c>
    </row>
    <row r="26" spans="5:10" ht="17">
      <c r="E26" s="39">
        <v>0.1</v>
      </c>
      <c r="F26" s="38">
        <v>1582.4859701401726</v>
      </c>
      <c r="G26" s="38">
        <v>830.60867407529702</v>
      </c>
      <c r="H26" s="38">
        <v>580.8093694890747</v>
      </c>
      <c r="I26" s="38">
        <v>456.52650182544943</v>
      </c>
      <c r="J26" s="38">
        <v>382.44680480282898</v>
      </c>
    </row>
  </sheetData>
  <customSheetViews>
    <customSheetView guid="{79562B0F-5F96-BB44-A3EF-C02C0E76F7C9}" scale="80">
      <selection activeCell="A11" sqref="A11"/>
      <pageSetup orientation="portrait"/>
    </customSheetView>
  </customSheetViews>
  <mergeCells count="1">
    <mergeCell ref="E19:J19"/>
  </mergeCells>
  <pageMargins left="0.75" right="0.75" top="1" bottom="1" header="0.5" footer="0.5"/>
  <pageSetup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Scroll Bar 2">
              <controlPr defaultSize="0" autoPict="0">
                <anchor moveWithCells="1">
                  <from>
                    <xdr:col>2</xdr:col>
                    <xdr:colOff>12700</xdr:colOff>
                    <xdr:row>5</xdr:row>
                    <xdr:rowOff>25400</xdr:rowOff>
                  </from>
                  <to>
                    <xdr:col>4</xdr:col>
                    <xdr:colOff>50800</xdr:colOff>
                    <xdr:row>6</xdr:row>
                    <xdr:rowOff>12700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7" r:id="rId4" name="Scroll Bar 3">
              <controlPr defaultSize="0" autoPict="0">
                <anchor moveWithCells="1">
                  <from>
                    <xdr:col>2</xdr:col>
                    <xdr:colOff>12700</xdr:colOff>
                    <xdr:row>1</xdr:row>
                    <xdr:rowOff>12700</xdr:rowOff>
                  </from>
                  <to>
                    <xdr:col>4</xdr:col>
                    <xdr:colOff>50800</xdr:colOff>
                    <xdr:row>2</xdr:row>
                    <xdr:rowOff>25400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8" r:id="rId5" name="Scroll Bar 4">
              <controlPr defaultSize="0" autoPict="0">
                <anchor moveWithCells="1">
                  <from>
                    <xdr:col>2</xdr:col>
                    <xdr:colOff>596900</xdr:colOff>
                    <xdr:row>4</xdr:row>
                    <xdr:rowOff>12700</xdr:rowOff>
                  </from>
                  <to>
                    <xdr:col>4</xdr:col>
                    <xdr:colOff>533400</xdr:colOff>
                    <xdr:row>4</xdr:row>
                    <xdr:rowOff>203200</xdr:rowOff>
                  </to>
                </anchor>
              </controlPr>
            </control>
          </mc:Choice>
          <mc:Fallback/>
        </mc:AlternateContent>
      </controls>
    </mc:Choice>
    <mc:Fallback/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workbookViewId="0">
      <selection activeCell="L4" sqref="L4:U13"/>
    </sheetView>
  </sheetViews>
  <sheetFormatPr baseColWidth="10" defaultColWidth="8.83203125" defaultRowHeight="12" x14ac:dyDescent="0"/>
  <cols>
    <col min="1" max="1" width="22" style="2" bestFit="1" customWidth="1"/>
    <col min="2" max="2" width="26.6640625" style="2" bestFit="1" customWidth="1"/>
    <col min="3" max="3" width="21.33203125" style="2" customWidth="1"/>
    <col min="4" max="4" width="23.6640625" style="2" customWidth="1"/>
    <col min="5" max="5" width="8.83203125" style="2"/>
    <col min="6" max="7" width="10.6640625" style="2" bestFit="1" customWidth="1"/>
    <col min="8" max="8" width="11.33203125" style="2" bestFit="1" customWidth="1"/>
    <col min="9" max="19" width="8.83203125" style="2"/>
    <col min="20" max="21" width="9.6640625" style="2" bestFit="1" customWidth="1"/>
    <col min="22" max="16384" width="8.83203125" style="2"/>
  </cols>
  <sheetData>
    <row r="1" spans="1:21" ht="22" thickBot="1">
      <c r="A1" s="69" t="s">
        <v>0</v>
      </c>
      <c r="B1" s="70"/>
      <c r="C1" s="71"/>
      <c r="D1" s="1"/>
      <c r="E1" s="69" t="s">
        <v>1</v>
      </c>
      <c r="F1" s="70"/>
      <c r="G1" s="70"/>
      <c r="H1" s="70"/>
    </row>
    <row r="2" spans="1:21" ht="16" thickBot="1">
      <c r="A2" s="3" t="s">
        <v>2</v>
      </c>
      <c r="B2" s="4"/>
      <c r="C2" s="5"/>
      <c r="D2" s="1"/>
      <c r="E2" s="6" t="s">
        <v>3</v>
      </c>
      <c r="F2" s="7" t="s">
        <v>2</v>
      </c>
      <c r="G2" s="7" t="s">
        <v>4</v>
      </c>
      <c r="H2" s="8" t="s">
        <v>5</v>
      </c>
    </row>
    <row r="3" spans="1:21">
      <c r="A3" s="9"/>
      <c r="B3" s="4" t="s">
        <v>6</v>
      </c>
      <c r="C3" s="10">
        <v>50000</v>
      </c>
      <c r="D3" s="1"/>
      <c r="E3" s="9"/>
      <c r="F3" s="11">
        <f>Revenue</f>
        <v>1000000</v>
      </c>
      <c r="G3" s="11">
        <f>Total_Cost</f>
        <v>1140000</v>
      </c>
      <c r="H3" s="12">
        <f>Operating_Income</f>
        <v>-140000</v>
      </c>
      <c r="K3" s="2">
        <f>Operating_Income</f>
        <v>-140000</v>
      </c>
      <c r="L3" s="45">
        <v>20</v>
      </c>
      <c r="M3" s="45">
        <v>20.5</v>
      </c>
      <c r="N3" s="45">
        <v>21</v>
      </c>
      <c r="O3" s="45">
        <v>21.5</v>
      </c>
      <c r="P3" s="45">
        <v>22</v>
      </c>
      <c r="Q3" s="45">
        <v>22.5</v>
      </c>
      <c r="R3" s="45">
        <v>23</v>
      </c>
      <c r="S3" s="45">
        <v>23.5</v>
      </c>
      <c r="T3" s="45">
        <v>24</v>
      </c>
      <c r="U3" s="45">
        <v>24.5</v>
      </c>
    </row>
    <row r="4" spans="1:21" ht="13" thickBot="1">
      <c r="A4" s="9"/>
      <c r="B4" s="13" t="s">
        <v>7</v>
      </c>
      <c r="C4" s="14">
        <v>20</v>
      </c>
      <c r="D4" s="1"/>
      <c r="E4" s="15">
        <v>10000</v>
      </c>
      <c r="F4" s="16">
        <f t="dataTable" ref="F4:H13" dt2D="0" dtr="0" r1="C3" ca="1"/>
        <v>200000</v>
      </c>
      <c r="G4" s="16">
        <v>940000</v>
      </c>
      <c r="H4" s="17">
        <v>-740000</v>
      </c>
      <c r="K4" s="26">
        <v>10000</v>
      </c>
      <c r="L4" s="17">
        <f t="dataTable" ref="L4:U13" dt2D="1" dtr="1" r1="C4" r2="C3"/>
        <v>-740000</v>
      </c>
      <c r="M4" s="17">
        <v>-735000</v>
      </c>
      <c r="N4" s="17">
        <v>-730000</v>
      </c>
      <c r="O4" s="17">
        <v>-725000</v>
      </c>
      <c r="P4" s="17">
        <v>-720000</v>
      </c>
      <c r="Q4" s="17">
        <v>-715000</v>
      </c>
      <c r="R4" s="17">
        <v>-710000</v>
      </c>
      <c r="S4" s="17">
        <v>-705000</v>
      </c>
      <c r="T4" s="17">
        <v>-700000</v>
      </c>
      <c r="U4" s="17">
        <v>-695000</v>
      </c>
    </row>
    <row r="5" spans="1:21">
      <c r="A5" s="9"/>
      <c r="B5" s="4" t="s">
        <v>2</v>
      </c>
      <c r="C5" s="12">
        <f>Units_Sold*Price_per_Unit</f>
        <v>1000000</v>
      </c>
      <c r="D5" s="1"/>
      <c r="E5" s="15">
        <v>20000</v>
      </c>
      <c r="F5" s="16">
        <v>400000</v>
      </c>
      <c r="G5" s="16">
        <v>990000</v>
      </c>
      <c r="H5" s="17">
        <v>-590000</v>
      </c>
      <c r="K5" s="26">
        <v>20000</v>
      </c>
      <c r="L5" s="17">
        <v>-590000</v>
      </c>
      <c r="M5" s="17">
        <v>-580000</v>
      </c>
      <c r="N5" s="17">
        <v>-570000</v>
      </c>
      <c r="O5" s="17">
        <v>-560000</v>
      </c>
      <c r="P5" s="17">
        <v>-550000</v>
      </c>
      <c r="Q5" s="17">
        <v>-540000</v>
      </c>
      <c r="R5" s="17">
        <v>-530000</v>
      </c>
      <c r="S5" s="17">
        <v>-520000</v>
      </c>
      <c r="T5" s="17">
        <v>-510000</v>
      </c>
      <c r="U5" s="17">
        <v>-500000</v>
      </c>
    </row>
    <row r="6" spans="1:21" ht="15">
      <c r="A6" s="18" t="s">
        <v>8</v>
      </c>
      <c r="B6" s="4"/>
      <c r="C6" s="5"/>
      <c r="D6" s="1"/>
      <c r="E6" s="15">
        <v>30000</v>
      </c>
      <c r="F6" s="16">
        <v>600000</v>
      </c>
      <c r="G6" s="16">
        <v>1040000</v>
      </c>
      <c r="H6" s="17">
        <v>-440000</v>
      </c>
      <c r="K6" s="26">
        <v>30000</v>
      </c>
      <c r="L6" s="17">
        <v>-440000</v>
      </c>
      <c r="M6" s="17">
        <v>-425000</v>
      </c>
      <c r="N6" s="17">
        <v>-410000</v>
      </c>
      <c r="O6" s="17">
        <v>-395000</v>
      </c>
      <c r="P6" s="17">
        <v>-380000</v>
      </c>
      <c r="Q6" s="17">
        <v>-365000</v>
      </c>
      <c r="R6" s="17">
        <v>-350000</v>
      </c>
      <c r="S6" s="17">
        <v>-335000</v>
      </c>
      <c r="T6" s="17">
        <v>-320000</v>
      </c>
      <c r="U6" s="17">
        <v>-305000</v>
      </c>
    </row>
    <row r="7" spans="1:21" ht="15">
      <c r="A7" s="18"/>
      <c r="B7" s="4" t="s">
        <v>9</v>
      </c>
      <c r="C7" s="12">
        <v>150000</v>
      </c>
      <c r="D7" s="1"/>
      <c r="E7" s="15">
        <v>40000</v>
      </c>
      <c r="F7" s="16">
        <v>800000</v>
      </c>
      <c r="G7" s="16">
        <v>1090000</v>
      </c>
      <c r="H7" s="17">
        <v>-290000</v>
      </c>
      <c r="K7" s="26">
        <v>40000</v>
      </c>
      <c r="L7" s="17">
        <v>-290000</v>
      </c>
      <c r="M7" s="17">
        <v>-270000</v>
      </c>
      <c r="N7" s="17">
        <v>-250000</v>
      </c>
      <c r="O7" s="17">
        <v>-230000</v>
      </c>
      <c r="P7" s="17">
        <v>-210000</v>
      </c>
      <c r="Q7" s="17">
        <v>-190000</v>
      </c>
      <c r="R7" s="17">
        <v>-170000</v>
      </c>
      <c r="S7" s="17">
        <v>-150000</v>
      </c>
      <c r="T7" s="17">
        <v>-130000</v>
      </c>
      <c r="U7" s="17">
        <v>-110000</v>
      </c>
    </row>
    <row r="8" spans="1:21" ht="15">
      <c r="A8" s="18"/>
      <c r="B8" s="4" t="s">
        <v>10</v>
      </c>
      <c r="C8" s="19">
        <v>225000</v>
      </c>
      <c r="D8" s="1"/>
      <c r="E8" s="15">
        <v>50000</v>
      </c>
      <c r="F8" s="16">
        <v>1000000</v>
      </c>
      <c r="G8" s="16">
        <v>1140000</v>
      </c>
      <c r="H8" s="17">
        <v>-140000</v>
      </c>
      <c r="K8" s="26">
        <v>50000</v>
      </c>
      <c r="L8" s="17">
        <v>-140000</v>
      </c>
      <c r="M8" s="17">
        <v>-115000</v>
      </c>
      <c r="N8" s="17">
        <v>-90000</v>
      </c>
      <c r="O8" s="17">
        <v>-65000</v>
      </c>
      <c r="P8" s="17">
        <v>-40000</v>
      </c>
      <c r="Q8" s="17">
        <v>-15000</v>
      </c>
      <c r="R8" s="17">
        <v>10000</v>
      </c>
      <c r="S8" s="17">
        <v>35000</v>
      </c>
      <c r="T8" s="17">
        <v>60000</v>
      </c>
      <c r="U8" s="17">
        <v>85000</v>
      </c>
    </row>
    <row r="9" spans="1:21" ht="15">
      <c r="A9" s="18"/>
      <c r="B9" s="4" t="s">
        <v>11</v>
      </c>
      <c r="C9" s="19">
        <v>250000</v>
      </c>
      <c r="D9" s="1"/>
      <c r="E9" s="15">
        <v>60000</v>
      </c>
      <c r="F9" s="16">
        <v>1200000</v>
      </c>
      <c r="G9" s="16">
        <v>1190000</v>
      </c>
      <c r="H9" s="17">
        <v>10000</v>
      </c>
      <c r="K9" s="26">
        <v>60000</v>
      </c>
      <c r="L9" s="17">
        <v>10000</v>
      </c>
      <c r="M9" s="17">
        <v>40000</v>
      </c>
      <c r="N9" s="17">
        <v>70000</v>
      </c>
      <c r="O9" s="17">
        <v>100000</v>
      </c>
      <c r="P9" s="17">
        <v>130000</v>
      </c>
      <c r="Q9" s="17">
        <v>160000</v>
      </c>
      <c r="R9" s="17">
        <v>190000</v>
      </c>
      <c r="S9" s="17">
        <v>220000</v>
      </c>
      <c r="T9" s="17">
        <v>250000</v>
      </c>
      <c r="U9" s="17">
        <v>280000</v>
      </c>
    </row>
    <row r="10" spans="1:21" ht="16" thickBot="1">
      <c r="A10" s="18"/>
      <c r="B10" s="13" t="s">
        <v>12</v>
      </c>
      <c r="C10" s="20">
        <v>265000</v>
      </c>
      <c r="D10" s="1"/>
      <c r="E10" s="15">
        <v>70000</v>
      </c>
      <c r="F10" s="16">
        <v>1400000</v>
      </c>
      <c r="G10" s="16">
        <v>1240000</v>
      </c>
      <c r="H10" s="17">
        <v>160000</v>
      </c>
      <c r="K10" s="26">
        <v>70000</v>
      </c>
      <c r="L10" s="17">
        <v>160000</v>
      </c>
      <c r="M10" s="17">
        <v>195000</v>
      </c>
      <c r="N10" s="17">
        <v>230000</v>
      </c>
      <c r="O10" s="17">
        <v>265000</v>
      </c>
      <c r="P10" s="17">
        <v>300000</v>
      </c>
      <c r="Q10" s="17">
        <v>335000</v>
      </c>
      <c r="R10" s="17">
        <v>370000</v>
      </c>
      <c r="S10" s="17">
        <v>405000</v>
      </c>
      <c r="T10" s="17">
        <v>440000</v>
      </c>
      <c r="U10" s="17">
        <v>475000</v>
      </c>
    </row>
    <row r="11" spans="1:21">
      <c r="A11" s="9"/>
      <c r="B11" s="4" t="s">
        <v>13</v>
      </c>
      <c r="C11" s="12">
        <f>SUM(Administrative:Salrie_and_Fringe_Benefits)</f>
        <v>890000</v>
      </c>
      <c r="D11" s="1"/>
      <c r="E11" s="15">
        <v>80000</v>
      </c>
      <c r="F11" s="16">
        <v>1600000</v>
      </c>
      <c r="G11" s="16">
        <v>1290000</v>
      </c>
      <c r="H11" s="17">
        <v>310000</v>
      </c>
      <c r="K11" s="26">
        <v>80000</v>
      </c>
      <c r="L11" s="17">
        <v>310000</v>
      </c>
      <c r="M11" s="17">
        <v>350000</v>
      </c>
      <c r="N11" s="17">
        <v>390000</v>
      </c>
      <c r="O11" s="17">
        <v>430000</v>
      </c>
      <c r="P11" s="17">
        <v>470000</v>
      </c>
      <c r="Q11" s="17">
        <v>510000</v>
      </c>
      <c r="R11" s="17">
        <v>550000</v>
      </c>
      <c r="S11" s="17">
        <v>590000</v>
      </c>
      <c r="T11" s="17">
        <v>630000</v>
      </c>
      <c r="U11" s="17">
        <v>670000</v>
      </c>
    </row>
    <row r="12" spans="1:21" ht="15">
      <c r="A12" s="18" t="s">
        <v>14</v>
      </c>
      <c r="B12" s="4"/>
      <c r="C12" s="5"/>
      <c r="D12" s="1"/>
      <c r="E12" s="15">
        <v>90000</v>
      </c>
      <c r="F12" s="16">
        <v>1800000</v>
      </c>
      <c r="G12" s="16">
        <v>1340000</v>
      </c>
      <c r="H12" s="17">
        <v>460000</v>
      </c>
      <c r="K12" s="26">
        <v>90000</v>
      </c>
      <c r="L12" s="17">
        <v>460000</v>
      </c>
      <c r="M12" s="17">
        <v>505000</v>
      </c>
      <c r="N12" s="17">
        <v>550000</v>
      </c>
      <c r="O12" s="17">
        <v>595000</v>
      </c>
      <c r="P12" s="17">
        <v>640000</v>
      </c>
      <c r="Q12" s="17">
        <v>685000</v>
      </c>
      <c r="R12" s="17">
        <v>730000</v>
      </c>
      <c r="S12" s="17">
        <v>775000</v>
      </c>
      <c r="T12" s="17">
        <v>820000</v>
      </c>
      <c r="U12" s="17">
        <v>865000</v>
      </c>
    </row>
    <row r="13" spans="1:21" ht="13" thickBot="1">
      <c r="A13" s="9"/>
      <c r="B13" s="21" t="s">
        <v>15</v>
      </c>
      <c r="C13" s="22">
        <v>2.5</v>
      </c>
      <c r="D13" s="1"/>
      <c r="E13" s="23">
        <v>100000</v>
      </c>
      <c r="F13" s="24">
        <v>2000000</v>
      </c>
      <c r="G13" s="24">
        <v>1390000</v>
      </c>
      <c r="H13" s="25">
        <v>610000</v>
      </c>
      <c r="K13" s="26">
        <v>100000</v>
      </c>
      <c r="L13" s="17">
        <v>610000</v>
      </c>
      <c r="M13" s="17">
        <v>660000</v>
      </c>
      <c r="N13" s="17">
        <v>710000</v>
      </c>
      <c r="O13" s="17">
        <v>760000</v>
      </c>
      <c r="P13" s="17">
        <v>810000</v>
      </c>
      <c r="Q13" s="17">
        <v>860000</v>
      </c>
      <c r="R13" s="17">
        <v>910000</v>
      </c>
      <c r="S13" s="17">
        <v>960000</v>
      </c>
      <c r="T13" s="17">
        <v>1010000</v>
      </c>
      <c r="U13" s="17">
        <v>1060000</v>
      </c>
    </row>
    <row r="14" spans="1:21">
      <c r="A14" s="9"/>
      <c r="B14" s="21" t="s">
        <v>16</v>
      </c>
      <c r="C14" s="12">
        <f>Material_Cost_per_Unit * Units_Sold</f>
        <v>125000</v>
      </c>
      <c r="D14" s="9"/>
      <c r="E14" s="26"/>
      <c r="F14" s="16"/>
      <c r="G14" s="16"/>
      <c r="H14" s="16"/>
    </row>
    <row r="15" spans="1:21">
      <c r="A15" s="9"/>
      <c r="B15" s="21" t="s">
        <v>17</v>
      </c>
      <c r="C15" s="22">
        <v>2.5</v>
      </c>
      <c r="D15" s="9"/>
      <c r="E15" s="27"/>
      <c r="F15" s="28"/>
      <c r="G15" s="28"/>
      <c r="H15" s="28"/>
    </row>
    <row r="16" spans="1:21" ht="13" thickBot="1">
      <c r="A16" s="9"/>
      <c r="B16" s="29" t="s">
        <v>18</v>
      </c>
      <c r="C16" s="30">
        <f>Assembly_Cost_per_Unit * Units_Sold</f>
        <v>125000</v>
      </c>
      <c r="D16" s="9"/>
      <c r="E16" s="27"/>
      <c r="F16" s="28"/>
      <c r="G16" s="28"/>
      <c r="H16" s="28"/>
    </row>
    <row r="17" spans="1:8" ht="22" thickBot="1">
      <c r="A17" s="9"/>
      <c r="B17" s="4" t="s">
        <v>19</v>
      </c>
      <c r="C17" s="12">
        <f>Total_Material_Cost + Total_Assembly_Cost</f>
        <v>250000</v>
      </c>
      <c r="D17" s="9"/>
      <c r="E17" s="69" t="s">
        <v>1</v>
      </c>
      <c r="F17" s="70"/>
      <c r="G17" s="70"/>
      <c r="H17" s="70"/>
    </row>
    <row r="18" spans="1:8" ht="16" thickBot="1">
      <c r="A18" s="18" t="s">
        <v>20</v>
      </c>
      <c r="B18" s="4"/>
      <c r="C18" s="5"/>
      <c r="D18" s="9"/>
      <c r="E18" s="6" t="s">
        <v>21</v>
      </c>
      <c r="F18" s="7" t="s">
        <v>2</v>
      </c>
      <c r="G18" s="7" t="s">
        <v>4</v>
      </c>
      <c r="H18" s="8" t="s">
        <v>5</v>
      </c>
    </row>
    <row r="19" spans="1:8">
      <c r="A19" s="9"/>
      <c r="B19" s="4" t="s">
        <v>22</v>
      </c>
      <c r="C19" s="12">
        <f>Total_Fixed_Cost + Total_Variable_Cost</f>
        <v>1140000</v>
      </c>
      <c r="D19" s="9"/>
      <c r="E19" s="9"/>
      <c r="F19" s="11">
        <f>C5</f>
        <v>1000000</v>
      </c>
      <c r="G19" s="11">
        <f>C19</f>
        <v>1140000</v>
      </c>
      <c r="H19" s="12">
        <f>C20</f>
        <v>-140000</v>
      </c>
    </row>
    <row r="20" spans="1:8" ht="13" thickBot="1">
      <c r="A20" s="31"/>
      <c r="B20" s="13" t="s">
        <v>23</v>
      </c>
      <c r="C20" s="30">
        <f xml:space="preserve"> Revenue - Total_Cost</f>
        <v>-140000</v>
      </c>
      <c r="D20" s="9"/>
      <c r="E20" s="32">
        <v>20</v>
      </c>
      <c r="F20" s="16"/>
      <c r="G20" s="16"/>
      <c r="H20" s="17"/>
    </row>
    <row r="21" spans="1:8">
      <c r="E21" s="32">
        <v>20.5</v>
      </c>
      <c r="F21" s="16"/>
      <c r="G21" s="16"/>
      <c r="H21" s="17"/>
    </row>
    <row r="22" spans="1:8">
      <c r="E22" s="32">
        <v>21</v>
      </c>
      <c r="F22" s="16"/>
      <c r="G22" s="16"/>
      <c r="H22" s="17"/>
    </row>
    <row r="23" spans="1:8">
      <c r="E23" s="32">
        <v>21.5</v>
      </c>
      <c r="F23" s="16"/>
      <c r="G23" s="16"/>
      <c r="H23" s="17"/>
    </row>
    <row r="24" spans="1:8">
      <c r="E24" s="32">
        <v>22</v>
      </c>
      <c r="F24" s="16"/>
      <c r="G24" s="16"/>
      <c r="H24" s="17"/>
    </row>
    <row r="25" spans="1:8">
      <c r="E25" s="32">
        <v>22.5</v>
      </c>
      <c r="F25" s="16"/>
      <c r="G25" s="16"/>
      <c r="H25" s="17"/>
    </row>
    <row r="26" spans="1:8">
      <c r="E26" s="32">
        <v>23</v>
      </c>
      <c r="F26" s="16"/>
      <c r="G26" s="16"/>
      <c r="H26" s="17"/>
    </row>
    <row r="27" spans="1:8">
      <c r="E27" s="32">
        <v>23.5</v>
      </c>
      <c r="F27" s="16"/>
      <c r="G27" s="16"/>
      <c r="H27" s="17"/>
    </row>
    <row r="28" spans="1:8">
      <c r="E28" s="32">
        <v>24</v>
      </c>
      <c r="F28" s="16"/>
      <c r="G28" s="16"/>
      <c r="H28" s="17"/>
    </row>
    <row r="29" spans="1:8" ht="13" thickBot="1">
      <c r="E29" s="33">
        <v>24.5</v>
      </c>
      <c r="F29" s="24"/>
      <c r="G29" s="24"/>
      <c r="H29" s="25"/>
    </row>
  </sheetData>
  <customSheetViews>
    <customSheetView guid="{79562B0F-5F96-BB44-A3EF-C02C0E76F7C9}">
      <selection activeCell="L4" sqref="L4:U13"/>
      <pageSetup orientation="portrait" horizontalDpi="200" verticalDpi="200"/>
      <headerFooter alignWithMargins="0"/>
    </customSheetView>
  </customSheetViews>
  <mergeCells count="3">
    <mergeCell ref="A1:C1"/>
    <mergeCell ref="E1:H1"/>
    <mergeCell ref="E17:H17"/>
  </mergeCells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B6"/>
  <sheetViews>
    <sheetView zoomScale="115" zoomScaleNormal="115" zoomScalePageLayoutView="115" workbookViewId="0">
      <selection activeCell="B6" sqref="B6"/>
    </sheetView>
  </sheetViews>
  <sheetFormatPr baseColWidth="10" defaultColWidth="8.83203125" defaultRowHeight="14" x14ac:dyDescent="0"/>
  <cols>
    <col min="1" max="1" width="11.1640625" bestFit="1" customWidth="1"/>
    <col min="2" max="2" width="13.5" bestFit="1" customWidth="1"/>
  </cols>
  <sheetData>
    <row r="5" spans="1:2">
      <c r="B5">
        <v>30</v>
      </c>
    </row>
    <row r="6" spans="1:2">
      <c r="A6" t="s">
        <v>34</v>
      </c>
      <c r="B6" s="46">
        <f>B5*10000</f>
        <v>300000</v>
      </c>
    </row>
  </sheetData>
  <customSheetViews>
    <customSheetView guid="{79562B0F-5F96-BB44-A3EF-C02C0E76F7C9}" scale="115">
      <selection activeCell="B6" sqref="B6"/>
    </customSheetView>
  </customSheetViews>
  <pageMargins left="0.75" right="0.75" top="1" bottom="1" header="0.5" footer="0.5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Scroll Bar 1">
              <controlPr defaultSize="0" autoPict="0">
                <anchor moveWithCells="1">
                  <from>
                    <xdr:col>2</xdr:col>
                    <xdr:colOff>241300</xdr:colOff>
                    <xdr:row>3</xdr:row>
                    <xdr:rowOff>50800</xdr:rowOff>
                  </from>
                  <to>
                    <xdr:col>5</xdr:col>
                    <xdr:colOff>88900</xdr:colOff>
                    <xdr:row>4</xdr:row>
                    <xdr:rowOff>127000</xdr:rowOff>
                  </to>
                </anchor>
              </controlPr>
            </control>
          </mc:Choice>
          <mc:Fallback/>
        </mc:AlternateContent>
      </controls>
    </mc:Choice>
    <mc:Fallback/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zoomScale="115" zoomScaleNormal="115" zoomScalePageLayoutView="115" workbookViewId="0">
      <selection activeCell="A3" sqref="A3"/>
    </sheetView>
  </sheetViews>
  <sheetFormatPr baseColWidth="10" defaultColWidth="8.83203125" defaultRowHeight="14" x14ac:dyDescent="0"/>
  <cols>
    <col min="1" max="1" width="25" bestFit="1" customWidth="1"/>
    <col min="2" max="2" width="15.5" customWidth="1"/>
    <col min="5" max="5" width="17.83203125" bestFit="1" customWidth="1"/>
    <col min="6" max="6" width="9.83203125" bestFit="1" customWidth="1"/>
    <col min="7" max="7" width="10.5" customWidth="1"/>
    <col min="10" max="10" width="12.33203125" bestFit="1" customWidth="1"/>
  </cols>
  <sheetData>
    <row r="1" spans="1:19">
      <c r="A1" s="47" t="s">
        <v>3</v>
      </c>
      <c r="B1" s="48">
        <v>10000</v>
      </c>
    </row>
    <row r="2" spans="1:19" ht="15" thickBot="1">
      <c r="A2" s="49" t="s">
        <v>35</v>
      </c>
      <c r="B2" s="50">
        <v>12</v>
      </c>
      <c r="D2" t="s">
        <v>36</v>
      </c>
      <c r="E2" s="51" t="s">
        <v>37</v>
      </c>
      <c r="F2" s="52" t="s">
        <v>38</v>
      </c>
      <c r="G2" s="53" t="s">
        <v>39</v>
      </c>
    </row>
    <row r="3" spans="1:19">
      <c r="A3" s="49" t="s">
        <v>40</v>
      </c>
      <c r="B3" s="50">
        <v>8</v>
      </c>
      <c r="E3">
        <f>Revenue_Per_Month</f>
        <v>120000</v>
      </c>
      <c r="G3" s="54">
        <f>Profit</f>
        <v>15000</v>
      </c>
      <c r="J3" s="55">
        <f>Profit</f>
        <v>15000</v>
      </c>
      <c r="K3" s="56">
        <v>9</v>
      </c>
      <c r="L3" s="56">
        <v>9.5</v>
      </c>
      <c r="M3" s="56">
        <v>10</v>
      </c>
      <c r="N3" s="56">
        <v>10.5</v>
      </c>
      <c r="O3" s="56">
        <v>11</v>
      </c>
      <c r="P3" s="56">
        <v>11.5</v>
      </c>
      <c r="Q3" s="56">
        <v>12</v>
      </c>
      <c r="R3" s="56">
        <v>12.5</v>
      </c>
      <c r="S3" s="57">
        <v>13</v>
      </c>
    </row>
    <row r="4" spans="1:19">
      <c r="A4" s="49" t="s">
        <v>41</v>
      </c>
      <c r="B4" s="50">
        <v>25000</v>
      </c>
      <c r="D4" s="58">
        <v>9</v>
      </c>
      <c r="J4" s="59">
        <v>6</v>
      </c>
      <c r="K4" s="60"/>
      <c r="L4" s="60"/>
      <c r="M4" s="60"/>
      <c r="N4" s="60"/>
      <c r="O4" s="60"/>
      <c r="P4" s="60"/>
      <c r="Q4" s="60"/>
      <c r="R4" s="60"/>
      <c r="S4" s="61"/>
    </row>
    <row r="5" spans="1:19">
      <c r="A5" s="51" t="s">
        <v>37</v>
      </c>
      <c r="B5" s="62">
        <f>Units*Sales_Price_per_Unit</f>
        <v>120000</v>
      </c>
      <c r="D5" s="58">
        <v>9.5</v>
      </c>
      <c r="J5" s="59">
        <v>6.5</v>
      </c>
      <c r="K5" s="60"/>
      <c r="L5" s="60"/>
      <c r="M5" s="60"/>
      <c r="N5" s="60"/>
      <c r="O5" s="60"/>
      <c r="P5" s="60"/>
      <c r="Q5" s="60"/>
      <c r="R5" s="60"/>
      <c r="S5" s="61"/>
    </row>
    <row r="6" spans="1:19">
      <c r="A6" s="52" t="s">
        <v>38</v>
      </c>
      <c r="B6" s="62">
        <f>Fixed_Monthly_Expense+Manufacturing_Cost_per_Unit*Units</f>
        <v>105000</v>
      </c>
      <c r="D6" s="58">
        <v>10</v>
      </c>
      <c r="J6" s="59">
        <v>7</v>
      </c>
      <c r="K6" s="60"/>
      <c r="L6" s="60"/>
      <c r="M6" s="60"/>
      <c r="N6" s="60"/>
      <c r="O6" s="60"/>
      <c r="P6" s="60"/>
      <c r="Q6" s="60"/>
      <c r="R6" s="60"/>
      <c r="S6" s="61"/>
    </row>
    <row r="7" spans="1:19">
      <c r="A7" s="53" t="s">
        <v>39</v>
      </c>
      <c r="B7" s="62">
        <f>Revenue_Per_Month-Expenses</f>
        <v>15000</v>
      </c>
      <c r="D7" s="58">
        <v>10.5</v>
      </c>
      <c r="J7" s="59">
        <v>7.5</v>
      </c>
      <c r="K7" s="60"/>
      <c r="L7" s="60"/>
      <c r="M7" s="60"/>
      <c r="N7" s="60"/>
      <c r="O7" s="60"/>
      <c r="P7" s="60"/>
      <c r="Q7" s="60"/>
      <c r="R7" s="60"/>
      <c r="S7" s="61"/>
    </row>
    <row r="8" spans="1:19">
      <c r="D8" s="58">
        <v>11</v>
      </c>
      <c r="J8" s="59">
        <v>8</v>
      </c>
      <c r="K8" s="60"/>
      <c r="L8" s="60"/>
      <c r="M8" s="60"/>
      <c r="N8" s="60"/>
      <c r="O8" s="60"/>
      <c r="P8" s="60"/>
      <c r="Q8" s="60"/>
      <c r="R8" s="60"/>
      <c r="S8" s="61"/>
    </row>
    <row r="9" spans="1:19">
      <c r="D9" s="58">
        <v>11.5</v>
      </c>
      <c r="J9" s="59">
        <v>8.5</v>
      </c>
      <c r="K9" s="60"/>
      <c r="L9" s="60"/>
      <c r="M9" s="60"/>
      <c r="N9" s="60"/>
      <c r="O9" s="60"/>
      <c r="P9" s="60"/>
      <c r="Q9" s="60"/>
      <c r="R9" s="60"/>
      <c r="S9" s="61"/>
    </row>
    <row r="10" spans="1:19">
      <c r="D10" s="58">
        <v>12</v>
      </c>
      <c r="J10" s="59">
        <v>9</v>
      </c>
      <c r="K10" s="60"/>
      <c r="L10" s="60"/>
      <c r="M10" s="60"/>
      <c r="N10" s="60"/>
      <c r="O10" s="60"/>
      <c r="P10" s="60"/>
      <c r="Q10" s="60"/>
      <c r="R10" s="60"/>
      <c r="S10" s="61"/>
    </row>
    <row r="11" spans="1:19">
      <c r="D11" s="58">
        <v>12.5</v>
      </c>
      <c r="J11" s="59">
        <v>9.5</v>
      </c>
      <c r="K11" s="60"/>
      <c r="L11" s="60"/>
      <c r="M11" s="60"/>
      <c r="N11" s="60"/>
      <c r="O11" s="60"/>
      <c r="P11" s="60"/>
      <c r="Q11" s="60"/>
      <c r="R11" s="60"/>
      <c r="S11" s="61"/>
    </row>
    <row r="12" spans="1:19" ht="15" thickBot="1">
      <c r="D12" s="58">
        <v>13</v>
      </c>
      <c r="J12" s="63">
        <v>10</v>
      </c>
      <c r="K12" s="64"/>
      <c r="L12" s="64"/>
      <c r="M12" s="64"/>
      <c r="N12" s="64"/>
      <c r="O12" s="64"/>
      <c r="P12" s="64"/>
      <c r="Q12" s="64"/>
      <c r="R12" s="64"/>
      <c r="S12" s="65"/>
    </row>
    <row r="15" spans="1:19">
      <c r="D15" t="s">
        <v>42</v>
      </c>
      <c r="E15" s="51" t="s">
        <v>37</v>
      </c>
      <c r="F15" s="52" t="s">
        <v>38</v>
      </c>
      <c r="G15" s="53" t="s">
        <v>39</v>
      </c>
    </row>
    <row r="16" spans="1:19">
      <c r="E16">
        <f>Revenue_Per_Month</f>
        <v>120000</v>
      </c>
      <c r="F16">
        <f>Expenses</f>
        <v>105000</v>
      </c>
      <c r="G16" s="54">
        <f>Profit</f>
        <v>15000</v>
      </c>
    </row>
    <row r="17" spans="4:7">
      <c r="D17" s="58">
        <v>6</v>
      </c>
      <c r="E17">
        <f t="dataTable" ref="E17:G25" dt2D="0" dtr="0" r1="B3"/>
        <v>120000</v>
      </c>
      <c r="F17">
        <v>85000</v>
      </c>
      <c r="G17">
        <v>35000</v>
      </c>
    </row>
    <row r="18" spans="4:7">
      <c r="D18" s="58">
        <v>6.5</v>
      </c>
      <c r="E18">
        <v>120000</v>
      </c>
      <c r="F18">
        <v>90000</v>
      </c>
      <c r="G18">
        <v>30000</v>
      </c>
    </row>
    <row r="19" spans="4:7">
      <c r="D19" s="58">
        <v>7</v>
      </c>
      <c r="E19">
        <v>120000</v>
      </c>
      <c r="F19">
        <v>95000</v>
      </c>
      <c r="G19">
        <v>25000</v>
      </c>
    </row>
    <row r="20" spans="4:7">
      <c r="D20" s="58">
        <v>7.5</v>
      </c>
      <c r="E20">
        <v>120000</v>
      </c>
      <c r="F20">
        <v>100000</v>
      </c>
      <c r="G20">
        <v>20000</v>
      </c>
    </row>
    <row r="21" spans="4:7">
      <c r="D21" s="58">
        <v>8</v>
      </c>
      <c r="E21">
        <v>120000</v>
      </c>
      <c r="F21">
        <v>105000</v>
      </c>
      <c r="G21">
        <v>15000</v>
      </c>
    </row>
    <row r="22" spans="4:7">
      <c r="D22" s="58">
        <v>8.5</v>
      </c>
      <c r="E22">
        <v>120000</v>
      </c>
      <c r="F22">
        <v>110000</v>
      </c>
      <c r="G22">
        <v>10000</v>
      </c>
    </row>
    <row r="23" spans="4:7">
      <c r="D23" s="58">
        <v>9</v>
      </c>
      <c r="E23">
        <v>120000</v>
      </c>
      <c r="F23">
        <v>115000</v>
      </c>
      <c r="G23">
        <v>5000</v>
      </c>
    </row>
    <row r="24" spans="4:7">
      <c r="D24" s="58">
        <v>9.5</v>
      </c>
      <c r="E24">
        <v>120000</v>
      </c>
      <c r="F24">
        <v>120000</v>
      </c>
      <c r="G24">
        <v>0</v>
      </c>
    </row>
    <row r="25" spans="4:7">
      <c r="D25" s="58">
        <v>10</v>
      </c>
      <c r="E25">
        <v>120000</v>
      </c>
      <c r="F25">
        <v>125000</v>
      </c>
      <c r="G25">
        <v>-5000</v>
      </c>
    </row>
  </sheetData>
  <customSheetViews>
    <customSheetView guid="{79562B0F-5F96-BB44-A3EF-C02C0E76F7C9}" scale="115">
      <selection activeCell="A3" sqref="A3"/>
    </customSheetView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 Loan</vt:lpstr>
      <vt:lpstr>BEP Example</vt:lpstr>
      <vt:lpstr>Large Values</vt:lpstr>
      <vt:lpstr>Review</vt:lpstr>
    </vt:vector>
  </TitlesOfParts>
  <Company>Rutgers University</Company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Rutgers Business School</dc:creator>
  <cp:lastModifiedBy>Copy Editor</cp:lastModifiedBy>
  <dcterms:created xsi:type="dcterms:W3CDTF">2009-01-08T12:45:18Z</dcterms:created>
  <dcterms:modified xsi:type="dcterms:W3CDTF">2012-10-04T17:40:07Z</dcterms:modified>
</cp:coreProperties>
</file>