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/>
  </bookViews>
  <sheets>
    <sheet name="Amortization - Before Table " sheetId="1" r:id="rId1"/>
    <sheet name="Amortization" sheetId="2" r:id="rId2"/>
    <sheet name="Review" sheetId="3" r:id="rId3"/>
    <sheet name="Review Results" sheetId="4" r:id="rId4"/>
  </sheets>
  <definedNames>
    <definedName name="Interest_Rate" localSheetId="3">'Review Results'!$B$5</definedName>
    <definedName name="Interest_Rate">Review!$B$5</definedName>
    <definedName name="Loan" localSheetId="0">'Amortization - Before Table '!$B$3</definedName>
    <definedName name="Loan">Amortization!$B$3</definedName>
    <definedName name="New_Loan" localSheetId="3">'Review Results'!$B$4</definedName>
    <definedName name="New_Loan">Review!$B$4</definedName>
    <definedName name="No_of_Years" localSheetId="3">'Review Results'!$B$6</definedName>
    <definedName name="No_of_Years">Review!$B$6</definedName>
    <definedName name="Payment" localSheetId="0">'Amortization - Before Table '!$B$6</definedName>
    <definedName name="Payment" localSheetId="2">Review!$B$7</definedName>
    <definedName name="Payment" localSheetId="3">'Review Results'!$B$7</definedName>
    <definedName name="Payment">Amortization!$B$6</definedName>
    <definedName name="Rate" localSheetId="0">'Amortization - Before Table '!$B$4</definedName>
    <definedName name="Rate">Amortization!$B$4</definedName>
    <definedName name="tt" localSheetId="3">'Review Results'!$B$4</definedName>
    <definedName name="tt">Review!$B$4</definedName>
    <definedName name="ttt" localSheetId="3">'Review Results'!#REF!</definedName>
    <definedName name="ttt">Review!#REF!</definedName>
    <definedName name="Years" localSheetId="0">'Amortization - Before Table '!$B$5</definedName>
    <definedName name="Years">Amortization!$B$5</definedName>
  </definedNames>
  <calcPr calcId="140001" concurrentCalc="0"/>
  <customWorkbookViews>
    <customWorkbookView name="Copy Editor - Personal View" guid="{FA0DAE1F-4EEA-C347-AFA0-36DD11B90789}" mergeInterval="0" personalView="1" yWindow="54" windowWidth="1920" windowHeight="112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4" l="1"/>
  <c r="A18" i="4"/>
  <c r="A1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2" i="4"/>
  <c r="G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B7" i="4"/>
  <c r="B7" i="3"/>
  <c r="A15" i="1"/>
  <c r="A16" i="1"/>
  <c r="A13" i="1"/>
  <c r="B6" i="1"/>
  <c r="C6" i="1"/>
  <c r="A15" i="2"/>
  <c r="A16" i="2"/>
  <c r="A1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B6" i="2"/>
  <c r="C6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</calcChain>
</file>

<file path=xl/sharedStrings.xml><?xml version="1.0" encoding="utf-8"?>
<sst xmlns="http://schemas.openxmlformats.org/spreadsheetml/2006/main" count="39" uniqueCount="18">
  <si>
    <t>Amortization  Table</t>
  </si>
  <si>
    <t>Loan</t>
  </si>
  <si>
    <t>Rate</t>
  </si>
  <si>
    <t>Years</t>
  </si>
  <si>
    <t xml:space="preserve">    =PMT(Rate/12,Years*12,-Loan)</t>
  </si>
  <si>
    <t>Month</t>
  </si>
  <si>
    <t>Payment Date</t>
  </si>
  <si>
    <t>Principal</t>
  </si>
  <si>
    <t xml:space="preserve">Interest </t>
  </si>
  <si>
    <t>Balance</t>
  </si>
  <si>
    <t>Payment</t>
  </si>
  <si>
    <t>New Loan</t>
  </si>
  <si>
    <t>Interest Rate</t>
  </si>
  <si>
    <t>Date</t>
  </si>
  <si>
    <t xml:space="preserve">Year 2012 </t>
  </si>
  <si>
    <t>24 - 35</t>
  </si>
  <si>
    <t>No. of Years</t>
  </si>
  <si>
    <t>First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</si>
</sst>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3" fillId="0" borderId="0" xfId="1" applyFont="1"/>
    <xf numFmtId="14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usernames" Target="revisions/userNames.xml"/><Relationship Id="rId1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39414</xdr:colOff>
      <xdr:row>9</xdr:row>
      <xdr:rowOff>45983</xdr:rowOff>
    </xdr:from>
    <xdr:to>
      <xdr:col>3</xdr:col>
      <xdr:colOff>236483</xdr:colOff>
      <xdr:row>11</xdr:row>
      <xdr:rowOff>177363</xdr:rowOff>
    </xdr:to>
    <xdr:sp macro="" textlink="">
      <xdr:nvSpPr>
        <xdr:cNvPr id="2" name="TextBox 1"/>
        <xdr:cNvSpPr txBox="1"/>
      </xdr:nvSpPr>
      <xdr:spPr>
        <a:xfrm>
          <a:off x="39414" y="1770008"/>
          <a:ext cx="2587844" cy="5219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Interest paid on the loan from Jan 1, 2010 through Dec 31, 2010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39414</xdr:colOff>
      <xdr:row>9</xdr:row>
      <xdr:rowOff>45983</xdr:rowOff>
    </xdr:from>
    <xdr:to>
      <xdr:col>3</xdr:col>
      <xdr:colOff>236483</xdr:colOff>
      <xdr:row>11</xdr:row>
      <xdr:rowOff>177363</xdr:rowOff>
    </xdr:to>
    <xdr:sp macro="" textlink="">
      <xdr:nvSpPr>
        <xdr:cNvPr id="2" name="TextBox 1"/>
        <xdr:cNvSpPr txBox="1"/>
      </xdr:nvSpPr>
      <xdr:spPr>
        <a:xfrm>
          <a:off x="39414" y="1767052"/>
          <a:ext cx="2095500" cy="5189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Interest paid on the loan from Jan 1, 2010 through Dec 31, 2010</a:t>
          </a: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F012AE1-3715-2C41-BDA0-4A3D25A21CC1}" diskRevisions="1" revisionId="3">
  <header guid="{6893956D-5CDC-8A4F-BE87-E8711EB59983}" dateTime="2012-10-06T16:02:04" maxSheetId="5" userName="Copy Editor" r:id="rId1">
    <sheetIdMap count="4">
      <sheetId val="1"/>
      <sheetId val="2"/>
      <sheetId val="3"/>
      <sheetId val="4"/>
    </sheetIdMap>
  </header>
  <header guid="{0F012AE1-3715-2C41-BDA0-4A3D25A21CC1}" dateTime="2012-10-06T16:02:42" maxSheetId="5" userName="Copy Editor" r:id="rId2" minRId="1" maxRId="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oc r="A6" t="inlineStr">
      <is>
        <t>No of Years</t>
      </is>
    </oc>
    <nc r="A6" t="inlineStr">
      <is>
        <t>No. of Years</t>
      </is>
    </nc>
  </rcc>
  <rcc rId="2" sId="4">
    <oc r="A6" t="inlineStr">
      <is>
        <t>No of Years</t>
      </is>
    </oc>
    <nc r="A6" t="inlineStr">
      <is>
        <t>No. of Years</t>
      </is>
    </nc>
  </rcc>
  <rcc rId="3" sId="4">
    <oc r="A15" t="inlineStr">
      <is>
        <t>First five year</t>
      </is>
    </oc>
    <nc r="A15" t="inlineStr">
      <is>
        <t>First five years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zoomScale="145" zoomScaleNormal="145" zoomScalePageLayoutView="145" workbookViewId="0">
      <selection activeCell="C6" sqref="C6"/>
    </sheetView>
  </sheetViews>
  <sheetFormatPr baseColWidth="10" defaultColWidth="8.83203125" defaultRowHeight="14" x14ac:dyDescent="0"/>
  <cols>
    <col min="1" max="1" width="12.83203125" bestFit="1" customWidth="1"/>
    <col min="2" max="2" width="10.1640625" bestFit="1" customWidth="1"/>
    <col min="3" max="3" width="12.83203125" bestFit="1" customWidth="1"/>
    <col min="4" max="4" width="4" customWidth="1"/>
    <col min="5" max="5" width="6.83203125" bestFit="1" customWidth="1"/>
    <col min="6" max="6" width="17.5" bestFit="1" customWidth="1"/>
    <col min="7" max="7" width="10" customWidth="1"/>
    <col min="8" max="8" width="10.1640625" bestFit="1" customWidth="1"/>
    <col min="9" max="9" width="12.33203125" bestFit="1" customWidth="1"/>
  </cols>
  <sheetData>
    <row r="1" spans="1:10" ht="15">
      <c r="A1" s="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10">
      <c r="F2" s="5"/>
      <c r="G2" s="4"/>
      <c r="H2" s="4"/>
      <c r="I2" s="4"/>
      <c r="J2" s="4"/>
    </row>
    <row r="3" spans="1:10">
      <c r="A3" t="s">
        <v>1</v>
      </c>
      <c r="B3" s="2">
        <v>600000</v>
      </c>
      <c r="F3" s="5"/>
      <c r="G3" s="4"/>
      <c r="H3" s="4"/>
      <c r="I3" s="4"/>
      <c r="J3" s="4"/>
    </row>
    <row r="4" spans="1:10">
      <c r="A4" t="s">
        <v>2</v>
      </c>
      <c r="B4" s="3">
        <v>0.06</v>
      </c>
      <c r="F4" s="5"/>
      <c r="G4" s="4"/>
      <c r="H4" s="4"/>
      <c r="I4" s="4"/>
      <c r="J4" s="4"/>
    </row>
    <row r="5" spans="1:10">
      <c r="A5" t="s">
        <v>3</v>
      </c>
      <c r="B5">
        <v>25</v>
      </c>
      <c r="F5" s="5"/>
      <c r="G5" s="4"/>
      <c r="H5" s="4"/>
      <c r="I5" s="4"/>
    </row>
    <row r="6" spans="1:10">
      <c r="A6" t="s">
        <v>10</v>
      </c>
      <c r="B6" s="4">
        <f>PMT(Rate/12,Years*12,-Loan)</f>
        <v>3865.8084089130512</v>
      </c>
      <c r="C6" s="8">
        <f>Payment*120</f>
        <v>463897.00906956615</v>
      </c>
      <c r="F6" s="5"/>
      <c r="G6" s="4"/>
      <c r="H6" s="4"/>
      <c r="I6" s="4"/>
    </row>
    <row r="7" spans="1:10">
      <c r="F7" s="5"/>
      <c r="G7" s="4"/>
      <c r="H7" s="4"/>
      <c r="I7" s="4"/>
    </row>
    <row r="8" spans="1:10">
      <c r="A8" t="s">
        <v>4</v>
      </c>
      <c r="F8" s="5"/>
      <c r="G8" s="4"/>
      <c r="H8" s="4"/>
      <c r="I8" s="4"/>
    </row>
    <row r="9" spans="1:10">
      <c r="F9" s="5"/>
      <c r="G9" s="4"/>
      <c r="H9" s="4"/>
      <c r="I9" s="4"/>
    </row>
    <row r="10" spans="1:10" ht="15">
      <c r="A10" s="1"/>
      <c r="F10" s="5"/>
      <c r="G10" s="4"/>
      <c r="H10" s="4"/>
      <c r="I10" s="4"/>
    </row>
    <row r="11" spans="1:10">
      <c r="F11" s="5"/>
      <c r="G11" s="4"/>
      <c r="H11" s="4"/>
      <c r="I11" s="4"/>
    </row>
    <row r="12" spans="1:10">
      <c r="F12" s="5"/>
      <c r="G12" s="4"/>
      <c r="H12" s="4"/>
      <c r="I12" s="4"/>
    </row>
    <row r="13" spans="1:10">
      <c r="A13" s="6">
        <f>-CUMIPMT(Rate/12,Years*12,Loan,11,22,0)</f>
        <v>35163.278717706045</v>
      </c>
      <c r="F13" s="5"/>
      <c r="G13" s="4"/>
      <c r="H13" s="4"/>
      <c r="I13" s="4"/>
    </row>
    <row r="14" spans="1:10">
      <c r="F14" s="5"/>
      <c r="G14" s="4"/>
      <c r="H14" s="4"/>
      <c r="I14" s="4"/>
    </row>
    <row r="15" spans="1:10">
      <c r="A15" s="6">
        <f>-CUMPRINC(Rate/12,Years*12,Loan,1,120,0)</f>
        <v>141888.11651221354</v>
      </c>
      <c r="F15" s="5"/>
      <c r="G15" s="4"/>
      <c r="H15" s="4"/>
      <c r="I15" s="4"/>
    </row>
    <row r="16" spans="1:10">
      <c r="A16" s="7">
        <f>Loan-A15</f>
        <v>458111.88348778646</v>
      </c>
      <c r="F16" s="5"/>
      <c r="G16" s="4"/>
      <c r="H16" s="4"/>
      <c r="I16" s="4"/>
    </row>
    <row r="17" spans="6:9">
      <c r="F17" s="5"/>
      <c r="G17" s="4"/>
      <c r="H17" s="4"/>
      <c r="I17" s="4"/>
    </row>
    <row r="18" spans="6:9">
      <c r="F18" s="5"/>
      <c r="G18" s="4"/>
      <c r="H18" s="4"/>
      <c r="I18" s="4"/>
    </row>
    <row r="19" spans="6:9">
      <c r="F19" s="5"/>
      <c r="G19" s="4"/>
      <c r="H19" s="4"/>
      <c r="I19" s="4"/>
    </row>
    <row r="20" spans="6:9">
      <c r="F20" s="5"/>
      <c r="G20" s="4"/>
      <c r="H20" s="4"/>
      <c r="I20" s="4"/>
    </row>
    <row r="21" spans="6:9">
      <c r="F21" s="5"/>
      <c r="G21" s="4"/>
      <c r="H21" s="4"/>
      <c r="I21" s="4"/>
    </row>
    <row r="22" spans="6:9">
      <c r="F22" s="5"/>
      <c r="G22" s="4"/>
      <c r="H22" s="4"/>
      <c r="I22" s="4"/>
    </row>
    <row r="23" spans="6:9">
      <c r="F23" s="5"/>
      <c r="G23" s="4"/>
      <c r="H23" s="4"/>
      <c r="I23" s="4"/>
    </row>
    <row r="24" spans="6:9">
      <c r="F24" s="5"/>
      <c r="G24" s="4"/>
      <c r="H24" s="4"/>
      <c r="I24" s="4"/>
    </row>
    <row r="25" spans="6:9">
      <c r="F25" s="5"/>
      <c r="G25" s="4"/>
      <c r="H25" s="4"/>
      <c r="I25" s="4"/>
    </row>
    <row r="26" spans="6:9">
      <c r="F26" s="5"/>
      <c r="G26" s="4"/>
      <c r="H26" s="4"/>
      <c r="I26" s="4"/>
    </row>
    <row r="27" spans="6:9">
      <c r="F27" s="5"/>
      <c r="G27" s="4"/>
      <c r="H27" s="4"/>
      <c r="I27" s="4"/>
    </row>
    <row r="28" spans="6:9">
      <c r="F28" s="5"/>
      <c r="G28" s="4"/>
      <c r="H28" s="4"/>
      <c r="I28" s="4"/>
    </row>
    <row r="29" spans="6:9">
      <c r="F29" s="5"/>
      <c r="G29" s="4"/>
      <c r="H29" s="4"/>
      <c r="I29" s="4"/>
    </row>
    <row r="30" spans="6:9">
      <c r="F30" s="5"/>
      <c r="G30" s="4"/>
      <c r="H30" s="4"/>
      <c r="I30" s="4"/>
    </row>
    <row r="31" spans="6:9">
      <c r="F31" s="5"/>
      <c r="G31" s="4"/>
      <c r="H31" s="4"/>
      <c r="I31" s="4"/>
    </row>
    <row r="32" spans="6:9">
      <c r="F32" s="5"/>
      <c r="G32" s="4"/>
      <c r="H32" s="4"/>
      <c r="I32" s="4"/>
    </row>
    <row r="33" spans="6:9">
      <c r="F33" s="5"/>
      <c r="G33" s="4"/>
      <c r="H33" s="4"/>
      <c r="I33" s="4"/>
    </row>
    <row r="34" spans="6:9">
      <c r="F34" s="5"/>
      <c r="G34" s="4"/>
      <c r="H34" s="4"/>
      <c r="I34" s="4"/>
    </row>
    <row r="35" spans="6:9">
      <c r="F35" s="5"/>
      <c r="G35" s="4"/>
      <c r="H35" s="4"/>
      <c r="I35" s="4"/>
    </row>
    <row r="36" spans="6:9">
      <c r="F36" s="5"/>
      <c r="G36" s="4"/>
      <c r="H36" s="4"/>
      <c r="I36" s="4"/>
    </row>
    <row r="37" spans="6:9">
      <c r="F37" s="5"/>
      <c r="G37" s="4"/>
      <c r="H37" s="4"/>
      <c r="I37" s="4"/>
    </row>
    <row r="38" spans="6:9">
      <c r="F38" s="5"/>
      <c r="G38" s="4"/>
      <c r="H38" s="4"/>
      <c r="I38" s="4"/>
    </row>
    <row r="39" spans="6:9">
      <c r="F39" s="5"/>
      <c r="G39" s="4"/>
      <c r="H39" s="4"/>
      <c r="I39" s="4"/>
    </row>
    <row r="40" spans="6:9">
      <c r="F40" s="5"/>
      <c r="G40" s="4"/>
      <c r="H40" s="4"/>
      <c r="I40" s="4"/>
    </row>
    <row r="41" spans="6:9">
      <c r="F41" s="5"/>
      <c r="G41" s="4"/>
      <c r="H41" s="4"/>
      <c r="I41" s="4"/>
    </row>
    <row r="42" spans="6:9">
      <c r="F42" s="5"/>
      <c r="G42" s="4"/>
      <c r="H42" s="4"/>
      <c r="I42" s="4"/>
    </row>
    <row r="43" spans="6:9">
      <c r="F43" s="5"/>
      <c r="G43" s="4"/>
      <c r="H43" s="4"/>
      <c r="I43" s="4"/>
    </row>
    <row r="44" spans="6:9">
      <c r="F44" s="5"/>
      <c r="G44" s="4"/>
      <c r="H44" s="4"/>
      <c r="I44" s="4"/>
    </row>
    <row r="45" spans="6:9">
      <c r="F45" s="5"/>
      <c r="G45" s="4"/>
      <c r="H45" s="4"/>
      <c r="I45" s="4"/>
    </row>
    <row r="46" spans="6:9">
      <c r="F46" s="5"/>
      <c r="G46" s="4"/>
      <c r="H46" s="4"/>
      <c r="I46" s="4"/>
    </row>
    <row r="47" spans="6:9">
      <c r="F47" s="5"/>
      <c r="G47" s="4"/>
      <c r="H47" s="4"/>
      <c r="I47" s="4"/>
    </row>
    <row r="48" spans="6:9">
      <c r="F48" s="5"/>
      <c r="G48" s="4"/>
      <c r="H48" s="4"/>
      <c r="I48" s="4"/>
    </row>
    <row r="49" spans="6:9">
      <c r="F49" s="5"/>
      <c r="G49" s="4"/>
      <c r="H49" s="4"/>
      <c r="I49" s="4"/>
    </row>
    <row r="50" spans="6:9">
      <c r="F50" s="5"/>
      <c r="G50" s="4"/>
      <c r="H50" s="4"/>
      <c r="I50" s="4"/>
    </row>
    <row r="51" spans="6:9">
      <c r="F51" s="5"/>
      <c r="G51" s="4"/>
      <c r="H51" s="4"/>
      <c r="I51" s="4"/>
    </row>
    <row r="52" spans="6:9">
      <c r="F52" s="5"/>
      <c r="G52" s="4"/>
      <c r="H52" s="4"/>
      <c r="I52" s="4"/>
    </row>
    <row r="53" spans="6:9">
      <c r="F53" s="5"/>
      <c r="G53" s="4"/>
      <c r="H53" s="4"/>
      <c r="I53" s="4"/>
    </row>
    <row r="54" spans="6:9">
      <c r="F54" s="5"/>
      <c r="G54" s="4"/>
      <c r="H54" s="4"/>
      <c r="I54" s="4"/>
    </row>
    <row r="55" spans="6:9">
      <c r="F55" s="5"/>
      <c r="G55" s="4"/>
      <c r="H55" s="4"/>
      <c r="I55" s="4"/>
    </row>
    <row r="56" spans="6:9">
      <c r="F56" s="5"/>
      <c r="G56" s="4"/>
      <c r="H56" s="4"/>
      <c r="I56" s="4"/>
    </row>
    <row r="57" spans="6:9">
      <c r="F57" s="5"/>
      <c r="G57" s="4"/>
      <c r="H57" s="4"/>
      <c r="I57" s="4"/>
    </row>
    <row r="58" spans="6:9">
      <c r="F58" s="5"/>
      <c r="G58" s="4"/>
      <c r="H58" s="4"/>
      <c r="I58" s="4"/>
    </row>
    <row r="59" spans="6:9">
      <c r="F59" s="5"/>
      <c r="G59" s="4"/>
      <c r="H59" s="4"/>
      <c r="I59" s="4"/>
    </row>
    <row r="60" spans="6:9">
      <c r="F60" s="5"/>
      <c r="G60" s="4"/>
      <c r="H60" s="4"/>
      <c r="I60" s="4"/>
    </row>
    <row r="61" spans="6:9">
      <c r="F61" s="5"/>
      <c r="G61" s="4"/>
      <c r="H61" s="4"/>
      <c r="I61" s="4"/>
    </row>
    <row r="62" spans="6:9">
      <c r="F62" s="5"/>
      <c r="G62" s="4"/>
      <c r="H62" s="4"/>
      <c r="I62" s="4"/>
    </row>
    <row r="63" spans="6:9">
      <c r="F63" s="5"/>
      <c r="G63" s="4"/>
      <c r="H63" s="4"/>
      <c r="I63" s="4"/>
    </row>
    <row r="64" spans="6:9">
      <c r="F64" s="5"/>
      <c r="G64" s="4"/>
      <c r="H64" s="4"/>
      <c r="I64" s="4"/>
    </row>
    <row r="65" spans="6:9">
      <c r="F65" s="5"/>
      <c r="G65" s="4"/>
      <c r="H65" s="4"/>
      <c r="I65" s="4"/>
    </row>
    <row r="66" spans="6:9">
      <c r="F66" s="5"/>
      <c r="G66" s="4"/>
      <c r="H66" s="4"/>
      <c r="I66" s="4"/>
    </row>
    <row r="67" spans="6:9">
      <c r="F67" s="5"/>
      <c r="G67" s="4"/>
      <c r="H67" s="4"/>
      <c r="I67" s="4"/>
    </row>
    <row r="68" spans="6:9">
      <c r="F68" s="5"/>
      <c r="G68" s="4"/>
      <c r="H68" s="4"/>
      <c r="I68" s="4"/>
    </row>
    <row r="69" spans="6:9">
      <c r="F69" s="5"/>
      <c r="G69" s="4"/>
      <c r="H69" s="4"/>
      <c r="I69" s="4"/>
    </row>
    <row r="70" spans="6:9">
      <c r="F70" s="5"/>
      <c r="G70" s="4"/>
      <c r="H70" s="4"/>
      <c r="I70" s="4"/>
    </row>
    <row r="71" spans="6:9">
      <c r="F71" s="5"/>
      <c r="G71" s="4"/>
      <c r="H71" s="4"/>
      <c r="I71" s="4"/>
    </row>
    <row r="72" spans="6:9">
      <c r="F72" s="5"/>
      <c r="G72" s="4"/>
      <c r="H72" s="4"/>
      <c r="I72" s="4"/>
    </row>
    <row r="73" spans="6:9">
      <c r="F73" s="5"/>
      <c r="G73" s="4"/>
      <c r="H73" s="4"/>
      <c r="I73" s="4"/>
    </row>
    <row r="74" spans="6:9">
      <c r="F74" s="5"/>
      <c r="G74" s="4"/>
      <c r="H74" s="4"/>
      <c r="I74" s="4"/>
    </row>
    <row r="75" spans="6:9">
      <c r="F75" s="5"/>
      <c r="G75" s="4"/>
      <c r="H75" s="4"/>
      <c r="I75" s="4"/>
    </row>
    <row r="76" spans="6:9">
      <c r="F76" s="5"/>
      <c r="G76" s="4"/>
      <c r="H76" s="4"/>
      <c r="I76" s="4"/>
    </row>
    <row r="77" spans="6:9">
      <c r="F77" s="5"/>
      <c r="G77" s="4"/>
      <c r="H77" s="4"/>
      <c r="I77" s="4"/>
    </row>
    <row r="78" spans="6:9">
      <c r="F78" s="5"/>
      <c r="G78" s="4"/>
      <c r="H78" s="4"/>
      <c r="I78" s="4"/>
    </row>
    <row r="79" spans="6:9">
      <c r="F79" s="5"/>
      <c r="G79" s="4"/>
      <c r="H79" s="4"/>
      <c r="I79" s="4"/>
    </row>
    <row r="80" spans="6:9">
      <c r="F80" s="5"/>
      <c r="G80" s="4"/>
      <c r="H80" s="4"/>
      <c r="I80" s="4"/>
    </row>
    <row r="81" spans="6:9">
      <c r="F81" s="5"/>
      <c r="G81" s="4"/>
      <c r="H81" s="4"/>
      <c r="I81" s="4"/>
    </row>
    <row r="82" spans="6:9">
      <c r="F82" s="5"/>
      <c r="G82" s="4"/>
      <c r="H82" s="4"/>
      <c r="I82" s="4"/>
    </row>
    <row r="83" spans="6:9">
      <c r="F83" s="5"/>
      <c r="G83" s="4"/>
      <c r="H83" s="4"/>
      <c r="I83" s="4"/>
    </row>
    <row r="84" spans="6:9">
      <c r="F84" s="5"/>
      <c r="G84" s="4"/>
      <c r="H84" s="4"/>
      <c r="I84" s="4"/>
    </row>
    <row r="85" spans="6:9">
      <c r="F85" s="5"/>
      <c r="G85" s="4"/>
      <c r="H85" s="4"/>
      <c r="I85" s="4"/>
    </row>
    <row r="86" spans="6:9">
      <c r="F86" s="5"/>
      <c r="G86" s="4"/>
      <c r="H86" s="4"/>
      <c r="I86" s="4"/>
    </row>
    <row r="87" spans="6:9">
      <c r="F87" s="5"/>
      <c r="G87" s="4"/>
      <c r="H87" s="4"/>
      <c r="I87" s="4"/>
    </row>
    <row r="88" spans="6:9">
      <c r="F88" s="5"/>
      <c r="G88" s="4"/>
      <c r="H88" s="4"/>
      <c r="I88" s="4"/>
    </row>
    <row r="89" spans="6:9">
      <c r="F89" s="5"/>
      <c r="G89" s="4"/>
      <c r="H89" s="4"/>
      <c r="I89" s="4"/>
    </row>
    <row r="90" spans="6:9">
      <c r="F90" s="5"/>
      <c r="G90" s="4"/>
      <c r="H90" s="4"/>
      <c r="I90" s="4"/>
    </row>
    <row r="91" spans="6:9">
      <c r="F91" s="5"/>
      <c r="G91" s="4"/>
      <c r="H91" s="4"/>
      <c r="I91" s="4"/>
    </row>
    <row r="92" spans="6:9">
      <c r="F92" s="5"/>
      <c r="G92" s="4"/>
      <c r="H92" s="4"/>
      <c r="I92" s="4"/>
    </row>
    <row r="93" spans="6:9">
      <c r="F93" s="5"/>
      <c r="G93" s="4"/>
      <c r="H93" s="4"/>
      <c r="I93" s="4"/>
    </row>
    <row r="94" spans="6:9">
      <c r="F94" s="5"/>
      <c r="G94" s="4"/>
      <c r="H94" s="4"/>
      <c r="I94" s="4"/>
    </row>
    <row r="95" spans="6:9">
      <c r="F95" s="5"/>
      <c r="G95" s="4"/>
      <c r="H95" s="4"/>
      <c r="I95" s="4"/>
    </row>
    <row r="96" spans="6:9">
      <c r="F96" s="5"/>
      <c r="G96" s="4"/>
      <c r="H96" s="4"/>
      <c r="I96" s="4"/>
    </row>
    <row r="97" spans="6:9">
      <c r="F97" s="5"/>
      <c r="G97" s="4"/>
      <c r="H97" s="4"/>
      <c r="I97" s="4"/>
    </row>
    <row r="98" spans="6:9">
      <c r="F98" s="5"/>
      <c r="G98" s="4"/>
      <c r="H98" s="4"/>
      <c r="I98" s="4"/>
    </row>
    <row r="99" spans="6:9">
      <c r="F99" s="5"/>
      <c r="G99" s="4"/>
      <c r="H99" s="4"/>
      <c r="I99" s="4"/>
    </row>
    <row r="100" spans="6:9">
      <c r="F100" s="5"/>
      <c r="G100" s="4"/>
      <c r="H100" s="4"/>
      <c r="I100" s="4"/>
    </row>
    <row r="101" spans="6:9">
      <c r="F101" s="5"/>
      <c r="G101" s="4"/>
      <c r="H101" s="4"/>
      <c r="I101" s="4"/>
    </row>
    <row r="102" spans="6:9">
      <c r="F102" s="5"/>
      <c r="G102" s="4"/>
      <c r="H102" s="4"/>
      <c r="I102" s="4"/>
    </row>
    <row r="103" spans="6:9">
      <c r="F103" s="5"/>
      <c r="G103" s="4"/>
      <c r="H103" s="4"/>
      <c r="I103" s="4"/>
    </row>
    <row r="104" spans="6:9">
      <c r="F104" s="5"/>
      <c r="G104" s="4"/>
      <c r="H104" s="4"/>
      <c r="I104" s="4"/>
    </row>
    <row r="105" spans="6:9">
      <c r="F105" s="5"/>
      <c r="G105" s="4"/>
      <c r="H105" s="4"/>
      <c r="I105" s="4"/>
    </row>
    <row r="106" spans="6:9">
      <c r="F106" s="5"/>
      <c r="G106" s="4"/>
      <c r="H106" s="4"/>
      <c r="I106" s="4"/>
    </row>
    <row r="107" spans="6:9">
      <c r="F107" s="5"/>
      <c r="G107" s="4"/>
      <c r="H107" s="4"/>
      <c r="I107" s="4"/>
    </row>
    <row r="108" spans="6:9">
      <c r="F108" s="5"/>
      <c r="G108" s="4"/>
      <c r="H108" s="4"/>
      <c r="I108" s="4"/>
    </row>
    <row r="109" spans="6:9">
      <c r="F109" s="5"/>
      <c r="G109" s="4"/>
      <c r="H109" s="4"/>
      <c r="I109" s="4"/>
    </row>
    <row r="110" spans="6:9">
      <c r="F110" s="5"/>
      <c r="G110" s="4"/>
      <c r="H110" s="4"/>
      <c r="I110" s="4"/>
    </row>
    <row r="111" spans="6:9">
      <c r="F111" s="5"/>
      <c r="G111" s="4"/>
      <c r="H111" s="4"/>
      <c r="I111" s="4"/>
    </row>
    <row r="112" spans="6:9">
      <c r="F112" s="5"/>
      <c r="G112" s="4"/>
      <c r="H112" s="4"/>
      <c r="I112" s="4"/>
    </row>
    <row r="113" spans="6:9">
      <c r="F113" s="5"/>
      <c r="G113" s="4"/>
      <c r="H113" s="4"/>
      <c r="I113" s="4"/>
    </row>
    <row r="114" spans="6:9">
      <c r="F114" s="5"/>
      <c r="G114" s="4"/>
      <c r="H114" s="4"/>
      <c r="I114" s="4"/>
    </row>
    <row r="115" spans="6:9">
      <c r="F115" s="5"/>
      <c r="G115" s="4"/>
      <c r="H115" s="4"/>
      <c r="I115" s="4"/>
    </row>
    <row r="116" spans="6:9">
      <c r="F116" s="5"/>
      <c r="G116" s="4"/>
      <c r="H116" s="4"/>
      <c r="I116" s="4"/>
    </row>
    <row r="117" spans="6:9">
      <c r="F117" s="5"/>
      <c r="G117" s="4"/>
      <c r="H117" s="4"/>
      <c r="I117" s="4"/>
    </row>
    <row r="118" spans="6:9">
      <c r="F118" s="5"/>
      <c r="G118" s="4"/>
      <c r="H118" s="4"/>
      <c r="I118" s="4"/>
    </row>
    <row r="119" spans="6:9">
      <c r="F119" s="5"/>
      <c r="G119" s="4"/>
      <c r="H119" s="4"/>
      <c r="I119" s="4"/>
    </row>
    <row r="120" spans="6:9">
      <c r="F120" s="5"/>
      <c r="G120" s="4"/>
      <c r="H120" s="4"/>
      <c r="I120" s="4"/>
    </row>
    <row r="121" spans="6:9">
      <c r="F121" s="5"/>
      <c r="G121" s="4"/>
      <c r="H121" s="4"/>
      <c r="I121" s="4"/>
    </row>
    <row r="122" spans="6:9">
      <c r="F122" s="5"/>
      <c r="G122" s="4"/>
      <c r="H122" s="4"/>
      <c r="I122" s="4"/>
    </row>
    <row r="123" spans="6:9">
      <c r="F123" s="5"/>
      <c r="G123" s="4"/>
      <c r="H123" s="4"/>
      <c r="I123" s="4"/>
    </row>
    <row r="124" spans="6:9">
      <c r="F124" s="5"/>
      <c r="G124" s="4"/>
      <c r="H124" s="4"/>
      <c r="I124" s="4"/>
    </row>
    <row r="125" spans="6:9">
      <c r="F125" s="5"/>
      <c r="G125" s="4"/>
      <c r="H125" s="4"/>
      <c r="I125" s="4"/>
    </row>
    <row r="126" spans="6:9">
      <c r="F126" s="5"/>
      <c r="G126" s="4"/>
      <c r="H126" s="4"/>
      <c r="I126" s="4"/>
    </row>
    <row r="127" spans="6:9">
      <c r="F127" s="5"/>
      <c r="G127" s="4"/>
      <c r="H127" s="4"/>
      <c r="I127" s="4"/>
    </row>
    <row r="128" spans="6:9">
      <c r="F128" s="5"/>
      <c r="G128" s="4"/>
      <c r="H128" s="4"/>
      <c r="I128" s="4"/>
    </row>
    <row r="129" spans="6:9">
      <c r="F129" s="5"/>
      <c r="G129" s="4"/>
      <c r="H129" s="4"/>
      <c r="I129" s="4"/>
    </row>
    <row r="130" spans="6:9">
      <c r="F130" s="5"/>
      <c r="G130" s="4"/>
      <c r="H130" s="4"/>
      <c r="I130" s="4"/>
    </row>
    <row r="131" spans="6:9">
      <c r="F131" s="5"/>
      <c r="G131" s="4"/>
      <c r="H131" s="4"/>
      <c r="I131" s="4"/>
    </row>
    <row r="132" spans="6:9">
      <c r="F132" s="5"/>
      <c r="G132" s="4"/>
      <c r="H132" s="4"/>
      <c r="I132" s="4"/>
    </row>
    <row r="133" spans="6:9">
      <c r="F133" s="5"/>
      <c r="G133" s="4"/>
      <c r="H133" s="4"/>
      <c r="I133" s="4"/>
    </row>
    <row r="134" spans="6:9">
      <c r="F134" s="5"/>
      <c r="G134" s="4"/>
      <c r="H134" s="4"/>
      <c r="I134" s="4"/>
    </row>
    <row r="135" spans="6:9">
      <c r="F135" s="5"/>
      <c r="G135" s="4"/>
      <c r="H135" s="4"/>
      <c r="I135" s="4"/>
    </row>
    <row r="136" spans="6:9">
      <c r="F136" s="5"/>
      <c r="G136" s="4"/>
      <c r="H136" s="4"/>
      <c r="I136" s="4"/>
    </row>
    <row r="137" spans="6:9">
      <c r="F137" s="5"/>
      <c r="G137" s="4"/>
      <c r="H137" s="4"/>
      <c r="I137" s="4"/>
    </row>
    <row r="138" spans="6:9">
      <c r="F138" s="5"/>
      <c r="G138" s="4"/>
      <c r="H138" s="4"/>
      <c r="I138" s="4"/>
    </row>
    <row r="139" spans="6:9">
      <c r="F139" s="5"/>
      <c r="G139" s="4"/>
      <c r="H139" s="4"/>
      <c r="I139" s="4"/>
    </row>
    <row r="140" spans="6:9">
      <c r="F140" s="5"/>
      <c r="G140" s="4"/>
      <c r="H140" s="4"/>
      <c r="I140" s="4"/>
    </row>
    <row r="141" spans="6:9">
      <c r="F141" s="5"/>
      <c r="G141" s="4"/>
      <c r="H141" s="4"/>
      <c r="I141" s="4"/>
    </row>
    <row r="142" spans="6:9">
      <c r="F142" s="5"/>
      <c r="G142" s="4"/>
      <c r="H142" s="4"/>
      <c r="I142" s="4"/>
    </row>
    <row r="143" spans="6:9">
      <c r="F143" s="5"/>
      <c r="G143" s="4"/>
      <c r="H143" s="4"/>
      <c r="I143" s="4"/>
    </row>
    <row r="144" spans="6:9">
      <c r="F144" s="5"/>
      <c r="G144" s="4"/>
      <c r="H144" s="4"/>
      <c r="I144" s="4"/>
    </row>
    <row r="145" spans="6:9">
      <c r="F145" s="5"/>
      <c r="G145" s="4"/>
      <c r="H145" s="4"/>
      <c r="I145" s="4"/>
    </row>
    <row r="146" spans="6:9">
      <c r="F146" s="5"/>
      <c r="G146" s="4"/>
      <c r="H146" s="4"/>
      <c r="I146" s="4"/>
    </row>
    <row r="147" spans="6:9">
      <c r="F147" s="5"/>
      <c r="G147" s="4"/>
      <c r="H147" s="4"/>
      <c r="I147" s="4"/>
    </row>
    <row r="148" spans="6:9">
      <c r="F148" s="5"/>
      <c r="G148" s="4"/>
      <c r="H148" s="4"/>
      <c r="I148" s="4"/>
    </row>
    <row r="149" spans="6:9">
      <c r="F149" s="5"/>
      <c r="G149" s="4"/>
      <c r="H149" s="4"/>
      <c r="I149" s="4"/>
    </row>
    <row r="150" spans="6:9">
      <c r="F150" s="5"/>
      <c r="G150" s="4"/>
      <c r="H150" s="4"/>
      <c r="I150" s="4"/>
    </row>
    <row r="151" spans="6:9">
      <c r="F151" s="5"/>
      <c r="G151" s="4"/>
      <c r="H151" s="4"/>
      <c r="I151" s="4"/>
    </row>
    <row r="152" spans="6:9">
      <c r="F152" s="5"/>
      <c r="G152" s="4"/>
      <c r="H152" s="4"/>
      <c r="I152" s="4"/>
    </row>
    <row r="153" spans="6:9">
      <c r="F153" s="5"/>
      <c r="G153" s="4"/>
      <c r="H153" s="4"/>
      <c r="I153" s="4"/>
    </row>
    <row r="154" spans="6:9">
      <c r="F154" s="5"/>
      <c r="G154" s="4"/>
      <c r="H154" s="4"/>
      <c r="I154" s="4"/>
    </row>
    <row r="155" spans="6:9">
      <c r="F155" s="5"/>
      <c r="G155" s="4"/>
      <c r="H155" s="4"/>
      <c r="I155" s="4"/>
    </row>
    <row r="156" spans="6:9">
      <c r="F156" s="5"/>
      <c r="G156" s="4"/>
      <c r="H156" s="4"/>
      <c r="I156" s="4"/>
    </row>
    <row r="157" spans="6:9">
      <c r="F157" s="5"/>
      <c r="G157" s="4"/>
      <c r="H157" s="4"/>
      <c r="I157" s="4"/>
    </row>
    <row r="158" spans="6:9">
      <c r="F158" s="5"/>
      <c r="G158" s="4"/>
      <c r="H158" s="4"/>
      <c r="I158" s="4"/>
    </row>
    <row r="159" spans="6:9">
      <c r="F159" s="5"/>
      <c r="G159" s="4"/>
      <c r="H159" s="4"/>
      <c r="I159" s="4"/>
    </row>
    <row r="160" spans="6:9">
      <c r="F160" s="5"/>
      <c r="G160" s="4"/>
      <c r="H160" s="4"/>
      <c r="I160" s="4"/>
    </row>
    <row r="161" spans="6:9">
      <c r="F161" s="5"/>
      <c r="G161" s="4"/>
      <c r="H161" s="4"/>
      <c r="I161" s="4"/>
    </row>
    <row r="162" spans="6:9">
      <c r="F162" s="5"/>
      <c r="G162" s="4"/>
      <c r="H162" s="4"/>
      <c r="I162" s="4"/>
    </row>
    <row r="163" spans="6:9">
      <c r="F163" s="5"/>
      <c r="G163" s="4"/>
      <c r="H163" s="4"/>
      <c r="I163" s="4"/>
    </row>
    <row r="164" spans="6:9">
      <c r="F164" s="5"/>
      <c r="G164" s="4"/>
      <c r="H164" s="4"/>
      <c r="I164" s="4"/>
    </row>
    <row r="165" spans="6:9">
      <c r="F165" s="5"/>
      <c r="G165" s="4"/>
      <c r="H165" s="4"/>
      <c r="I165" s="4"/>
    </row>
    <row r="166" spans="6:9">
      <c r="F166" s="5"/>
      <c r="G166" s="4"/>
      <c r="H166" s="4"/>
      <c r="I166" s="4"/>
    </row>
    <row r="167" spans="6:9">
      <c r="F167" s="5"/>
      <c r="G167" s="4"/>
      <c r="H167" s="4"/>
      <c r="I167" s="4"/>
    </row>
    <row r="168" spans="6:9">
      <c r="F168" s="5"/>
      <c r="G168" s="4"/>
      <c r="H168" s="4"/>
      <c r="I168" s="4"/>
    </row>
    <row r="169" spans="6:9">
      <c r="F169" s="5"/>
      <c r="G169" s="4"/>
      <c r="H169" s="4"/>
      <c r="I169" s="4"/>
    </row>
    <row r="170" spans="6:9">
      <c r="F170" s="5"/>
      <c r="G170" s="4"/>
      <c r="H170" s="4"/>
      <c r="I170" s="4"/>
    </row>
    <row r="171" spans="6:9">
      <c r="F171" s="5"/>
      <c r="G171" s="4"/>
      <c r="H171" s="4"/>
      <c r="I171" s="4"/>
    </row>
    <row r="172" spans="6:9">
      <c r="F172" s="5"/>
      <c r="G172" s="4"/>
      <c r="H172" s="4"/>
      <c r="I172" s="4"/>
    </row>
    <row r="173" spans="6:9">
      <c r="F173" s="5"/>
      <c r="G173" s="4"/>
      <c r="H173" s="4"/>
      <c r="I173" s="4"/>
    </row>
    <row r="174" spans="6:9">
      <c r="F174" s="5"/>
      <c r="G174" s="4"/>
      <c r="H174" s="4"/>
      <c r="I174" s="4"/>
    </row>
    <row r="175" spans="6:9">
      <c r="F175" s="5"/>
      <c r="G175" s="4"/>
      <c r="H175" s="4"/>
      <c r="I175" s="4"/>
    </row>
    <row r="176" spans="6:9">
      <c r="F176" s="5"/>
      <c r="G176" s="4"/>
      <c r="H176" s="4"/>
      <c r="I176" s="4"/>
    </row>
    <row r="177" spans="6:9">
      <c r="F177" s="5"/>
      <c r="G177" s="4"/>
      <c r="H177" s="4"/>
      <c r="I177" s="4"/>
    </row>
    <row r="178" spans="6:9">
      <c r="F178" s="5"/>
      <c r="G178" s="4"/>
      <c r="H178" s="4"/>
      <c r="I178" s="4"/>
    </row>
    <row r="179" spans="6:9">
      <c r="F179" s="5"/>
      <c r="G179" s="4"/>
      <c r="H179" s="4"/>
      <c r="I179" s="4"/>
    </row>
    <row r="180" spans="6:9">
      <c r="F180" s="5"/>
      <c r="G180" s="4"/>
      <c r="H180" s="4"/>
      <c r="I180" s="4"/>
    </row>
    <row r="181" spans="6:9">
      <c r="F181" s="5"/>
      <c r="G181" s="4"/>
      <c r="H181" s="4"/>
      <c r="I181" s="4"/>
    </row>
    <row r="182" spans="6:9">
      <c r="F182" s="5"/>
      <c r="G182" s="4"/>
      <c r="H182" s="4"/>
      <c r="I182" s="4"/>
    </row>
    <row r="183" spans="6:9">
      <c r="F183" s="5"/>
      <c r="G183" s="4"/>
      <c r="H183" s="4"/>
      <c r="I183" s="4"/>
    </row>
    <row r="184" spans="6:9">
      <c r="F184" s="5"/>
      <c r="G184" s="4"/>
      <c r="H184" s="4"/>
      <c r="I184" s="4"/>
    </row>
    <row r="185" spans="6:9">
      <c r="F185" s="5"/>
      <c r="G185" s="4"/>
      <c r="H185" s="4"/>
      <c r="I185" s="4"/>
    </row>
    <row r="186" spans="6:9">
      <c r="F186" s="5"/>
      <c r="G186" s="4"/>
      <c r="H186" s="4"/>
      <c r="I186" s="4"/>
    </row>
    <row r="187" spans="6:9">
      <c r="F187" s="5"/>
      <c r="G187" s="4"/>
      <c r="H187" s="4"/>
      <c r="I187" s="4"/>
    </row>
    <row r="188" spans="6:9">
      <c r="F188" s="5"/>
      <c r="G188" s="4"/>
      <c r="H188" s="4"/>
      <c r="I188" s="4"/>
    </row>
    <row r="189" spans="6:9">
      <c r="F189" s="5"/>
      <c r="G189" s="4"/>
      <c r="H189" s="4"/>
      <c r="I189" s="4"/>
    </row>
    <row r="190" spans="6:9">
      <c r="F190" s="5"/>
      <c r="G190" s="4"/>
      <c r="H190" s="4"/>
      <c r="I190" s="4"/>
    </row>
    <row r="191" spans="6:9">
      <c r="F191" s="5"/>
      <c r="G191" s="4"/>
      <c r="H191" s="4"/>
      <c r="I191" s="4"/>
    </row>
    <row r="192" spans="6:9">
      <c r="F192" s="5"/>
      <c r="G192" s="4"/>
      <c r="H192" s="4"/>
      <c r="I192" s="4"/>
    </row>
    <row r="193" spans="6:9">
      <c r="F193" s="5"/>
      <c r="G193" s="4"/>
      <c r="H193" s="4"/>
      <c r="I193" s="4"/>
    </row>
    <row r="194" spans="6:9">
      <c r="F194" s="5"/>
      <c r="G194" s="4"/>
      <c r="H194" s="4"/>
      <c r="I194" s="4"/>
    </row>
    <row r="195" spans="6:9">
      <c r="F195" s="5"/>
      <c r="G195" s="4"/>
      <c r="H195" s="4"/>
      <c r="I195" s="4"/>
    </row>
    <row r="196" spans="6:9">
      <c r="F196" s="5"/>
      <c r="G196" s="4"/>
      <c r="H196" s="4"/>
      <c r="I196" s="4"/>
    </row>
    <row r="197" spans="6:9">
      <c r="F197" s="5"/>
      <c r="G197" s="4"/>
      <c r="H197" s="4"/>
      <c r="I197" s="4"/>
    </row>
    <row r="198" spans="6:9">
      <c r="F198" s="5"/>
      <c r="G198" s="4"/>
      <c r="H198" s="4"/>
      <c r="I198" s="4"/>
    </row>
    <row r="199" spans="6:9">
      <c r="F199" s="5"/>
      <c r="G199" s="4"/>
      <c r="H199" s="4"/>
      <c r="I199" s="4"/>
    </row>
    <row r="200" spans="6:9">
      <c r="F200" s="5"/>
      <c r="G200" s="4"/>
      <c r="H200" s="4"/>
      <c r="I200" s="4"/>
    </row>
    <row r="201" spans="6:9">
      <c r="F201" s="5"/>
      <c r="G201" s="4"/>
      <c r="H201" s="4"/>
      <c r="I201" s="4"/>
    </row>
    <row r="202" spans="6:9">
      <c r="F202" s="5"/>
      <c r="G202" s="4"/>
      <c r="H202" s="4"/>
      <c r="I202" s="4"/>
    </row>
    <row r="203" spans="6:9">
      <c r="F203" s="5"/>
      <c r="G203" s="4"/>
      <c r="H203" s="4"/>
      <c r="I203" s="4"/>
    </row>
    <row r="204" spans="6:9">
      <c r="F204" s="5"/>
      <c r="G204" s="4"/>
      <c r="H204" s="4"/>
      <c r="I204" s="4"/>
    </row>
    <row r="205" spans="6:9">
      <c r="F205" s="5"/>
      <c r="G205" s="4"/>
      <c r="H205" s="4"/>
      <c r="I205" s="4"/>
    </row>
    <row r="206" spans="6:9">
      <c r="F206" s="5"/>
      <c r="G206" s="4"/>
      <c r="H206" s="4"/>
      <c r="I206" s="4"/>
    </row>
    <row r="207" spans="6:9">
      <c r="F207" s="5"/>
      <c r="G207" s="4"/>
      <c r="H207" s="4"/>
      <c r="I207" s="4"/>
    </row>
    <row r="208" spans="6:9">
      <c r="F208" s="5"/>
      <c r="G208" s="4"/>
      <c r="H208" s="4"/>
      <c r="I208" s="4"/>
    </row>
    <row r="209" spans="6:9">
      <c r="F209" s="5"/>
      <c r="G209" s="4"/>
      <c r="H209" s="4"/>
      <c r="I209" s="4"/>
    </row>
    <row r="210" spans="6:9">
      <c r="F210" s="5"/>
      <c r="G210" s="4"/>
      <c r="H210" s="4"/>
      <c r="I210" s="4"/>
    </row>
    <row r="211" spans="6:9">
      <c r="F211" s="5"/>
      <c r="G211" s="4"/>
      <c r="H211" s="4"/>
      <c r="I211" s="4"/>
    </row>
    <row r="212" spans="6:9">
      <c r="F212" s="5"/>
      <c r="G212" s="4"/>
      <c r="H212" s="4"/>
      <c r="I212" s="4"/>
    </row>
    <row r="213" spans="6:9">
      <c r="F213" s="5"/>
      <c r="G213" s="4"/>
      <c r="H213" s="4"/>
      <c r="I213" s="4"/>
    </row>
    <row r="214" spans="6:9">
      <c r="F214" s="5"/>
      <c r="G214" s="4"/>
      <c r="H214" s="4"/>
      <c r="I214" s="4"/>
    </row>
    <row r="215" spans="6:9">
      <c r="F215" s="5"/>
      <c r="G215" s="4"/>
      <c r="H215" s="4"/>
      <c r="I215" s="4"/>
    </row>
    <row r="216" spans="6:9">
      <c r="F216" s="5"/>
      <c r="G216" s="4"/>
      <c r="H216" s="4"/>
      <c r="I216" s="4"/>
    </row>
    <row r="217" spans="6:9">
      <c r="F217" s="5"/>
      <c r="G217" s="4"/>
      <c r="H217" s="4"/>
      <c r="I217" s="4"/>
    </row>
    <row r="218" spans="6:9">
      <c r="F218" s="5"/>
      <c r="G218" s="4"/>
      <c r="H218" s="4"/>
      <c r="I218" s="4"/>
    </row>
    <row r="219" spans="6:9">
      <c r="F219" s="5"/>
      <c r="G219" s="4"/>
      <c r="H219" s="4"/>
      <c r="I219" s="4"/>
    </row>
    <row r="220" spans="6:9">
      <c r="F220" s="5"/>
      <c r="G220" s="4"/>
      <c r="H220" s="4"/>
      <c r="I220" s="4"/>
    </row>
    <row r="221" spans="6:9">
      <c r="F221" s="5"/>
      <c r="G221" s="4"/>
      <c r="H221" s="4"/>
      <c r="I221" s="4"/>
    </row>
    <row r="222" spans="6:9">
      <c r="F222" s="5"/>
      <c r="G222" s="4"/>
      <c r="H222" s="4"/>
      <c r="I222" s="4"/>
    </row>
    <row r="223" spans="6:9">
      <c r="F223" s="5"/>
      <c r="G223" s="4"/>
      <c r="H223" s="4"/>
      <c r="I223" s="4"/>
    </row>
    <row r="224" spans="6:9">
      <c r="F224" s="5"/>
      <c r="G224" s="4"/>
      <c r="H224" s="4"/>
      <c r="I224" s="4"/>
    </row>
    <row r="225" spans="6:9">
      <c r="F225" s="5"/>
      <c r="G225" s="4"/>
      <c r="H225" s="4"/>
      <c r="I225" s="4"/>
    </row>
    <row r="226" spans="6:9">
      <c r="F226" s="5"/>
      <c r="G226" s="4"/>
      <c r="H226" s="4"/>
      <c r="I226" s="4"/>
    </row>
    <row r="227" spans="6:9">
      <c r="F227" s="5"/>
      <c r="G227" s="4"/>
      <c r="H227" s="4"/>
      <c r="I227" s="4"/>
    </row>
    <row r="228" spans="6:9">
      <c r="F228" s="5"/>
      <c r="G228" s="4"/>
      <c r="H228" s="4"/>
      <c r="I228" s="4"/>
    </row>
    <row r="229" spans="6:9">
      <c r="F229" s="5"/>
      <c r="G229" s="4"/>
      <c r="H229" s="4"/>
      <c r="I229" s="4"/>
    </row>
    <row r="230" spans="6:9">
      <c r="F230" s="5"/>
      <c r="G230" s="4"/>
      <c r="H230" s="4"/>
      <c r="I230" s="4"/>
    </row>
    <row r="231" spans="6:9">
      <c r="F231" s="5"/>
      <c r="G231" s="4"/>
      <c r="H231" s="4"/>
      <c r="I231" s="4"/>
    </row>
    <row r="232" spans="6:9">
      <c r="F232" s="5"/>
      <c r="G232" s="4"/>
      <c r="H232" s="4"/>
      <c r="I232" s="4"/>
    </row>
    <row r="233" spans="6:9">
      <c r="F233" s="5"/>
      <c r="G233" s="4"/>
      <c r="H233" s="4"/>
      <c r="I233" s="4"/>
    </row>
    <row r="234" spans="6:9">
      <c r="F234" s="5"/>
      <c r="G234" s="4"/>
      <c r="H234" s="4"/>
      <c r="I234" s="4"/>
    </row>
    <row r="235" spans="6:9">
      <c r="F235" s="5"/>
      <c r="G235" s="4"/>
      <c r="H235" s="4"/>
      <c r="I235" s="4"/>
    </row>
    <row r="236" spans="6:9">
      <c r="F236" s="5"/>
      <c r="G236" s="4"/>
      <c r="H236" s="4"/>
      <c r="I236" s="4"/>
    </row>
    <row r="237" spans="6:9">
      <c r="F237" s="5"/>
      <c r="G237" s="4"/>
      <c r="H237" s="4"/>
      <c r="I237" s="4"/>
    </row>
    <row r="238" spans="6:9">
      <c r="F238" s="5"/>
      <c r="G238" s="4"/>
      <c r="H238" s="4"/>
      <c r="I238" s="4"/>
    </row>
    <row r="239" spans="6:9">
      <c r="F239" s="5"/>
      <c r="G239" s="4"/>
      <c r="H239" s="4"/>
      <c r="I239" s="4"/>
    </row>
    <row r="240" spans="6:9">
      <c r="F240" s="5"/>
      <c r="G240" s="4"/>
      <c r="H240" s="4"/>
      <c r="I240" s="4"/>
    </row>
    <row r="241" spans="6:9">
      <c r="F241" s="5"/>
      <c r="G241" s="4"/>
      <c r="H241" s="4"/>
      <c r="I241" s="4"/>
    </row>
    <row r="242" spans="6:9">
      <c r="F242" s="5"/>
      <c r="G242" s="4"/>
      <c r="H242" s="4"/>
      <c r="I242" s="4"/>
    </row>
    <row r="243" spans="6:9">
      <c r="F243" s="5"/>
      <c r="G243" s="4"/>
      <c r="H243" s="4"/>
      <c r="I243" s="4"/>
    </row>
    <row r="244" spans="6:9">
      <c r="F244" s="5"/>
      <c r="G244" s="4"/>
      <c r="H244" s="4"/>
      <c r="I244" s="4"/>
    </row>
    <row r="245" spans="6:9">
      <c r="F245" s="5"/>
      <c r="G245" s="4"/>
      <c r="H245" s="4"/>
      <c r="I245" s="4"/>
    </row>
    <row r="246" spans="6:9">
      <c r="F246" s="5"/>
      <c r="G246" s="4"/>
      <c r="H246" s="4"/>
      <c r="I246" s="4"/>
    </row>
    <row r="247" spans="6:9">
      <c r="F247" s="5"/>
      <c r="G247" s="4"/>
      <c r="H247" s="4"/>
      <c r="I247" s="4"/>
    </row>
    <row r="248" spans="6:9">
      <c r="F248" s="5"/>
      <c r="G248" s="4"/>
      <c r="H248" s="4"/>
      <c r="I248" s="4"/>
    </row>
    <row r="249" spans="6:9">
      <c r="F249" s="5"/>
      <c r="G249" s="4"/>
      <c r="H249" s="4"/>
      <c r="I249" s="4"/>
    </row>
    <row r="250" spans="6:9">
      <c r="F250" s="5"/>
      <c r="G250" s="4"/>
      <c r="H250" s="4"/>
      <c r="I250" s="4"/>
    </row>
    <row r="251" spans="6:9">
      <c r="F251" s="5"/>
      <c r="G251" s="4"/>
      <c r="H251" s="4"/>
      <c r="I251" s="4"/>
    </row>
    <row r="252" spans="6:9">
      <c r="F252" s="5"/>
      <c r="G252" s="4"/>
      <c r="H252" s="4"/>
      <c r="I252" s="4"/>
    </row>
    <row r="253" spans="6:9">
      <c r="F253" s="5"/>
      <c r="G253" s="4"/>
      <c r="H253" s="4"/>
      <c r="I253" s="4"/>
    </row>
    <row r="254" spans="6:9">
      <c r="F254" s="5"/>
      <c r="G254" s="4"/>
      <c r="H254" s="4"/>
      <c r="I254" s="4"/>
    </row>
    <row r="255" spans="6:9">
      <c r="F255" s="5"/>
      <c r="G255" s="4"/>
      <c r="H255" s="4"/>
      <c r="I255" s="4"/>
    </row>
    <row r="256" spans="6:9">
      <c r="F256" s="5"/>
      <c r="G256" s="4"/>
      <c r="H256" s="4"/>
      <c r="I256" s="4"/>
    </row>
    <row r="257" spans="6:9">
      <c r="F257" s="5"/>
      <c r="G257" s="4"/>
      <c r="H257" s="4"/>
      <c r="I257" s="4"/>
    </row>
    <row r="258" spans="6:9">
      <c r="F258" s="5"/>
      <c r="G258" s="4"/>
      <c r="H258" s="4"/>
      <c r="I258" s="4"/>
    </row>
    <row r="259" spans="6:9">
      <c r="F259" s="5"/>
      <c r="G259" s="4"/>
      <c r="H259" s="4"/>
      <c r="I259" s="4"/>
    </row>
    <row r="260" spans="6:9">
      <c r="F260" s="5"/>
      <c r="G260" s="4"/>
      <c r="H260" s="4"/>
      <c r="I260" s="4"/>
    </row>
    <row r="261" spans="6:9">
      <c r="F261" s="5"/>
      <c r="G261" s="4"/>
      <c r="H261" s="4"/>
      <c r="I261" s="4"/>
    </row>
    <row r="262" spans="6:9">
      <c r="F262" s="5"/>
      <c r="G262" s="4"/>
      <c r="H262" s="4"/>
      <c r="I262" s="4"/>
    </row>
    <row r="263" spans="6:9">
      <c r="F263" s="5"/>
      <c r="G263" s="4"/>
      <c r="H263" s="4"/>
      <c r="I263" s="4"/>
    </row>
    <row r="264" spans="6:9">
      <c r="F264" s="5"/>
      <c r="G264" s="4"/>
      <c r="H264" s="4"/>
      <c r="I264" s="4"/>
    </row>
    <row r="265" spans="6:9">
      <c r="F265" s="5"/>
      <c r="G265" s="4"/>
      <c r="H265" s="4"/>
      <c r="I265" s="4"/>
    </row>
    <row r="266" spans="6:9">
      <c r="F266" s="5"/>
      <c r="G266" s="4"/>
      <c r="H266" s="4"/>
      <c r="I266" s="4"/>
    </row>
    <row r="267" spans="6:9">
      <c r="F267" s="5"/>
      <c r="G267" s="4"/>
      <c r="H267" s="4"/>
      <c r="I267" s="4"/>
    </row>
    <row r="268" spans="6:9">
      <c r="F268" s="5"/>
      <c r="G268" s="4"/>
      <c r="H268" s="4"/>
      <c r="I268" s="4"/>
    </row>
    <row r="269" spans="6:9">
      <c r="F269" s="5"/>
      <c r="G269" s="4"/>
      <c r="H269" s="4"/>
      <c r="I269" s="4"/>
    </row>
    <row r="270" spans="6:9">
      <c r="F270" s="5"/>
      <c r="G270" s="4"/>
      <c r="H270" s="4"/>
      <c r="I270" s="4"/>
    </row>
    <row r="271" spans="6:9">
      <c r="F271" s="5"/>
      <c r="G271" s="4"/>
      <c r="H271" s="4"/>
      <c r="I271" s="4"/>
    </row>
    <row r="272" spans="6:9">
      <c r="F272" s="5"/>
      <c r="G272" s="4"/>
      <c r="H272" s="4"/>
      <c r="I272" s="4"/>
    </row>
    <row r="273" spans="6:9">
      <c r="F273" s="5"/>
      <c r="G273" s="4"/>
      <c r="H273" s="4"/>
      <c r="I273" s="4"/>
    </row>
    <row r="274" spans="6:9">
      <c r="F274" s="5"/>
      <c r="G274" s="4"/>
      <c r="H274" s="4"/>
      <c r="I274" s="4"/>
    </row>
    <row r="275" spans="6:9">
      <c r="F275" s="5"/>
      <c r="G275" s="4"/>
      <c r="H275" s="4"/>
      <c r="I275" s="4"/>
    </row>
    <row r="276" spans="6:9">
      <c r="F276" s="5"/>
      <c r="G276" s="4"/>
      <c r="H276" s="4"/>
      <c r="I276" s="4"/>
    </row>
    <row r="277" spans="6:9">
      <c r="F277" s="5"/>
      <c r="G277" s="4"/>
      <c r="H277" s="4"/>
      <c r="I277" s="4"/>
    </row>
    <row r="278" spans="6:9">
      <c r="F278" s="5"/>
      <c r="G278" s="4"/>
      <c r="H278" s="4"/>
      <c r="I278" s="4"/>
    </row>
    <row r="279" spans="6:9">
      <c r="F279" s="5"/>
      <c r="G279" s="4"/>
      <c r="H279" s="4"/>
      <c r="I279" s="4"/>
    </row>
    <row r="280" spans="6:9">
      <c r="F280" s="5"/>
      <c r="G280" s="4"/>
      <c r="H280" s="4"/>
      <c r="I280" s="4"/>
    </row>
    <row r="281" spans="6:9">
      <c r="F281" s="5"/>
      <c r="G281" s="4"/>
      <c r="H281" s="4"/>
      <c r="I281" s="4"/>
    </row>
    <row r="282" spans="6:9">
      <c r="F282" s="5"/>
      <c r="G282" s="4"/>
      <c r="H282" s="4"/>
      <c r="I282" s="4"/>
    </row>
    <row r="283" spans="6:9">
      <c r="F283" s="5"/>
      <c r="G283" s="4"/>
      <c r="H283" s="4"/>
      <c r="I283" s="4"/>
    </row>
    <row r="284" spans="6:9">
      <c r="F284" s="5"/>
      <c r="G284" s="4"/>
      <c r="H284" s="4"/>
      <c r="I284" s="4"/>
    </row>
    <row r="285" spans="6:9">
      <c r="F285" s="5"/>
      <c r="G285" s="4"/>
      <c r="H285" s="4"/>
      <c r="I285" s="4"/>
    </row>
    <row r="286" spans="6:9">
      <c r="F286" s="5"/>
      <c r="G286" s="4"/>
      <c r="H286" s="4"/>
      <c r="I286" s="4"/>
    </row>
    <row r="287" spans="6:9">
      <c r="F287" s="5"/>
      <c r="G287" s="4"/>
      <c r="H287" s="4"/>
      <c r="I287" s="4"/>
    </row>
    <row r="288" spans="6:9">
      <c r="F288" s="5"/>
      <c r="G288" s="4"/>
      <c r="H288" s="4"/>
      <c r="I288" s="4"/>
    </row>
    <row r="289" spans="6:9">
      <c r="F289" s="5"/>
      <c r="G289" s="4"/>
      <c r="H289" s="4"/>
      <c r="I289" s="4"/>
    </row>
    <row r="290" spans="6:9">
      <c r="F290" s="5"/>
      <c r="G290" s="4"/>
      <c r="H290" s="4"/>
      <c r="I290" s="4"/>
    </row>
    <row r="291" spans="6:9">
      <c r="F291" s="5"/>
      <c r="G291" s="4"/>
      <c r="H291" s="4"/>
      <c r="I291" s="4"/>
    </row>
    <row r="292" spans="6:9">
      <c r="F292" s="5"/>
      <c r="G292" s="4"/>
      <c r="H292" s="4"/>
      <c r="I292" s="4"/>
    </row>
    <row r="293" spans="6:9">
      <c r="F293" s="5"/>
      <c r="G293" s="4"/>
      <c r="H293" s="4"/>
      <c r="I293" s="4"/>
    </row>
    <row r="294" spans="6:9">
      <c r="F294" s="5"/>
      <c r="G294" s="4"/>
      <c r="H294" s="4"/>
      <c r="I294" s="4"/>
    </row>
    <row r="295" spans="6:9">
      <c r="F295" s="5"/>
      <c r="G295" s="4"/>
      <c r="H295" s="4"/>
      <c r="I295" s="4"/>
    </row>
    <row r="296" spans="6:9">
      <c r="F296" s="5"/>
      <c r="G296" s="4"/>
      <c r="H296" s="4"/>
      <c r="I296" s="4"/>
    </row>
    <row r="297" spans="6:9">
      <c r="F297" s="5"/>
      <c r="G297" s="4"/>
      <c r="H297" s="4"/>
      <c r="I297" s="4"/>
    </row>
    <row r="298" spans="6:9">
      <c r="F298" s="5"/>
      <c r="G298" s="4"/>
      <c r="H298" s="4"/>
      <c r="I298" s="4"/>
    </row>
    <row r="299" spans="6:9">
      <c r="F299" s="5"/>
      <c r="G299" s="4"/>
      <c r="H299" s="4"/>
      <c r="I299" s="4"/>
    </row>
    <row r="300" spans="6:9">
      <c r="F300" s="5"/>
      <c r="G300" s="4"/>
      <c r="H300" s="4"/>
      <c r="I300" s="4"/>
    </row>
    <row r="301" spans="6:9">
      <c r="F301" s="5"/>
      <c r="G301" s="4"/>
      <c r="H301" s="4"/>
      <c r="I301" s="4"/>
    </row>
  </sheetData>
  <customSheetViews>
    <customSheetView guid="{FA0DAE1F-4EEA-C347-AFA0-36DD11B90789}" scale="145">
      <selection activeCell="C6" sqref="C6"/>
      <pageSetup orientation="portrait" horizontalDpi="300" verticalDpi="0" copies="0"/>
    </customSheetView>
  </customSheetViews>
  <pageMargins left="0.7" right="0.7" top="0.75" bottom="0.75" header="0.3" footer="0.3"/>
  <pageSetup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zoomScale="145" zoomScaleNormal="145" zoomScalePageLayoutView="145" workbookViewId="0">
      <selection activeCell="G1" sqref="G1:I1"/>
    </sheetView>
  </sheetViews>
  <sheetFormatPr baseColWidth="10" defaultColWidth="8.83203125" defaultRowHeight="14" x14ac:dyDescent="0"/>
  <cols>
    <col min="1" max="1" width="12.83203125" bestFit="1" customWidth="1"/>
    <col min="2" max="2" width="10.1640625" bestFit="1" customWidth="1"/>
    <col min="3" max="3" width="12.83203125" bestFit="1" customWidth="1"/>
    <col min="4" max="4" width="4" customWidth="1"/>
    <col min="5" max="5" width="6.83203125" bestFit="1" customWidth="1"/>
    <col min="6" max="6" width="17.5" bestFit="1" customWidth="1"/>
    <col min="7" max="7" width="10" customWidth="1"/>
    <col min="8" max="8" width="10.1640625" bestFit="1" customWidth="1"/>
    <col min="9" max="9" width="12.33203125" bestFit="1" customWidth="1"/>
  </cols>
  <sheetData>
    <row r="1" spans="1:10" ht="15">
      <c r="A1" s="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10">
      <c r="E2">
        <v>1</v>
      </c>
      <c r="F2" s="5">
        <v>39881</v>
      </c>
      <c r="G2" s="4">
        <f t="shared" ref="G2:G65" si="0">PPMT(Rate/12,E2,Years*12,-Loan)</f>
        <v>865.80840891305115</v>
      </c>
      <c r="H2" s="4">
        <f t="shared" ref="H2:H65" si="1">IPMT(Rate/12,E2,Years*12,-Loan)</f>
        <v>3000</v>
      </c>
      <c r="I2" s="4">
        <f>Loan-G2</f>
        <v>599134.19159108691</v>
      </c>
      <c r="J2" s="4"/>
    </row>
    <row r="3" spans="1:10">
      <c r="A3" t="s">
        <v>1</v>
      </c>
      <c r="B3" s="2">
        <v>600000</v>
      </c>
      <c r="E3">
        <v>2</v>
      </c>
      <c r="F3" s="5">
        <v>39912</v>
      </c>
      <c r="G3" s="4">
        <f t="shared" si="0"/>
        <v>870.13745095761635</v>
      </c>
      <c r="H3" s="4">
        <f t="shared" si="1"/>
        <v>2995.6709579554354</v>
      </c>
      <c r="I3" s="4">
        <f>I2-G3</f>
        <v>598264.05414012924</v>
      </c>
      <c r="J3" s="4"/>
    </row>
    <row r="4" spans="1:10">
      <c r="A4" t="s">
        <v>2</v>
      </c>
      <c r="B4" s="3">
        <v>0.06</v>
      </c>
      <c r="E4">
        <v>3</v>
      </c>
      <c r="F4" s="5">
        <v>39942</v>
      </c>
      <c r="G4" s="4">
        <f t="shared" si="0"/>
        <v>874.48813821240458</v>
      </c>
      <c r="H4" s="4">
        <f t="shared" si="1"/>
        <v>2991.3202707006467</v>
      </c>
      <c r="I4" s="4">
        <f>I3-G4</f>
        <v>597389.56600191689</v>
      </c>
      <c r="J4" s="4"/>
    </row>
    <row r="5" spans="1:10">
      <c r="A5" t="s">
        <v>3</v>
      </c>
      <c r="B5">
        <v>25</v>
      </c>
      <c r="E5">
        <v>4</v>
      </c>
      <c r="F5" s="5">
        <v>39973</v>
      </c>
      <c r="G5" s="4">
        <f t="shared" si="0"/>
        <v>878.86057890346638</v>
      </c>
      <c r="H5" s="4">
        <f t="shared" si="1"/>
        <v>2986.9478300095843</v>
      </c>
      <c r="I5" s="4">
        <f t="shared" ref="I5:I68" si="2">I4-G5</f>
        <v>596510.70542301342</v>
      </c>
    </row>
    <row r="6" spans="1:10">
      <c r="A6" t="s">
        <v>10</v>
      </c>
      <c r="B6" s="4">
        <f>PMT(Rate/12,Years*12,-Loan)</f>
        <v>3865.8084089130512</v>
      </c>
      <c r="C6" s="6">
        <f>Payment*120</f>
        <v>463897.00906956615</v>
      </c>
      <c r="E6">
        <v>5</v>
      </c>
      <c r="F6" s="5">
        <v>40003</v>
      </c>
      <c r="G6" s="4">
        <f t="shared" si="0"/>
        <v>883.2548817979839</v>
      </c>
      <c r="H6" s="4">
        <f t="shared" si="1"/>
        <v>2982.553527115067</v>
      </c>
      <c r="I6" s="4">
        <f t="shared" si="2"/>
        <v>595627.45054121548</v>
      </c>
    </row>
    <row r="7" spans="1:10">
      <c r="E7">
        <v>6</v>
      </c>
      <c r="F7" s="5">
        <v>40034</v>
      </c>
      <c r="G7" s="4">
        <f t="shared" si="0"/>
        <v>887.67115620697371</v>
      </c>
      <c r="H7" s="4">
        <f t="shared" si="1"/>
        <v>2978.1372527060776</v>
      </c>
      <c r="I7" s="4">
        <f t="shared" si="2"/>
        <v>594739.7793850085</v>
      </c>
    </row>
    <row r="8" spans="1:10">
      <c r="A8" t="s">
        <v>4</v>
      </c>
      <c r="E8">
        <v>7</v>
      </c>
      <c r="F8" s="5">
        <v>40065</v>
      </c>
      <c r="G8" s="4">
        <f t="shared" si="0"/>
        <v>892.10951198800876</v>
      </c>
      <c r="H8" s="4">
        <f t="shared" si="1"/>
        <v>2973.6988969250424</v>
      </c>
      <c r="I8" s="4">
        <f t="shared" si="2"/>
        <v>593847.6698730205</v>
      </c>
    </row>
    <row r="9" spans="1:10">
      <c r="E9">
        <v>8</v>
      </c>
      <c r="F9" s="5">
        <v>40095</v>
      </c>
      <c r="G9" s="4">
        <f t="shared" si="0"/>
        <v>896.57005954794863</v>
      </c>
      <c r="H9" s="4">
        <f t="shared" si="1"/>
        <v>2969.2383493651027</v>
      </c>
      <c r="I9" s="4">
        <f t="shared" si="2"/>
        <v>592951.0998134726</v>
      </c>
    </row>
    <row r="10" spans="1:10" ht="15">
      <c r="A10" s="1"/>
      <c r="E10">
        <v>9</v>
      </c>
      <c r="F10" s="5">
        <v>40126</v>
      </c>
      <c r="G10" s="4">
        <f t="shared" si="0"/>
        <v>901.05290984568842</v>
      </c>
      <c r="H10" s="4">
        <f t="shared" si="1"/>
        <v>2964.7554990673625</v>
      </c>
      <c r="I10" s="4">
        <f t="shared" si="2"/>
        <v>592050.04690362688</v>
      </c>
    </row>
    <row r="11" spans="1:10">
      <c r="E11">
        <v>10</v>
      </c>
      <c r="F11" s="5">
        <v>40156</v>
      </c>
      <c r="G11" s="4">
        <f t="shared" si="0"/>
        <v>905.55817439491693</v>
      </c>
      <c r="H11" s="4">
        <f t="shared" si="1"/>
        <v>2960.2502345181342</v>
      </c>
      <c r="I11" s="4">
        <f t="shared" si="2"/>
        <v>591144.48872923199</v>
      </c>
    </row>
    <row r="12" spans="1:10">
      <c r="E12">
        <v>11</v>
      </c>
      <c r="F12" s="5">
        <v>40187</v>
      </c>
      <c r="G12" s="4">
        <f t="shared" si="0"/>
        <v>910.08596526689144</v>
      </c>
      <c r="H12" s="4">
        <f t="shared" si="1"/>
        <v>2955.7224436461602</v>
      </c>
      <c r="I12" s="4">
        <f t="shared" si="2"/>
        <v>590234.40276396507</v>
      </c>
    </row>
    <row r="13" spans="1:10">
      <c r="A13" s="6">
        <f>-CUMIPMT(Rate/12,Years*12,Loan,11,22,0)</f>
        <v>35163.278717706045</v>
      </c>
      <c r="E13">
        <v>12</v>
      </c>
      <c r="F13" s="5">
        <v>40218</v>
      </c>
      <c r="G13" s="4">
        <f t="shared" si="0"/>
        <v>914.63639509322593</v>
      </c>
      <c r="H13" s="4">
        <f t="shared" si="1"/>
        <v>2951.1720138198252</v>
      </c>
      <c r="I13" s="4">
        <f t="shared" si="2"/>
        <v>589319.7663688719</v>
      </c>
    </row>
    <row r="14" spans="1:10">
      <c r="E14">
        <v>13</v>
      </c>
      <c r="F14" s="5">
        <v>40246</v>
      </c>
      <c r="G14" s="4">
        <f t="shared" si="0"/>
        <v>919.20957706869206</v>
      </c>
      <c r="H14" s="4">
        <f t="shared" si="1"/>
        <v>2946.5988318443597</v>
      </c>
      <c r="I14" s="4">
        <f t="shared" si="2"/>
        <v>588400.55679180322</v>
      </c>
    </row>
    <row r="15" spans="1:10">
      <c r="A15" s="6">
        <f>-CUMPRINC(Rate/12,Years*12,Loan,1,120,0)</f>
        <v>141888.11651221354</v>
      </c>
      <c r="E15">
        <v>14</v>
      </c>
      <c r="F15" s="5">
        <v>40277</v>
      </c>
      <c r="G15" s="4">
        <f t="shared" si="0"/>
        <v>923.80562495403547</v>
      </c>
      <c r="H15" s="4">
        <f t="shared" si="1"/>
        <v>2942.0027839590157</v>
      </c>
      <c r="I15" s="4">
        <f t="shared" si="2"/>
        <v>587476.75116684916</v>
      </c>
    </row>
    <row r="16" spans="1:10">
      <c r="A16" s="7">
        <f>Loan-A15</f>
        <v>458111.88348778646</v>
      </c>
      <c r="E16">
        <v>15</v>
      </c>
      <c r="F16" s="5">
        <v>40307</v>
      </c>
      <c r="G16" s="4">
        <f t="shared" si="0"/>
        <v>928.42465307880559</v>
      </c>
      <c r="H16" s="4">
        <f t="shared" si="1"/>
        <v>2937.3837558342452</v>
      </c>
      <c r="I16" s="4">
        <f t="shared" si="2"/>
        <v>586548.32651377039</v>
      </c>
    </row>
    <row r="17" spans="5:9">
      <c r="E17">
        <v>16</v>
      </c>
      <c r="F17" s="5">
        <v>40338</v>
      </c>
      <c r="G17" s="4">
        <f t="shared" si="0"/>
        <v>933.06677634419975</v>
      </c>
      <c r="H17" s="4">
        <f t="shared" si="1"/>
        <v>2932.7416325688519</v>
      </c>
      <c r="I17" s="4">
        <f t="shared" si="2"/>
        <v>585615.25973742618</v>
      </c>
    </row>
    <row r="18" spans="5:9">
      <c r="E18">
        <v>17</v>
      </c>
      <c r="F18" s="5">
        <v>40368</v>
      </c>
      <c r="G18" s="4">
        <f t="shared" si="0"/>
        <v>937.73211022592068</v>
      </c>
      <c r="H18" s="4">
        <f t="shared" si="1"/>
        <v>2928.0762986871309</v>
      </c>
      <c r="I18" s="4">
        <f t="shared" si="2"/>
        <v>584677.52762720024</v>
      </c>
    </row>
    <row r="19" spans="5:9">
      <c r="E19">
        <v>18</v>
      </c>
      <c r="F19" s="5">
        <v>40399</v>
      </c>
      <c r="G19" s="4">
        <f t="shared" si="0"/>
        <v>942.42077077705039</v>
      </c>
      <c r="H19" s="4">
        <f t="shared" si="1"/>
        <v>2923.3876381360014</v>
      </c>
      <c r="I19" s="4">
        <f t="shared" si="2"/>
        <v>583735.1068564232</v>
      </c>
    </row>
    <row r="20" spans="5:9">
      <c r="E20">
        <v>19</v>
      </c>
      <c r="F20" s="5">
        <v>40430</v>
      </c>
      <c r="G20" s="4">
        <f t="shared" si="0"/>
        <v>947.13287463093559</v>
      </c>
      <c r="H20" s="4">
        <f t="shared" si="1"/>
        <v>2918.6755342821161</v>
      </c>
      <c r="I20" s="4">
        <f t="shared" si="2"/>
        <v>582787.97398179222</v>
      </c>
    </row>
    <row r="21" spans="5:9">
      <c r="E21">
        <v>20</v>
      </c>
      <c r="F21" s="5">
        <v>40460</v>
      </c>
      <c r="G21" s="4">
        <f t="shared" si="0"/>
        <v>951.86853900409028</v>
      </c>
      <c r="H21" s="4">
        <f t="shared" si="1"/>
        <v>2913.9398699089606</v>
      </c>
      <c r="I21" s="4">
        <f t="shared" si="2"/>
        <v>581836.1054427881</v>
      </c>
    </row>
    <row r="22" spans="5:9">
      <c r="E22">
        <v>21</v>
      </c>
      <c r="F22" s="5">
        <v>40491</v>
      </c>
      <c r="G22" s="4">
        <f t="shared" si="0"/>
        <v>956.62788169911062</v>
      </c>
      <c r="H22" s="4">
        <f t="shared" si="1"/>
        <v>2909.1805272139404</v>
      </c>
      <c r="I22" s="4">
        <f t="shared" si="2"/>
        <v>580879.47756108898</v>
      </c>
    </row>
    <row r="23" spans="5:9">
      <c r="E23">
        <v>22</v>
      </c>
      <c r="F23" s="5">
        <v>40521</v>
      </c>
      <c r="G23" s="4">
        <f t="shared" si="0"/>
        <v>961.41102110760608</v>
      </c>
      <c r="H23" s="4">
        <f t="shared" si="1"/>
        <v>2904.3973878054449</v>
      </c>
      <c r="I23" s="4">
        <f t="shared" si="2"/>
        <v>579918.0665399814</v>
      </c>
    </row>
    <row r="24" spans="5:9">
      <c r="E24">
        <v>23</v>
      </c>
      <c r="F24" s="5">
        <v>40552</v>
      </c>
      <c r="G24" s="4">
        <f t="shared" si="0"/>
        <v>966.21807621314429</v>
      </c>
      <c r="H24" s="4">
        <f t="shared" si="1"/>
        <v>2899.5903326999069</v>
      </c>
      <c r="I24" s="4">
        <f t="shared" si="2"/>
        <v>578951.84846376826</v>
      </c>
    </row>
    <row r="25" spans="5:9">
      <c r="E25">
        <v>24</v>
      </c>
      <c r="F25" s="5">
        <v>40583</v>
      </c>
      <c r="G25" s="4">
        <f t="shared" si="0"/>
        <v>971.04916659420996</v>
      </c>
      <c r="H25" s="4">
        <f t="shared" si="1"/>
        <v>2894.7592423188412</v>
      </c>
      <c r="I25" s="4">
        <f t="shared" si="2"/>
        <v>577980.79929717409</v>
      </c>
    </row>
    <row r="26" spans="5:9">
      <c r="E26">
        <v>25</v>
      </c>
      <c r="F26" s="5">
        <v>40611</v>
      </c>
      <c r="G26" s="4">
        <f t="shared" si="0"/>
        <v>975.90441242718111</v>
      </c>
      <c r="H26" s="4">
        <f t="shared" si="1"/>
        <v>2889.9039964858707</v>
      </c>
      <c r="I26" s="4">
        <f t="shared" si="2"/>
        <v>577004.89488474687</v>
      </c>
    </row>
    <row r="27" spans="5:9">
      <c r="E27">
        <v>26</v>
      </c>
      <c r="F27" s="5">
        <v>40642</v>
      </c>
      <c r="G27" s="4">
        <f t="shared" si="0"/>
        <v>980.78393448931672</v>
      </c>
      <c r="H27" s="4">
        <f t="shared" si="1"/>
        <v>2885.0244744237348</v>
      </c>
      <c r="I27" s="4">
        <f t="shared" si="2"/>
        <v>576024.11095025751</v>
      </c>
    </row>
    <row r="28" spans="5:9">
      <c r="E28">
        <v>27</v>
      </c>
      <c r="F28" s="5">
        <v>40672</v>
      </c>
      <c r="G28" s="4">
        <f t="shared" si="0"/>
        <v>985.68785416176354</v>
      </c>
      <c r="H28" s="4">
        <f t="shared" si="1"/>
        <v>2880.1205547512882</v>
      </c>
      <c r="I28" s="4">
        <f t="shared" si="2"/>
        <v>575038.42309609579</v>
      </c>
    </row>
    <row r="29" spans="5:9">
      <c r="E29">
        <v>28</v>
      </c>
      <c r="F29" s="5">
        <v>40703</v>
      </c>
      <c r="G29" s="4">
        <f t="shared" si="0"/>
        <v>990.61629343257232</v>
      </c>
      <c r="H29" s="4">
        <f t="shared" si="1"/>
        <v>2875.1921154804791</v>
      </c>
      <c r="I29" s="4">
        <f t="shared" si="2"/>
        <v>574047.80680266325</v>
      </c>
    </row>
    <row r="30" spans="5:9">
      <c r="E30">
        <v>29</v>
      </c>
      <c r="F30" s="5">
        <v>40733</v>
      </c>
      <c r="G30" s="4">
        <f t="shared" si="0"/>
        <v>995.56937489973529</v>
      </c>
      <c r="H30" s="4">
        <f t="shared" si="1"/>
        <v>2870.2390340133165</v>
      </c>
      <c r="I30" s="4">
        <f t="shared" si="2"/>
        <v>573052.23742776352</v>
      </c>
    </row>
    <row r="31" spans="5:9">
      <c r="E31">
        <v>30</v>
      </c>
      <c r="F31" s="5">
        <v>40764</v>
      </c>
      <c r="G31" s="4">
        <f t="shared" si="0"/>
        <v>1000.5472217742339</v>
      </c>
      <c r="H31" s="4">
        <f t="shared" si="1"/>
        <v>2865.2611871388176</v>
      </c>
      <c r="I31" s="4">
        <f t="shared" si="2"/>
        <v>572051.69020598929</v>
      </c>
    </row>
    <row r="32" spans="5:9">
      <c r="E32">
        <v>31</v>
      </c>
      <c r="F32" s="5">
        <v>40795</v>
      </c>
      <c r="G32" s="4">
        <f t="shared" si="0"/>
        <v>1005.5499578831052</v>
      </c>
      <c r="H32" s="4">
        <f t="shared" si="1"/>
        <v>2860.2584510299457</v>
      </c>
      <c r="I32" s="4">
        <f t="shared" si="2"/>
        <v>571046.14024810621</v>
      </c>
    </row>
    <row r="33" spans="5:9">
      <c r="E33">
        <v>32</v>
      </c>
      <c r="F33" s="5">
        <v>40825</v>
      </c>
      <c r="G33" s="4">
        <f t="shared" si="0"/>
        <v>1010.5777076725207</v>
      </c>
      <c r="H33" s="4">
        <f t="shared" si="1"/>
        <v>2855.2307012405313</v>
      </c>
      <c r="I33" s="4">
        <f t="shared" si="2"/>
        <v>570035.56254043372</v>
      </c>
    </row>
    <row r="34" spans="5:9">
      <c r="E34">
        <v>33</v>
      </c>
      <c r="F34" s="5">
        <v>40856</v>
      </c>
      <c r="G34" s="4">
        <f t="shared" si="0"/>
        <v>1015.6305962108833</v>
      </c>
      <c r="H34" s="4">
        <f t="shared" si="1"/>
        <v>2850.177812702168</v>
      </c>
      <c r="I34" s="4">
        <f t="shared" si="2"/>
        <v>569019.93194422289</v>
      </c>
    </row>
    <row r="35" spans="5:9">
      <c r="E35">
        <v>34</v>
      </c>
      <c r="F35" s="5">
        <v>40886</v>
      </c>
      <c r="G35" s="4">
        <f t="shared" si="0"/>
        <v>1020.7087491919377</v>
      </c>
      <c r="H35" s="4">
        <f t="shared" si="1"/>
        <v>2845.0996597211138</v>
      </c>
      <c r="I35" s="4">
        <f t="shared" si="2"/>
        <v>567999.22319503094</v>
      </c>
    </row>
    <row r="36" spans="5:9">
      <c r="E36">
        <v>35</v>
      </c>
      <c r="F36" s="5">
        <v>40917</v>
      </c>
      <c r="G36" s="4">
        <f t="shared" si="0"/>
        <v>1025.8122929378972</v>
      </c>
      <c r="H36" s="4">
        <f t="shared" si="1"/>
        <v>2839.9961159751542</v>
      </c>
      <c r="I36" s="4">
        <f t="shared" si="2"/>
        <v>566973.41090209305</v>
      </c>
    </row>
    <row r="37" spans="5:9">
      <c r="E37">
        <v>36</v>
      </c>
      <c r="F37" s="5">
        <v>40948</v>
      </c>
      <c r="G37" s="4">
        <f t="shared" si="0"/>
        <v>1030.941354402587</v>
      </c>
      <c r="H37" s="4">
        <f t="shared" si="1"/>
        <v>2834.8670545104646</v>
      </c>
      <c r="I37" s="4">
        <f t="shared" si="2"/>
        <v>565942.46954769047</v>
      </c>
    </row>
    <row r="38" spans="5:9">
      <c r="E38">
        <v>37</v>
      </c>
      <c r="F38" s="5">
        <v>40977</v>
      </c>
      <c r="G38" s="4">
        <f t="shared" si="0"/>
        <v>1036.0960611745995</v>
      </c>
      <c r="H38" s="4">
        <f t="shared" si="1"/>
        <v>2829.7123477384512</v>
      </c>
      <c r="I38" s="4">
        <f t="shared" si="2"/>
        <v>564906.37348651583</v>
      </c>
    </row>
    <row r="39" spans="5:9">
      <c r="E39">
        <v>38</v>
      </c>
      <c r="F39" s="5">
        <v>41008</v>
      </c>
      <c r="G39" s="4">
        <f t="shared" si="0"/>
        <v>1041.2765414804728</v>
      </c>
      <c r="H39" s="4">
        <f t="shared" si="1"/>
        <v>2824.5318674325786</v>
      </c>
      <c r="I39" s="4">
        <f t="shared" si="2"/>
        <v>563865.09694503539</v>
      </c>
    </row>
    <row r="40" spans="5:9">
      <c r="E40">
        <v>39</v>
      </c>
      <c r="F40" s="5">
        <v>41038</v>
      </c>
      <c r="G40" s="4">
        <f t="shared" si="0"/>
        <v>1046.4829241878751</v>
      </c>
      <c r="H40" s="4">
        <f t="shared" si="1"/>
        <v>2819.325484725176</v>
      </c>
      <c r="I40" s="4">
        <f t="shared" si="2"/>
        <v>562818.61402084748</v>
      </c>
    </row>
    <row r="41" spans="5:9">
      <c r="E41">
        <v>40</v>
      </c>
      <c r="F41" s="5">
        <v>41069</v>
      </c>
      <c r="G41" s="4">
        <f t="shared" si="0"/>
        <v>1051.7153388088147</v>
      </c>
      <c r="H41" s="4">
        <f t="shared" si="1"/>
        <v>2814.0930701042371</v>
      </c>
      <c r="I41" s="4">
        <f t="shared" si="2"/>
        <v>561766.89868203865</v>
      </c>
    </row>
    <row r="42" spans="5:9">
      <c r="E42">
        <v>41</v>
      </c>
      <c r="F42" s="5">
        <v>41099</v>
      </c>
      <c r="G42" s="4">
        <f t="shared" si="0"/>
        <v>1056.9739155028585</v>
      </c>
      <c r="H42" s="4">
        <f t="shared" si="1"/>
        <v>2808.8344934101929</v>
      </c>
      <c r="I42" s="4">
        <f t="shared" si="2"/>
        <v>560709.92476653575</v>
      </c>
    </row>
    <row r="43" spans="5:9">
      <c r="E43">
        <v>42</v>
      </c>
      <c r="F43" s="5">
        <v>41130</v>
      </c>
      <c r="G43" s="4">
        <f t="shared" si="0"/>
        <v>1062.2587850803729</v>
      </c>
      <c r="H43" s="4">
        <f t="shared" si="1"/>
        <v>2803.5496238326782</v>
      </c>
      <c r="I43" s="4">
        <f t="shared" si="2"/>
        <v>559647.66598145536</v>
      </c>
    </row>
    <row r="44" spans="5:9">
      <c r="E44">
        <v>43</v>
      </c>
      <c r="F44" s="5">
        <v>41161</v>
      </c>
      <c r="G44" s="4">
        <f t="shared" si="0"/>
        <v>1067.5700790057747</v>
      </c>
      <c r="H44" s="4">
        <f t="shared" si="1"/>
        <v>2798.2383299072767</v>
      </c>
      <c r="I44" s="4">
        <f t="shared" si="2"/>
        <v>558580.09590244957</v>
      </c>
    </row>
    <row r="45" spans="5:9">
      <c r="E45">
        <v>44</v>
      </c>
      <c r="F45" s="5">
        <v>41191</v>
      </c>
      <c r="G45" s="4">
        <f t="shared" si="0"/>
        <v>1072.9079294008038</v>
      </c>
      <c r="H45" s="4">
        <f t="shared" si="1"/>
        <v>2792.9004795122473</v>
      </c>
      <c r="I45" s="4">
        <f t="shared" si="2"/>
        <v>557507.18797304877</v>
      </c>
    </row>
    <row r="46" spans="5:9">
      <c r="E46">
        <v>45</v>
      </c>
      <c r="F46" s="5">
        <v>41222</v>
      </c>
      <c r="G46" s="4">
        <f t="shared" si="0"/>
        <v>1078.2724690478076</v>
      </c>
      <c r="H46" s="4">
        <f t="shared" si="1"/>
        <v>2787.535939865244</v>
      </c>
      <c r="I46" s="4">
        <f t="shared" si="2"/>
        <v>556428.91550400096</v>
      </c>
    </row>
    <row r="47" spans="5:9">
      <c r="E47">
        <v>46</v>
      </c>
      <c r="F47" s="5">
        <v>41252</v>
      </c>
      <c r="G47" s="4">
        <f t="shared" si="0"/>
        <v>1083.6638313930466</v>
      </c>
      <c r="H47" s="4">
        <f t="shared" si="1"/>
        <v>2782.144577520005</v>
      </c>
      <c r="I47" s="4">
        <f t="shared" si="2"/>
        <v>555345.25167260796</v>
      </c>
    </row>
    <row r="48" spans="5:9">
      <c r="E48">
        <v>47</v>
      </c>
      <c r="F48" s="5">
        <v>41283</v>
      </c>
      <c r="G48" s="4">
        <f t="shared" si="0"/>
        <v>1089.0821505500119</v>
      </c>
      <c r="H48" s="4">
        <f t="shared" si="1"/>
        <v>2776.7262583630395</v>
      </c>
      <c r="I48" s="4">
        <f t="shared" si="2"/>
        <v>554256.16952205799</v>
      </c>
    </row>
    <row r="49" spans="5:9">
      <c r="E49">
        <v>48</v>
      </c>
      <c r="F49" s="5">
        <v>41314</v>
      </c>
      <c r="G49" s="4">
        <f t="shared" si="0"/>
        <v>1094.5275613027618</v>
      </c>
      <c r="H49" s="4">
        <f t="shared" si="1"/>
        <v>2771.28084761029</v>
      </c>
      <c r="I49" s="4">
        <f t="shared" si="2"/>
        <v>553161.64196075522</v>
      </c>
    </row>
    <row r="50" spans="5:9">
      <c r="E50">
        <v>49</v>
      </c>
      <c r="F50" s="5">
        <v>41342</v>
      </c>
      <c r="G50" s="4">
        <f t="shared" si="0"/>
        <v>1100.0001991092756</v>
      </c>
      <c r="H50" s="4">
        <f t="shared" si="1"/>
        <v>2765.8082098037758</v>
      </c>
      <c r="I50" s="4">
        <f t="shared" si="2"/>
        <v>552061.64176164591</v>
      </c>
    </row>
    <row r="51" spans="5:9">
      <c r="E51">
        <v>50</v>
      </c>
      <c r="F51" s="5">
        <v>41373</v>
      </c>
      <c r="G51" s="4">
        <f t="shared" si="0"/>
        <v>1105.5002001048222</v>
      </c>
      <c r="H51" s="4">
        <f t="shared" si="1"/>
        <v>2760.3082088082292</v>
      </c>
      <c r="I51" s="4">
        <f t="shared" si="2"/>
        <v>550956.14156154112</v>
      </c>
    </row>
    <row r="52" spans="5:9">
      <c r="E52">
        <v>51</v>
      </c>
      <c r="F52" s="5">
        <v>41403</v>
      </c>
      <c r="G52" s="4">
        <f t="shared" si="0"/>
        <v>1111.0277011053463</v>
      </c>
      <c r="H52" s="4">
        <f t="shared" si="1"/>
        <v>2754.7807078077053</v>
      </c>
      <c r="I52" s="4">
        <f t="shared" si="2"/>
        <v>549845.11386043578</v>
      </c>
    </row>
    <row r="53" spans="5:9">
      <c r="E53">
        <v>52</v>
      </c>
      <c r="F53" s="5">
        <v>41434</v>
      </c>
      <c r="G53" s="4">
        <f t="shared" si="0"/>
        <v>1116.582839610873</v>
      </c>
      <c r="H53" s="4">
        <f t="shared" si="1"/>
        <v>2749.2255693021784</v>
      </c>
      <c r="I53" s="4">
        <f t="shared" si="2"/>
        <v>548728.53102082491</v>
      </c>
    </row>
    <row r="54" spans="5:9">
      <c r="E54">
        <v>53</v>
      </c>
      <c r="F54" s="5">
        <v>41464</v>
      </c>
      <c r="G54" s="4">
        <f t="shared" si="0"/>
        <v>1122.1657538089273</v>
      </c>
      <c r="H54" s="4">
        <f t="shared" si="1"/>
        <v>2743.6426551041241</v>
      </c>
      <c r="I54" s="4">
        <f t="shared" si="2"/>
        <v>547606.36526701599</v>
      </c>
    </row>
    <row r="55" spans="5:9">
      <c r="E55">
        <v>54</v>
      </c>
      <c r="F55" s="5">
        <v>41495</v>
      </c>
      <c r="G55" s="4">
        <f t="shared" si="0"/>
        <v>1127.776582577972</v>
      </c>
      <c r="H55" s="4">
        <f t="shared" si="1"/>
        <v>2738.0318263350796</v>
      </c>
      <c r="I55" s="4">
        <f t="shared" si="2"/>
        <v>546478.58868443803</v>
      </c>
    </row>
    <row r="56" spans="5:9">
      <c r="E56">
        <v>55</v>
      </c>
      <c r="F56" s="5">
        <v>41526</v>
      </c>
      <c r="G56" s="4">
        <f t="shared" si="0"/>
        <v>1133.4154654908621</v>
      </c>
      <c r="H56" s="4">
        <f t="shared" si="1"/>
        <v>2732.3929434221895</v>
      </c>
      <c r="I56" s="4">
        <f t="shared" si="2"/>
        <v>545345.17321894714</v>
      </c>
    </row>
    <row r="57" spans="5:9">
      <c r="E57">
        <v>56</v>
      </c>
      <c r="F57" s="5">
        <v>41556</v>
      </c>
      <c r="G57" s="4">
        <f t="shared" si="0"/>
        <v>1139.0825428183161</v>
      </c>
      <c r="H57" s="4">
        <f t="shared" si="1"/>
        <v>2726.725866094735</v>
      </c>
      <c r="I57" s="4">
        <f t="shared" si="2"/>
        <v>544206.09067612886</v>
      </c>
    </row>
    <row r="58" spans="5:9">
      <c r="E58">
        <v>57</v>
      </c>
      <c r="F58" s="5">
        <v>41587</v>
      </c>
      <c r="G58" s="4">
        <f t="shared" si="0"/>
        <v>1144.7779555324075</v>
      </c>
      <c r="H58" s="4">
        <f t="shared" si="1"/>
        <v>2721.0304533806438</v>
      </c>
      <c r="I58" s="4">
        <f t="shared" si="2"/>
        <v>543061.31272059644</v>
      </c>
    </row>
    <row r="59" spans="5:9">
      <c r="E59">
        <v>58</v>
      </c>
      <c r="F59" s="5">
        <v>41617</v>
      </c>
      <c r="G59" s="4">
        <f t="shared" si="0"/>
        <v>1150.5018453100697</v>
      </c>
      <c r="H59" s="4">
        <f t="shared" si="1"/>
        <v>2715.3065636029819</v>
      </c>
      <c r="I59" s="4">
        <f t="shared" si="2"/>
        <v>541910.81087528635</v>
      </c>
    </row>
    <row r="60" spans="5:9">
      <c r="E60">
        <v>59</v>
      </c>
      <c r="F60" s="5">
        <v>41648</v>
      </c>
      <c r="G60" s="4">
        <f t="shared" si="0"/>
        <v>1156.25435453662</v>
      </c>
      <c r="H60" s="4">
        <f t="shared" si="1"/>
        <v>2709.5540543764318</v>
      </c>
      <c r="I60" s="4">
        <f t="shared" si="2"/>
        <v>540754.5565207497</v>
      </c>
    </row>
    <row r="61" spans="5:9">
      <c r="E61">
        <v>60</v>
      </c>
      <c r="F61" s="5">
        <v>41679</v>
      </c>
      <c r="G61" s="4">
        <f t="shared" si="0"/>
        <v>1162.0356263093033</v>
      </c>
      <c r="H61" s="4">
        <f t="shared" si="1"/>
        <v>2703.7727826037481</v>
      </c>
      <c r="I61" s="4">
        <f t="shared" si="2"/>
        <v>539592.52089444036</v>
      </c>
    </row>
    <row r="62" spans="5:9">
      <c r="E62">
        <v>61</v>
      </c>
      <c r="F62" s="5">
        <v>41707</v>
      </c>
      <c r="G62" s="4">
        <f t="shared" si="0"/>
        <v>1167.8458044408499</v>
      </c>
      <c r="H62" s="4">
        <f t="shared" si="1"/>
        <v>2697.9626044722017</v>
      </c>
      <c r="I62" s="4">
        <f t="shared" si="2"/>
        <v>538424.67508999945</v>
      </c>
    </row>
    <row r="63" spans="5:9">
      <c r="E63">
        <v>62</v>
      </c>
      <c r="F63" s="5">
        <v>41738</v>
      </c>
      <c r="G63" s="4">
        <f t="shared" si="0"/>
        <v>1173.6850334630542</v>
      </c>
      <c r="H63" s="4">
        <f t="shared" si="1"/>
        <v>2692.1233754499972</v>
      </c>
      <c r="I63" s="4">
        <f t="shared" si="2"/>
        <v>537250.99005653639</v>
      </c>
    </row>
    <row r="64" spans="5:9">
      <c r="E64">
        <v>63</v>
      </c>
      <c r="F64" s="5">
        <v>41768</v>
      </c>
      <c r="G64" s="4">
        <f t="shared" si="0"/>
        <v>1179.5534586303693</v>
      </c>
      <c r="H64" s="4">
        <f t="shared" si="1"/>
        <v>2686.2549502826819</v>
      </c>
      <c r="I64" s="4">
        <f t="shared" si="2"/>
        <v>536071.43659790605</v>
      </c>
    </row>
    <row r="65" spans="5:9">
      <c r="E65">
        <v>64</v>
      </c>
      <c r="F65" s="5">
        <v>41799</v>
      </c>
      <c r="G65" s="4">
        <f t="shared" si="0"/>
        <v>1185.4512259235214</v>
      </c>
      <c r="H65" s="4">
        <f t="shared" si="1"/>
        <v>2680.3571829895304</v>
      </c>
      <c r="I65" s="4">
        <f t="shared" si="2"/>
        <v>534885.98537198256</v>
      </c>
    </row>
    <row r="66" spans="5:9">
      <c r="E66">
        <v>65</v>
      </c>
      <c r="F66" s="5">
        <v>41829</v>
      </c>
      <c r="G66" s="4">
        <f t="shared" ref="G66:G129" si="3">PPMT(Rate/12,E66,Years*12,-Loan)</f>
        <v>1191.3784820531387</v>
      </c>
      <c r="H66" s="4">
        <f t="shared" ref="H66:H129" si="4">IPMT(Rate/12,E66,Years*12,-Loan)</f>
        <v>2674.4299268599129</v>
      </c>
      <c r="I66" s="4">
        <f t="shared" si="2"/>
        <v>533694.60688992939</v>
      </c>
    </row>
    <row r="67" spans="5:9">
      <c r="E67">
        <v>66</v>
      </c>
      <c r="F67" s="5">
        <v>41860</v>
      </c>
      <c r="G67" s="4">
        <f t="shared" si="3"/>
        <v>1197.3353744634046</v>
      </c>
      <c r="H67" s="4">
        <f t="shared" si="4"/>
        <v>2668.473034449647</v>
      </c>
      <c r="I67" s="4">
        <f t="shared" si="2"/>
        <v>532497.27151546604</v>
      </c>
    </row>
    <row r="68" spans="5:9">
      <c r="E68">
        <v>67</v>
      </c>
      <c r="F68" s="5">
        <v>41891</v>
      </c>
      <c r="G68" s="4">
        <f t="shared" si="3"/>
        <v>1203.3220513357214</v>
      </c>
      <c r="H68" s="4">
        <f t="shared" si="4"/>
        <v>2662.4863575773297</v>
      </c>
      <c r="I68" s="4">
        <f t="shared" si="2"/>
        <v>531293.94946413033</v>
      </c>
    </row>
    <row r="69" spans="5:9">
      <c r="E69">
        <v>68</v>
      </c>
      <c r="F69" s="5">
        <v>41921</v>
      </c>
      <c r="G69" s="4">
        <f t="shared" si="3"/>
        <v>1209.3386615924003</v>
      </c>
      <c r="H69" s="4">
        <f t="shared" si="4"/>
        <v>2656.4697473206511</v>
      </c>
      <c r="I69" s="4">
        <f t="shared" ref="I69:I132" si="5">I68-G69</f>
        <v>530084.61080253788</v>
      </c>
    </row>
    <row r="70" spans="5:9">
      <c r="E70">
        <v>69</v>
      </c>
      <c r="F70" s="5">
        <v>41952</v>
      </c>
      <c r="G70" s="4">
        <f t="shared" si="3"/>
        <v>1215.385354900362</v>
      </c>
      <c r="H70" s="4">
        <f t="shared" si="4"/>
        <v>2650.4230540126887</v>
      </c>
      <c r="I70" s="4">
        <f t="shared" si="5"/>
        <v>528869.22544763749</v>
      </c>
    </row>
    <row r="71" spans="5:9">
      <c r="E71">
        <v>70</v>
      </c>
      <c r="F71" s="5">
        <v>41982</v>
      </c>
      <c r="G71" s="4">
        <f t="shared" si="3"/>
        <v>1221.4622816748638</v>
      </c>
      <c r="H71" s="4">
        <f t="shared" si="4"/>
        <v>2644.3461272381874</v>
      </c>
      <c r="I71" s="4">
        <f t="shared" si="5"/>
        <v>527647.76316596265</v>
      </c>
    </row>
    <row r="72" spans="5:9">
      <c r="E72">
        <v>71</v>
      </c>
      <c r="F72" s="5">
        <v>42013</v>
      </c>
      <c r="G72" s="4">
        <f t="shared" si="3"/>
        <v>1227.5695930832383</v>
      </c>
      <c r="H72" s="4">
        <f t="shared" si="4"/>
        <v>2638.2388158298127</v>
      </c>
      <c r="I72" s="4">
        <f t="shared" si="5"/>
        <v>526420.19357287942</v>
      </c>
    </row>
    <row r="73" spans="5:9">
      <c r="E73">
        <v>72</v>
      </c>
      <c r="F73" s="5">
        <v>42044</v>
      </c>
      <c r="G73" s="4">
        <f t="shared" si="3"/>
        <v>1233.7074410486541</v>
      </c>
      <c r="H73" s="4">
        <f t="shared" si="4"/>
        <v>2632.1009678643973</v>
      </c>
      <c r="I73" s="4">
        <f t="shared" si="5"/>
        <v>525186.48613183072</v>
      </c>
    </row>
    <row r="74" spans="5:9">
      <c r="E74">
        <v>73</v>
      </c>
      <c r="F74" s="5">
        <v>42072</v>
      </c>
      <c r="G74" s="4">
        <f t="shared" si="3"/>
        <v>1239.8759782538978</v>
      </c>
      <c r="H74" s="4">
        <f t="shared" si="4"/>
        <v>2625.9324306591539</v>
      </c>
      <c r="I74" s="4">
        <f t="shared" si="5"/>
        <v>523946.61015357682</v>
      </c>
    </row>
    <row r="75" spans="5:9">
      <c r="E75">
        <v>74</v>
      </c>
      <c r="F75" s="5">
        <v>42103</v>
      </c>
      <c r="G75" s="4">
        <f t="shared" si="3"/>
        <v>1246.075358145167</v>
      </c>
      <c r="H75" s="4">
        <f t="shared" si="4"/>
        <v>2619.7330507678844</v>
      </c>
      <c r="I75" s="4">
        <f t="shared" si="5"/>
        <v>522700.53479543165</v>
      </c>
    </row>
    <row r="76" spans="5:9">
      <c r="E76">
        <v>75</v>
      </c>
      <c r="F76" s="5">
        <v>42133</v>
      </c>
      <c r="G76" s="4">
        <f t="shared" si="3"/>
        <v>1252.305734935893</v>
      </c>
      <c r="H76" s="4">
        <f t="shared" si="4"/>
        <v>2613.5026739771588</v>
      </c>
      <c r="I76" s="4">
        <f t="shared" si="5"/>
        <v>521448.22906049574</v>
      </c>
    </row>
    <row r="77" spans="5:9">
      <c r="E77">
        <v>76</v>
      </c>
      <c r="F77" s="5">
        <v>42164</v>
      </c>
      <c r="G77" s="4">
        <f t="shared" si="3"/>
        <v>1258.5672636105724</v>
      </c>
      <c r="H77" s="4">
        <f t="shared" si="4"/>
        <v>2607.2411453024793</v>
      </c>
      <c r="I77" s="4">
        <f t="shared" si="5"/>
        <v>520189.66179688519</v>
      </c>
    </row>
    <row r="78" spans="5:9">
      <c r="E78">
        <v>77</v>
      </c>
      <c r="F78" s="5">
        <v>42194</v>
      </c>
      <c r="G78" s="4">
        <f t="shared" si="3"/>
        <v>1264.8600999286255</v>
      </c>
      <c r="H78" s="4">
        <f t="shared" si="4"/>
        <v>2600.9483089844257</v>
      </c>
      <c r="I78" s="4">
        <f t="shared" si="5"/>
        <v>518924.80169695657</v>
      </c>
    </row>
    <row r="79" spans="5:9">
      <c r="E79">
        <v>78</v>
      </c>
      <c r="F79" s="5">
        <v>42225</v>
      </c>
      <c r="G79" s="4">
        <f t="shared" si="3"/>
        <v>1271.1844004282684</v>
      </c>
      <c r="H79" s="4">
        <f t="shared" si="4"/>
        <v>2594.6240084847832</v>
      </c>
      <c r="I79" s="4">
        <f t="shared" si="5"/>
        <v>517653.6172965283</v>
      </c>
    </row>
    <row r="80" spans="5:9">
      <c r="E80">
        <v>79</v>
      </c>
      <c r="F80" s="5">
        <v>42256</v>
      </c>
      <c r="G80" s="4">
        <f t="shared" si="3"/>
        <v>1277.5403224304098</v>
      </c>
      <c r="H80" s="4">
        <f t="shared" si="4"/>
        <v>2588.2680864826411</v>
      </c>
      <c r="I80" s="4">
        <f t="shared" si="5"/>
        <v>516376.07697409787</v>
      </c>
    </row>
    <row r="81" spans="5:9">
      <c r="E81">
        <v>80</v>
      </c>
      <c r="F81" s="5">
        <v>42286</v>
      </c>
      <c r="G81" s="4">
        <f t="shared" si="3"/>
        <v>1283.9280240425617</v>
      </c>
      <c r="H81" s="4">
        <f t="shared" si="4"/>
        <v>2581.8803848704893</v>
      </c>
      <c r="I81" s="4">
        <f t="shared" si="5"/>
        <v>515092.1489500553</v>
      </c>
    </row>
    <row r="82" spans="5:9">
      <c r="E82">
        <v>81</v>
      </c>
      <c r="F82" s="5">
        <v>42317</v>
      </c>
      <c r="G82" s="4">
        <f t="shared" si="3"/>
        <v>1290.3476641627744</v>
      </c>
      <c r="H82" s="4">
        <f t="shared" si="4"/>
        <v>2575.4607447502772</v>
      </c>
      <c r="I82" s="4">
        <f t="shared" si="5"/>
        <v>513801.80128589255</v>
      </c>
    </row>
    <row r="83" spans="5:9">
      <c r="E83">
        <v>82</v>
      </c>
      <c r="F83" s="5">
        <v>42347</v>
      </c>
      <c r="G83" s="4">
        <f t="shared" si="3"/>
        <v>1296.7994024835884</v>
      </c>
      <c r="H83" s="4">
        <f t="shared" si="4"/>
        <v>2569.0090064294627</v>
      </c>
      <c r="I83" s="4">
        <f t="shared" si="5"/>
        <v>512505.00188340899</v>
      </c>
    </row>
    <row r="84" spans="5:9">
      <c r="E84">
        <v>83</v>
      </c>
      <c r="F84" s="5">
        <v>42378</v>
      </c>
      <c r="G84" s="4">
        <f t="shared" si="3"/>
        <v>1303.2833994960065</v>
      </c>
      <c r="H84" s="4">
        <f t="shared" si="4"/>
        <v>2562.5250094170447</v>
      </c>
      <c r="I84" s="4">
        <f t="shared" si="5"/>
        <v>511201.71848391299</v>
      </c>
    </row>
    <row r="85" spans="5:9">
      <c r="E85">
        <v>84</v>
      </c>
      <c r="F85" s="5">
        <v>42409</v>
      </c>
      <c r="G85" s="4">
        <f t="shared" si="3"/>
        <v>1309.7998164934866</v>
      </c>
      <c r="H85" s="4">
        <f t="shared" si="4"/>
        <v>2556.0085924195646</v>
      </c>
      <c r="I85" s="4">
        <f t="shared" si="5"/>
        <v>509891.91866741952</v>
      </c>
    </row>
    <row r="86" spans="5:9">
      <c r="E86">
        <v>85</v>
      </c>
      <c r="F86" s="5">
        <v>42438</v>
      </c>
      <c r="G86" s="4">
        <f t="shared" si="3"/>
        <v>1316.3488155759539</v>
      </c>
      <c r="H86" s="4">
        <f t="shared" si="4"/>
        <v>2549.4595933370974</v>
      </c>
      <c r="I86" s="4">
        <f t="shared" si="5"/>
        <v>508575.56985184358</v>
      </c>
    </row>
    <row r="87" spans="5:9">
      <c r="E87">
        <v>86</v>
      </c>
      <c r="F87" s="5">
        <v>42469</v>
      </c>
      <c r="G87" s="4">
        <f t="shared" si="3"/>
        <v>1322.9305596538336</v>
      </c>
      <c r="H87" s="4">
        <f t="shared" si="4"/>
        <v>2542.8778492592178</v>
      </c>
      <c r="I87" s="4">
        <f t="shared" si="5"/>
        <v>507252.63929218973</v>
      </c>
    </row>
    <row r="88" spans="5:9">
      <c r="E88">
        <v>87</v>
      </c>
      <c r="F88" s="5">
        <v>42499</v>
      </c>
      <c r="G88" s="4">
        <f t="shared" si="3"/>
        <v>1329.545212452103</v>
      </c>
      <c r="H88" s="4">
        <f t="shared" si="4"/>
        <v>2536.2631964609486</v>
      </c>
      <c r="I88" s="4">
        <f t="shared" si="5"/>
        <v>505923.09407973761</v>
      </c>
    </row>
    <row r="89" spans="5:9">
      <c r="E89">
        <v>88</v>
      </c>
      <c r="F89" s="5">
        <v>42530</v>
      </c>
      <c r="G89" s="4">
        <f t="shared" si="3"/>
        <v>1336.1929385143635</v>
      </c>
      <c r="H89" s="4">
        <f t="shared" si="4"/>
        <v>2529.6154703986876</v>
      </c>
      <c r="I89" s="4">
        <f t="shared" si="5"/>
        <v>504586.90114122326</v>
      </c>
    </row>
    <row r="90" spans="5:9">
      <c r="E90">
        <v>89</v>
      </c>
      <c r="F90" s="5">
        <v>42560</v>
      </c>
      <c r="G90" s="4">
        <f t="shared" si="3"/>
        <v>1342.873903206935</v>
      </c>
      <c r="H90" s="4">
        <f t="shared" si="4"/>
        <v>2522.9345057061159</v>
      </c>
      <c r="I90" s="4">
        <f t="shared" si="5"/>
        <v>503244.02723801631</v>
      </c>
    </row>
    <row r="91" spans="5:9">
      <c r="E91">
        <v>90</v>
      </c>
      <c r="F91" s="5">
        <v>42591</v>
      </c>
      <c r="G91" s="4">
        <f t="shared" si="3"/>
        <v>1349.58827272297</v>
      </c>
      <c r="H91" s="4">
        <f t="shared" si="4"/>
        <v>2516.2201361900811</v>
      </c>
      <c r="I91" s="4">
        <f t="shared" si="5"/>
        <v>501894.43896529335</v>
      </c>
    </row>
    <row r="92" spans="5:9">
      <c r="E92">
        <v>91</v>
      </c>
      <c r="F92" s="5">
        <v>42622</v>
      </c>
      <c r="G92" s="4">
        <f t="shared" si="3"/>
        <v>1356.3362140865845</v>
      </c>
      <c r="H92" s="4">
        <f t="shared" si="4"/>
        <v>2509.4721948264669</v>
      </c>
      <c r="I92" s="4">
        <f t="shared" si="5"/>
        <v>500538.10275120678</v>
      </c>
    </row>
    <row r="93" spans="5:9">
      <c r="E93">
        <v>92</v>
      </c>
      <c r="F93" s="5">
        <v>42652</v>
      </c>
      <c r="G93" s="4">
        <f t="shared" si="3"/>
        <v>1363.1178951570173</v>
      </c>
      <c r="H93" s="4">
        <f t="shared" si="4"/>
        <v>2502.6905137560339</v>
      </c>
      <c r="I93" s="4">
        <f t="shared" si="5"/>
        <v>499174.98485604976</v>
      </c>
    </row>
    <row r="94" spans="5:9">
      <c r="E94">
        <v>93</v>
      </c>
      <c r="F94" s="5">
        <v>42683</v>
      </c>
      <c r="G94" s="4">
        <f t="shared" si="3"/>
        <v>1369.9334846328027</v>
      </c>
      <c r="H94" s="4">
        <f t="shared" si="4"/>
        <v>2495.8749242802483</v>
      </c>
      <c r="I94" s="4">
        <f t="shared" si="5"/>
        <v>497805.05137141695</v>
      </c>
    </row>
    <row r="95" spans="5:9">
      <c r="E95">
        <v>94</v>
      </c>
      <c r="F95" s="5">
        <v>42713</v>
      </c>
      <c r="G95" s="4">
        <f t="shared" si="3"/>
        <v>1376.7831520559664</v>
      </c>
      <c r="H95" s="4">
        <f t="shared" si="4"/>
        <v>2489.025256857085</v>
      </c>
      <c r="I95" s="4">
        <f t="shared" si="5"/>
        <v>496428.26821936097</v>
      </c>
    </row>
    <row r="96" spans="5:9">
      <c r="E96">
        <v>95</v>
      </c>
      <c r="F96" s="5">
        <v>42744</v>
      </c>
      <c r="G96" s="4">
        <f t="shared" si="3"/>
        <v>1383.6670678162463</v>
      </c>
      <c r="H96" s="4">
        <f t="shared" si="4"/>
        <v>2482.1413410968048</v>
      </c>
      <c r="I96" s="4">
        <f t="shared" si="5"/>
        <v>495044.60115154472</v>
      </c>
    </row>
    <row r="97" spans="5:9">
      <c r="E97">
        <v>96</v>
      </c>
      <c r="F97" s="5">
        <v>42775</v>
      </c>
      <c r="G97" s="4">
        <f t="shared" si="3"/>
        <v>1390.5854031553276</v>
      </c>
      <c r="H97" s="4">
        <f t="shared" si="4"/>
        <v>2475.2230057577235</v>
      </c>
      <c r="I97" s="4">
        <f t="shared" si="5"/>
        <v>493654.01574838941</v>
      </c>
    </row>
    <row r="98" spans="5:9">
      <c r="E98">
        <v>97</v>
      </c>
      <c r="F98" s="5">
        <v>42803</v>
      </c>
      <c r="G98" s="4">
        <f t="shared" si="3"/>
        <v>1397.5383301711045</v>
      </c>
      <c r="H98" s="4">
        <f t="shared" si="4"/>
        <v>2468.2700787419467</v>
      </c>
      <c r="I98" s="4">
        <f t="shared" si="5"/>
        <v>492256.47741821833</v>
      </c>
    </row>
    <row r="99" spans="5:9">
      <c r="E99">
        <v>98</v>
      </c>
      <c r="F99" s="5">
        <v>42834</v>
      </c>
      <c r="G99" s="4">
        <f t="shared" si="3"/>
        <v>1404.5260218219598</v>
      </c>
      <c r="H99" s="4">
        <f t="shared" si="4"/>
        <v>2461.2823870910916</v>
      </c>
      <c r="I99" s="4">
        <f t="shared" si="5"/>
        <v>490851.95139639638</v>
      </c>
    </row>
    <row r="100" spans="5:9">
      <c r="E100">
        <v>99</v>
      </c>
      <c r="F100" s="5">
        <v>42864</v>
      </c>
      <c r="G100" s="4">
        <f t="shared" si="3"/>
        <v>1411.54865193107</v>
      </c>
      <c r="H100" s="4">
        <f t="shared" si="4"/>
        <v>2454.2597569819818</v>
      </c>
      <c r="I100" s="4">
        <f t="shared" si="5"/>
        <v>489440.40274446533</v>
      </c>
    </row>
    <row r="101" spans="5:9">
      <c r="E101">
        <v>100</v>
      </c>
      <c r="F101" s="5">
        <v>42895</v>
      </c>
      <c r="G101" s="4">
        <f t="shared" si="3"/>
        <v>1418.6063951907252</v>
      </c>
      <c r="H101" s="4">
        <f t="shared" si="4"/>
        <v>2447.2020137223262</v>
      </c>
      <c r="I101" s="4">
        <f t="shared" si="5"/>
        <v>488021.79634927463</v>
      </c>
    </row>
    <row r="102" spans="5:9">
      <c r="E102">
        <v>101</v>
      </c>
      <c r="F102" s="5">
        <v>42925</v>
      </c>
      <c r="G102" s="4">
        <f t="shared" si="3"/>
        <v>1425.6994271666788</v>
      </c>
      <c r="H102" s="4">
        <f t="shared" si="4"/>
        <v>2440.1089817463726</v>
      </c>
      <c r="I102" s="4">
        <f t="shared" si="5"/>
        <v>486596.09692210797</v>
      </c>
    </row>
    <row r="103" spans="5:9">
      <c r="E103">
        <v>102</v>
      </c>
      <c r="F103" s="5">
        <v>42956</v>
      </c>
      <c r="G103" s="4">
        <f t="shared" si="3"/>
        <v>1432.827924302512</v>
      </c>
      <c r="H103" s="4">
        <f t="shared" si="4"/>
        <v>2432.980484610539</v>
      </c>
      <c r="I103" s="4">
        <f t="shared" si="5"/>
        <v>485163.26899780548</v>
      </c>
    </row>
    <row r="104" spans="5:9">
      <c r="E104">
        <v>103</v>
      </c>
      <c r="F104" s="5">
        <v>42987</v>
      </c>
      <c r="G104" s="4">
        <f t="shared" si="3"/>
        <v>1439.9920639240247</v>
      </c>
      <c r="H104" s="4">
        <f t="shared" si="4"/>
        <v>2425.8163449890262</v>
      </c>
      <c r="I104" s="4">
        <f t="shared" si="5"/>
        <v>483723.27693388145</v>
      </c>
    </row>
    <row r="105" spans="5:9">
      <c r="E105">
        <v>104</v>
      </c>
      <c r="F105" s="5">
        <v>43017</v>
      </c>
      <c r="G105" s="4">
        <f t="shared" si="3"/>
        <v>1447.1920242436449</v>
      </c>
      <c r="H105" s="4">
        <f t="shared" si="4"/>
        <v>2418.6163846694067</v>
      </c>
      <c r="I105" s="4">
        <f t="shared" si="5"/>
        <v>482276.08490963781</v>
      </c>
    </row>
    <row r="106" spans="5:9">
      <c r="E106">
        <v>105</v>
      </c>
      <c r="F106" s="5">
        <v>43048</v>
      </c>
      <c r="G106" s="4">
        <f t="shared" si="3"/>
        <v>1454.4279843648631</v>
      </c>
      <c r="H106" s="4">
        <f t="shared" si="4"/>
        <v>2411.3804245481879</v>
      </c>
      <c r="I106" s="4">
        <f t="shared" si="5"/>
        <v>480821.65692527295</v>
      </c>
    </row>
    <row r="107" spans="5:9">
      <c r="E107">
        <v>106</v>
      </c>
      <c r="F107" s="5">
        <v>43078</v>
      </c>
      <c r="G107" s="4">
        <f t="shared" si="3"/>
        <v>1461.7001242866875</v>
      </c>
      <c r="H107" s="4">
        <f t="shared" si="4"/>
        <v>2404.1082846263639</v>
      </c>
      <c r="I107" s="4">
        <f t="shared" si="5"/>
        <v>479359.95680098626</v>
      </c>
    </row>
    <row r="108" spans="5:9">
      <c r="E108">
        <v>107</v>
      </c>
      <c r="F108" s="5">
        <v>43109</v>
      </c>
      <c r="G108" s="4">
        <f t="shared" si="3"/>
        <v>1469.008624908121</v>
      </c>
      <c r="H108" s="4">
        <f t="shared" si="4"/>
        <v>2396.7997840049306</v>
      </c>
      <c r="I108" s="4">
        <f t="shared" si="5"/>
        <v>477890.94817607815</v>
      </c>
    </row>
    <row r="109" spans="5:9">
      <c r="E109">
        <v>108</v>
      </c>
      <c r="F109" s="5">
        <v>43140</v>
      </c>
      <c r="G109" s="4">
        <f t="shared" si="3"/>
        <v>1476.3536680326613</v>
      </c>
      <c r="H109" s="4">
        <f t="shared" si="4"/>
        <v>2389.4547408803892</v>
      </c>
      <c r="I109" s="4">
        <f t="shared" si="5"/>
        <v>476414.59450804547</v>
      </c>
    </row>
    <row r="110" spans="5:9">
      <c r="E110">
        <v>109</v>
      </c>
      <c r="F110" s="5">
        <v>43168</v>
      </c>
      <c r="G110" s="4">
        <f t="shared" si="3"/>
        <v>1483.7354363728248</v>
      </c>
      <c r="H110" s="4">
        <f t="shared" si="4"/>
        <v>2382.0729725402266</v>
      </c>
      <c r="I110" s="4">
        <f t="shared" si="5"/>
        <v>474930.85907167266</v>
      </c>
    </row>
    <row r="111" spans="5:9">
      <c r="E111">
        <v>110</v>
      </c>
      <c r="F111" s="5">
        <v>43199</v>
      </c>
      <c r="G111" s="4">
        <f t="shared" si="3"/>
        <v>1491.1541135546888</v>
      </c>
      <c r="H111" s="4">
        <f t="shared" si="4"/>
        <v>2374.6542953583626</v>
      </c>
      <c r="I111" s="4">
        <f t="shared" si="5"/>
        <v>473439.70495811797</v>
      </c>
    </row>
    <row r="112" spans="5:9">
      <c r="E112">
        <v>111</v>
      </c>
      <c r="F112" s="5">
        <v>43229</v>
      </c>
      <c r="G112" s="4">
        <f t="shared" si="3"/>
        <v>1498.6098841224623</v>
      </c>
      <c r="H112" s="4">
        <f t="shared" si="4"/>
        <v>2367.1985247905895</v>
      </c>
      <c r="I112" s="4">
        <f t="shared" si="5"/>
        <v>471941.09507399553</v>
      </c>
    </row>
    <row r="113" spans="5:9">
      <c r="E113">
        <v>112</v>
      </c>
      <c r="F113" s="5">
        <v>43260</v>
      </c>
      <c r="G113" s="4">
        <f t="shared" si="3"/>
        <v>1506.1029335430744</v>
      </c>
      <c r="H113" s="4">
        <f t="shared" si="4"/>
        <v>2359.7054753699767</v>
      </c>
      <c r="I113" s="4">
        <f t="shared" si="5"/>
        <v>470434.99214045244</v>
      </c>
    </row>
    <row r="114" spans="5:9">
      <c r="E114">
        <v>113</v>
      </c>
      <c r="F114" s="5">
        <v>43290</v>
      </c>
      <c r="G114" s="4">
        <f t="shared" si="3"/>
        <v>1513.63344821079</v>
      </c>
      <c r="H114" s="4">
        <f t="shared" si="4"/>
        <v>2352.1749607022612</v>
      </c>
      <c r="I114" s="4">
        <f t="shared" si="5"/>
        <v>468921.35869224166</v>
      </c>
    </row>
    <row r="115" spans="5:9">
      <c r="E115">
        <v>114</v>
      </c>
      <c r="F115" s="5">
        <v>43321</v>
      </c>
      <c r="G115" s="4">
        <f t="shared" si="3"/>
        <v>1521.2016154518442</v>
      </c>
      <c r="H115" s="4">
        <f t="shared" si="4"/>
        <v>2344.606793461207</v>
      </c>
      <c r="I115" s="4">
        <f t="shared" si="5"/>
        <v>467400.15707678982</v>
      </c>
    </row>
    <row r="116" spans="5:9">
      <c r="E116">
        <v>115</v>
      </c>
      <c r="F116" s="5">
        <v>43352</v>
      </c>
      <c r="G116" s="4">
        <f t="shared" si="3"/>
        <v>1528.807623529103</v>
      </c>
      <c r="H116" s="4">
        <f t="shared" si="4"/>
        <v>2337.0007853839479</v>
      </c>
      <c r="I116" s="4">
        <f t="shared" si="5"/>
        <v>465871.34945326071</v>
      </c>
    </row>
    <row r="117" spans="5:9">
      <c r="E117">
        <v>116</v>
      </c>
      <c r="F117" s="5">
        <v>43382</v>
      </c>
      <c r="G117" s="4">
        <f t="shared" si="3"/>
        <v>1536.4516616467486</v>
      </c>
      <c r="H117" s="4">
        <f t="shared" si="4"/>
        <v>2329.3567472663026</v>
      </c>
      <c r="I117" s="4">
        <f t="shared" si="5"/>
        <v>464334.89779161394</v>
      </c>
    </row>
    <row r="118" spans="5:9">
      <c r="E118">
        <v>117</v>
      </c>
      <c r="F118" s="5">
        <v>43413</v>
      </c>
      <c r="G118" s="4">
        <f t="shared" si="3"/>
        <v>1544.1339199549825</v>
      </c>
      <c r="H118" s="4">
        <f t="shared" si="4"/>
        <v>2321.6744889580691</v>
      </c>
      <c r="I118" s="4">
        <f t="shared" si="5"/>
        <v>462790.76387165894</v>
      </c>
    </row>
    <row r="119" spans="5:9">
      <c r="E119">
        <v>118</v>
      </c>
      <c r="F119" s="5">
        <v>43443</v>
      </c>
      <c r="G119" s="4">
        <f t="shared" si="3"/>
        <v>1551.8545895547575</v>
      </c>
      <c r="H119" s="4">
        <f t="shared" si="4"/>
        <v>2313.9538193582939</v>
      </c>
      <c r="I119" s="4">
        <f t="shared" si="5"/>
        <v>461238.90928210417</v>
      </c>
    </row>
    <row r="120" spans="5:9">
      <c r="E120">
        <v>119</v>
      </c>
      <c r="F120" s="5">
        <v>43474</v>
      </c>
      <c r="G120" s="4">
        <f t="shared" si="3"/>
        <v>1559.6138625025312</v>
      </c>
      <c r="H120" s="4">
        <f t="shared" si="4"/>
        <v>2306.1945464105197</v>
      </c>
      <c r="I120" s="4">
        <f t="shared" si="5"/>
        <v>459679.29541960167</v>
      </c>
    </row>
    <row r="121" spans="5:9">
      <c r="E121">
        <v>120</v>
      </c>
      <c r="F121" s="5">
        <v>43505</v>
      </c>
      <c r="G121" s="4">
        <f t="shared" si="3"/>
        <v>1567.4119318150438</v>
      </c>
      <c r="H121" s="4">
        <f t="shared" si="4"/>
        <v>2298.3964770980078</v>
      </c>
      <c r="I121" s="4">
        <f t="shared" si="5"/>
        <v>458111.88348778663</v>
      </c>
    </row>
    <row r="122" spans="5:9">
      <c r="E122">
        <v>121</v>
      </c>
      <c r="F122" s="5">
        <v>43533</v>
      </c>
      <c r="G122" s="4">
        <f t="shared" si="3"/>
        <v>1575.2489914741191</v>
      </c>
      <c r="H122" s="4">
        <f t="shared" si="4"/>
        <v>2290.5594174389321</v>
      </c>
      <c r="I122" s="4">
        <f t="shared" si="5"/>
        <v>456536.63449631253</v>
      </c>
    </row>
    <row r="123" spans="5:9">
      <c r="E123">
        <v>122</v>
      </c>
      <c r="F123" s="5">
        <v>43564</v>
      </c>
      <c r="G123" s="4">
        <f t="shared" si="3"/>
        <v>1583.1252364314896</v>
      </c>
      <c r="H123" s="4">
        <f t="shared" si="4"/>
        <v>2282.683172481562</v>
      </c>
      <c r="I123" s="4">
        <f t="shared" si="5"/>
        <v>454953.50925988104</v>
      </c>
    </row>
    <row r="124" spans="5:9">
      <c r="E124">
        <v>123</v>
      </c>
      <c r="F124" s="5">
        <v>43594</v>
      </c>
      <c r="G124" s="4">
        <f t="shared" si="3"/>
        <v>1591.0408626136473</v>
      </c>
      <c r="H124" s="4">
        <f t="shared" si="4"/>
        <v>2274.7675462994043</v>
      </c>
      <c r="I124" s="4">
        <f t="shared" si="5"/>
        <v>453362.4683972674</v>
      </c>
    </row>
    <row r="125" spans="5:9">
      <c r="E125">
        <v>124</v>
      </c>
      <c r="F125" s="5">
        <v>43625</v>
      </c>
      <c r="G125" s="4">
        <f t="shared" si="3"/>
        <v>1598.9960669267152</v>
      </c>
      <c r="H125" s="4">
        <f t="shared" si="4"/>
        <v>2266.8123419863359</v>
      </c>
      <c r="I125" s="4">
        <f t="shared" si="5"/>
        <v>451763.47233034071</v>
      </c>
    </row>
    <row r="126" spans="5:9">
      <c r="E126">
        <v>125</v>
      </c>
      <c r="F126" s="5">
        <v>43655</v>
      </c>
      <c r="G126" s="4">
        <f t="shared" si="3"/>
        <v>1606.991047261349</v>
      </c>
      <c r="H126" s="4">
        <f t="shared" si="4"/>
        <v>2258.8173616517024</v>
      </c>
      <c r="I126" s="4">
        <f t="shared" si="5"/>
        <v>450156.48128307937</v>
      </c>
    </row>
    <row r="127" spans="5:9">
      <c r="E127">
        <v>126</v>
      </c>
      <c r="F127" s="5">
        <v>43686</v>
      </c>
      <c r="G127" s="4">
        <f t="shared" si="3"/>
        <v>1615.0260024976556</v>
      </c>
      <c r="H127" s="4">
        <f t="shared" si="4"/>
        <v>2250.7824064153956</v>
      </c>
      <c r="I127" s="4">
        <f t="shared" si="5"/>
        <v>448541.45528058172</v>
      </c>
    </row>
    <row r="128" spans="5:9">
      <c r="E128">
        <v>127</v>
      </c>
      <c r="F128" s="5">
        <v>43717</v>
      </c>
      <c r="G128" s="4">
        <f t="shared" si="3"/>
        <v>1623.1011325101438</v>
      </c>
      <c r="H128" s="4">
        <f t="shared" si="4"/>
        <v>2242.7072764029076</v>
      </c>
      <c r="I128" s="4">
        <f t="shared" si="5"/>
        <v>446918.35414807155</v>
      </c>
    </row>
    <row r="129" spans="5:9">
      <c r="E129">
        <v>128</v>
      </c>
      <c r="F129" s="5">
        <v>43747</v>
      </c>
      <c r="G129" s="4">
        <f t="shared" si="3"/>
        <v>1631.2166381726947</v>
      </c>
      <c r="H129" s="4">
        <f t="shared" si="4"/>
        <v>2234.5917707403564</v>
      </c>
      <c r="I129" s="4">
        <f t="shared" si="5"/>
        <v>445287.13750989886</v>
      </c>
    </row>
    <row r="130" spans="5:9">
      <c r="E130">
        <v>129</v>
      </c>
      <c r="F130" s="5">
        <v>43778</v>
      </c>
      <c r="G130" s="4">
        <f t="shared" ref="G130:G193" si="6">PPMT(Rate/12,E130,Years*12,-Loan)</f>
        <v>1639.3727213635582</v>
      </c>
      <c r="H130" s="4">
        <f t="shared" ref="H130:H193" si="7">IPMT(Rate/12,E130,Years*12,-Loan)</f>
        <v>2226.4356875494937</v>
      </c>
      <c r="I130" s="4">
        <f t="shared" si="5"/>
        <v>443647.76478853531</v>
      </c>
    </row>
    <row r="131" spans="5:9">
      <c r="E131">
        <v>130</v>
      </c>
      <c r="F131" s="5">
        <v>43808</v>
      </c>
      <c r="G131" s="4">
        <f t="shared" si="6"/>
        <v>1647.5695849703759</v>
      </c>
      <c r="H131" s="4">
        <f t="shared" si="7"/>
        <v>2218.2388239426759</v>
      </c>
      <c r="I131" s="4">
        <f t="shared" si="5"/>
        <v>442000.19520356494</v>
      </c>
    </row>
    <row r="132" spans="5:9">
      <c r="E132">
        <v>131</v>
      </c>
      <c r="F132" s="5">
        <v>43839</v>
      </c>
      <c r="G132" s="4">
        <f t="shared" si="6"/>
        <v>1655.8074328952277</v>
      </c>
      <c r="H132" s="4">
        <f t="shared" si="7"/>
        <v>2210.0009760178236</v>
      </c>
      <c r="I132" s="4">
        <f t="shared" si="5"/>
        <v>440344.38777066971</v>
      </c>
    </row>
    <row r="133" spans="5:9">
      <c r="E133">
        <v>132</v>
      </c>
      <c r="F133" s="5">
        <v>43870</v>
      </c>
      <c r="G133" s="4">
        <f t="shared" si="6"/>
        <v>1664.0864700597042</v>
      </c>
      <c r="H133" s="4">
        <f t="shared" si="7"/>
        <v>2201.7219388533476</v>
      </c>
      <c r="I133" s="4">
        <f t="shared" ref="I133:I196" si="8">I132-G133</f>
        <v>438680.30130061001</v>
      </c>
    </row>
    <row r="134" spans="5:9">
      <c r="E134">
        <v>133</v>
      </c>
      <c r="F134" s="5">
        <v>43899</v>
      </c>
      <c r="G134" s="4">
        <f t="shared" si="6"/>
        <v>1672.4069024100024</v>
      </c>
      <c r="H134" s="4">
        <f t="shared" si="7"/>
        <v>2193.4015065030494</v>
      </c>
      <c r="I134" s="4">
        <f t="shared" si="8"/>
        <v>437007.89439820003</v>
      </c>
    </row>
    <row r="135" spans="5:9">
      <c r="E135">
        <v>134</v>
      </c>
      <c r="F135" s="5">
        <v>43930</v>
      </c>
      <c r="G135" s="4">
        <f t="shared" si="6"/>
        <v>1680.7689369220525</v>
      </c>
      <c r="H135" s="4">
        <f t="shared" si="7"/>
        <v>2185.0394719909991</v>
      </c>
      <c r="I135" s="4">
        <f t="shared" si="8"/>
        <v>435327.12546127796</v>
      </c>
    </row>
    <row r="136" spans="5:9">
      <c r="E136">
        <v>135</v>
      </c>
      <c r="F136" s="5">
        <v>43960</v>
      </c>
      <c r="G136" s="4">
        <f t="shared" si="6"/>
        <v>1689.1727816066627</v>
      </c>
      <c r="H136" s="4">
        <f t="shared" si="7"/>
        <v>2176.6356273063889</v>
      </c>
      <c r="I136" s="4">
        <f t="shared" si="8"/>
        <v>433637.95267967129</v>
      </c>
    </row>
    <row r="137" spans="5:9">
      <c r="E137">
        <v>136</v>
      </c>
      <c r="F137" s="5">
        <v>43991</v>
      </c>
      <c r="G137" s="4">
        <f t="shared" si="6"/>
        <v>1697.618645514696</v>
      </c>
      <c r="H137" s="4">
        <f t="shared" si="7"/>
        <v>2168.1897633983554</v>
      </c>
      <c r="I137" s="4">
        <f t="shared" si="8"/>
        <v>431940.33403415658</v>
      </c>
    </row>
    <row r="138" spans="5:9">
      <c r="E138">
        <v>137</v>
      </c>
      <c r="F138" s="5">
        <v>44021</v>
      </c>
      <c r="G138" s="4">
        <f t="shared" si="6"/>
        <v>1706.1067387422695</v>
      </c>
      <c r="H138" s="4">
        <f t="shared" si="7"/>
        <v>2159.7016701707821</v>
      </c>
      <c r="I138" s="4">
        <f t="shared" si="8"/>
        <v>430234.22729541431</v>
      </c>
    </row>
    <row r="139" spans="5:9">
      <c r="E139">
        <v>138</v>
      </c>
      <c r="F139" s="5">
        <v>44052</v>
      </c>
      <c r="G139" s="4">
        <f t="shared" si="6"/>
        <v>1714.6372724359808</v>
      </c>
      <c r="H139" s="4">
        <f t="shared" si="7"/>
        <v>2151.1711364770699</v>
      </c>
      <c r="I139" s="4">
        <f t="shared" si="8"/>
        <v>428519.59002297831</v>
      </c>
    </row>
    <row r="140" spans="5:9">
      <c r="E140">
        <v>139</v>
      </c>
      <c r="F140" s="5">
        <v>44083</v>
      </c>
      <c r="G140" s="4">
        <f t="shared" si="6"/>
        <v>1723.2104587981605</v>
      </c>
      <c r="H140" s="4">
        <f t="shared" si="7"/>
        <v>2142.5979501148909</v>
      </c>
      <c r="I140" s="4">
        <f t="shared" si="8"/>
        <v>426796.37956418016</v>
      </c>
    </row>
    <row r="141" spans="5:9">
      <c r="E141">
        <v>140</v>
      </c>
      <c r="F141" s="5">
        <v>44113</v>
      </c>
      <c r="G141" s="4">
        <f t="shared" si="6"/>
        <v>1731.8265110921513</v>
      </c>
      <c r="H141" s="4">
        <f t="shared" si="7"/>
        <v>2133.9818978209</v>
      </c>
      <c r="I141" s="4">
        <f t="shared" si="8"/>
        <v>425064.55305308802</v>
      </c>
    </row>
    <row r="142" spans="5:9">
      <c r="E142">
        <v>141</v>
      </c>
      <c r="F142" s="5">
        <v>44144</v>
      </c>
      <c r="G142" s="4">
        <f t="shared" si="6"/>
        <v>1740.4856436476123</v>
      </c>
      <c r="H142" s="4">
        <f t="shared" si="7"/>
        <v>2125.3227652654386</v>
      </c>
      <c r="I142" s="4">
        <f t="shared" si="8"/>
        <v>423324.06740944041</v>
      </c>
    </row>
    <row r="143" spans="5:9">
      <c r="E143">
        <v>142</v>
      </c>
      <c r="F143" s="5">
        <v>44174</v>
      </c>
      <c r="G143" s="4">
        <f t="shared" si="6"/>
        <v>1749.1880718658504</v>
      </c>
      <c r="H143" s="4">
        <f t="shared" si="7"/>
        <v>2116.6203370472008</v>
      </c>
      <c r="I143" s="4">
        <f t="shared" si="8"/>
        <v>421574.87933757459</v>
      </c>
    </row>
    <row r="144" spans="5:9">
      <c r="E144">
        <v>143</v>
      </c>
      <c r="F144" s="5">
        <v>44205</v>
      </c>
      <c r="G144" s="4">
        <f t="shared" si="6"/>
        <v>1757.9340122251797</v>
      </c>
      <c r="H144" s="4">
        <f t="shared" si="7"/>
        <v>2107.8743966878719</v>
      </c>
      <c r="I144" s="4">
        <f t="shared" si="8"/>
        <v>419816.9453253494</v>
      </c>
    </row>
    <row r="145" spans="5:9">
      <c r="E145">
        <v>144</v>
      </c>
      <c r="F145" s="5">
        <v>44236</v>
      </c>
      <c r="G145" s="4">
        <f t="shared" si="6"/>
        <v>1766.7236822863053</v>
      </c>
      <c r="H145" s="4">
        <f t="shared" si="7"/>
        <v>2099.084726626746</v>
      </c>
      <c r="I145" s="4">
        <f t="shared" si="8"/>
        <v>418050.22164306307</v>
      </c>
    </row>
    <row r="146" spans="5:9">
      <c r="E146">
        <v>145</v>
      </c>
      <c r="F146" s="5">
        <v>44264</v>
      </c>
      <c r="G146" s="4">
        <f t="shared" si="6"/>
        <v>1775.5573006977372</v>
      </c>
      <c r="H146" s="4">
        <f t="shared" si="7"/>
        <v>2090.2511082153142</v>
      </c>
      <c r="I146" s="4">
        <f t="shared" si="8"/>
        <v>416274.66434236534</v>
      </c>
    </row>
    <row r="147" spans="5:9">
      <c r="E147">
        <v>146</v>
      </c>
      <c r="F147" s="5">
        <v>44295</v>
      </c>
      <c r="G147" s="4">
        <f t="shared" si="6"/>
        <v>1784.4350872012258</v>
      </c>
      <c r="H147" s="4">
        <f t="shared" si="7"/>
        <v>2081.3733217118256</v>
      </c>
      <c r="I147" s="4">
        <f t="shared" si="8"/>
        <v>414490.2292551641</v>
      </c>
    </row>
    <row r="148" spans="5:9">
      <c r="E148">
        <v>147</v>
      </c>
      <c r="F148" s="5">
        <v>44325</v>
      </c>
      <c r="G148" s="4">
        <f t="shared" si="6"/>
        <v>1793.357262637232</v>
      </c>
      <c r="H148" s="4">
        <f t="shared" si="7"/>
        <v>2072.4511462758192</v>
      </c>
      <c r="I148" s="4">
        <f t="shared" si="8"/>
        <v>412696.87199252687</v>
      </c>
    </row>
    <row r="149" spans="5:9">
      <c r="E149">
        <v>148</v>
      </c>
      <c r="F149" s="5">
        <v>44356</v>
      </c>
      <c r="G149" s="4">
        <f t="shared" si="6"/>
        <v>1802.324048950418</v>
      </c>
      <c r="H149" s="4">
        <f t="shared" si="7"/>
        <v>2063.4843599626333</v>
      </c>
      <c r="I149" s="4">
        <f t="shared" si="8"/>
        <v>410894.54794357647</v>
      </c>
    </row>
    <row r="150" spans="5:9">
      <c r="E150">
        <v>149</v>
      </c>
      <c r="F150" s="5">
        <v>44386</v>
      </c>
      <c r="G150" s="4">
        <f t="shared" si="6"/>
        <v>1811.3356691951701</v>
      </c>
      <c r="H150" s="4">
        <f t="shared" si="7"/>
        <v>2054.4727397178813</v>
      </c>
      <c r="I150" s="4">
        <f t="shared" si="8"/>
        <v>409083.21227438131</v>
      </c>
    </row>
    <row r="151" spans="5:9">
      <c r="E151">
        <v>150</v>
      </c>
      <c r="F151" s="5">
        <v>44417</v>
      </c>
      <c r="G151" s="4">
        <f t="shared" si="6"/>
        <v>1820.3923475411461</v>
      </c>
      <c r="H151" s="4">
        <f t="shared" si="7"/>
        <v>2045.4160613719052</v>
      </c>
      <c r="I151" s="4">
        <f t="shared" si="8"/>
        <v>407262.81992684014</v>
      </c>
    </row>
    <row r="152" spans="5:9">
      <c r="E152">
        <v>151</v>
      </c>
      <c r="F152" s="5">
        <v>44448</v>
      </c>
      <c r="G152" s="4">
        <f t="shared" si="6"/>
        <v>1829.4943092788517</v>
      </c>
      <c r="H152" s="4">
        <f t="shared" si="7"/>
        <v>2036.3140996341999</v>
      </c>
      <c r="I152" s="4">
        <f t="shared" si="8"/>
        <v>405433.32561756129</v>
      </c>
    </row>
    <row r="153" spans="5:9">
      <c r="E153">
        <v>152</v>
      </c>
      <c r="F153" s="5">
        <v>44478</v>
      </c>
      <c r="G153" s="4">
        <f t="shared" si="6"/>
        <v>1838.6417808252461</v>
      </c>
      <c r="H153" s="4">
        <f t="shared" si="7"/>
        <v>2027.1666280878053</v>
      </c>
      <c r="I153" s="4">
        <f t="shared" si="8"/>
        <v>403594.68383673602</v>
      </c>
    </row>
    <row r="154" spans="5:9">
      <c r="E154">
        <v>153</v>
      </c>
      <c r="F154" s="5">
        <v>44509</v>
      </c>
      <c r="G154" s="4">
        <f t="shared" si="6"/>
        <v>1847.8349897293724</v>
      </c>
      <c r="H154" s="4">
        <f t="shared" si="7"/>
        <v>2017.973419183679</v>
      </c>
      <c r="I154" s="4">
        <f t="shared" si="8"/>
        <v>401746.84884700662</v>
      </c>
    </row>
    <row r="155" spans="5:9">
      <c r="E155">
        <v>154</v>
      </c>
      <c r="F155" s="5">
        <v>44539</v>
      </c>
      <c r="G155" s="4">
        <f t="shared" si="6"/>
        <v>1857.0741646780191</v>
      </c>
      <c r="H155" s="4">
        <f t="shared" si="7"/>
        <v>2008.7342442350323</v>
      </c>
      <c r="I155" s="4">
        <f t="shared" si="8"/>
        <v>399889.77468232863</v>
      </c>
    </row>
    <row r="156" spans="5:9">
      <c r="E156">
        <v>155</v>
      </c>
      <c r="F156" s="5">
        <v>44570</v>
      </c>
      <c r="G156" s="4">
        <f t="shared" si="6"/>
        <v>1866.3595355014093</v>
      </c>
      <c r="H156" s="4">
        <f t="shared" si="7"/>
        <v>1999.4488734116417</v>
      </c>
      <c r="I156" s="4">
        <f t="shared" si="8"/>
        <v>398023.41514682723</v>
      </c>
    </row>
    <row r="157" spans="5:9">
      <c r="E157">
        <v>156</v>
      </c>
      <c r="F157" s="5">
        <v>44601</v>
      </c>
      <c r="G157" s="4">
        <f t="shared" si="6"/>
        <v>1875.691333178916</v>
      </c>
      <c r="H157" s="4">
        <f t="shared" si="7"/>
        <v>1990.1170757341354</v>
      </c>
      <c r="I157" s="4">
        <f t="shared" si="8"/>
        <v>396147.72381364834</v>
      </c>
    </row>
    <row r="158" spans="5:9">
      <c r="E158">
        <v>157</v>
      </c>
      <c r="F158" s="5">
        <v>44629</v>
      </c>
      <c r="G158" s="4">
        <f t="shared" si="6"/>
        <v>1885.0697898448107</v>
      </c>
      <c r="H158" s="4">
        <f t="shared" si="7"/>
        <v>1980.7386190682405</v>
      </c>
      <c r="I158" s="4">
        <f t="shared" si="8"/>
        <v>394262.65402380354</v>
      </c>
    </row>
    <row r="159" spans="5:9">
      <c r="E159">
        <v>158</v>
      </c>
      <c r="F159" s="5">
        <v>44660</v>
      </c>
      <c r="G159" s="4">
        <f t="shared" si="6"/>
        <v>1894.4951387940348</v>
      </c>
      <c r="H159" s="4">
        <f t="shared" si="7"/>
        <v>1971.3132701190166</v>
      </c>
      <c r="I159" s="4">
        <f t="shared" si="8"/>
        <v>392368.15888500953</v>
      </c>
    </row>
    <row r="160" spans="5:9">
      <c r="E160">
        <v>159</v>
      </c>
      <c r="F160" s="5">
        <v>44690</v>
      </c>
      <c r="G160" s="4">
        <f t="shared" si="6"/>
        <v>1903.967614488005</v>
      </c>
      <c r="H160" s="4">
        <f t="shared" si="7"/>
        <v>1961.8407944250466</v>
      </c>
      <c r="I160" s="4">
        <f t="shared" si="8"/>
        <v>390464.19127052155</v>
      </c>
    </row>
    <row r="161" spans="5:9">
      <c r="E161">
        <v>160</v>
      </c>
      <c r="F161" s="5">
        <v>44721</v>
      </c>
      <c r="G161" s="4">
        <f t="shared" si="6"/>
        <v>1913.487452560445</v>
      </c>
      <c r="H161" s="4">
        <f t="shared" si="7"/>
        <v>1952.3209563526063</v>
      </c>
      <c r="I161" s="4">
        <f t="shared" si="8"/>
        <v>388550.7038179611</v>
      </c>
    </row>
    <row r="162" spans="5:9">
      <c r="E162">
        <v>161</v>
      </c>
      <c r="F162" s="5">
        <v>44751</v>
      </c>
      <c r="G162" s="4">
        <f t="shared" si="6"/>
        <v>1923.0548898232473</v>
      </c>
      <c r="H162" s="4">
        <f t="shared" si="7"/>
        <v>1942.7535190898041</v>
      </c>
      <c r="I162" s="4">
        <f t="shared" si="8"/>
        <v>386627.64892813785</v>
      </c>
    </row>
    <row r="163" spans="5:9">
      <c r="E163">
        <v>162</v>
      </c>
      <c r="F163" s="5">
        <v>44782</v>
      </c>
      <c r="G163" s="4">
        <f t="shared" si="6"/>
        <v>1932.6701642723635</v>
      </c>
      <c r="H163" s="4">
        <f t="shared" si="7"/>
        <v>1933.1382446406878</v>
      </c>
      <c r="I163" s="4">
        <f t="shared" si="8"/>
        <v>384694.97876386548</v>
      </c>
    </row>
    <row r="164" spans="5:9">
      <c r="E164">
        <v>163</v>
      </c>
      <c r="F164" s="5">
        <v>44813</v>
      </c>
      <c r="G164" s="4">
        <f t="shared" si="6"/>
        <v>1942.3335150937253</v>
      </c>
      <c r="H164" s="4">
        <f t="shared" si="7"/>
        <v>1923.4748938193256</v>
      </c>
      <c r="I164" s="4">
        <f t="shared" si="8"/>
        <v>382752.64524877176</v>
      </c>
    </row>
    <row r="165" spans="5:9">
      <c r="E165">
        <v>164</v>
      </c>
      <c r="F165" s="5">
        <v>44843</v>
      </c>
      <c r="G165" s="4">
        <f t="shared" si="6"/>
        <v>1952.045182669194</v>
      </c>
      <c r="H165" s="4">
        <f t="shared" si="7"/>
        <v>1913.7632262438572</v>
      </c>
      <c r="I165" s="4">
        <f t="shared" si="8"/>
        <v>380800.60006610258</v>
      </c>
    </row>
    <row r="166" spans="5:9">
      <c r="E166">
        <v>165</v>
      </c>
      <c r="F166" s="5">
        <v>44874</v>
      </c>
      <c r="G166" s="4">
        <f t="shared" si="6"/>
        <v>1961.8054085825402</v>
      </c>
      <c r="H166" s="4">
        <f t="shared" si="7"/>
        <v>1904.003000330511</v>
      </c>
      <c r="I166" s="4">
        <f t="shared" si="8"/>
        <v>378838.79465752002</v>
      </c>
    </row>
    <row r="167" spans="5:9">
      <c r="E167">
        <v>166</v>
      </c>
      <c r="F167" s="5">
        <v>44904</v>
      </c>
      <c r="G167" s="4">
        <f t="shared" si="6"/>
        <v>1971.6144356254526</v>
      </c>
      <c r="H167" s="4">
        <f t="shared" si="7"/>
        <v>1894.1939732875987</v>
      </c>
      <c r="I167" s="4">
        <f t="shared" si="8"/>
        <v>376867.18022189458</v>
      </c>
    </row>
    <row r="168" spans="5:9">
      <c r="E168">
        <v>167</v>
      </c>
      <c r="F168" s="5">
        <v>44935</v>
      </c>
      <c r="G168" s="4">
        <f t="shared" si="6"/>
        <v>1981.4725078035801</v>
      </c>
      <c r="H168" s="4">
        <f t="shared" si="7"/>
        <v>1884.3359011094715</v>
      </c>
      <c r="I168" s="4">
        <f t="shared" si="8"/>
        <v>374885.707714091</v>
      </c>
    </row>
    <row r="169" spans="5:9">
      <c r="E169">
        <v>168</v>
      </c>
      <c r="F169" s="5">
        <v>44966</v>
      </c>
      <c r="G169" s="4">
        <f t="shared" si="6"/>
        <v>1991.3798703425978</v>
      </c>
      <c r="H169" s="4">
        <f t="shared" si="7"/>
        <v>1874.4285385704536</v>
      </c>
      <c r="I169" s="4">
        <f t="shared" si="8"/>
        <v>372894.32784374838</v>
      </c>
    </row>
    <row r="170" spans="5:9">
      <c r="E170">
        <v>169</v>
      </c>
      <c r="F170" s="5">
        <v>44994</v>
      </c>
      <c r="G170" s="4">
        <f t="shared" si="6"/>
        <v>2001.3367696943105</v>
      </c>
      <c r="H170" s="4">
        <f t="shared" si="7"/>
        <v>1864.4716392187404</v>
      </c>
      <c r="I170" s="4">
        <f t="shared" si="8"/>
        <v>370892.99107405409</v>
      </c>
    </row>
    <row r="171" spans="5:9">
      <c r="E171">
        <v>170</v>
      </c>
      <c r="F171" s="5">
        <v>45025</v>
      </c>
      <c r="G171" s="4">
        <f t="shared" si="6"/>
        <v>2011.3434535427823</v>
      </c>
      <c r="H171" s="4">
        <f t="shared" si="7"/>
        <v>1854.4649553702691</v>
      </c>
      <c r="I171" s="4">
        <f t="shared" si="8"/>
        <v>368881.6476205113</v>
      </c>
    </row>
    <row r="172" spans="5:9">
      <c r="E172">
        <v>171</v>
      </c>
      <c r="F172" s="5">
        <v>45055</v>
      </c>
      <c r="G172" s="4">
        <f t="shared" si="6"/>
        <v>2021.4001708104963</v>
      </c>
      <c r="H172" s="4">
        <f t="shared" si="7"/>
        <v>1844.4082381025551</v>
      </c>
      <c r="I172" s="4">
        <f t="shared" si="8"/>
        <v>366860.24744970078</v>
      </c>
    </row>
    <row r="173" spans="5:9">
      <c r="E173">
        <v>172</v>
      </c>
      <c r="F173" s="5">
        <v>45086</v>
      </c>
      <c r="G173" s="4">
        <f t="shared" si="6"/>
        <v>2031.5071716645487</v>
      </c>
      <c r="H173" s="4">
        <f t="shared" si="7"/>
        <v>1834.3012372485025</v>
      </c>
      <c r="I173" s="4">
        <f t="shared" si="8"/>
        <v>364828.74027803622</v>
      </c>
    </row>
    <row r="174" spans="5:9">
      <c r="E174">
        <v>173</v>
      </c>
      <c r="F174" s="5">
        <v>45116</v>
      </c>
      <c r="G174" s="4">
        <f t="shared" si="6"/>
        <v>2041.6647075228716</v>
      </c>
      <c r="H174" s="4">
        <f t="shared" si="7"/>
        <v>1824.1437013901796</v>
      </c>
      <c r="I174" s="4">
        <f t="shared" si="8"/>
        <v>362787.07557051332</v>
      </c>
    </row>
    <row r="175" spans="5:9">
      <c r="E175">
        <v>174</v>
      </c>
      <c r="F175" s="5">
        <v>45147</v>
      </c>
      <c r="G175" s="4">
        <f t="shared" si="6"/>
        <v>2051.873031060486</v>
      </c>
      <c r="H175" s="4">
        <f t="shared" si="7"/>
        <v>1813.9353778525651</v>
      </c>
      <c r="I175" s="4">
        <f t="shared" si="8"/>
        <v>360735.20253945282</v>
      </c>
    </row>
    <row r="176" spans="5:9">
      <c r="E176">
        <v>175</v>
      </c>
      <c r="F176" s="5">
        <v>45178</v>
      </c>
      <c r="G176" s="4">
        <f t="shared" si="6"/>
        <v>2062.1323962157885</v>
      </c>
      <c r="H176" s="4">
        <f t="shared" si="7"/>
        <v>1803.6760126972629</v>
      </c>
      <c r="I176" s="4">
        <f t="shared" si="8"/>
        <v>358673.07014323701</v>
      </c>
    </row>
    <row r="177" spans="5:9">
      <c r="E177">
        <v>176</v>
      </c>
      <c r="F177" s="5">
        <v>45208</v>
      </c>
      <c r="G177" s="4">
        <f t="shared" si="6"/>
        <v>2072.4430581968672</v>
      </c>
      <c r="H177" s="4">
        <f t="shared" si="7"/>
        <v>1793.3653507161839</v>
      </c>
      <c r="I177" s="4">
        <f t="shared" si="8"/>
        <v>356600.62708504015</v>
      </c>
    </row>
    <row r="178" spans="5:9">
      <c r="E178">
        <v>177</v>
      </c>
      <c r="F178" s="5">
        <v>45239</v>
      </c>
      <c r="G178" s="4">
        <f t="shared" si="6"/>
        <v>2082.8052734878515</v>
      </c>
      <c r="H178" s="4">
        <f t="shared" si="7"/>
        <v>1783.0031354251996</v>
      </c>
      <c r="I178" s="4">
        <f t="shared" si="8"/>
        <v>354517.82181155228</v>
      </c>
    </row>
    <row r="179" spans="5:9">
      <c r="E179">
        <v>178</v>
      </c>
      <c r="F179" s="5">
        <v>45269</v>
      </c>
      <c r="G179" s="4">
        <f t="shared" si="6"/>
        <v>2093.219299855291</v>
      </c>
      <c r="H179" s="4">
        <f t="shared" si="7"/>
        <v>1772.5891090577602</v>
      </c>
      <c r="I179" s="4">
        <f t="shared" si="8"/>
        <v>352424.60251169698</v>
      </c>
    </row>
    <row r="180" spans="5:9">
      <c r="E180">
        <v>179</v>
      </c>
      <c r="F180" s="5">
        <v>45300</v>
      </c>
      <c r="G180" s="4">
        <f t="shared" si="6"/>
        <v>2103.6853963545673</v>
      </c>
      <c r="H180" s="4">
        <f t="shared" si="7"/>
        <v>1762.1230125584841</v>
      </c>
      <c r="I180" s="4">
        <f t="shared" si="8"/>
        <v>350320.9171153424</v>
      </c>
    </row>
    <row r="181" spans="5:9">
      <c r="E181">
        <v>180</v>
      </c>
      <c r="F181" s="5">
        <v>45331</v>
      </c>
      <c r="G181" s="4">
        <f t="shared" si="6"/>
        <v>2114.2038233363401</v>
      </c>
      <c r="H181" s="4">
        <f t="shared" si="7"/>
        <v>1751.6045855767115</v>
      </c>
      <c r="I181" s="4">
        <f t="shared" si="8"/>
        <v>348206.71329200605</v>
      </c>
    </row>
    <row r="182" spans="5:9">
      <c r="E182">
        <v>181</v>
      </c>
      <c r="F182" s="5">
        <v>45360</v>
      </c>
      <c r="G182" s="4">
        <f t="shared" si="6"/>
        <v>2124.7748424530214</v>
      </c>
      <c r="H182" s="4">
        <f t="shared" si="7"/>
        <v>1741.0335664600298</v>
      </c>
      <c r="I182" s="4">
        <f t="shared" si="8"/>
        <v>346081.93844955304</v>
      </c>
    </row>
    <row r="183" spans="5:9">
      <c r="E183">
        <v>182</v>
      </c>
      <c r="F183" s="5">
        <v>45391</v>
      </c>
      <c r="G183" s="4">
        <f t="shared" si="6"/>
        <v>2135.3987166652869</v>
      </c>
      <c r="H183" s="4">
        <f t="shared" si="7"/>
        <v>1730.4096922477647</v>
      </c>
      <c r="I183" s="4">
        <f t="shared" si="8"/>
        <v>343946.53973288776</v>
      </c>
    </row>
    <row r="184" spans="5:9">
      <c r="E184">
        <v>183</v>
      </c>
      <c r="F184" s="5">
        <v>45421</v>
      </c>
      <c r="G184" s="4">
        <f t="shared" si="6"/>
        <v>2146.0757102486136</v>
      </c>
      <c r="H184" s="4">
        <f t="shared" si="7"/>
        <v>1719.732698664438</v>
      </c>
      <c r="I184" s="4">
        <f t="shared" si="8"/>
        <v>341800.46402263915</v>
      </c>
    </row>
    <row r="185" spans="5:9">
      <c r="E185">
        <v>184</v>
      </c>
      <c r="F185" s="5">
        <v>45452</v>
      </c>
      <c r="G185" s="4">
        <f t="shared" si="6"/>
        <v>2156.8060887998563</v>
      </c>
      <c r="H185" s="4">
        <f t="shared" si="7"/>
        <v>1709.0023201131949</v>
      </c>
      <c r="I185" s="4">
        <f t="shared" si="8"/>
        <v>339643.65793383931</v>
      </c>
    </row>
    <row r="186" spans="5:9">
      <c r="E186">
        <v>185</v>
      </c>
      <c r="F186" s="5">
        <v>45482</v>
      </c>
      <c r="G186" s="4">
        <f t="shared" si="6"/>
        <v>2167.5901192438555</v>
      </c>
      <c r="H186" s="4">
        <f t="shared" si="7"/>
        <v>1698.2182896691959</v>
      </c>
      <c r="I186" s="4">
        <f t="shared" si="8"/>
        <v>337476.06781459547</v>
      </c>
    </row>
    <row r="187" spans="5:9">
      <c r="E187">
        <v>186</v>
      </c>
      <c r="F187" s="5">
        <v>45513</v>
      </c>
      <c r="G187" s="4">
        <f t="shared" si="6"/>
        <v>2178.4280698400753</v>
      </c>
      <c r="H187" s="4">
        <f t="shared" si="7"/>
        <v>1687.3803390729763</v>
      </c>
      <c r="I187" s="4">
        <f t="shared" si="8"/>
        <v>335297.6397447554</v>
      </c>
    </row>
    <row r="188" spans="5:9">
      <c r="E188">
        <v>187</v>
      </c>
      <c r="F188" s="5">
        <v>45544</v>
      </c>
      <c r="G188" s="4">
        <f t="shared" si="6"/>
        <v>2189.3202101892753</v>
      </c>
      <c r="H188" s="4">
        <f t="shared" si="7"/>
        <v>1676.4881987237759</v>
      </c>
      <c r="I188" s="4">
        <f t="shared" si="8"/>
        <v>333108.31953456614</v>
      </c>
    </row>
    <row r="189" spans="5:9">
      <c r="E189">
        <v>188</v>
      </c>
      <c r="F189" s="5">
        <v>45574</v>
      </c>
      <c r="G189" s="4">
        <f t="shared" si="6"/>
        <v>2200.2668112402221</v>
      </c>
      <c r="H189" s="4">
        <f t="shared" si="7"/>
        <v>1665.5415976728295</v>
      </c>
      <c r="I189" s="4">
        <f t="shared" si="8"/>
        <v>330908.05272332591</v>
      </c>
    </row>
    <row r="190" spans="5:9">
      <c r="E190">
        <v>189</v>
      </c>
      <c r="F190" s="5">
        <v>45605</v>
      </c>
      <c r="G190" s="4">
        <f t="shared" si="6"/>
        <v>2211.2681452964234</v>
      </c>
      <c r="H190" s="4">
        <f t="shared" si="7"/>
        <v>1654.5402636166282</v>
      </c>
      <c r="I190" s="4">
        <f t="shared" si="8"/>
        <v>328696.78457802947</v>
      </c>
    </row>
    <row r="191" spans="5:9">
      <c r="E191">
        <v>190</v>
      </c>
      <c r="F191" s="5">
        <v>45635</v>
      </c>
      <c r="G191" s="4">
        <f t="shared" si="6"/>
        <v>2222.3244860229051</v>
      </c>
      <c r="H191" s="4">
        <f t="shared" si="7"/>
        <v>1643.4839228901462</v>
      </c>
      <c r="I191" s="4">
        <f t="shared" si="8"/>
        <v>326474.46009200654</v>
      </c>
    </row>
    <row r="192" spans="5:9">
      <c r="E192">
        <v>191</v>
      </c>
      <c r="F192" s="5">
        <v>45666</v>
      </c>
      <c r="G192" s="4">
        <f t="shared" si="6"/>
        <v>2233.4361084530196</v>
      </c>
      <c r="H192" s="4">
        <f t="shared" si="7"/>
        <v>1632.372300460032</v>
      </c>
      <c r="I192" s="4">
        <f t="shared" si="8"/>
        <v>324241.02398355352</v>
      </c>
    </row>
    <row r="193" spans="5:9">
      <c r="E193">
        <v>192</v>
      </c>
      <c r="F193" s="5">
        <v>45697</v>
      </c>
      <c r="G193" s="4">
        <f t="shared" si="6"/>
        <v>2244.6032889952844</v>
      </c>
      <c r="H193" s="4">
        <f t="shared" si="7"/>
        <v>1621.2051199177668</v>
      </c>
      <c r="I193" s="4">
        <f t="shared" si="8"/>
        <v>321996.42069455824</v>
      </c>
    </row>
    <row r="194" spans="5:9">
      <c r="E194">
        <v>193</v>
      </c>
      <c r="F194" s="5">
        <v>45725</v>
      </c>
      <c r="G194" s="4">
        <f t="shared" ref="G194:G257" si="9">PPMT(Rate/12,E194,Years*12,-Loan)</f>
        <v>2255.826305440261</v>
      </c>
      <c r="H194" s="4">
        <f t="shared" ref="H194:H257" si="10">IPMT(Rate/12,E194,Years*12,-Loan)</f>
        <v>1609.9821034727904</v>
      </c>
      <c r="I194" s="4">
        <f t="shared" si="8"/>
        <v>319740.59438911796</v>
      </c>
    </row>
    <row r="195" spans="5:9">
      <c r="E195">
        <v>194</v>
      </c>
      <c r="F195" s="5">
        <v>45756</v>
      </c>
      <c r="G195" s="4">
        <f t="shared" si="9"/>
        <v>2267.1054369674625</v>
      </c>
      <c r="H195" s="4">
        <f t="shared" si="10"/>
        <v>1598.7029719455891</v>
      </c>
      <c r="I195" s="4">
        <f t="shared" si="8"/>
        <v>317473.48895215051</v>
      </c>
    </row>
    <row r="196" spans="5:9">
      <c r="E196">
        <v>195</v>
      </c>
      <c r="F196" s="5">
        <v>45786</v>
      </c>
      <c r="G196" s="4">
        <f t="shared" si="9"/>
        <v>2278.4409641522998</v>
      </c>
      <c r="H196" s="4">
        <f t="shared" si="10"/>
        <v>1587.3674447607518</v>
      </c>
      <c r="I196" s="4">
        <f t="shared" si="8"/>
        <v>315195.04798799823</v>
      </c>
    </row>
    <row r="197" spans="5:9">
      <c r="E197">
        <v>196</v>
      </c>
      <c r="F197" s="5">
        <v>45817</v>
      </c>
      <c r="G197" s="4">
        <f t="shared" si="9"/>
        <v>2289.8331689730612</v>
      </c>
      <c r="H197" s="4">
        <f t="shared" si="10"/>
        <v>1575.9752399399904</v>
      </c>
      <c r="I197" s="4">
        <f t="shared" ref="I197:I260" si="11">I196-G197</f>
        <v>312905.21481902519</v>
      </c>
    </row>
    <row r="198" spans="5:9">
      <c r="E198">
        <v>197</v>
      </c>
      <c r="F198" s="5">
        <v>45847</v>
      </c>
      <c r="G198" s="4">
        <f t="shared" si="9"/>
        <v>2301.2823348179263</v>
      </c>
      <c r="H198" s="4">
        <f t="shared" si="10"/>
        <v>1564.5260740951248</v>
      </c>
      <c r="I198" s="4">
        <f t="shared" si="11"/>
        <v>310603.93248420727</v>
      </c>
    </row>
    <row r="199" spans="5:9">
      <c r="E199">
        <v>198</v>
      </c>
      <c r="F199" s="5">
        <v>45878</v>
      </c>
      <c r="G199" s="4">
        <f t="shared" si="9"/>
        <v>2312.7887464920163</v>
      </c>
      <c r="H199" s="4">
        <f t="shared" si="10"/>
        <v>1553.0196624210355</v>
      </c>
      <c r="I199" s="4">
        <f t="shared" si="11"/>
        <v>308291.14373771526</v>
      </c>
    </row>
    <row r="200" spans="5:9">
      <c r="E200">
        <v>199</v>
      </c>
      <c r="F200" s="5">
        <v>45909</v>
      </c>
      <c r="G200" s="4">
        <f t="shared" si="9"/>
        <v>2324.3526902244766</v>
      </c>
      <c r="H200" s="4">
        <f t="shared" si="10"/>
        <v>1541.4557186885752</v>
      </c>
      <c r="I200" s="4">
        <f t="shared" si="11"/>
        <v>305966.79104749078</v>
      </c>
    </row>
    <row r="201" spans="5:9">
      <c r="E201">
        <v>200</v>
      </c>
      <c r="F201" s="5">
        <v>45939</v>
      </c>
      <c r="G201" s="4">
        <f t="shared" si="9"/>
        <v>2335.9744536755989</v>
      </c>
      <c r="H201" s="4">
        <f t="shared" si="10"/>
        <v>1529.8339552374525</v>
      </c>
      <c r="I201" s="4">
        <f t="shared" si="11"/>
        <v>303630.81659381517</v>
      </c>
    </row>
    <row r="202" spans="5:9">
      <c r="E202">
        <v>201</v>
      </c>
      <c r="F202" s="5">
        <v>45970</v>
      </c>
      <c r="G202" s="4">
        <f t="shared" si="9"/>
        <v>2347.6543259439768</v>
      </c>
      <c r="H202" s="4">
        <f t="shared" si="10"/>
        <v>1518.1540829690746</v>
      </c>
      <c r="I202" s="4">
        <f t="shared" si="11"/>
        <v>301283.1622678712</v>
      </c>
    </row>
    <row r="203" spans="5:9">
      <c r="E203">
        <v>202</v>
      </c>
      <c r="F203" s="5">
        <v>46000</v>
      </c>
      <c r="G203" s="4">
        <f t="shared" si="9"/>
        <v>2359.3925975736965</v>
      </c>
      <c r="H203" s="4">
        <f t="shared" si="10"/>
        <v>1506.4158113393548</v>
      </c>
      <c r="I203" s="4">
        <f t="shared" si="11"/>
        <v>298923.76967029751</v>
      </c>
    </row>
    <row r="204" spans="5:9">
      <c r="E204">
        <v>203</v>
      </c>
      <c r="F204" s="5">
        <v>46031</v>
      </c>
      <c r="G204" s="4">
        <f t="shared" si="9"/>
        <v>2371.189560561565</v>
      </c>
      <c r="H204" s="4">
        <f t="shared" si="10"/>
        <v>1494.6188483514861</v>
      </c>
      <c r="I204" s="4">
        <f t="shared" si="11"/>
        <v>296552.58010973595</v>
      </c>
    </row>
    <row r="205" spans="5:9">
      <c r="E205">
        <v>204</v>
      </c>
      <c r="F205" s="5">
        <v>46062</v>
      </c>
      <c r="G205" s="4">
        <f t="shared" si="9"/>
        <v>2383.0455083643728</v>
      </c>
      <c r="H205" s="4">
        <f t="shared" si="10"/>
        <v>1482.7629005486783</v>
      </c>
      <c r="I205" s="4">
        <f t="shared" si="11"/>
        <v>294169.53460137156</v>
      </c>
    </row>
    <row r="206" spans="5:9">
      <c r="E206">
        <v>205</v>
      </c>
      <c r="F206" s="5">
        <v>46090</v>
      </c>
      <c r="G206" s="4">
        <f t="shared" si="9"/>
        <v>2394.9607359061947</v>
      </c>
      <c r="H206" s="4">
        <f t="shared" si="10"/>
        <v>1470.8476730068567</v>
      </c>
      <c r="I206" s="4">
        <f t="shared" si="11"/>
        <v>291774.57386546535</v>
      </c>
    </row>
    <row r="207" spans="5:9">
      <c r="E207">
        <v>206</v>
      </c>
      <c r="F207" s="5">
        <v>46121</v>
      </c>
      <c r="G207" s="4">
        <f t="shared" si="9"/>
        <v>2406.9355395857256</v>
      </c>
      <c r="H207" s="4">
        <f t="shared" si="10"/>
        <v>1458.8728693273258</v>
      </c>
      <c r="I207" s="4">
        <f t="shared" si="11"/>
        <v>289367.63832587964</v>
      </c>
    </row>
    <row r="208" spans="5:9">
      <c r="E208">
        <v>207</v>
      </c>
      <c r="F208" s="5">
        <v>46151</v>
      </c>
      <c r="G208" s="4">
        <f t="shared" si="9"/>
        <v>2418.9702172836542</v>
      </c>
      <c r="H208" s="4">
        <f t="shared" si="10"/>
        <v>1446.838191629397</v>
      </c>
      <c r="I208" s="4">
        <f t="shared" si="11"/>
        <v>286948.668108596</v>
      </c>
    </row>
    <row r="209" spans="5:9">
      <c r="E209">
        <v>208</v>
      </c>
      <c r="F209" s="5">
        <v>46182</v>
      </c>
      <c r="G209" s="4">
        <f t="shared" si="9"/>
        <v>2431.0650683700724</v>
      </c>
      <c r="H209" s="4">
        <f t="shared" si="10"/>
        <v>1434.7433405429786</v>
      </c>
      <c r="I209" s="4">
        <f t="shared" si="11"/>
        <v>284517.60304022592</v>
      </c>
    </row>
    <row r="210" spans="5:9">
      <c r="E210">
        <v>209</v>
      </c>
      <c r="F210" s="5">
        <v>46212</v>
      </c>
      <c r="G210" s="4">
        <f t="shared" si="9"/>
        <v>2443.220393711923</v>
      </c>
      <c r="H210" s="4">
        <f t="shared" si="10"/>
        <v>1422.5880152011284</v>
      </c>
      <c r="I210" s="4">
        <f t="shared" si="11"/>
        <v>282074.38264651399</v>
      </c>
    </row>
    <row r="211" spans="5:9">
      <c r="E211">
        <v>210</v>
      </c>
      <c r="F211" s="5">
        <v>46243</v>
      </c>
      <c r="G211" s="4">
        <f t="shared" si="9"/>
        <v>2455.4364956804825</v>
      </c>
      <c r="H211" s="4">
        <f t="shared" si="10"/>
        <v>1410.3719132325684</v>
      </c>
      <c r="I211" s="4">
        <f t="shared" si="11"/>
        <v>279618.94615083351</v>
      </c>
    </row>
    <row r="212" spans="5:9">
      <c r="E212">
        <v>211</v>
      </c>
      <c r="F212" s="5">
        <v>46274</v>
      </c>
      <c r="G212" s="4">
        <f t="shared" si="9"/>
        <v>2467.7136781588847</v>
      </c>
      <c r="H212" s="4">
        <f t="shared" si="10"/>
        <v>1398.0947307541664</v>
      </c>
      <c r="I212" s="4">
        <f t="shared" si="11"/>
        <v>277151.23247267463</v>
      </c>
    </row>
    <row r="213" spans="5:9">
      <c r="E213">
        <v>212</v>
      </c>
      <c r="F213" s="5">
        <v>46304</v>
      </c>
      <c r="G213" s="4">
        <f t="shared" si="9"/>
        <v>2480.0522465496792</v>
      </c>
      <c r="H213" s="4">
        <f t="shared" si="10"/>
        <v>1385.7561623633717</v>
      </c>
      <c r="I213" s="4">
        <f t="shared" si="11"/>
        <v>274671.18022612494</v>
      </c>
    </row>
    <row r="214" spans="5:9">
      <c r="E214">
        <v>213</v>
      </c>
      <c r="F214" s="5">
        <v>46335</v>
      </c>
      <c r="G214" s="4">
        <f t="shared" si="9"/>
        <v>2492.4525077824283</v>
      </c>
      <c r="H214" s="4">
        <f t="shared" si="10"/>
        <v>1373.3559011306236</v>
      </c>
      <c r="I214" s="4">
        <f t="shared" si="11"/>
        <v>272178.7277183425</v>
      </c>
    </row>
    <row r="215" spans="5:9">
      <c r="E215">
        <v>214</v>
      </c>
      <c r="F215" s="5">
        <v>46365</v>
      </c>
      <c r="G215" s="4">
        <f t="shared" si="9"/>
        <v>2504.9147703213398</v>
      </c>
      <c r="H215" s="4">
        <f t="shared" si="10"/>
        <v>1360.8936385917114</v>
      </c>
      <c r="I215" s="4">
        <f t="shared" si="11"/>
        <v>269673.81294802116</v>
      </c>
    </row>
    <row r="216" spans="5:9">
      <c r="E216">
        <v>215</v>
      </c>
      <c r="F216" s="5">
        <v>46396</v>
      </c>
      <c r="G216" s="4">
        <f t="shared" si="9"/>
        <v>2517.4393441729467</v>
      </c>
      <c r="H216" s="4">
        <f t="shared" si="10"/>
        <v>1348.3690647401047</v>
      </c>
      <c r="I216" s="4">
        <f t="shared" si="11"/>
        <v>267156.37360384822</v>
      </c>
    </row>
    <row r="217" spans="5:9">
      <c r="E217">
        <v>216</v>
      </c>
      <c r="F217" s="5">
        <v>46427</v>
      </c>
      <c r="G217" s="4">
        <f t="shared" si="9"/>
        <v>2530.0265408938112</v>
      </c>
      <c r="H217" s="4">
        <f t="shared" si="10"/>
        <v>1335.7818680192399</v>
      </c>
      <c r="I217" s="4">
        <f t="shared" si="11"/>
        <v>264626.34706295439</v>
      </c>
    </row>
    <row r="218" spans="5:9">
      <c r="E218">
        <v>217</v>
      </c>
      <c r="F218" s="5">
        <v>46455</v>
      </c>
      <c r="G218" s="4">
        <f t="shared" si="9"/>
        <v>2542.6766735982801</v>
      </c>
      <c r="H218" s="4">
        <f t="shared" si="10"/>
        <v>1323.131735314771</v>
      </c>
      <c r="I218" s="4">
        <f t="shared" si="11"/>
        <v>262083.67038935612</v>
      </c>
    </row>
    <row r="219" spans="5:9">
      <c r="E219">
        <v>218</v>
      </c>
      <c r="F219" s="5">
        <v>46486</v>
      </c>
      <c r="G219" s="4">
        <f t="shared" si="9"/>
        <v>2555.3900569662719</v>
      </c>
      <c r="H219" s="4">
        <f t="shared" si="10"/>
        <v>1310.4183519467797</v>
      </c>
      <c r="I219" s="4">
        <f t="shared" si="11"/>
        <v>259528.28033238984</v>
      </c>
    </row>
    <row r="220" spans="5:9">
      <c r="E220">
        <v>219</v>
      </c>
      <c r="F220" s="5">
        <v>46516</v>
      </c>
      <c r="G220" s="4">
        <f t="shared" si="9"/>
        <v>2568.1670072511033</v>
      </c>
      <c r="H220" s="4">
        <f t="shared" si="10"/>
        <v>1297.6414016619481</v>
      </c>
      <c r="I220" s="4">
        <f t="shared" si="11"/>
        <v>256960.11332513875</v>
      </c>
    </row>
    <row r="221" spans="5:9">
      <c r="E221">
        <v>220</v>
      </c>
      <c r="F221" s="5">
        <v>46547</v>
      </c>
      <c r="G221" s="4">
        <f t="shared" si="9"/>
        <v>2581.0078422873589</v>
      </c>
      <c r="H221" s="4">
        <f t="shared" si="10"/>
        <v>1284.8005666256927</v>
      </c>
      <c r="I221" s="4">
        <f t="shared" si="11"/>
        <v>254379.10548285139</v>
      </c>
    </row>
    <row r="222" spans="5:9">
      <c r="E222">
        <v>221</v>
      </c>
      <c r="F222" s="5">
        <v>46577</v>
      </c>
      <c r="G222" s="4">
        <f t="shared" si="9"/>
        <v>2593.9128814987957</v>
      </c>
      <c r="H222" s="4">
        <f t="shared" si="10"/>
        <v>1271.8955274142556</v>
      </c>
      <c r="I222" s="4">
        <f t="shared" si="11"/>
        <v>251785.19260135258</v>
      </c>
    </row>
    <row r="223" spans="5:9">
      <c r="E223">
        <v>222</v>
      </c>
      <c r="F223" s="5">
        <v>46608</v>
      </c>
      <c r="G223" s="4">
        <f t="shared" si="9"/>
        <v>2606.8824459062898</v>
      </c>
      <c r="H223" s="4">
        <f t="shared" si="10"/>
        <v>1258.9259630067618</v>
      </c>
      <c r="I223" s="4">
        <f t="shared" si="11"/>
        <v>249178.31015544629</v>
      </c>
    </row>
    <row r="224" spans="5:9">
      <c r="E224">
        <v>223</v>
      </c>
      <c r="F224" s="5">
        <v>46639</v>
      </c>
      <c r="G224" s="4">
        <f t="shared" si="9"/>
        <v>2619.9168581358208</v>
      </c>
      <c r="H224" s="4">
        <f t="shared" si="10"/>
        <v>1245.8915507772306</v>
      </c>
      <c r="I224" s="4">
        <f t="shared" si="11"/>
        <v>246558.39329731048</v>
      </c>
    </row>
    <row r="225" spans="5:9">
      <c r="E225">
        <v>224</v>
      </c>
      <c r="F225" s="5">
        <v>46669</v>
      </c>
      <c r="G225" s="4">
        <f t="shared" si="9"/>
        <v>2633.0164424264995</v>
      </c>
      <c r="H225" s="4">
        <f t="shared" si="10"/>
        <v>1232.7919664865512</v>
      </c>
      <c r="I225" s="4">
        <f t="shared" si="11"/>
        <v>243925.37685488397</v>
      </c>
    </row>
    <row r="226" spans="5:9">
      <c r="E226">
        <v>225</v>
      </c>
      <c r="F226" s="5">
        <v>46700</v>
      </c>
      <c r="G226" s="4">
        <f t="shared" si="9"/>
        <v>2646.1815246386327</v>
      </c>
      <c r="H226" s="4">
        <f t="shared" si="10"/>
        <v>1219.6268842744187</v>
      </c>
      <c r="I226" s="4">
        <f t="shared" si="11"/>
        <v>241279.19533024533</v>
      </c>
    </row>
    <row r="227" spans="5:9">
      <c r="E227">
        <v>226</v>
      </c>
      <c r="F227" s="5">
        <v>46730</v>
      </c>
      <c r="G227" s="4">
        <f t="shared" si="9"/>
        <v>2659.4124322618259</v>
      </c>
      <c r="H227" s="4">
        <f t="shared" si="10"/>
        <v>1206.3959766512257</v>
      </c>
      <c r="I227" s="4">
        <f t="shared" si="11"/>
        <v>238619.7828979835</v>
      </c>
    </row>
    <row r="228" spans="5:9">
      <c r="E228">
        <v>227</v>
      </c>
      <c r="F228" s="5">
        <v>46761</v>
      </c>
      <c r="G228" s="4">
        <f t="shared" si="9"/>
        <v>2672.7094944231353</v>
      </c>
      <c r="H228" s="4">
        <f t="shared" si="10"/>
        <v>1193.0989144899165</v>
      </c>
      <c r="I228" s="4">
        <f t="shared" si="11"/>
        <v>235947.07340356038</v>
      </c>
    </row>
    <row r="229" spans="5:9">
      <c r="E229">
        <v>228</v>
      </c>
      <c r="F229" s="5">
        <v>46792</v>
      </c>
      <c r="G229" s="4">
        <f t="shared" si="9"/>
        <v>2686.0730418952508</v>
      </c>
      <c r="H229" s="4">
        <f t="shared" si="10"/>
        <v>1179.7353670178006</v>
      </c>
      <c r="I229" s="4">
        <f t="shared" si="11"/>
        <v>233261.00036166512</v>
      </c>
    </row>
    <row r="230" spans="5:9">
      <c r="E230">
        <v>229</v>
      </c>
      <c r="F230" s="5">
        <v>46821</v>
      </c>
      <c r="G230" s="4">
        <f t="shared" si="9"/>
        <v>2699.5034071047266</v>
      </c>
      <c r="H230" s="4">
        <f t="shared" si="10"/>
        <v>1166.3050018083247</v>
      </c>
      <c r="I230" s="4">
        <f t="shared" si="11"/>
        <v>230561.4969545604</v>
      </c>
    </row>
    <row r="231" spans="5:9">
      <c r="E231">
        <v>230</v>
      </c>
      <c r="F231" s="5">
        <v>46852</v>
      </c>
      <c r="G231" s="4">
        <f t="shared" si="9"/>
        <v>2713.0009241402504</v>
      </c>
      <c r="H231" s="4">
        <f t="shared" si="10"/>
        <v>1152.807484772801</v>
      </c>
      <c r="I231" s="4">
        <f t="shared" si="11"/>
        <v>227848.49603042015</v>
      </c>
    </row>
    <row r="232" spans="5:9">
      <c r="E232">
        <v>231</v>
      </c>
      <c r="F232" s="5">
        <v>46882</v>
      </c>
      <c r="G232" s="4">
        <f t="shared" si="9"/>
        <v>2726.5659287609515</v>
      </c>
      <c r="H232" s="4">
        <f t="shared" si="10"/>
        <v>1139.2424801520995</v>
      </c>
      <c r="I232" s="4">
        <f t="shared" si="11"/>
        <v>225121.93010165921</v>
      </c>
    </row>
    <row r="233" spans="5:9">
      <c r="E233">
        <v>232</v>
      </c>
      <c r="F233" s="5">
        <v>46913</v>
      </c>
      <c r="G233" s="4">
        <f t="shared" si="9"/>
        <v>2740.1987584047565</v>
      </c>
      <c r="H233" s="4">
        <f t="shared" si="10"/>
        <v>1125.6096505082949</v>
      </c>
      <c r="I233" s="4">
        <f t="shared" si="11"/>
        <v>222381.73134325445</v>
      </c>
    </row>
    <row r="234" spans="5:9">
      <c r="E234">
        <v>233</v>
      </c>
      <c r="F234" s="5">
        <v>46943</v>
      </c>
      <c r="G234" s="4">
        <f t="shared" si="9"/>
        <v>2753.8997521967804</v>
      </c>
      <c r="H234" s="4">
        <f t="shared" si="10"/>
        <v>1111.9086567162713</v>
      </c>
      <c r="I234" s="4">
        <f t="shared" si="11"/>
        <v>219627.83159105768</v>
      </c>
    </row>
    <row r="235" spans="5:9">
      <c r="E235">
        <v>234</v>
      </c>
      <c r="F235" s="5">
        <v>46974</v>
      </c>
      <c r="G235" s="4">
        <f t="shared" si="9"/>
        <v>2767.6692509577638</v>
      </c>
      <c r="H235" s="4">
        <f t="shared" si="10"/>
        <v>1098.1391579552871</v>
      </c>
      <c r="I235" s="4">
        <f t="shared" si="11"/>
        <v>216860.16234009992</v>
      </c>
    </row>
    <row r="236" spans="5:9">
      <c r="E236">
        <v>235</v>
      </c>
      <c r="F236" s="5">
        <v>47005</v>
      </c>
      <c r="G236" s="4">
        <f t="shared" si="9"/>
        <v>2781.5075972125528</v>
      </c>
      <c r="H236" s="4">
        <f t="shared" si="10"/>
        <v>1084.3008117004986</v>
      </c>
      <c r="I236" s="4">
        <f t="shared" si="11"/>
        <v>214078.65474288736</v>
      </c>
    </row>
    <row r="237" spans="5:9">
      <c r="E237">
        <v>236</v>
      </c>
      <c r="F237" s="5">
        <v>47035</v>
      </c>
      <c r="G237" s="4">
        <f t="shared" si="9"/>
        <v>2795.4151351986156</v>
      </c>
      <c r="H237" s="4">
        <f t="shared" si="10"/>
        <v>1070.3932737144357</v>
      </c>
      <c r="I237" s="4">
        <f t="shared" si="11"/>
        <v>211283.23960768874</v>
      </c>
    </row>
    <row r="238" spans="5:9">
      <c r="E238">
        <v>237</v>
      </c>
      <c r="F238" s="5">
        <v>47066</v>
      </c>
      <c r="G238" s="4">
        <f t="shared" si="9"/>
        <v>2809.3922108746087</v>
      </c>
      <c r="H238" s="4">
        <f t="shared" si="10"/>
        <v>1056.4161980384424</v>
      </c>
      <c r="I238" s="4">
        <f t="shared" si="11"/>
        <v>208473.84739681412</v>
      </c>
    </row>
    <row r="239" spans="5:9">
      <c r="E239">
        <v>238</v>
      </c>
      <c r="F239" s="5">
        <v>47096</v>
      </c>
      <c r="G239" s="4">
        <f t="shared" si="9"/>
        <v>2823.4391719289815</v>
      </c>
      <c r="H239" s="4">
        <f t="shared" si="10"/>
        <v>1042.3692369840694</v>
      </c>
      <c r="I239" s="4">
        <f t="shared" si="11"/>
        <v>205650.40822488515</v>
      </c>
    </row>
    <row r="240" spans="5:9">
      <c r="E240">
        <v>239</v>
      </c>
      <c r="F240" s="5">
        <v>47127</v>
      </c>
      <c r="G240" s="4">
        <f t="shared" si="9"/>
        <v>2837.5563677886271</v>
      </c>
      <c r="H240" s="4">
        <f t="shared" si="10"/>
        <v>1028.2520411244245</v>
      </c>
      <c r="I240" s="4">
        <f t="shared" si="11"/>
        <v>202812.85185709651</v>
      </c>
    </row>
    <row r="241" spans="5:9">
      <c r="E241">
        <v>240</v>
      </c>
      <c r="F241" s="5">
        <v>47158</v>
      </c>
      <c r="G241" s="4">
        <f t="shared" si="9"/>
        <v>2851.7441496275696</v>
      </c>
      <c r="H241" s="4">
        <f t="shared" si="10"/>
        <v>1014.0642592854815</v>
      </c>
      <c r="I241" s="4">
        <f t="shared" si="11"/>
        <v>199961.10770746894</v>
      </c>
    </row>
    <row r="242" spans="5:9">
      <c r="E242">
        <v>241</v>
      </c>
      <c r="F242" s="5">
        <v>47186</v>
      </c>
      <c r="G242" s="4">
        <f t="shared" si="9"/>
        <v>2866.002870375708</v>
      </c>
      <c r="H242" s="4">
        <f t="shared" si="10"/>
        <v>999.80553853734375</v>
      </c>
      <c r="I242" s="4">
        <f t="shared" si="11"/>
        <v>197095.10483709324</v>
      </c>
    </row>
    <row r="243" spans="5:9">
      <c r="E243">
        <v>242</v>
      </c>
      <c r="F243" s="5">
        <v>47217</v>
      </c>
      <c r="G243" s="4">
        <f t="shared" si="9"/>
        <v>2880.3328847275861</v>
      </c>
      <c r="H243" s="4">
        <f t="shared" si="10"/>
        <v>985.47552418546525</v>
      </c>
      <c r="I243" s="4">
        <f t="shared" si="11"/>
        <v>194214.77195236564</v>
      </c>
    </row>
    <row r="244" spans="5:9">
      <c r="E244">
        <v>243</v>
      </c>
      <c r="F244" s="5">
        <v>47247</v>
      </c>
      <c r="G244" s="4">
        <f t="shared" si="9"/>
        <v>2894.7345491512242</v>
      </c>
      <c r="H244" s="4">
        <f t="shared" si="10"/>
        <v>971.07385976182707</v>
      </c>
      <c r="I244" s="4">
        <f t="shared" si="11"/>
        <v>191320.03740321443</v>
      </c>
    </row>
    <row r="245" spans="5:9">
      <c r="E245">
        <v>244</v>
      </c>
      <c r="F245" s="5">
        <v>47278</v>
      </c>
      <c r="G245" s="4">
        <f t="shared" si="9"/>
        <v>2909.2082218969799</v>
      </c>
      <c r="H245" s="4">
        <f t="shared" si="10"/>
        <v>956.600187016071</v>
      </c>
      <c r="I245" s="4">
        <f t="shared" si="11"/>
        <v>188410.82918131744</v>
      </c>
    </row>
    <row r="246" spans="5:9">
      <c r="E246">
        <v>245</v>
      </c>
      <c r="F246" s="5">
        <v>47308</v>
      </c>
      <c r="G246" s="4">
        <f t="shared" si="9"/>
        <v>2923.754263006465</v>
      </c>
      <c r="H246" s="4">
        <f t="shared" si="10"/>
        <v>942.05414590658609</v>
      </c>
      <c r="I246" s="4">
        <f t="shared" si="11"/>
        <v>185487.07491831097</v>
      </c>
    </row>
    <row r="247" spans="5:9">
      <c r="E247">
        <v>246</v>
      </c>
      <c r="F247" s="5">
        <v>47339</v>
      </c>
      <c r="G247" s="4">
        <f t="shared" si="9"/>
        <v>2938.3730343214975</v>
      </c>
      <c r="H247" s="4">
        <f t="shared" si="10"/>
        <v>927.43537459155391</v>
      </c>
      <c r="I247" s="4">
        <f t="shared" si="11"/>
        <v>182548.70188398947</v>
      </c>
    </row>
    <row r="248" spans="5:9">
      <c r="E248">
        <v>247</v>
      </c>
      <c r="F248" s="5">
        <v>47370</v>
      </c>
      <c r="G248" s="4">
        <f t="shared" si="9"/>
        <v>2953.0648994931048</v>
      </c>
      <c r="H248" s="4">
        <f t="shared" si="10"/>
        <v>912.74350941994624</v>
      </c>
      <c r="I248" s="4">
        <f t="shared" si="11"/>
        <v>179595.63698449638</v>
      </c>
    </row>
    <row r="249" spans="5:9">
      <c r="E249">
        <v>248</v>
      </c>
      <c r="F249" s="5">
        <v>47400</v>
      </c>
      <c r="G249" s="4">
        <f t="shared" si="9"/>
        <v>2967.8302239905706</v>
      </c>
      <c r="H249" s="4">
        <f t="shared" si="10"/>
        <v>897.97818492248075</v>
      </c>
      <c r="I249" s="4">
        <f t="shared" si="11"/>
        <v>176627.8067605058</v>
      </c>
    </row>
    <row r="250" spans="5:9">
      <c r="E250">
        <v>249</v>
      </c>
      <c r="F250" s="5">
        <v>47431</v>
      </c>
      <c r="G250" s="4">
        <f t="shared" si="9"/>
        <v>2982.6693751105231</v>
      </c>
      <c r="H250" s="4">
        <f t="shared" si="10"/>
        <v>883.13903380252782</v>
      </c>
      <c r="I250" s="4">
        <f t="shared" si="11"/>
        <v>173645.13738539527</v>
      </c>
    </row>
    <row r="251" spans="5:9">
      <c r="E251">
        <v>250</v>
      </c>
      <c r="F251" s="5">
        <v>47461</v>
      </c>
      <c r="G251" s="4">
        <f t="shared" si="9"/>
        <v>2997.5827219860762</v>
      </c>
      <c r="H251" s="4">
        <f t="shared" si="10"/>
        <v>868.22568692697519</v>
      </c>
      <c r="I251" s="4">
        <f t="shared" si="11"/>
        <v>170647.55466340919</v>
      </c>
    </row>
    <row r="252" spans="5:9">
      <c r="E252">
        <v>251</v>
      </c>
      <c r="F252" s="5">
        <v>47492</v>
      </c>
      <c r="G252" s="4">
        <f t="shared" si="9"/>
        <v>3012.570635596006</v>
      </c>
      <c r="H252" s="4">
        <f t="shared" si="10"/>
        <v>853.23777331704491</v>
      </c>
      <c r="I252" s="4">
        <f t="shared" si="11"/>
        <v>167634.98402781319</v>
      </c>
    </row>
    <row r="253" spans="5:9">
      <c r="E253">
        <v>252</v>
      </c>
      <c r="F253" s="5">
        <v>47523</v>
      </c>
      <c r="G253" s="4">
        <f t="shared" si="9"/>
        <v>3027.6334887739863</v>
      </c>
      <c r="H253" s="4">
        <f t="shared" si="10"/>
        <v>838.17492013906485</v>
      </c>
      <c r="I253" s="4">
        <f t="shared" si="11"/>
        <v>164607.35053903921</v>
      </c>
    </row>
    <row r="254" spans="5:9">
      <c r="E254">
        <v>253</v>
      </c>
      <c r="F254" s="5">
        <v>47551</v>
      </c>
      <c r="G254" s="4">
        <f t="shared" si="9"/>
        <v>3042.7716562178562</v>
      </c>
      <c r="H254" s="4">
        <f t="shared" si="10"/>
        <v>823.03675269519499</v>
      </c>
      <c r="I254" s="4">
        <f t="shared" si="11"/>
        <v>161564.57888282134</v>
      </c>
    </row>
    <row r="255" spans="5:9">
      <c r="E255">
        <v>254</v>
      </c>
      <c r="F255" s="5">
        <v>47582</v>
      </c>
      <c r="G255" s="4">
        <f t="shared" si="9"/>
        <v>3057.9855144989456</v>
      </c>
      <c r="H255" s="4">
        <f t="shared" si="10"/>
        <v>807.82289441410569</v>
      </c>
      <c r="I255" s="4">
        <f t="shared" si="11"/>
        <v>158506.59336832238</v>
      </c>
    </row>
    <row r="256" spans="5:9">
      <c r="E256">
        <v>255</v>
      </c>
      <c r="F256" s="5">
        <v>47612</v>
      </c>
      <c r="G256" s="4">
        <f t="shared" si="9"/>
        <v>3073.2754420714409</v>
      </c>
      <c r="H256" s="4">
        <f t="shared" si="10"/>
        <v>792.53296684161091</v>
      </c>
      <c r="I256" s="4">
        <f t="shared" si="11"/>
        <v>155433.31792625095</v>
      </c>
    </row>
    <row r="257" spans="5:9">
      <c r="E257">
        <v>256</v>
      </c>
      <c r="F257" s="5">
        <v>47643</v>
      </c>
      <c r="G257" s="4">
        <f t="shared" si="9"/>
        <v>3088.6418192817978</v>
      </c>
      <c r="H257" s="4">
        <f t="shared" si="10"/>
        <v>777.16658963125371</v>
      </c>
      <c r="I257" s="4">
        <f t="shared" si="11"/>
        <v>152344.67610696916</v>
      </c>
    </row>
    <row r="258" spans="5:9">
      <c r="E258">
        <v>257</v>
      </c>
      <c r="F258" s="5">
        <v>47673</v>
      </c>
      <c r="G258" s="4">
        <f t="shared" ref="G258:G301" si="12">PPMT(Rate/12,E258,Years*12,-Loan)</f>
        <v>3104.085028378207</v>
      </c>
      <c r="H258" s="4">
        <f t="shared" ref="H258:H301" si="13">IPMT(Rate/12,E258,Years*12,-Loan)</f>
        <v>761.72338053484475</v>
      </c>
      <c r="I258" s="4">
        <f t="shared" si="11"/>
        <v>149240.59107859095</v>
      </c>
    </row>
    <row r="259" spans="5:9">
      <c r="E259">
        <v>258</v>
      </c>
      <c r="F259" s="5">
        <v>47704</v>
      </c>
      <c r="G259" s="4">
        <f t="shared" si="12"/>
        <v>3119.6054535200979</v>
      </c>
      <c r="H259" s="4">
        <f t="shared" si="13"/>
        <v>746.20295539295375</v>
      </c>
      <c r="I259" s="4">
        <f t="shared" si="11"/>
        <v>146120.98562507084</v>
      </c>
    </row>
    <row r="260" spans="5:9">
      <c r="E260">
        <v>259</v>
      </c>
      <c r="F260" s="5">
        <v>47735</v>
      </c>
      <c r="G260" s="4">
        <f t="shared" si="12"/>
        <v>3135.203480787698</v>
      </c>
      <c r="H260" s="4">
        <f t="shared" si="13"/>
        <v>730.60492812535324</v>
      </c>
      <c r="I260" s="4">
        <f t="shared" si="11"/>
        <v>142985.78214428315</v>
      </c>
    </row>
    <row r="261" spans="5:9">
      <c r="E261">
        <v>260</v>
      </c>
      <c r="F261" s="5">
        <v>47765</v>
      </c>
      <c r="G261" s="4">
        <f t="shared" si="12"/>
        <v>3150.8794981916367</v>
      </c>
      <c r="H261" s="4">
        <f t="shared" si="13"/>
        <v>714.9289107214147</v>
      </c>
      <c r="I261" s="4">
        <f t="shared" ref="I261:I301" si="14">I260-G261</f>
        <v>139834.9026460915</v>
      </c>
    </row>
    <row r="262" spans="5:9">
      <c r="E262">
        <v>261</v>
      </c>
      <c r="F262" s="5">
        <v>47796</v>
      </c>
      <c r="G262" s="4">
        <f t="shared" si="12"/>
        <v>3166.6338956825948</v>
      </c>
      <c r="H262" s="4">
        <f t="shared" si="13"/>
        <v>699.17451323045634</v>
      </c>
      <c r="I262" s="4">
        <f t="shared" si="14"/>
        <v>136668.2687504089</v>
      </c>
    </row>
    <row r="263" spans="5:9">
      <c r="E263">
        <v>262</v>
      </c>
      <c r="F263" s="5">
        <v>47826</v>
      </c>
      <c r="G263" s="4">
        <f t="shared" si="12"/>
        <v>3182.4670651610081</v>
      </c>
      <c r="H263" s="4">
        <f t="shared" si="13"/>
        <v>683.34134375204349</v>
      </c>
      <c r="I263" s="4">
        <f t="shared" si="14"/>
        <v>133485.80168524789</v>
      </c>
    </row>
    <row r="264" spans="5:9">
      <c r="E264">
        <v>263</v>
      </c>
      <c r="F264" s="5">
        <v>47857</v>
      </c>
      <c r="G264" s="4">
        <f t="shared" si="12"/>
        <v>3198.3794004868128</v>
      </c>
      <c r="H264" s="4">
        <f t="shared" si="13"/>
        <v>667.4290084262384</v>
      </c>
      <c r="I264" s="4">
        <f t="shared" si="14"/>
        <v>130287.42228476108</v>
      </c>
    </row>
    <row r="265" spans="5:9">
      <c r="E265">
        <v>264</v>
      </c>
      <c r="F265" s="5">
        <v>47888</v>
      </c>
      <c r="G265" s="4">
        <f t="shared" si="12"/>
        <v>3214.3712974892469</v>
      </c>
      <c r="H265" s="4">
        <f t="shared" si="13"/>
        <v>651.43711142380448</v>
      </c>
      <c r="I265" s="4">
        <f t="shared" si="14"/>
        <v>127073.05098727184</v>
      </c>
    </row>
    <row r="266" spans="5:9">
      <c r="E266">
        <v>265</v>
      </c>
      <c r="F266" s="5">
        <v>47916</v>
      </c>
      <c r="G266" s="4">
        <f t="shared" si="12"/>
        <v>3230.4431539766933</v>
      </c>
      <c r="H266" s="4">
        <f t="shared" si="13"/>
        <v>635.36525493635816</v>
      </c>
      <c r="I266" s="4">
        <f t="shared" si="14"/>
        <v>123842.60783329514</v>
      </c>
    </row>
    <row r="267" spans="5:9">
      <c r="E267">
        <v>266</v>
      </c>
      <c r="F267" s="5">
        <v>47947</v>
      </c>
      <c r="G267" s="4">
        <f t="shared" si="12"/>
        <v>3246.595369746577</v>
      </c>
      <c r="H267" s="4">
        <f t="shared" si="13"/>
        <v>619.2130391664748</v>
      </c>
      <c r="I267" s="4">
        <f t="shared" si="14"/>
        <v>120596.01246354857</v>
      </c>
    </row>
    <row r="268" spans="5:9">
      <c r="E268">
        <v>267</v>
      </c>
      <c r="F268" s="5">
        <v>47977</v>
      </c>
      <c r="G268" s="4">
        <f t="shared" si="12"/>
        <v>3262.8283465953095</v>
      </c>
      <c r="H268" s="4">
        <f t="shared" si="13"/>
        <v>602.98006231774173</v>
      </c>
      <c r="I268" s="4">
        <f t="shared" si="14"/>
        <v>117333.18411695326</v>
      </c>
    </row>
    <row r="269" spans="5:9">
      <c r="E269">
        <v>268</v>
      </c>
      <c r="F269" s="5">
        <v>48008</v>
      </c>
      <c r="G269" s="4">
        <f t="shared" si="12"/>
        <v>3279.1424883282862</v>
      </c>
      <c r="H269" s="4">
        <f t="shared" si="13"/>
        <v>586.66592058476533</v>
      </c>
      <c r="I269" s="4">
        <f t="shared" si="14"/>
        <v>114054.04162862497</v>
      </c>
    </row>
    <row r="270" spans="5:9">
      <c r="E270">
        <v>269</v>
      </c>
      <c r="F270" s="5">
        <v>48038</v>
      </c>
      <c r="G270" s="4">
        <f t="shared" si="12"/>
        <v>3295.5382007699272</v>
      </c>
      <c r="H270" s="4">
        <f t="shared" si="13"/>
        <v>570.2702081431238</v>
      </c>
      <c r="I270" s="4">
        <f t="shared" si="14"/>
        <v>110758.50342785504</v>
      </c>
    </row>
    <row r="271" spans="5:9">
      <c r="E271">
        <v>270</v>
      </c>
      <c r="F271" s="5">
        <v>48069</v>
      </c>
      <c r="G271" s="4">
        <f t="shared" si="12"/>
        <v>3312.0158917737772</v>
      </c>
      <c r="H271" s="4">
        <f t="shared" si="13"/>
        <v>553.7925171392742</v>
      </c>
      <c r="I271" s="4">
        <f t="shared" si="14"/>
        <v>107446.48753608127</v>
      </c>
    </row>
    <row r="272" spans="5:9">
      <c r="E272">
        <v>271</v>
      </c>
      <c r="F272" s="5">
        <v>48100</v>
      </c>
      <c r="G272" s="4">
        <f t="shared" si="12"/>
        <v>3328.5759712326462</v>
      </c>
      <c r="H272" s="4">
        <f t="shared" si="13"/>
        <v>537.23243768040538</v>
      </c>
      <c r="I272" s="4">
        <f t="shared" si="14"/>
        <v>104117.91156484863</v>
      </c>
    </row>
    <row r="273" spans="5:9">
      <c r="E273">
        <v>272</v>
      </c>
      <c r="F273" s="5">
        <v>48130</v>
      </c>
      <c r="G273" s="4">
        <f t="shared" si="12"/>
        <v>3345.2188510888095</v>
      </c>
      <c r="H273" s="4">
        <f t="shared" si="13"/>
        <v>520.58955782424209</v>
      </c>
      <c r="I273" s="4">
        <f t="shared" si="14"/>
        <v>100772.69271375982</v>
      </c>
    </row>
    <row r="274" spans="5:9">
      <c r="E274">
        <v>273</v>
      </c>
      <c r="F274" s="5">
        <v>48161</v>
      </c>
      <c r="G274" s="4">
        <f t="shared" si="12"/>
        <v>3361.9449453442535</v>
      </c>
      <c r="H274" s="4">
        <f t="shared" si="13"/>
        <v>503.86346356879795</v>
      </c>
      <c r="I274" s="4">
        <f t="shared" si="14"/>
        <v>97410.747768415575</v>
      </c>
    </row>
    <row r="275" spans="5:9">
      <c r="E275">
        <v>274</v>
      </c>
      <c r="F275" s="5">
        <v>48191</v>
      </c>
      <c r="G275" s="4">
        <f t="shared" si="12"/>
        <v>3378.7546700709745</v>
      </c>
      <c r="H275" s="4">
        <f t="shared" si="13"/>
        <v>487.05373884207671</v>
      </c>
      <c r="I275" s="4">
        <f t="shared" si="14"/>
        <v>94031.993098344596</v>
      </c>
    </row>
    <row r="276" spans="5:9">
      <c r="E276">
        <v>275</v>
      </c>
      <c r="F276" s="5">
        <v>48222</v>
      </c>
      <c r="G276" s="4">
        <f t="shared" si="12"/>
        <v>3395.6484434213294</v>
      </c>
      <c r="H276" s="4">
        <f t="shared" si="13"/>
        <v>470.15996549172183</v>
      </c>
      <c r="I276" s="4">
        <f t="shared" si="14"/>
        <v>90636.344654923261</v>
      </c>
    </row>
    <row r="277" spans="5:9">
      <c r="E277">
        <v>276</v>
      </c>
      <c r="F277" s="5">
        <v>48253</v>
      </c>
      <c r="G277" s="4">
        <f t="shared" si="12"/>
        <v>3412.6266856384359</v>
      </c>
      <c r="H277" s="4">
        <f t="shared" si="13"/>
        <v>453.18172327461525</v>
      </c>
      <c r="I277" s="4">
        <f t="shared" si="14"/>
        <v>87223.717969284829</v>
      </c>
    </row>
    <row r="278" spans="5:9">
      <c r="E278">
        <v>277</v>
      </c>
      <c r="F278" s="5">
        <v>48282</v>
      </c>
      <c r="G278" s="4">
        <f t="shared" si="12"/>
        <v>3429.6898190666284</v>
      </c>
      <c r="H278" s="4">
        <f t="shared" si="13"/>
        <v>436.11858984642305</v>
      </c>
      <c r="I278" s="4">
        <f t="shared" si="14"/>
        <v>83794.028150218204</v>
      </c>
    </row>
    <row r="279" spans="5:9">
      <c r="E279">
        <v>278</v>
      </c>
      <c r="F279" s="5">
        <v>48313</v>
      </c>
      <c r="G279" s="4">
        <f t="shared" si="12"/>
        <v>3446.8382681619614</v>
      </c>
      <c r="H279" s="4">
        <f t="shared" si="13"/>
        <v>418.97014075108984</v>
      </c>
      <c r="I279" s="4">
        <f t="shared" si="14"/>
        <v>80347.189882056249</v>
      </c>
    </row>
    <row r="280" spans="5:9">
      <c r="E280">
        <v>279</v>
      </c>
      <c r="F280" s="5">
        <v>48343</v>
      </c>
      <c r="G280" s="4">
        <f t="shared" si="12"/>
        <v>3464.0724595027714</v>
      </c>
      <c r="H280" s="4">
        <f t="shared" si="13"/>
        <v>401.73594941028011</v>
      </c>
      <c r="I280" s="4">
        <f t="shared" si="14"/>
        <v>76883.117422553478</v>
      </c>
    </row>
    <row r="281" spans="5:9">
      <c r="E281">
        <v>280</v>
      </c>
      <c r="F281" s="5">
        <v>48374</v>
      </c>
      <c r="G281" s="4">
        <f t="shared" si="12"/>
        <v>3481.3928218002852</v>
      </c>
      <c r="H281" s="4">
        <f t="shared" si="13"/>
        <v>384.41558711276633</v>
      </c>
      <c r="I281" s="4">
        <f t="shared" si="14"/>
        <v>73401.724600753194</v>
      </c>
    </row>
    <row r="282" spans="5:9">
      <c r="E282">
        <v>281</v>
      </c>
      <c r="F282" s="5">
        <v>48404</v>
      </c>
      <c r="G282" s="4">
        <f t="shared" si="12"/>
        <v>3498.7997859092866</v>
      </c>
      <c r="H282" s="4">
        <f t="shared" si="13"/>
        <v>367.0086230037648</v>
      </c>
      <c r="I282" s="4">
        <f t="shared" si="14"/>
        <v>69902.924814843907</v>
      </c>
    </row>
    <row r="283" spans="5:9">
      <c r="E283">
        <v>282</v>
      </c>
      <c r="F283" s="5">
        <v>48435</v>
      </c>
      <c r="G283" s="4">
        <f t="shared" si="12"/>
        <v>3516.2937848388328</v>
      </c>
      <c r="H283" s="4">
        <f t="shared" si="13"/>
        <v>349.51462407421837</v>
      </c>
      <c r="I283" s="4">
        <f t="shared" si="14"/>
        <v>66386.631030005068</v>
      </c>
    </row>
    <row r="284" spans="5:9">
      <c r="E284">
        <v>283</v>
      </c>
      <c r="F284" s="5">
        <v>48466</v>
      </c>
      <c r="G284" s="4">
        <f t="shared" si="12"/>
        <v>3533.8752537630271</v>
      </c>
      <c r="H284" s="4">
        <f t="shared" si="13"/>
        <v>331.93315515002428</v>
      </c>
      <c r="I284" s="4">
        <f t="shared" si="14"/>
        <v>62852.75577624204</v>
      </c>
    </row>
    <row r="285" spans="5:9">
      <c r="E285">
        <v>284</v>
      </c>
      <c r="F285" s="5">
        <v>48496</v>
      </c>
      <c r="G285" s="4">
        <f t="shared" si="12"/>
        <v>3551.5446300318426</v>
      </c>
      <c r="H285" s="4">
        <f t="shared" si="13"/>
        <v>314.26377888120902</v>
      </c>
      <c r="I285" s="4">
        <f t="shared" si="14"/>
        <v>59301.211146210197</v>
      </c>
    </row>
    <row r="286" spans="5:9">
      <c r="E286">
        <v>285</v>
      </c>
      <c r="F286" s="5">
        <v>48527</v>
      </c>
      <c r="G286" s="4">
        <f t="shared" si="12"/>
        <v>3569.3023531820013</v>
      </c>
      <c r="H286" s="4">
        <f t="shared" si="13"/>
        <v>296.5060557310498</v>
      </c>
      <c r="I286" s="4">
        <f t="shared" si="14"/>
        <v>55731.908793028197</v>
      </c>
    </row>
    <row r="287" spans="5:9">
      <c r="E287">
        <v>286</v>
      </c>
      <c r="F287" s="5">
        <v>48557</v>
      </c>
      <c r="G287" s="4">
        <f t="shared" si="12"/>
        <v>3587.1488649479115</v>
      </c>
      <c r="H287" s="4">
        <f t="shared" si="13"/>
        <v>278.65954396513985</v>
      </c>
      <c r="I287" s="4">
        <f t="shared" si="14"/>
        <v>52144.759928080282</v>
      </c>
    </row>
    <row r="288" spans="5:9">
      <c r="E288">
        <v>287</v>
      </c>
      <c r="F288" s="5">
        <v>48588</v>
      </c>
      <c r="G288" s="4">
        <f t="shared" si="12"/>
        <v>3605.0846092726511</v>
      </c>
      <c r="H288" s="4">
        <f t="shared" si="13"/>
        <v>260.72379964040022</v>
      </c>
      <c r="I288" s="4">
        <f t="shared" si="14"/>
        <v>48539.675318807633</v>
      </c>
    </row>
    <row r="289" spans="5:9">
      <c r="E289">
        <v>288</v>
      </c>
      <c r="F289" s="5">
        <v>48619</v>
      </c>
      <c r="G289" s="4">
        <f t="shared" si="12"/>
        <v>3623.1100323190144</v>
      </c>
      <c r="H289" s="4">
        <f t="shared" si="13"/>
        <v>242.698376594037</v>
      </c>
      <c r="I289" s="4">
        <f t="shared" si="14"/>
        <v>44916.565286488621</v>
      </c>
    </row>
    <row r="290" spans="5:9">
      <c r="E290">
        <v>289</v>
      </c>
      <c r="F290" s="5">
        <v>48647</v>
      </c>
      <c r="G290" s="4">
        <f t="shared" si="12"/>
        <v>3641.2255824806093</v>
      </c>
      <c r="H290" s="4">
        <f t="shared" si="13"/>
        <v>224.58282643244195</v>
      </c>
      <c r="I290" s="4">
        <f t="shared" si="14"/>
        <v>41275.339704008009</v>
      </c>
    </row>
    <row r="291" spans="5:9">
      <c r="E291">
        <v>290</v>
      </c>
      <c r="F291" s="5">
        <v>48678</v>
      </c>
      <c r="G291" s="4">
        <f t="shared" si="12"/>
        <v>3659.4317103930125</v>
      </c>
      <c r="H291" s="4">
        <f t="shared" si="13"/>
        <v>206.37669852003887</v>
      </c>
      <c r="I291" s="4">
        <f t="shared" si="14"/>
        <v>37615.907993614994</v>
      </c>
    </row>
    <row r="292" spans="5:9">
      <c r="E292">
        <v>291</v>
      </c>
      <c r="F292" s="5">
        <v>48708</v>
      </c>
      <c r="G292" s="4">
        <f t="shared" si="12"/>
        <v>3677.7288689449774</v>
      </c>
      <c r="H292" s="4">
        <f t="shared" si="13"/>
        <v>188.07953996807385</v>
      </c>
      <c r="I292" s="4">
        <f t="shared" si="14"/>
        <v>33938.179124670016</v>
      </c>
    </row>
    <row r="293" spans="5:9">
      <c r="E293">
        <v>292</v>
      </c>
      <c r="F293" s="5">
        <v>48739</v>
      </c>
      <c r="G293" s="4">
        <f t="shared" si="12"/>
        <v>3696.1175132897024</v>
      </c>
      <c r="H293" s="4">
        <f t="shared" si="13"/>
        <v>169.69089562334895</v>
      </c>
      <c r="I293" s="4">
        <f t="shared" si="14"/>
        <v>30242.061611380312</v>
      </c>
    </row>
    <row r="294" spans="5:9">
      <c r="E294">
        <v>293</v>
      </c>
      <c r="F294" s="5">
        <v>48769</v>
      </c>
      <c r="G294" s="4">
        <f t="shared" si="12"/>
        <v>3714.5981008561507</v>
      </c>
      <c r="H294" s="4">
        <f t="shared" si="13"/>
        <v>151.2103080569004</v>
      </c>
      <c r="I294" s="4">
        <f t="shared" si="14"/>
        <v>26527.463510524161</v>
      </c>
    </row>
    <row r="295" spans="5:9">
      <c r="E295">
        <v>294</v>
      </c>
      <c r="F295" s="5">
        <v>48800</v>
      </c>
      <c r="G295" s="4">
        <f t="shared" si="12"/>
        <v>3733.171091360432</v>
      </c>
      <c r="H295" s="4">
        <f t="shared" si="13"/>
        <v>132.63731755261963</v>
      </c>
      <c r="I295" s="4">
        <f t="shared" si="14"/>
        <v>22794.292419163728</v>
      </c>
    </row>
    <row r="296" spans="5:9">
      <c r="E296">
        <v>295</v>
      </c>
      <c r="F296" s="5">
        <v>48831</v>
      </c>
      <c r="G296" s="4">
        <f t="shared" si="12"/>
        <v>3751.8369468172336</v>
      </c>
      <c r="H296" s="4">
        <f t="shared" si="13"/>
        <v>113.9714620958175</v>
      </c>
      <c r="I296" s="4">
        <f t="shared" si="14"/>
        <v>19042.455472346493</v>
      </c>
    </row>
    <row r="297" spans="5:9">
      <c r="E297">
        <v>296</v>
      </c>
      <c r="F297" s="5">
        <v>48861</v>
      </c>
      <c r="G297" s="4">
        <f t="shared" si="12"/>
        <v>3770.59613155132</v>
      </c>
      <c r="H297" s="4">
        <f t="shared" si="13"/>
        <v>95.212277361731324</v>
      </c>
      <c r="I297" s="4">
        <f t="shared" si="14"/>
        <v>15271.859340795174</v>
      </c>
    </row>
    <row r="298" spans="5:9">
      <c r="E298">
        <v>297</v>
      </c>
      <c r="F298" s="5">
        <v>48892</v>
      </c>
      <c r="G298" s="4">
        <f t="shared" si="12"/>
        <v>3789.4491122090767</v>
      </c>
      <c r="H298" s="4">
        <f t="shared" si="13"/>
        <v>76.359296703974707</v>
      </c>
      <c r="I298" s="4">
        <f t="shared" si="14"/>
        <v>11482.410228586097</v>
      </c>
    </row>
    <row r="299" spans="5:9">
      <c r="E299">
        <v>298</v>
      </c>
      <c r="F299" s="5">
        <v>48922</v>
      </c>
      <c r="G299" s="4">
        <f t="shared" si="12"/>
        <v>3808.396357770122</v>
      </c>
      <c r="H299" s="4">
        <f t="shared" si="13"/>
        <v>57.412051142929322</v>
      </c>
      <c r="I299" s="4">
        <f t="shared" si="14"/>
        <v>7674.0138708159757</v>
      </c>
    </row>
    <row r="300" spans="5:9">
      <c r="E300">
        <v>299</v>
      </c>
      <c r="F300" s="5">
        <v>48953</v>
      </c>
      <c r="G300" s="4">
        <f t="shared" si="12"/>
        <v>3827.4383395589725</v>
      </c>
      <c r="H300" s="4">
        <f t="shared" si="13"/>
        <v>38.370069354078709</v>
      </c>
      <c r="I300" s="4">
        <f t="shared" si="14"/>
        <v>3846.5755312570031</v>
      </c>
    </row>
    <row r="301" spans="5:9">
      <c r="E301">
        <v>300</v>
      </c>
      <c r="F301" s="5">
        <v>48984</v>
      </c>
      <c r="G301" s="4">
        <f t="shared" si="12"/>
        <v>3846.5755312567676</v>
      </c>
      <c r="H301" s="4">
        <f t="shared" si="13"/>
        <v>19.23287765628384</v>
      </c>
      <c r="I301" s="4">
        <f t="shared" si="14"/>
        <v>2.3555912775918841E-10</v>
      </c>
    </row>
  </sheetData>
  <customSheetViews>
    <customSheetView guid="{FA0DAE1F-4EEA-C347-AFA0-36DD11B90789}" scale="145">
      <selection activeCell="G1" sqref="G1:I1"/>
      <pageSetup orientation="portrait" horizontalDpi="300" verticalDpi="0" copies="0"/>
    </customSheetView>
  </customSheetViews>
  <pageMargins left="0.7" right="0.7" top="0.75" bottom="0.75" header="0.3" footer="0.3"/>
  <pageSetup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15" zoomScaleNormal="115" zoomScalePageLayoutView="115" workbookViewId="0">
      <selection activeCell="A7" sqref="A7"/>
    </sheetView>
  </sheetViews>
  <sheetFormatPr baseColWidth="10" defaultColWidth="8.83203125" defaultRowHeight="14" x14ac:dyDescent="0"/>
  <cols>
    <col min="1" max="1" width="12.5" bestFit="1" customWidth="1"/>
    <col min="2" max="2" width="10.5" bestFit="1" customWidth="1"/>
  </cols>
  <sheetData>
    <row r="1" spans="1:5">
      <c r="E1" t="s">
        <v>5</v>
      </c>
    </row>
    <row r="2" spans="1:5">
      <c r="E2">
        <v>1</v>
      </c>
    </row>
    <row r="4" spans="1:5">
      <c r="A4" t="s">
        <v>11</v>
      </c>
      <c r="B4" s="2">
        <v>300000</v>
      </c>
    </row>
    <row r="5" spans="1:5">
      <c r="A5" t="s">
        <v>12</v>
      </c>
      <c r="B5" s="3">
        <v>7.1199999999999999E-2</v>
      </c>
    </row>
    <row r="6" spans="1:5">
      <c r="A6" t="s">
        <v>16</v>
      </c>
      <c r="B6">
        <v>10</v>
      </c>
    </row>
    <row r="7" spans="1:5">
      <c r="A7" t="s">
        <v>10</v>
      </c>
      <c r="B7" s="4">
        <f>PMT(Interest_Rate/12,No_of_Years*12,-New_Loan)</f>
        <v>3501.8366351158088</v>
      </c>
    </row>
  </sheetData>
  <customSheetViews>
    <customSheetView guid="{FA0DAE1F-4EEA-C347-AFA0-36DD11B90789}" scale="115">
      <selection activeCell="E2" sqref="E2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zoomScale="115" zoomScaleNormal="115" zoomScalePageLayoutView="115" workbookViewId="0">
      <selection activeCell="A16" sqref="A16"/>
    </sheetView>
  </sheetViews>
  <sheetFormatPr baseColWidth="10" defaultColWidth="8.83203125" defaultRowHeight="14" x14ac:dyDescent="0"/>
  <cols>
    <col min="1" max="1" width="12.5" bestFit="1" customWidth="1"/>
    <col min="2" max="2" width="10.5" bestFit="1" customWidth="1"/>
    <col min="6" max="6" width="11.83203125" bestFit="1" customWidth="1"/>
    <col min="7" max="8" width="10.5" bestFit="1" customWidth="1"/>
    <col min="9" max="9" width="12.83203125" bestFit="1" customWidth="1"/>
  </cols>
  <sheetData>
    <row r="1" spans="1:9">
      <c r="E1" t="s">
        <v>5</v>
      </c>
      <c r="F1" t="s">
        <v>13</v>
      </c>
      <c r="G1" t="s">
        <v>7</v>
      </c>
      <c r="H1" t="s">
        <v>8</v>
      </c>
      <c r="I1" t="s">
        <v>9</v>
      </c>
    </row>
    <row r="2" spans="1:9">
      <c r="E2">
        <v>1</v>
      </c>
      <c r="F2" s="9">
        <v>40224</v>
      </c>
      <c r="G2" s="4">
        <f t="shared" ref="G2:G33" si="0">PPMT(Interest_Rate/12,E2,No_of_Years*12,-New_Loan)</f>
        <v>1721.8366351158088</v>
      </c>
      <c r="H2" s="4">
        <f t="shared" ref="H2:H33" si="1">IPMT(Interest_Rate/12,E2,No_of_Years*12,-New_Loan)</f>
        <v>1780</v>
      </c>
      <c r="I2" s="4">
        <f>New_Loan-G2</f>
        <v>298278.16336488421</v>
      </c>
    </row>
    <row r="3" spans="1:9">
      <c r="E3">
        <v>2</v>
      </c>
      <c r="F3" s="9">
        <v>40252</v>
      </c>
      <c r="G3" s="4">
        <f t="shared" si="0"/>
        <v>1732.0528658174962</v>
      </c>
      <c r="H3" s="4">
        <f t="shared" si="1"/>
        <v>1769.7837692983126</v>
      </c>
      <c r="I3" s="4">
        <f>I2-G3</f>
        <v>296546.11049906671</v>
      </c>
    </row>
    <row r="4" spans="1:9">
      <c r="A4" t="s">
        <v>11</v>
      </c>
      <c r="B4" s="2">
        <v>300000</v>
      </c>
      <c r="E4">
        <v>3</v>
      </c>
      <c r="F4" s="9">
        <v>40283</v>
      </c>
      <c r="G4" s="4">
        <f t="shared" si="0"/>
        <v>1742.3297128213467</v>
      </c>
      <c r="H4" s="4">
        <f t="shared" si="1"/>
        <v>1759.5069222944621</v>
      </c>
      <c r="I4" s="4">
        <f t="shared" ref="I4:I67" si="2">I3-G4</f>
        <v>294803.78078624536</v>
      </c>
    </row>
    <row r="5" spans="1:9">
      <c r="A5" t="s">
        <v>12</v>
      </c>
      <c r="B5" s="3">
        <v>7.1199999999999999E-2</v>
      </c>
      <c r="E5">
        <v>4</v>
      </c>
      <c r="F5" s="9">
        <v>40313</v>
      </c>
      <c r="G5" s="4">
        <f t="shared" si="0"/>
        <v>1752.6675357840866</v>
      </c>
      <c r="H5" s="4">
        <f t="shared" si="1"/>
        <v>1749.169099331722</v>
      </c>
      <c r="I5" s="4">
        <f t="shared" si="2"/>
        <v>293051.11325046129</v>
      </c>
    </row>
    <row r="6" spans="1:9">
      <c r="A6" t="s">
        <v>16</v>
      </c>
      <c r="B6">
        <v>10</v>
      </c>
      <c r="E6">
        <v>5</v>
      </c>
      <c r="F6" s="9">
        <v>40344</v>
      </c>
      <c r="G6" s="4">
        <f t="shared" si="0"/>
        <v>1763.066696496405</v>
      </c>
      <c r="H6" s="4">
        <f t="shared" si="1"/>
        <v>1738.7699386194029</v>
      </c>
      <c r="I6" s="4">
        <f t="shared" si="2"/>
        <v>291288.0465539649</v>
      </c>
    </row>
    <row r="7" spans="1:9">
      <c r="A7" t="s">
        <v>10</v>
      </c>
      <c r="B7" s="4">
        <f>PMT(Interest_Rate/12,No_of_Years*12,-New_Loan)</f>
        <v>3501.8366351158088</v>
      </c>
      <c r="E7">
        <v>6</v>
      </c>
      <c r="F7" s="9">
        <v>40374</v>
      </c>
      <c r="G7" s="4">
        <f t="shared" si="0"/>
        <v>1773.5275588956174</v>
      </c>
      <c r="H7" s="4">
        <f t="shared" si="1"/>
        <v>1728.3090762201914</v>
      </c>
      <c r="I7" s="4">
        <f t="shared" si="2"/>
        <v>289514.51899506926</v>
      </c>
    </row>
    <row r="8" spans="1:9">
      <c r="E8">
        <v>7</v>
      </c>
      <c r="F8" s="9">
        <v>40405</v>
      </c>
      <c r="G8" s="4">
        <f t="shared" si="0"/>
        <v>1784.0504890783977</v>
      </c>
      <c r="H8" s="4">
        <f t="shared" si="1"/>
        <v>1717.7861460374104</v>
      </c>
      <c r="I8" s="4">
        <f t="shared" si="2"/>
        <v>287730.46850599087</v>
      </c>
    </row>
    <row r="9" spans="1:9">
      <c r="E9">
        <v>8</v>
      </c>
      <c r="F9" s="9">
        <v>40436</v>
      </c>
      <c r="G9" s="4">
        <f t="shared" si="0"/>
        <v>1794.6358553135967</v>
      </c>
      <c r="H9" s="4">
        <f t="shared" si="1"/>
        <v>1707.2007798022116</v>
      </c>
      <c r="I9" s="4">
        <f t="shared" si="2"/>
        <v>285935.83265067724</v>
      </c>
    </row>
    <row r="10" spans="1:9">
      <c r="E10">
        <v>9</v>
      </c>
      <c r="F10" s="9">
        <v>40466</v>
      </c>
      <c r="G10" s="4">
        <f t="shared" si="0"/>
        <v>1805.2840280551238</v>
      </c>
      <c r="H10" s="4">
        <f t="shared" si="1"/>
        <v>1696.5526070606845</v>
      </c>
      <c r="I10" s="4">
        <f t="shared" si="2"/>
        <v>284130.5486226221</v>
      </c>
    </row>
    <row r="11" spans="1:9">
      <c r="A11" t="s">
        <v>14</v>
      </c>
      <c r="B11" t="s">
        <v>15</v>
      </c>
      <c r="E11">
        <v>10</v>
      </c>
      <c r="F11" s="9">
        <v>40497</v>
      </c>
      <c r="G11" s="4">
        <f t="shared" si="0"/>
        <v>1815.9953799549176</v>
      </c>
      <c r="H11" s="4">
        <f t="shared" si="1"/>
        <v>1685.841255160891</v>
      </c>
      <c r="I11" s="4">
        <f t="shared" si="2"/>
        <v>282314.55324266717</v>
      </c>
    </row>
    <row r="12" spans="1:9">
      <c r="A12" s="10">
        <f>-CUMIPMT(Interest_Rate/12,No_of_Years*12,New_Loan,24,35,0)</f>
        <v>17560.379289852179</v>
      </c>
      <c r="E12">
        <v>11</v>
      </c>
      <c r="F12" s="9">
        <v>40527</v>
      </c>
      <c r="G12" s="4">
        <f t="shared" si="0"/>
        <v>1826.7702858759835</v>
      </c>
      <c r="H12" s="4">
        <f t="shared" si="1"/>
        <v>1675.0663492398251</v>
      </c>
      <c r="I12" s="4">
        <f t="shared" si="2"/>
        <v>280487.78295679117</v>
      </c>
    </row>
    <row r="13" spans="1:9">
      <c r="E13">
        <v>12</v>
      </c>
      <c r="F13" s="9">
        <v>40558</v>
      </c>
      <c r="G13" s="4">
        <f t="shared" si="0"/>
        <v>1837.6091229055146</v>
      </c>
      <c r="H13" s="4">
        <f t="shared" si="1"/>
        <v>1664.2275122102942</v>
      </c>
      <c r="I13" s="4">
        <f t="shared" si="2"/>
        <v>278650.17383388564</v>
      </c>
    </row>
    <row r="14" spans="1:9">
      <c r="E14">
        <v>13</v>
      </c>
      <c r="F14" s="9">
        <v>40589</v>
      </c>
      <c r="G14" s="4">
        <f t="shared" si="0"/>
        <v>1848.512270368087</v>
      </c>
      <c r="H14" s="4">
        <f t="shared" si="1"/>
        <v>1653.3243647477213</v>
      </c>
      <c r="I14" s="4">
        <f t="shared" si="2"/>
        <v>276801.66156351753</v>
      </c>
    </row>
    <row r="15" spans="1:9">
      <c r="A15" t="s">
        <v>17</v>
      </c>
      <c r="E15">
        <v>14</v>
      </c>
      <c r="F15" s="9">
        <v>40617</v>
      </c>
      <c r="G15" s="4">
        <f t="shared" si="0"/>
        <v>1859.4801098389373</v>
      </c>
      <c r="H15" s="4">
        <f t="shared" si="1"/>
        <v>1642.3565252768708</v>
      </c>
      <c r="I15" s="4">
        <f t="shared" si="2"/>
        <v>274942.18145367858</v>
      </c>
    </row>
    <row r="16" spans="1:9">
      <c r="E16">
        <v>15</v>
      </c>
      <c r="F16" s="9">
        <v>40648</v>
      </c>
      <c r="G16" s="4">
        <f t="shared" si="0"/>
        <v>1870.5130251573155</v>
      </c>
      <c r="H16" s="4">
        <f t="shared" si="1"/>
        <v>1631.3236099584931</v>
      </c>
      <c r="I16" s="4">
        <f t="shared" si="2"/>
        <v>273071.66842852125</v>
      </c>
    </row>
    <row r="17" spans="1:9">
      <c r="A17" s="10">
        <f>-CUMPRINC(Interest_Rate/12,No_of_Years*12,New_Loan,1,60,0)</f>
        <v>123654.91626139764</v>
      </c>
      <c r="E17">
        <v>16</v>
      </c>
      <c r="F17" s="9">
        <v>40678</v>
      </c>
      <c r="G17" s="4">
        <f t="shared" si="0"/>
        <v>1881.6114024399153</v>
      </c>
      <c r="H17" s="4">
        <f t="shared" si="1"/>
        <v>1620.2252326758933</v>
      </c>
      <c r="I17" s="4">
        <f t="shared" si="2"/>
        <v>271190.05702608131</v>
      </c>
    </row>
    <row r="18" spans="1:9">
      <c r="A18" s="10">
        <f>New_Loan-A17</f>
        <v>176345.08373860235</v>
      </c>
      <c r="E18">
        <v>17</v>
      </c>
      <c r="F18" s="9">
        <v>40709</v>
      </c>
      <c r="G18" s="4">
        <f t="shared" si="0"/>
        <v>1892.7756300943922</v>
      </c>
      <c r="H18" s="4">
        <f t="shared" si="1"/>
        <v>1609.0610050214163</v>
      </c>
      <c r="I18" s="4">
        <f t="shared" si="2"/>
        <v>269297.28139598691</v>
      </c>
    </row>
    <row r="19" spans="1:9">
      <c r="E19">
        <v>18</v>
      </c>
      <c r="F19" s="9">
        <v>40739</v>
      </c>
      <c r="G19" s="4">
        <f t="shared" si="0"/>
        <v>1904.0060988329524</v>
      </c>
      <c r="H19" s="4">
        <f t="shared" si="1"/>
        <v>1597.8305362828562</v>
      </c>
      <c r="I19" s="4">
        <f t="shared" si="2"/>
        <v>267393.27529715397</v>
      </c>
    </row>
    <row r="20" spans="1:9">
      <c r="E20">
        <v>19</v>
      </c>
      <c r="F20" s="9">
        <v>40770</v>
      </c>
      <c r="G20" s="4">
        <f t="shared" si="0"/>
        <v>1915.3032016860279</v>
      </c>
      <c r="H20" s="4">
        <f t="shared" si="1"/>
        <v>1586.5334334297811</v>
      </c>
      <c r="I20" s="4">
        <f t="shared" si="2"/>
        <v>265477.97209546797</v>
      </c>
    </row>
    <row r="21" spans="1:9">
      <c r="E21">
        <v>20</v>
      </c>
      <c r="F21" s="9">
        <v>40801</v>
      </c>
      <c r="G21" s="4">
        <f t="shared" si="0"/>
        <v>1926.6673340160314</v>
      </c>
      <c r="H21" s="4">
        <f t="shared" si="1"/>
        <v>1575.1693010997769</v>
      </c>
      <c r="I21" s="4">
        <f t="shared" si="2"/>
        <v>263551.30476145196</v>
      </c>
    </row>
    <row r="22" spans="1:9">
      <c r="E22">
        <v>21</v>
      </c>
      <c r="F22" s="9">
        <v>40831</v>
      </c>
      <c r="G22" s="4">
        <f t="shared" si="0"/>
        <v>1938.0988935311934</v>
      </c>
      <c r="H22" s="4">
        <f t="shared" si="1"/>
        <v>1563.7377415846156</v>
      </c>
      <c r="I22" s="4">
        <f t="shared" si="2"/>
        <v>261613.20586792077</v>
      </c>
    </row>
    <row r="23" spans="1:9">
      <c r="E23">
        <v>22</v>
      </c>
      <c r="F23" s="9">
        <v>40862</v>
      </c>
      <c r="G23" s="4">
        <f t="shared" si="0"/>
        <v>1949.5982802994781</v>
      </c>
      <c r="H23" s="4">
        <f t="shared" si="1"/>
        <v>1552.2383548163302</v>
      </c>
      <c r="I23" s="4">
        <f t="shared" si="2"/>
        <v>259663.60758762129</v>
      </c>
    </row>
    <row r="24" spans="1:9">
      <c r="E24">
        <v>23</v>
      </c>
      <c r="F24" s="9">
        <v>40892</v>
      </c>
      <c r="G24" s="4">
        <f t="shared" si="0"/>
        <v>1961.1658967625885</v>
      </c>
      <c r="H24" s="4">
        <f t="shared" si="1"/>
        <v>1540.67073835322</v>
      </c>
      <c r="I24" s="4">
        <f t="shared" si="2"/>
        <v>257702.44169085869</v>
      </c>
    </row>
    <row r="25" spans="1:9">
      <c r="E25">
        <v>24</v>
      </c>
      <c r="F25" s="9">
        <v>40923</v>
      </c>
      <c r="G25" s="4">
        <f t="shared" si="0"/>
        <v>1972.802147750047</v>
      </c>
      <c r="H25" s="4">
        <f t="shared" si="1"/>
        <v>1529.0344873657621</v>
      </c>
      <c r="I25" s="4">
        <f t="shared" si="2"/>
        <v>255729.63954310864</v>
      </c>
    </row>
    <row r="26" spans="1:9">
      <c r="E26">
        <v>25</v>
      </c>
      <c r="F26" s="9">
        <v>40954</v>
      </c>
      <c r="G26" s="4">
        <f t="shared" si="0"/>
        <v>1984.5074404933639</v>
      </c>
      <c r="H26" s="4">
        <f t="shared" si="1"/>
        <v>1517.3291946224449</v>
      </c>
      <c r="I26" s="4">
        <f t="shared" si="2"/>
        <v>253745.13210261529</v>
      </c>
    </row>
    <row r="27" spans="1:9">
      <c r="E27">
        <v>26</v>
      </c>
      <c r="F27" s="9">
        <v>40983</v>
      </c>
      <c r="G27" s="4">
        <f t="shared" si="0"/>
        <v>1996.2821846402908</v>
      </c>
      <c r="H27" s="4">
        <f t="shared" si="1"/>
        <v>1505.5544504755176</v>
      </c>
      <c r="I27" s="4">
        <f t="shared" si="2"/>
        <v>251748.84991797499</v>
      </c>
    </row>
    <row r="28" spans="1:9">
      <c r="E28">
        <v>27</v>
      </c>
      <c r="F28" s="9">
        <v>41014</v>
      </c>
      <c r="G28" s="4">
        <f t="shared" si="0"/>
        <v>2008.126792269157</v>
      </c>
      <c r="H28" s="4">
        <f t="shared" si="1"/>
        <v>1493.7098428466522</v>
      </c>
      <c r="I28" s="4">
        <f t="shared" si="2"/>
        <v>249740.72312570584</v>
      </c>
    </row>
    <row r="29" spans="1:9">
      <c r="E29">
        <v>28</v>
      </c>
      <c r="F29" s="9">
        <v>41044</v>
      </c>
      <c r="G29" s="4">
        <f t="shared" si="0"/>
        <v>2020.0416779032871</v>
      </c>
      <c r="H29" s="4">
        <f t="shared" si="1"/>
        <v>1481.7949572125217</v>
      </c>
      <c r="I29" s="4">
        <f t="shared" si="2"/>
        <v>247720.68144780255</v>
      </c>
    </row>
    <row r="30" spans="1:9">
      <c r="E30">
        <v>29</v>
      </c>
      <c r="F30" s="9">
        <v>41075</v>
      </c>
      <c r="G30" s="4">
        <f t="shared" si="0"/>
        <v>2032.0272585255132</v>
      </c>
      <c r="H30" s="4">
        <f t="shared" si="1"/>
        <v>1469.8093765902952</v>
      </c>
      <c r="I30" s="4">
        <f t="shared" si="2"/>
        <v>245688.65418927703</v>
      </c>
    </row>
    <row r="31" spans="1:9">
      <c r="E31">
        <v>30</v>
      </c>
      <c r="F31" s="9">
        <v>41105</v>
      </c>
      <c r="G31" s="4">
        <f t="shared" si="0"/>
        <v>2044.0839535927646</v>
      </c>
      <c r="H31" s="4">
        <f t="shared" si="1"/>
        <v>1457.752681523044</v>
      </c>
      <c r="I31" s="4">
        <f t="shared" si="2"/>
        <v>243644.57023568428</v>
      </c>
    </row>
    <row r="32" spans="1:9">
      <c r="E32">
        <v>31</v>
      </c>
      <c r="F32" s="9">
        <v>41136</v>
      </c>
      <c r="G32" s="4">
        <f t="shared" si="0"/>
        <v>2056.2121850507488</v>
      </c>
      <c r="H32" s="4">
        <f t="shared" si="1"/>
        <v>1445.6244500650605</v>
      </c>
      <c r="I32" s="4">
        <f t="shared" si="2"/>
        <v>241588.35805063354</v>
      </c>
    </row>
    <row r="33" spans="5:9">
      <c r="E33">
        <v>32</v>
      </c>
      <c r="F33" s="9">
        <v>41167</v>
      </c>
      <c r="G33" s="4">
        <f t="shared" si="0"/>
        <v>2068.4123773487163</v>
      </c>
      <c r="H33" s="4">
        <f t="shared" si="1"/>
        <v>1433.4242577670925</v>
      </c>
      <c r="I33" s="4">
        <f t="shared" si="2"/>
        <v>239519.94567328482</v>
      </c>
    </row>
    <row r="34" spans="5:9">
      <c r="E34">
        <v>33</v>
      </c>
      <c r="F34" s="9">
        <v>41197</v>
      </c>
      <c r="G34" s="4">
        <f t="shared" ref="G34:G65" si="3">PPMT(Interest_Rate/12,E34,No_of_Years*12,-New_Loan)</f>
        <v>2080.6849574543189</v>
      </c>
      <c r="H34" s="4">
        <f t="shared" ref="H34:H65" si="4">IPMT(Interest_Rate/12,E34,No_of_Years*12,-New_Loan)</f>
        <v>1421.1516776614901</v>
      </c>
      <c r="I34" s="4">
        <f t="shared" si="2"/>
        <v>237439.26071583049</v>
      </c>
    </row>
    <row r="35" spans="5:9">
      <c r="E35">
        <v>34</v>
      </c>
      <c r="F35" s="9">
        <v>41228</v>
      </c>
      <c r="G35" s="4">
        <f t="shared" si="3"/>
        <v>2093.0303548685474</v>
      </c>
      <c r="H35" s="4">
        <f t="shared" si="4"/>
        <v>1408.8062802472612</v>
      </c>
      <c r="I35" s="4">
        <f t="shared" si="2"/>
        <v>235346.23036096196</v>
      </c>
    </row>
    <row r="36" spans="5:9">
      <c r="E36">
        <v>35</v>
      </c>
      <c r="F36" s="9">
        <v>41258</v>
      </c>
      <c r="G36" s="4">
        <f t="shared" si="3"/>
        <v>2105.4490016407676</v>
      </c>
      <c r="H36" s="4">
        <f t="shared" si="4"/>
        <v>1396.3876334750412</v>
      </c>
      <c r="I36" s="4">
        <f t="shared" si="2"/>
        <v>233240.78135932118</v>
      </c>
    </row>
    <row r="37" spans="5:9">
      <c r="E37">
        <v>36</v>
      </c>
      <c r="F37" s="9">
        <v>41289</v>
      </c>
      <c r="G37" s="4">
        <f t="shared" si="3"/>
        <v>2117.9413323838362</v>
      </c>
      <c r="H37" s="4">
        <f t="shared" si="4"/>
        <v>1383.8953027319726</v>
      </c>
      <c r="I37" s="4">
        <f t="shared" si="2"/>
        <v>231122.84002693734</v>
      </c>
    </row>
    <row r="38" spans="5:9">
      <c r="E38">
        <v>37</v>
      </c>
      <c r="F38" s="9">
        <v>41320</v>
      </c>
      <c r="G38" s="4">
        <f t="shared" si="3"/>
        <v>2130.5077842893133</v>
      </c>
      <c r="H38" s="4">
        <f t="shared" si="4"/>
        <v>1371.3288508264952</v>
      </c>
      <c r="I38" s="4">
        <f t="shared" si="2"/>
        <v>228992.33224264803</v>
      </c>
    </row>
    <row r="39" spans="5:9">
      <c r="E39">
        <v>38</v>
      </c>
      <c r="F39" s="9">
        <v>41348</v>
      </c>
      <c r="G39" s="4">
        <f t="shared" si="3"/>
        <v>2143.1487971427632</v>
      </c>
      <c r="H39" s="4">
        <f t="shared" si="4"/>
        <v>1358.6878379730451</v>
      </c>
      <c r="I39" s="4">
        <f t="shared" si="2"/>
        <v>226849.18344550527</v>
      </c>
    </row>
    <row r="40" spans="5:9">
      <c r="E40">
        <v>39</v>
      </c>
      <c r="F40" s="9">
        <v>41379</v>
      </c>
      <c r="G40" s="4">
        <f t="shared" si="3"/>
        <v>2155.8648133391439</v>
      </c>
      <c r="H40" s="4">
        <f t="shared" si="4"/>
        <v>1345.9718217766649</v>
      </c>
      <c r="I40" s="4">
        <f t="shared" si="2"/>
        <v>224693.31863216613</v>
      </c>
    </row>
    <row r="41" spans="5:9">
      <c r="E41">
        <v>40</v>
      </c>
      <c r="F41" s="9">
        <v>41409</v>
      </c>
      <c r="G41" s="4">
        <f t="shared" si="3"/>
        <v>2168.6562778982893</v>
      </c>
      <c r="H41" s="4">
        <f t="shared" si="4"/>
        <v>1333.1803572175193</v>
      </c>
      <c r="I41" s="4">
        <f t="shared" si="2"/>
        <v>222524.66235426784</v>
      </c>
    </row>
    <row r="42" spans="5:9">
      <c r="E42">
        <v>41</v>
      </c>
      <c r="F42" s="9">
        <v>41440</v>
      </c>
      <c r="G42" s="4">
        <f t="shared" si="3"/>
        <v>2181.5236384804857</v>
      </c>
      <c r="H42" s="4">
        <f t="shared" si="4"/>
        <v>1320.3129966353229</v>
      </c>
      <c r="I42" s="4">
        <f t="shared" si="2"/>
        <v>220343.13871578735</v>
      </c>
    </row>
    <row r="43" spans="5:9">
      <c r="E43">
        <v>42</v>
      </c>
      <c r="F43" s="9">
        <v>41470</v>
      </c>
      <c r="G43" s="4">
        <f t="shared" si="3"/>
        <v>2194.4673454021367</v>
      </c>
      <c r="H43" s="4">
        <f t="shared" si="4"/>
        <v>1307.3692897136721</v>
      </c>
      <c r="I43" s="4">
        <f t="shared" si="2"/>
        <v>218148.67137038521</v>
      </c>
    </row>
    <row r="44" spans="5:9">
      <c r="E44">
        <v>43</v>
      </c>
      <c r="F44" s="9">
        <v>41501</v>
      </c>
      <c r="G44" s="4">
        <f t="shared" si="3"/>
        <v>2207.4878516515228</v>
      </c>
      <c r="H44" s="4">
        <f t="shared" si="4"/>
        <v>1294.3487834642858</v>
      </c>
      <c r="I44" s="4">
        <f t="shared" si="2"/>
        <v>215941.18351873368</v>
      </c>
    </row>
    <row r="45" spans="5:9">
      <c r="E45">
        <v>44</v>
      </c>
      <c r="F45" s="9">
        <v>41532</v>
      </c>
      <c r="G45" s="4">
        <f t="shared" si="3"/>
        <v>2220.5856129046551</v>
      </c>
      <c r="H45" s="4">
        <f t="shared" si="4"/>
        <v>1281.2510222111534</v>
      </c>
      <c r="I45" s="4">
        <f t="shared" si="2"/>
        <v>213720.59790582902</v>
      </c>
    </row>
    <row r="46" spans="5:9">
      <c r="E46">
        <v>45</v>
      </c>
      <c r="F46" s="9">
        <v>41562</v>
      </c>
      <c r="G46" s="4">
        <f t="shared" si="3"/>
        <v>2233.7610875412229</v>
      </c>
      <c r="H46" s="4">
        <f t="shared" si="4"/>
        <v>1268.0755475745859</v>
      </c>
      <c r="I46" s="4">
        <f t="shared" si="2"/>
        <v>211486.83681828779</v>
      </c>
    </row>
    <row r="47" spans="5:9">
      <c r="E47">
        <v>46</v>
      </c>
      <c r="F47" s="9">
        <v>41593</v>
      </c>
      <c r="G47" s="4">
        <f t="shared" si="3"/>
        <v>2247.0147366606338</v>
      </c>
      <c r="H47" s="4">
        <f t="shared" si="4"/>
        <v>1254.8218984551747</v>
      </c>
      <c r="I47" s="4">
        <f t="shared" si="2"/>
        <v>209239.82208162715</v>
      </c>
    </row>
    <row r="48" spans="5:9">
      <c r="E48">
        <v>47</v>
      </c>
      <c r="F48" s="9">
        <v>41623</v>
      </c>
      <c r="G48" s="4">
        <f t="shared" si="3"/>
        <v>2260.3470240981537</v>
      </c>
      <c r="H48" s="4">
        <f t="shared" si="4"/>
        <v>1241.4896110176549</v>
      </c>
      <c r="I48" s="4">
        <f t="shared" si="2"/>
        <v>206979.47505752899</v>
      </c>
    </row>
    <row r="49" spans="5:9">
      <c r="E49">
        <v>48</v>
      </c>
      <c r="F49" s="9">
        <v>41654</v>
      </c>
      <c r="G49" s="4">
        <f t="shared" si="3"/>
        <v>2273.758416441136</v>
      </c>
      <c r="H49" s="4">
        <f t="shared" si="4"/>
        <v>1228.0782186746724</v>
      </c>
      <c r="I49" s="4">
        <f t="shared" si="2"/>
        <v>204705.71664108787</v>
      </c>
    </row>
    <row r="50" spans="5:9">
      <c r="E50">
        <v>49</v>
      </c>
      <c r="F50" s="9">
        <v>41685</v>
      </c>
      <c r="G50" s="4">
        <f t="shared" si="3"/>
        <v>2287.2493830453536</v>
      </c>
      <c r="H50" s="4">
        <f t="shared" si="4"/>
        <v>1214.5872520704552</v>
      </c>
      <c r="I50" s="4">
        <f t="shared" si="2"/>
        <v>202418.46725804251</v>
      </c>
    </row>
    <row r="51" spans="5:9">
      <c r="E51">
        <v>50</v>
      </c>
      <c r="F51" s="9">
        <v>41713</v>
      </c>
      <c r="G51" s="4">
        <f t="shared" si="3"/>
        <v>2300.8203960514224</v>
      </c>
      <c r="H51" s="4">
        <f t="shared" si="4"/>
        <v>1201.0162390643859</v>
      </c>
      <c r="I51" s="4">
        <f t="shared" si="2"/>
        <v>200117.64686199109</v>
      </c>
    </row>
    <row r="52" spans="5:9">
      <c r="E52">
        <v>51</v>
      </c>
      <c r="F52" s="9">
        <v>41744</v>
      </c>
      <c r="G52" s="4">
        <f t="shared" si="3"/>
        <v>2314.4719304013279</v>
      </c>
      <c r="H52" s="4">
        <f t="shared" si="4"/>
        <v>1187.3647047144809</v>
      </c>
      <c r="I52" s="4">
        <f t="shared" si="2"/>
        <v>197803.17493158975</v>
      </c>
    </row>
    <row r="53" spans="5:9">
      <c r="E53">
        <v>52</v>
      </c>
      <c r="F53" s="9">
        <v>41774</v>
      </c>
      <c r="G53" s="4">
        <f t="shared" si="3"/>
        <v>2328.2044638550424</v>
      </c>
      <c r="H53" s="4">
        <f t="shared" si="4"/>
        <v>1173.6321712607664</v>
      </c>
      <c r="I53" s="4">
        <f t="shared" si="2"/>
        <v>195474.9704677347</v>
      </c>
    </row>
    <row r="54" spans="5:9">
      <c r="E54">
        <v>53</v>
      </c>
      <c r="F54" s="9">
        <v>41805</v>
      </c>
      <c r="G54" s="4">
        <f t="shared" si="3"/>
        <v>2342.0184770072492</v>
      </c>
      <c r="H54" s="4">
        <f t="shared" si="4"/>
        <v>1159.8181581085596</v>
      </c>
      <c r="I54" s="4">
        <f t="shared" si="2"/>
        <v>193132.95199072745</v>
      </c>
    </row>
    <row r="55" spans="5:9">
      <c r="E55">
        <v>54</v>
      </c>
      <c r="F55" s="9">
        <v>41835</v>
      </c>
      <c r="G55" s="4">
        <f t="shared" si="3"/>
        <v>2355.9144533041585</v>
      </c>
      <c r="H55" s="4">
        <f t="shared" si="4"/>
        <v>1145.9221818116503</v>
      </c>
      <c r="I55" s="4">
        <f t="shared" si="2"/>
        <v>190777.03753742328</v>
      </c>
    </row>
    <row r="56" spans="5:9">
      <c r="E56">
        <v>55</v>
      </c>
      <c r="F56" s="9">
        <v>41866</v>
      </c>
      <c r="G56" s="4">
        <f t="shared" si="3"/>
        <v>2369.89287906043</v>
      </c>
      <c r="H56" s="4">
        <f t="shared" si="4"/>
        <v>1131.9437560553788</v>
      </c>
      <c r="I56" s="4">
        <f t="shared" si="2"/>
        <v>188407.14465836284</v>
      </c>
    </row>
    <row r="57" spans="5:9">
      <c r="E57">
        <v>56</v>
      </c>
      <c r="F57" s="9">
        <v>41897</v>
      </c>
      <c r="G57" s="4">
        <f t="shared" si="3"/>
        <v>2383.9542434761884</v>
      </c>
      <c r="H57" s="4">
        <f t="shared" si="4"/>
        <v>1117.88239163962</v>
      </c>
      <c r="I57" s="4">
        <f t="shared" si="2"/>
        <v>186023.19041488666</v>
      </c>
    </row>
    <row r="58" spans="5:9">
      <c r="E58">
        <v>57</v>
      </c>
      <c r="F58" s="9">
        <v>41927</v>
      </c>
      <c r="G58" s="4">
        <f t="shared" si="3"/>
        <v>2398.0990386541471</v>
      </c>
      <c r="H58" s="4">
        <f t="shared" si="4"/>
        <v>1103.7375964616615</v>
      </c>
      <c r="I58" s="4">
        <f t="shared" si="2"/>
        <v>183625.09137623251</v>
      </c>
    </row>
    <row r="59" spans="5:9">
      <c r="E59">
        <v>58</v>
      </c>
      <c r="F59" s="9">
        <v>41958</v>
      </c>
      <c r="G59" s="4">
        <f t="shared" si="3"/>
        <v>2412.3277596168286</v>
      </c>
      <c r="H59" s="4">
        <f t="shared" si="4"/>
        <v>1089.5088754989802</v>
      </c>
      <c r="I59" s="4">
        <f t="shared" si="2"/>
        <v>181212.76361661567</v>
      </c>
    </row>
    <row r="60" spans="5:9">
      <c r="E60">
        <v>59</v>
      </c>
      <c r="F60" s="9">
        <v>41988</v>
      </c>
      <c r="G60" s="4">
        <f t="shared" si="3"/>
        <v>2426.6409043238882</v>
      </c>
      <c r="H60" s="4">
        <f t="shared" si="4"/>
        <v>1075.1957307919204</v>
      </c>
      <c r="I60" s="4">
        <f t="shared" si="2"/>
        <v>178786.12271229178</v>
      </c>
    </row>
    <row r="61" spans="5:9">
      <c r="E61">
        <v>60</v>
      </c>
      <c r="F61" s="9">
        <v>42019</v>
      </c>
      <c r="G61" s="4">
        <f t="shared" si="3"/>
        <v>2441.0389736895436</v>
      </c>
      <c r="H61" s="4">
        <f t="shared" si="4"/>
        <v>1060.7976614262654</v>
      </c>
      <c r="I61" s="4">
        <f t="shared" si="2"/>
        <v>176345.08373860223</v>
      </c>
    </row>
    <row r="62" spans="5:9">
      <c r="E62">
        <v>61</v>
      </c>
      <c r="F62" s="9">
        <v>42050</v>
      </c>
      <c r="G62" s="4">
        <f t="shared" si="3"/>
        <v>2455.5224716001017</v>
      </c>
      <c r="H62" s="4">
        <f t="shared" si="4"/>
        <v>1046.3141635157074</v>
      </c>
      <c r="I62" s="4">
        <f t="shared" si="2"/>
        <v>173889.56126700214</v>
      </c>
    </row>
    <row r="63" spans="5:9">
      <c r="E63">
        <v>62</v>
      </c>
      <c r="F63" s="9">
        <v>42078</v>
      </c>
      <c r="G63" s="4">
        <f t="shared" si="3"/>
        <v>2470.0919049315953</v>
      </c>
      <c r="H63" s="4">
        <f t="shared" si="4"/>
        <v>1031.7447301842135</v>
      </c>
      <c r="I63" s="4">
        <f t="shared" si="2"/>
        <v>171419.46936207055</v>
      </c>
    </row>
    <row r="64" spans="5:9">
      <c r="E64">
        <v>63</v>
      </c>
      <c r="F64" s="9">
        <v>42109</v>
      </c>
      <c r="G64" s="4">
        <f t="shared" si="3"/>
        <v>2484.7477835675227</v>
      </c>
      <c r="H64" s="4">
        <f t="shared" si="4"/>
        <v>1017.0888515482859</v>
      </c>
      <c r="I64" s="4">
        <f t="shared" si="2"/>
        <v>168934.72157850303</v>
      </c>
    </row>
    <row r="65" spans="5:9">
      <c r="E65">
        <v>64</v>
      </c>
      <c r="F65" s="9">
        <v>42139</v>
      </c>
      <c r="G65" s="4">
        <f t="shared" si="3"/>
        <v>2499.49062041669</v>
      </c>
      <c r="H65" s="4">
        <f t="shared" si="4"/>
        <v>1002.3460146991188</v>
      </c>
      <c r="I65" s="4">
        <f t="shared" si="2"/>
        <v>166435.23095808635</v>
      </c>
    </row>
    <row r="66" spans="5:9">
      <c r="E66">
        <v>65</v>
      </c>
      <c r="F66" s="9">
        <v>42170</v>
      </c>
      <c r="G66" s="4">
        <f t="shared" ref="G66:G97" si="5">PPMT(Interest_Rate/12,E66,No_of_Years*12,-New_Loan)</f>
        <v>2514.3209314311625</v>
      </c>
      <c r="H66" s="4">
        <f t="shared" ref="H66:H97" si="6">IPMT(Interest_Rate/12,E66,No_of_Years*12,-New_Loan)</f>
        <v>987.51570368464627</v>
      </c>
      <c r="I66" s="4">
        <f t="shared" si="2"/>
        <v>163920.91002665518</v>
      </c>
    </row>
    <row r="67" spans="5:9">
      <c r="E67">
        <v>66</v>
      </c>
      <c r="F67" s="9">
        <v>42200</v>
      </c>
      <c r="G67" s="4">
        <f t="shared" si="5"/>
        <v>2529.2392356243208</v>
      </c>
      <c r="H67" s="4">
        <f t="shared" si="6"/>
        <v>972.59739949148786</v>
      </c>
      <c r="I67" s="4">
        <f t="shared" si="2"/>
        <v>161391.67079103086</v>
      </c>
    </row>
    <row r="68" spans="5:9">
      <c r="E68">
        <v>67</v>
      </c>
      <c r="F68" s="9">
        <v>42231</v>
      </c>
      <c r="G68" s="4">
        <f t="shared" si="5"/>
        <v>2544.2460550890246</v>
      </c>
      <c r="H68" s="4">
        <f t="shared" si="6"/>
        <v>957.59058002678375</v>
      </c>
      <c r="I68" s="4">
        <f t="shared" ref="I68:I121" si="7">I67-G68</f>
        <v>158847.42473594184</v>
      </c>
    </row>
    <row r="69" spans="5:9">
      <c r="E69">
        <v>68</v>
      </c>
      <c r="F69" s="9">
        <v>42262</v>
      </c>
      <c r="G69" s="4">
        <f t="shared" si="5"/>
        <v>2559.3419150158861</v>
      </c>
      <c r="H69" s="4">
        <f t="shared" si="6"/>
        <v>942.49472009992201</v>
      </c>
      <c r="I69" s="4">
        <f t="shared" si="7"/>
        <v>156288.08282092595</v>
      </c>
    </row>
    <row r="70" spans="5:9">
      <c r="E70">
        <v>69</v>
      </c>
      <c r="F70" s="9">
        <v>42292</v>
      </c>
      <c r="G70" s="4">
        <f t="shared" si="5"/>
        <v>2574.5273437116475</v>
      </c>
      <c r="H70" s="4">
        <f t="shared" si="6"/>
        <v>927.30929140416106</v>
      </c>
      <c r="I70" s="4">
        <f t="shared" si="7"/>
        <v>153713.55547721431</v>
      </c>
    </row>
    <row r="71" spans="5:9">
      <c r="E71">
        <v>70</v>
      </c>
      <c r="F71" s="9">
        <v>42323</v>
      </c>
      <c r="G71" s="4">
        <f t="shared" si="5"/>
        <v>2589.8028726176699</v>
      </c>
      <c r="H71" s="4">
        <f t="shared" si="6"/>
        <v>912.03376249813891</v>
      </c>
      <c r="I71" s="4">
        <f t="shared" si="7"/>
        <v>151123.75260459664</v>
      </c>
    </row>
    <row r="72" spans="5:9">
      <c r="E72">
        <v>71</v>
      </c>
      <c r="F72" s="9">
        <v>42353</v>
      </c>
      <c r="G72" s="4">
        <f t="shared" si="5"/>
        <v>2605.1690363285347</v>
      </c>
      <c r="H72" s="4">
        <f t="shared" si="6"/>
        <v>896.66759878727407</v>
      </c>
      <c r="I72" s="4">
        <f t="shared" si="7"/>
        <v>148518.58356826811</v>
      </c>
    </row>
    <row r="73" spans="5:9">
      <c r="E73">
        <v>72</v>
      </c>
      <c r="F73" s="9">
        <v>42384</v>
      </c>
      <c r="G73" s="4">
        <f t="shared" si="5"/>
        <v>2620.6263726107504</v>
      </c>
      <c r="H73" s="4">
        <f t="shared" si="6"/>
        <v>881.21026250505793</v>
      </c>
      <c r="I73" s="4">
        <f t="shared" si="7"/>
        <v>145897.95719565736</v>
      </c>
    </row>
    <row r="74" spans="5:9">
      <c r="E74">
        <v>73</v>
      </c>
      <c r="F74" s="9">
        <v>42415</v>
      </c>
      <c r="G74" s="4">
        <f t="shared" si="5"/>
        <v>2636.1754224215747</v>
      </c>
      <c r="H74" s="4">
        <f t="shared" si="6"/>
        <v>865.66121269423411</v>
      </c>
      <c r="I74" s="4">
        <f t="shared" si="7"/>
        <v>143261.78177323579</v>
      </c>
    </row>
    <row r="75" spans="5:9">
      <c r="E75">
        <v>74</v>
      </c>
      <c r="F75" s="9">
        <v>42444</v>
      </c>
      <c r="G75" s="4">
        <f t="shared" si="5"/>
        <v>2651.8167299279426</v>
      </c>
      <c r="H75" s="4">
        <f t="shared" si="6"/>
        <v>850.01990518786613</v>
      </c>
      <c r="I75" s="4">
        <f t="shared" si="7"/>
        <v>140609.96504330786</v>
      </c>
    </row>
    <row r="76" spans="5:9">
      <c r="E76">
        <v>75</v>
      </c>
      <c r="F76" s="9">
        <v>42475</v>
      </c>
      <c r="G76" s="4">
        <f t="shared" si="5"/>
        <v>2667.5508425255152</v>
      </c>
      <c r="H76" s="4">
        <f t="shared" si="6"/>
        <v>834.2857925902938</v>
      </c>
      <c r="I76" s="4">
        <f t="shared" si="7"/>
        <v>137942.41420078234</v>
      </c>
    </row>
    <row r="77" spans="5:9">
      <c r="E77">
        <v>76</v>
      </c>
      <c r="F77" s="9">
        <v>42505</v>
      </c>
      <c r="G77" s="4">
        <f t="shared" si="5"/>
        <v>2683.3783108578332</v>
      </c>
      <c r="H77" s="4">
        <f t="shared" si="6"/>
        <v>818.45832425797551</v>
      </c>
      <c r="I77" s="4">
        <f t="shared" si="7"/>
        <v>135259.0358899245</v>
      </c>
    </row>
    <row r="78" spans="5:9">
      <c r="E78">
        <v>77</v>
      </c>
      <c r="F78" s="9">
        <v>42536</v>
      </c>
      <c r="G78" s="4">
        <f t="shared" si="5"/>
        <v>2699.2996888355892</v>
      </c>
      <c r="H78" s="4">
        <f t="shared" si="6"/>
        <v>802.53694628021901</v>
      </c>
      <c r="I78" s="4">
        <f t="shared" si="7"/>
        <v>132559.7362010889</v>
      </c>
    </row>
    <row r="79" spans="5:9">
      <c r="E79">
        <v>78</v>
      </c>
      <c r="F79" s="9">
        <v>42566</v>
      </c>
      <c r="G79" s="4">
        <f t="shared" si="5"/>
        <v>2715.3155336560139</v>
      </c>
      <c r="H79" s="4">
        <f t="shared" si="6"/>
        <v>786.52110145979486</v>
      </c>
      <c r="I79" s="4">
        <f t="shared" si="7"/>
        <v>129844.42066743289</v>
      </c>
    </row>
    <row r="80" spans="5:9">
      <c r="E80">
        <v>79</v>
      </c>
      <c r="F80" s="9">
        <v>42597</v>
      </c>
      <c r="G80" s="4">
        <f t="shared" si="5"/>
        <v>2731.4264058223735</v>
      </c>
      <c r="H80" s="4">
        <f t="shared" si="6"/>
        <v>770.41022929343569</v>
      </c>
      <c r="I80" s="4">
        <f t="shared" si="7"/>
        <v>127112.99426161051</v>
      </c>
    </row>
    <row r="81" spans="5:9">
      <c r="E81">
        <v>80</v>
      </c>
      <c r="F81" s="9">
        <v>42628</v>
      </c>
      <c r="G81" s="4">
        <f t="shared" si="5"/>
        <v>2747.6328691635858</v>
      </c>
      <c r="H81" s="4">
        <f t="shared" si="6"/>
        <v>754.20376595222297</v>
      </c>
      <c r="I81" s="4">
        <f t="shared" si="7"/>
        <v>124365.36139244692</v>
      </c>
    </row>
    <row r="82" spans="5:9">
      <c r="E82">
        <v>81</v>
      </c>
      <c r="F82" s="9">
        <v>42658</v>
      </c>
      <c r="G82" s="4">
        <f t="shared" si="5"/>
        <v>2763.9354908539563</v>
      </c>
      <c r="H82" s="4">
        <f t="shared" si="6"/>
        <v>737.90114426185232</v>
      </c>
      <c r="I82" s="4">
        <f t="shared" si="7"/>
        <v>121601.42590159297</v>
      </c>
    </row>
    <row r="83" spans="5:9">
      <c r="E83">
        <v>82</v>
      </c>
      <c r="F83" s="9">
        <v>42689</v>
      </c>
      <c r="G83" s="4">
        <f t="shared" si="5"/>
        <v>2780.334841433023</v>
      </c>
      <c r="H83" s="4">
        <f t="shared" si="6"/>
        <v>721.50179368278543</v>
      </c>
      <c r="I83" s="4">
        <f t="shared" si="7"/>
        <v>118821.09106015995</v>
      </c>
    </row>
    <row r="84" spans="5:9">
      <c r="E84">
        <v>83</v>
      </c>
      <c r="F84" s="9">
        <v>42719</v>
      </c>
      <c r="G84" s="4">
        <f t="shared" si="5"/>
        <v>2796.8314948255261</v>
      </c>
      <c r="H84" s="4">
        <f t="shared" si="6"/>
        <v>705.00514029028295</v>
      </c>
      <c r="I84" s="4">
        <f t="shared" si="7"/>
        <v>116024.25956533442</v>
      </c>
    </row>
    <row r="85" spans="5:9">
      <c r="E85">
        <v>84</v>
      </c>
      <c r="F85" s="9">
        <v>42750</v>
      </c>
      <c r="G85" s="4">
        <f t="shared" si="5"/>
        <v>2813.4260283614904</v>
      </c>
      <c r="H85" s="4">
        <f t="shared" si="6"/>
        <v>688.41060675431811</v>
      </c>
      <c r="I85" s="4">
        <f t="shared" si="7"/>
        <v>113210.83353697293</v>
      </c>
    </row>
    <row r="86" spans="5:9">
      <c r="E86">
        <v>85</v>
      </c>
      <c r="F86" s="9">
        <v>42781</v>
      </c>
      <c r="G86" s="4">
        <f t="shared" si="5"/>
        <v>2830.1190227964353</v>
      </c>
      <c r="H86" s="4">
        <f t="shared" si="6"/>
        <v>671.71761231937319</v>
      </c>
      <c r="I86" s="4">
        <f t="shared" si="7"/>
        <v>110380.71451417649</v>
      </c>
    </row>
    <row r="87" spans="5:9">
      <c r="E87">
        <v>86</v>
      </c>
      <c r="F87" s="9">
        <v>42809</v>
      </c>
      <c r="G87" s="4">
        <f t="shared" si="5"/>
        <v>2846.9110623316942</v>
      </c>
      <c r="H87" s="4">
        <f t="shared" si="6"/>
        <v>654.92557278411448</v>
      </c>
      <c r="I87" s="4">
        <f t="shared" si="7"/>
        <v>107533.8034518448</v>
      </c>
    </row>
    <row r="88" spans="5:9">
      <c r="E88">
        <v>87</v>
      </c>
      <c r="F88" s="9">
        <v>42840</v>
      </c>
      <c r="G88" s="4">
        <f t="shared" si="5"/>
        <v>2863.8027346348622</v>
      </c>
      <c r="H88" s="4">
        <f t="shared" si="6"/>
        <v>638.0339004809465</v>
      </c>
      <c r="I88" s="4">
        <f t="shared" si="7"/>
        <v>104670.00071720993</v>
      </c>
    </row>
    <row r="89" spans="5:9">
      <c r="E89">
        <v>88</v>
      </c>
      <c r="F89" s="9">
        <v>42870</v>
      </c>
      <c r="G89" s="4">
        <f t="shared" si="5"/>
        <v>2880.7946308603623</v>
      </c>
      <c r="H89" s="4">
        <f t="shared" si="6"/>
        <v>621.04200425544627</v>
      </c>
      <c r="I89" s="4">
        <f t="shared" si="7"/>
        <v>101789.20608634957</v>
      </c>
    </row>
    <row r="90" spans="5:9">
      <c r="E90">
        <v>89</v>
      </c>
      <c r="F90" s="9">
        <v>42901</v>
      </c>
      <c r="G90" s="4">
        <f t="shared" si="5"/>
        <v>2897.887345670134</v>
      </c>
      <c r="H90" s="4">
        <f t="shared" si="6"/>
        <v>603.94928944567482</v>
      </c>
      <c r="I90" s="4">
        <f t="shared" si="7"/>
        <v>98891.318740679431</v>
      </c>
    </row>
    <row r="91" spans="5:9">
      <c r="E91">
        <v>90</v>
      </c>
      <c r="F91" s="9">
        <v>42931</v>
      </c>
      <c r="G91" s="4">
        <f t="shared" si="5"/>
        <v>2915.0814772544436</v>
      </c>
      <c r="H91" s="4">
        <f t="shared" si="6"/>
        <v>586.75515786136532</v>
      </c>
      <c r="I91" s="4">
        <f t="shared" si="7"/>
        <v>95976.237263424991</v>
      </c>
    </row>
    <row r="92" spans="5:9">
      <c r="E92">
        <v>91</v>
      </c>
      <c r="F92" s="9">
        <v>42962</v>
      </c>
      <c r="G92" s="4">
        <f t="shared" si="5"/>
        <v>2932.3776273528201</v>
      </c>
      <c r="H92" s="4">
        <f t="shared" si="6"/>
        <v>569.4590077629889</v>
      </c>
      <c r="I92" s="4">
        <f t="shared" si="7"/>
        <v>93043.859636072171</v>
      </c>
    </row>
    <row r="93" spans="5:9">
      <c r="E93">
        <v>92</v>
      </c>
      <c r="F93" s="9">
        <v>42993</v>
      </c>
      <c r="G93" s="4">
        <f t="shared" si="5"/>
        <v>2949.7764012751131</v>
      </c>
      <c r="H93" s="4">
        <f t="shared" si="6"/>
        <v>552.06023384069556</v>
      </c>
      <c r="I93" s="4">
        <f t="shared" si="7"/>
        <v>90094.083234797057</v>
      </c>
    </row>
    <row r="94" spans="5:9">
      <c r="E94">
        <v>93</v>
      </c>
      <c r="F94" s="9">
        <v>43023</v>
      </c>
      <c r="G94" s="4">
        <f t="shared" si="5"/>
        <v>2967.278407922679</v>
      </c>
      <c r="H94" s="4">
        <f t="shared" si="6"/>
        <v>534.55822719312982</v>
      </c>
      <c r="I94" s="4">
        <f t="shared" si="7"/>
        <v>87126.804826874373</v>
      </c>
    </row>
    <row r="95" spans="5:9">
      <c r="E95">
        <v>94</v>
      </c>
      <c r="F95" s="9">
        <v>43054</v>
      </c>
      <c r="G95" s="4">
        <f t="shared" si="5"/>
        <v>2984.8842598096867</v>
      </c>
      <c r="H95" s="4">
        <f t="shared" si="6"/>
        <v>516.95237530612201</v>
      </c>
      <c r="I95" s="4">
        <f t="shared" si="7"/>
        <v>84141.920567064692</v>
      </c>
    </row>
    <row r="96" spans="5:9">
      <c r="E96">
        <v>95</v>
      </c>
      <c r="F96" s="9">
        <v>43084</v>
      </c>
      <c r="G96" s="4">
        <f t="shared" si="5"/>
        <v>3002.5945730845574</v>
      </c>
      <c r="H96" s="4">
        <f t="shared" si="6"/>
        <v>499.24206203125118</v>
      </c>
      <c r="I96" s="4">
        <f t="shared" si="7"/>
        <v>81139.325993980136</v>
      </c>
    </row>
    <row r="97" spans="5:9">
      <c r="E97">
        <v>96</v>
      </c>
      <c r="F97" s="9">
        <v>43115</v>
      </c>
      <c r="G97" s="4">
        <f t="shared" si="5"/>
        <v>3020.4099675515258</v>
      </c>
      <c r="H97" s="4">
        <f t="shared" si="6"/>
        <v>481.42666756428264</v>
      </c>
      <c r="I97" s="4">
        <f t="shared" si="7"/>
        <v>78118.916026428604</v>
      </c>
    </row>
    <row r="98" spans="5:9">
      <c r="E98">
        <v>97</v>
      </c>
      <c r="F98" s="9">
        <v>43146</v>
      </c>
      <c r="G98" s="4">
        <f t="shared" ref="G98:G121" si="8">PPMT(Interest_Rate/12,E98,No_of_Years*12,-New_Loan)</f>
        <v>3038.3310666923317</v>
      </c>
      <c r="H98" s="4">
        <f t="shared" ref="H98:H121" si="9">IPMT(Interest_Rate/12,E98,No_of_Years*12,-New_Loan)</f>
        <v>463.50556842347697</v>
      </c>
      <c r="I98" s="4">
        <f t="shared" si="7"/>
        <v>75080.584959736269</v>
      </c>
    </row>
    <row r="99" spans="5:9">
      <c r="E99">
        <v>98</v>
      </c>
      <c r="F99" s="9">
        <v>43174</v>
      </c>
      <c r="G99" s="4">
        <f t="shared" si="8"/>
        <v>3056.3584976880393</v>
      </c>
      <c r="H99" s="4">
        <f t="shared" si="9"/>
        <v>445.47813742776918</v>
      </c>
      <c r="I99" s="4">
        <f t="shared" si="7"/>
        <v>72024.226462048231</v>
      </c>
    </row>
    <row r="100" spans="5:9">
      <c r="E100">
        <v>99</v>
      </c>
      <c r="F100" s="9">
        <v>43205</v>
      </c>
      <c r="G100" s="4">
        <f t="shared" si="8"/>
        <v>3074.4928914409884</v>
      </c>
      <c r="H100" s="4">
        <f t="shared" si="9"/>
        <v>427.34374367482008</v>
      </c>
      <c r="I100" s="4">
        <f t="shared" si="7"/>
        <v>68949.733570607248</v>
      </c>
    </row>
    <row r="101" spans="5:9">
      <c r="E101">
        <v>100</v>
      </c>
      <c r="F101" s="9">
        <v>43235</v>
      </c>
      <c r="G101" s="4">
        <f t="shared" si="8"/>
        <v>3092.7348825968716</v>
      </c>
      <c r="H101" s="4">
        <f t="shared" si="9"/>
        <v>409.10175251893691</v>
      </c>
      <c r="I101" s="4">
        <f t="shared" si="7"/>
        <v>65856.998688010382</v>
      </c>
    </row>
    <row r="102" spans="5:9">
      <c r="E102">
        <v>101</v>
      </c>
      <c r="F102" s="9">
        <v>43266</v>
      </c>
      <c r="G102" s="4">
        <f t="shared" si="8"/>
        <v>3111.0851095669464</v>
      </c>
      <c r="H102" s="4">
        <f t="shared" si="9"/>
        <v>390.75152554886228</v>
      </c>
      <c r="I102" s="4">
        <f t="shared" si="7"/>
        <v>62745.913578443433</v>
      </c>
    </row>
    <row r="103" spans="5:9">
      <c r="E103">
        <v>102</v>
      </c>
      <c r="F103" s="9">
        <v>43296</v>
      </c>
      <c r="G103" s="4">
        <f t="shared" si="8"/>
        <v>3129.5442145503766</v>
      </c>
      <c r="H103" s="4">
        <f t="shared" si="9"/>
        <v>372.2924205654316</v>
      </c>
      <c r="I103" s="4">
        <f t="shared" si="7"/>
        <v>59616.369363893056</v>
      </c>
    </row>
    <row r="104" spans="5:9">
      <c r="E104">
        <v>103</v>
      </c>
      <c r="F104" s="9">
        <v>43327</v>
      </c>
      <c r="G104" s="4">
        <f t="shared" si="8"/>
        <v>3148.1128435567093</v>
      </c>
      <c r="H104" s="4">
        <f t="shared" si="9"/>
        <v>353.72379155909937</v>
      </c>
      <c r="I104" s="4">
        <f t="shared" si="7"/>
        <v>56468.256520336348</v>
      </c>
    </row>
    <row r="105" spans="5:9">
      <c r="E105">
        <v>104</v>
      </c>
      <c r="F105" s="9">
        <v>43358</v>
      </c>
      <c r="G105" s="4">
        <f t="shared" si="8"/>
        <v>3166.7916464284795</v>
      </c>
      <c r="H105" s="4">
        <f t="shared" si="9"/>
        <v>335.04498868732958</v>
      </c>
      <c r="I105" s="4">
        <f t="shared" si="7"/>
        <v>53301.464873907869</v>
      </c>
    </row>
    <row r="106" spans="5:9">
      <c r="E106">
        <v>105</v>
      </c>
      <c r="F106" s="9">
        <v>43388</v>
      </c>
      <c r="G106" s="4">
        <f t="shared" si="8"/>
        <v>3185.5812768639548</v>
      </c>
      <c r="H106" s="4">
        <f t="shared" si="9"/>
        <v>316.25535825185392</v>
      </c>
      <c r="I106" s="4">
        <f t="shared" si="7"/>
        <v>50115.883597043918</v>
      </c>
    </row>
    <row r="107" spans="5:9">
      <c r="E107">
        <v>106</v>
      </c>
      <c r="F107" s="9">
        <v>43419</v>
      </c>
      <c r="G107" s="4">
        <f t="shared" si="8"/>
        <v>3204.4823924400139</v>
      </c>
      <c r="H107" s="4">
        <f t="shared" si="9"/>
        <v>297.35424267579452</v>
      </c>
      <c r="I107" s="4">
        <f t="shared" si="7"/>
        <v>46911.401204603906</v>
      </c>
    </row>
    <row r="108" spans="5:9">
      <c r="E108">
        <v>107</v>
      </c>
      <c r="F108" s="9">
        <v>43449</v>
      </c>
      <c r="G108" s="4">
        <f t="shared" si="8"/>
        <v>3223.4956546351577</v>
      </c>
      <c r="H108" s="4">
        <f t="shared" si="9"/>
        <v>278.34098048065039</v>
      </c>
      <c r="I108" s="4">
        <f t="shared" si="7"/>
        <v>43687.905549968746</v>
      </c>
    </row>
    <row r="109" spans="5:9">
      <c r="E109">
        <v>108</v>
      </c>
      <c r="F109" s="9">
        <v>43480</v>
      </c>
      <c r="G109" s="4">
        <f t="shared" si="8"/>
        <v>3242.6217288526605</v>
      </c>
      <c r="H109" s="4">
        <f t="shared" si="9"/>
        <v>259.21490626314846</v>
      </c>
      <c r="I109" s="4">
        <f t="shared" si="7"/>
        <v>40445.283821116085</v>
      </c>
    </row>
    <row r="110" spans="5:9">
      <c r="E110">
        <v>109</v>
      </c>
      <c r="F110" s="9">
        <v>43511</v>
      </c>
      <c r="G110" s="4">
        <f t="shared" si="8"/>
        <v>3261.8612844438526</v>
      </c>
      <c r="H110" s="4">
        <f t="shared" si="9"/>
        <v>239.97535067195599</v>
      </c>
      <c r="I110" s="4">
        <f t="shared" si="7"/>
        <v>37183.422536672231</v>
      </c>
    </row>
    <row r="111" spans="5:9">
      <c r="E111">
        <v>110</v>
      </c>
      <c r="F111" s="9">
        <v>43539</v>
      </c>
      <c r="G111" s="4">
        <f t="shared" si="8"/>
        <v>3281.2149947315529</v>
      </c>
      <c r="H111" s="4">
        <f t="shared" si="9"/>
        <v>220.62164038425578</v>
      </c>
      <c r="I111" s="4">
        <f t="shared" si="7"/>
        <v>33902.207541940676</v>
      </c>
    </row>
    <row r="112" spans="5:9">
      <c r="E112">
        <v>111</v>
      </c>
      <c r="F112" s="9">
        <v>43570</v>
      </c>
      <c r="G112" s="4">
        <f t="shared" si="8"/>
        <v>3300.6835370336271</v>
      </c>
      <c r="H112" s="4">
        <f t="shared" si="9"/>
        <v>201.15309808218194</v>
      </c>
      <c r="I112" s="4">
        <f t="shared" si="7"/>
        <v>30601.524004907049</v>
      </c>
    </row>
    <row r="113" spans="5:9">
      <c r="E113">
        <v>112</v>
      </c>
      <c r="F113" s="9">
        <v>43600</v>
      </c>
      <c r="G113" s="4">
        <f t="shared" si="8"/>
        <v>3320.2675926866932</v>
      </c>
      <c r="H113" s="4">
        <f t="shared" si="9"/>
        <v>181.56904242911574</v>
      </c>
      <c r="I113" s="4">
        <f t="shared" si="7"/>
        <v>27281.256412220355</v>
      </c>
    </row>
    <row r="114" spans="5:9">
      <c r="E114">
        <v>113</v>
      </c>
      <c r="F114" s="9">
        <v>43631</v>
      </c>
      <c r="G114" s="4">
        <f t="shared" si="8"/>
        <v>3339.9678470699673</v>
      </c>
      <c r="H114" s="4">
        <f t="shared" si="9"/>
        <v>161.86878804584137</v>
      </c>
      <c r="I114" s="4">
        <f t="shared" si="7"/>
        <v>23941.288565150389</v>
      </c>
    </row>
    <row r="115" spans="5:9">
      <c r="E115">
        <v>114</v>
      </c>
      <c r="F115" s="9">
        <v>43661</v>
      </c>
      <c r="G115" s="4">
        <f t="shared" si="8"/>
        <v>3359.7849896292491</v>
      </c>
      <c r="H115" s="4">
        <f t="shared" si="9"/>
        <v>142.05164548655955</v>
      </c>
      <c r="I115" s="4">
        <f t="shared" si="7"/>
        <v>20581.503575521139</v>
      </c>
    </row>
    <row r="116" spans="5:9">
      <c r="E116">
        <v>115</v>
      </c>
      <c r="F116" s="9">
        <v>43692</v>
      </c>
      <c r="G116" s="4">
        <f t="shared" si="8"/>
        <v>3379.7197139010495</v>
      </c>
      <c r="H116" s="4">
        <f t="shared" si="9"/>
        <v>122.11692121475933</v>
      </c>
      <c r="I116" s="4">
        <f t="shared" si="7"/>
        <v>17201.78386162009</v>
      </c>
    </row>
    <row r="117" spans="5:9">
      <c r="E117">
        <v>116</v>
      </c>
      <c r="F117" s="9">
        <v>43723</v>
      </c>
      <c r="G117" s="4">
        <f t="shared" si="8"/>
        <v>3399.7727175368618</v>
      </c>
      <c r="H117" s="4">
        <f t="shared" si="9"/>
        <v>102.06391757894646</v>
      </c>
      <c r="I117" s="4">
        <f t="shared" si="7"/>
        <v>13802.011144083228</v>
      </c>
    </row>
    <row r="118" spans="5:9">
      <c r="E118">
        <v>117</v>
      </c>
      <c r="F118" s="9">
        <v>43753</v>
      </c>
      <c r="G118" s="4">
        <f t="shared" si="8"/>
        <v>3419.9447023275807</v>
      </c>
      <c r="H118" s="4">
        <f t="shared" si="9"/>
        <v>81.891932788227734</v>
      </c>
      <c r="I118" s="4">
        <f t="shared" si="7"/>
        <v>10382.066441755647</v>
      </c>
    </row>
    <row r="119" spans="5:9">
      <c r="E119">
        <v>118</v>
      </c>
      <c r="F119" s="9">
        <v>43784</v>
      </c>
      <c r="G119" s="4">
        <f t="shared" si="8"/>
        <v>3440.2363742280581</v>
      </c>
      <c r="H119" s="4">
        <f t="shared" si="9"/>
        <v>61.60026088775075</v>
      </c>
      <c r="I119" s="4">
        <f t="shared" si="7"/>
        <v>6941.8300675275896</v>
      </c>
    </row>
    <row r="120" spans="5:9">
      <c r="E120">
        <v>119</v>
      </c>
      <c r="F120" s="9">
        <v>43814</v>
      </c>
      <c r="G120" s="4">
        <f t="shared" si="8"/>
        <v>3460.6484433818109</v>
      </c>
      <c r="H120" s="4">
        <f t="shared" si="9"/>
        <v>41.188191733997613</v>
      </c>
      <c r="I120" s="4">
        <f t="shared" si="7"/>
        <v>3481.1816241457786</v>
      </c>
    </row>
    <row r="121" spans="5:9">
      <c r="E121">
        <v>120</v>
      </c>
      <c r="F121" s="9">
        <v>43845</v>
      </c>
      <c r="G121" s="4">
        <f t="shared" si="8"/>
        <v>3481.1816241458769</v>
      </c>
      <c r="H121" s="4">
        <f t="shared" si="9"/>
        <v>20.655010969932199</v>
      </c>
      <c r="I121" s="4">
        <f t="shared" si="7"/>
        <v>-9.822542779147625E-11</v>
      </c>
    </row>
  </sheetData>
  <customSheetViews>
    <customSheetView guid="{FA0DAE1F-4EEA-C347-AFA0-36DD11B90789}" scale="115">
      <selection activeCell="A18" sqref="A18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Amortization - Before Table </vt:lpstr>
      <vt:lpstr>Amortization</vt:lpstr>
      <vt:lpstr>Review</vt:lpstr>
      <vt:lpstr>Review Results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2009-02-25T21:44:59Z</dcterms:created>
  <dcterms:modified xsi:type="dcterms:W3CDTF">2012-10-06T20:03:10Z</dcterms:modified>
</cp:coreProperties>
</file>