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OneDrive - UAT\UAT Courses\Fall 2018\RBT211\Assignment 4.2\"/>
    </mc:Choice>
  </mc:AlternateContent>
  <xr:revisionPtr revIDLastSave="249" documentId="8_{CE506770-E4CD-4C18-B876-755702504D57}" xr6:coauthVersionLast="43" xr6:coauthVersionMax="43" xr10:uidLastSave="{8E940D18-52BB-406C-AB8C-B714B4ABF5C2}"/>
  <bookViews>
    <workbookView xWindow="-120" yWindow="-120" windowWidth="20730" windowHeight="11760" activeTab="2" xr2:uid="{54B5F08D-1A4C-46FB-AA0E-0D38598F3541}"/>
  </bookViews>
  <sheets>
    <sheet name="Measurement" sheetId="1" r:id="rId1"/>
    <sheet name="Linearization" sheetId="2" r:id="rId2"/>
    <sheet name="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C3" i="2" l="1"/>
  <c r="A3" i="2" l="1"/>
  <c r="B3" i="2"/>
  <c r="B4" i="2"/>
  <c r="B5" i="2"/>
  <c r="B6" i="2"/>
  <c r="B8" i="2"/>
  <c r="B9" i="2"/>
  <c r="B10" i="2"/>
  <c r="B11" i="2"/>
  <c r="B12" i="2"/>
  <c r="B13" i="2"/>
  <c r="B14" i="2"/>
  <c r="B2" i="2"/>
  <c r="A2" i="2"/>
  <c r="C4" i="2" l="1"/>
  <c r="C5" i="2" l="1"/>
  <c r="A4" i="2"/>
  <c r="C6" i="2" l="1"/>
  <c r="A5" i="2"/>
  <c r="A6" i="2" l="1"/>
  <c r="C7" i="2"/>
  <c r="C8" i="2" l="1"/>
  <c r="A7" i="2"/>
  <c r="A8" i="2" l="1"/>
  <c r="C9" i="2"/>
  <c r="A9" i="2" l="1"/>
  <c r="C10" i="2"/>
  <c r="A10" i="2" l="1"/>
  <c r="C11" i="2"/>
  <c r="C12" i="2" l="1"/>
  <c r="A11" i="2"/>
  <c r="C13" i="2" l="1"/>
  <c r="A12" i="2"/>
  <c r="A13" i="2" l="1"/>
  <c r="C14" i="2"/>
  <c r="A14" i="2" s="1"/>
  <c r="B17" i="2" s="1"/>
  <c r="A17" i="2" l="1"/>
  <c r="A20" i="2" s="1"/>
  <c r="A18" i="3" s="1"/>
  <c r="B21" i="3"/>
  <c r="M3" i="3" s="1"/>
  <c r="A21" i="3"/>
  <c r="A7" i="3" l="1"/>
  <c r="A9" i="3"/>
  <c r="A6" i="3"/>
  <c r="A11" i="3"/>
  <c r="A14" i="3"/>
  <c r="A8" i="3"/>
  <c r="A4" i="3"/>
  <c r="A2" i="3"/>
  <c r="L3" i="3"/>
  <c r="L7" i="3" s="1"/>
  <c r="A12" i="3"/>
  <c r="A3" i="3"/>
  <c r="A10" i="3"/>
  <c r="A5" i="3"/>
  <c r="A13" i="3"/>
</calcChain>
</file>

<file path=xl/sharedStrings.xml><?xml version="1.0" encoding="utf-8"?>
<sst xmlns="http://schemas.openxmlformats.org/spreadsheetml/2006/main" count="16" uniqueCount="11">
  <si>
    <t>Distance (cm)</t>
  </si>
  <si>
    <t>ADC Val</t>
  </si>
  <si>
    <t>Distance (1/cm)</t>
  </si>
  <si>
    <t>k val</t>
  </si>
  <si>
    <t>Slope</t>
  </si>
  <si>
    <t>Intercept</t>
  </si>
  <si>
    <t>Regression Line</t>
  </si>
  <si>
    <t>m'</t>
  </si>
  <si>
    <t>b'</t>
  </si>
  <si>
    <t>Final Equation</t>
  </si>
  <si>
    <t>Distance (1/cm+k)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</si>
</sst>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Measurement!$B$1</c:f>
              <c:strCache>
                <c:ptCount val="1"/>
                <c:pt idx="0">
                  <c:v>ADC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Measurement!$A$1:$A$14</c:f>
              <c:strCache>
                <c:ptCount val="14"/>
                <c:pt idx="0">
                  <c:v>Distance (cm)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strCache>
            </c:strRef>
          </c:cat>
          <c:val>
            <c:numRef>
              <c:f>Measurement!$B$2:$B$14</c:f>
              <c:numCache>
                <c:formatCode>General</c:formatCode>
                <c:ptCount val="13"/>
                <c:pt idx="0">
                  <c:v>597</c:v>
                </c:pt>
                <c:pt idx="1">
                  <c:v>839</c:v>
                </c:pt>
                <c:pt idx="2">
                  <c:v>1023</c:v>
                </c:pt>
                <c:pt idx="3">
                  <c:v>666</c:v>
                </c:pt>
                <c:pt idx="4">
                  <c:v>783</c:v>
                </c:pt>
                <c:pt idx="5">
                  <c:v>680</c:v>
                </c:pt>
                <c:pt idx="6">
                  <c:v>595</c:v>
                </c:pt>
                <c:pt idx="7">
                  <c:v>524</c:v>
                </c:pt>
                <c:pt idx="8">
                  <c:v>478</c:v>
                </c:pt>
                <c:pt idx="9">
                  <c:v>425</c:v>
                </c:pt>
                <c:pt idx="10">
                  <c:v>396</c:v>
                </c:pt>
                <c:pt idx="11">
                  <c:v>410</c:v>
                </c:pt>
                <c:pt idx="12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A-4EC2-B112-A1D08614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96240"/>
        <c:axId val="479696568"/>
      </c:lineChart>
      <c:catAx>
        <c:axId val="4796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6568"/>
        <c:crosses val="autoZero"/>
        <c:auto val="1"/>
        <c:lblAlgn val="ctr"/>
        <c:lblOffset val="100"/>
        <c:noMultiLvlLbl val="0"/>
      </c:catAx>
      <c:valAx>
        <c:axId val="4796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Linearization!$A$1</c:f>
              <c:strCache>
                <c:ptCount val="1"/>
                <c:pt idx="0">
                  <c:v>Distance (1/cm+k)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Linearization!$B$1:$B$14</c:f>
              <c:strCache>
                <c:ptCount val="14"/>
                <c:pt idx="0">
                  <c:v>ADC Val</c:v>
                </c:pt>
                <c:pt idx="1">
                  <c:v>597</c:v>
                </c:pt>
                <c:pt idx="2">
                  <c:v>839</c:v>
                </c:pt>
                <c:pt idx="3">
                  <c:v>1023</c:v>
                </c:pt>
                <c:pt idx="4">
                  <c:v>666</c:v>
                </c:pt>
                <c:pt idx="5">
                  <c:v>783</c:v>
                </c:pt>
                <c:pt idx="6">
                  <c:v>680</c:v>
                </c:pt>
                <c:pt idx="7">
                  <c:v>595</c:v>
                </c:pt>
                <c:pt idx="8">
                  <c:v>524</c:v>
                </c:pt>
                <c:pt idx="9">
                  <c:v>478</c:v>
                </c:pt>
                <c:pt idx="10">
                  <c:v>425</c:v>
                </c:pt>
                <c:pt idx="11">
                  <c:v>396</c:v>
                </c:pt>
                <c:pt idx="12">
                  <c:v>410</c:v>
                </c:pt>
                <c:pt idx="13">
                  <c:v>380</c:v>
                </c:pt>
              </c:strCache>
            </c:strRef>
          </c:cat>
          <c:val>
            <c:numRef>
              <c:f>Linearization!$A$2:$A$14</c:f>
              <c:numCache>
                <c:formatCode>General</c:formatCode>
                <c:ptCount val="13"/>
                <c:pt idx="0">
                  <c:v>0.05</c:v>
                </c:pt>
                <c:pt idx="1">
                  <c:v>4.5454545454545456E-2</c:v>
                </c:pt>
                <c:pt idx="2">
                  <c:v>4.1666666666666664E-2</c:v>
                </c:pt>
                <c:pt idx="3">
                  <c:v>3.8461538461538464E-2</c:v>
                </c:pt>
                <c:pt idx="4">
                  <c:v>3.5714285714285712E-2</c:v>
                </c:pt>
                <c:pt idx="5">
                  <c:v>3.3333333333333333E-2</c:v>
                </c:pt>
                <c:pt idx="6">
                  <c:v>3.125E-2</c:v>
                </c:pt>
                <c:pt idx="7">
                  <c:v>2.9411764705882353E-2</c:v>
                </c:pt>
                <c:pt idx="8">
                  <c:v>2.7777777777777776E-2</c:v>
                </c:pt>
                <c:pt idx="9">
                  <c:v>2.6315789473684209E-2</c:v>
                </c:pt>
                <c:pt idx="10">
                  <c:v>2.5000000000000001E-2</c:v>
                </c:pt>
                <c:pt idx="11">
                  <c:v>2.3809523809523808E-2</c:v>
                </c:pt>
                <c:pt idx="12">
                  <c:v>2.2727272727272728E-2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F-483A-A14A-93224BD0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030888"/>
        <c:axId val="769031544"/>
      </c:lineChart>
      <c:catAx>
        <c:axId val="76903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31544"/>
        <c:crosses val="autoZero"/>
        <c:auto val="1"/>
        <c:lblAlgn val="ctr"/>
        <c:lblOffset val="100"/>
        <c:noMultiLvlLbl val="0"/>
      </c:catAx>
      <c:valAx>
        <c:axId val="76903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4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Regression!$A$1</c:f>
              <c:strCache>
                <c:ptCount val="1"/>
                <c:pt idx="0">
                  <c:v>Distance (1/cm)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Regression!$B$1:$B$14</c:f>
              <c:strCache>
                <c:ptCount val="14"/>
                <c:pt idx="0">
                  <c:v>ADC Val</c:v>
                </c:pt>
                <c:pt idx="1">
                  <c:v>1023</c:v>
                </c:pt>
                <c:pt idx="2">
                  <c:v>945</c:v>
                </c:pt>
                <c:pt idx="3">
                  <c:v>867</c:v>
                </c:pt>
                <c:pt idx="4">
                  <c:v>789</c:v>
                </c:pt>
                <c:pt idx="5">
                  <c:v>711</c:v>
                </c:pt>
                <c:pt idx="6">
                  <c:v>633</c:v>
                </c:pt>
                <c:pt idx="7">
                  <c:v>555</c:v>
                </c:pt>
                <c:pt idx="8">
                  <c:v>477</c:v>
                </c:pt>
                <c:pt idx="9">
                  <c:v>399</c:v>
                </c:pt>
                <c:pt idx="10">
                  <c:v>321</c:v>
                </c:pt>
                <c:pt idx="11">
                  <c:v>243</c:v>
                </c:pt>
                <c:pt idx="12">
                  <c:v>165</c:v>
                </c:pt>
                <c:pt idx="13">
                  <c:v>87</c:v>
                </c:pt>
              </c:strCache>
            </c:strRef>
          </c:cat>
          <c:val>
            <c:numRef>
              <c:f>Regression!$A$2:$A$14</c:f>
              <c:numCache>
                <c:formatCode>General</c:formatCode>
                <c:ptCount val="13"/>
                <c:pt idx="0">
                  <c:v>4.7207220511705485E-2</c:v>
                </c:pt>
                <c:pt idx="1">
                  <c:v>4.4616603258360484E-2</c:v>
                </c:pt>
                <c:pt idx="2">
                  <c:v>4.2025986005015482E-2</c:v>
                </c:pt>
                <c:pt idx="3">
                  <c:v>3.9435368751670481E-2</c:v>
                </c:pt>
                <c:pt idx="4">
                  <c:v>3.684475149832548E-2</c:v>
                </c:pt>
                <c:pt idx="5">
                  <c:v>3.4254134244980486E-2</c:v>
                </c:pt>
                <c:pt idx="6">
                  <c:v>3.1663516991635485E-2</c:v>
                </c:pt>
                <c:pt idx="7">
                  <c:v>2.907289973829048E-2</c:v>
                </c:pt>
                <c:pt idx="8">
                  <c:v>2.6482282484945479E-2</c:v>
                </c:pt>
                <c:pt idx="9">
                  <c:v>2.3891665231600481E-2</c:v>
                </c:pt>
                <c:pt idx="10">
                  <c:v>2.130104797825548E-2</c:v>
                </c:pt>
                <c:pt idx="11">
                  <c:v>1.8710430724910479E-2</c:v>
                </c:pt>
                <c:pt idx="12">
                  <c:v>1.6119813471565478E-2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8-458E-A5E8-8C3E3855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339280"/>
        <c:axId val="698339608"/>
      </c:lineChart>
      <c:catAx>
        <c:axId val="6983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39608"/>
        <c:crosses val="autoZero"/>
        <c:auto val="1"/>
        <c:lblAlgn val="ctr"/>
        <c:lblOffset val="100"/>
        <c:noMultiLvlLbl val="0"/>
      </c:catAx>
      <c:valAx>
        <c:axId val="6983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28575</xdr:rowOff>
    </xdr:from>
    <xdr:to>
      <xdr:col>12</xdr:col>
      <xdr:colOff>238125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902232-BE1B-49F3-BFD7-A7591E5BD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28575</xdr:rowOff>
    </xdr:from>
    <xdr:to>
      <xdr:col>12</xdr:col>
      <xdr:colOff>333375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4AEA4-C9CA-40D3-8AC0-EA9BBE41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142875</xdr:rowOff>
    </xdr:from>
    <xdr:to>
      <xdr:col>9</xdr:col>
      <xdr:colOff>419100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3C899-EF40-4E7E-BF9C-4612645D1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06AD-CA26-435A-AB58-84F02F01445A}">
  <dimension ref="A1:B14"/>
  <sheetViews>
    <sheetView workbookViewId="0">
      <selection activeCell="B6" sqref="B6"/>
    </sheetView>
  </sheetViews>
  <sheetFormatPr defaultRowHeight="15" x14ac:dyDescent="0.25"/>
  <cols>
    <col min="1" max="1" width="15.85546875" customWidth="1"/>
    <col min="2" max="2" width="17.5703125" customWidth="1"/>
  </cols>
  <sheetData>
    <row r="1" spans="1:2" x14ac:dyDescent="0.25">
      <c r="A1" s="4" t="s">
        <v>0</v>
      </c>
      <c r="B1" s="3" t="s">
        <v>1</v>
      </c>
    </row>
    <row r="2" spans="1:2" x14ac:dyDescent="0.25">
      <c r="A2" s="1">
        <v>2</v>
      </c>
      <c r="B2" s="1">
        <v>597</v>
      </c>
    </row>
    <row r="3" spans="1:2" x14ac:dyDescent="0.25">
      <c r="A3" s="1">
        <v>4</v>
      </c>
      <c r="B3" s="1">
        <v>839</v>
      </c>
    </row>
    <row r="4" spans="1:2" x14ac:dyDescent="0.25">
      <c r="A4" s="1">
        <v>6</v>
      </c>
      <c r="B4" s="1">
        <v>1023</v>
      </c>
    </row>
    <row r="5" spans="1:2" x14ac:dyDescent="0.25">
      <c r="A5" s="1">
        <v>8</v>
      </c>
      <c r="B5" s="1">
        <v>666</v>
      </c>
    </row>
    <row r="6" spans="1:2" x14ac:dyDescent="0.25">
      <c r="A6" s="1">
        <v>10</v>
      </c>
      <c r="B6" s="1">
        <v>783</v>
      </c>
    </row>
    <row r="7" spans="1:2" x14ac:dyDescent="0.25">
      <c r="A7" s="1">
        <v>12</v>
      </c>
      <c r="B7" s="1">
        <v>680</v>
      </c>
    </row>
    <row r="8" spans="1:2" x14ac:dyDescent="0.25">
      <c r="A8" s="1">
        <v>14</v>
      </c>
      <c r="B8" s="1">
        <v>595</v>
      </c>
    </row>
    <row r="9" spans="1:2" x14ac:dyDescent="0.25">
      <c r="A9" s="1">
        <v>16</v>
      </c>
      <c r="B9" s="1">
        <v>524</v>
      </c>
    </row>
    <row r="10" spans="1:2" x14ac:dyDescent="0.25">
      <c r="A10" s="1">
        <v>18</v>
      </c>
      <c r="B10" s="1">
        <v>478</v>
      </c>
    </row>
    <row r="11" spans="1:2" x14ac:dyDescent="0.25">
      <c r="A11" s="1">
        <v>20</v>
      </c>
      <c r="B11" s="1">
        <v>425</v>
      </c>
    </row>
    <row r="12" spans="1:2" x14ac:dyDescent="0.25">
      <c r="A12" s="1">
        <v>22</v>
      </c>
      <c r="B12" s="1">
        <v>396</v>
      </c>
    </row>
    <row r="13" spans="1:2" x14ac:dyDescent="0.25">
      <c r="A13" s="1">
        <v>24</v>
      </c>
      <c r="B13" s="1">
        <v>410</v>
      </c>
    </row>
    <row r="14" spans="1:2" x14ac:dyDescent="0.25">
      <c r="A14" s="2">
        <v>26</v>
      </c>
      <c r="B14" s="2">
        <v>380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B72F-A376-4D32-AE27-13AABF67A0BF}">
  <dimension ref="A1:C20"/>
  <sheetViews>
    <sheetView workbookViewId="0">
      <selection activeCell="C2" sqref="C2"/>
    </sheetView>
  </sheetViews>
  <sheetFormatPr defaultRowHeight="15" x14ac:dyDescent="0.25"/>
  <cols>
    <col min="1" max="1" width="17" customWidth="1"/>
    <col min="2" max="2" width="15" customWidth="1"/>
  </cols>
  <sheetData>
    <row r="1" spans="1:3" x14ac:dyDescent="0.25">
      <c r="A1" s="4" t="s">
        <v>10</v>
      </c>
      <c r="B1" s="3" t="s">
        <v>1</v>
      </c>
      <c r="C1" s="5" t="s">
        <v>3</v>
      </c>
    </row>
    <row r="2" spans="1:3" x14ac:dyDescent="0.25">
      <c r="A2" s="1">
        <f>1/(Measurement!A2+C2)</f>
        <v>0.05</v>
      </c>
      <c r="B2" s="1">
        <f>Measurement!B2</f>
        <v>597</v>
      </c>
      <c r="C2" s="6">
        <v>18</v>
      </c>
    </row>
    <row r="3" spans="1:3" x14ac:dyDescent="0.25">
      <c r="A3" s="1">
        <f>1/(Measurement!A3+C3)</f>
        <v>4.5454545454545456E-2</v>
      </c>
      <c r="B3" s="1">
        <f>Measurement!B3</f>
        <v>839</v>
      </c>
      <c r="C3" s="6">
        <f>C2</f>
        <v>18</v>
      </c>
    </row>
    <row r="4" spans="1:3" x14ac:dyDescent="0.25">
      <c r="A4" s="1">
        <f>1/(Measurement!A4+C4)</f>
        <v>4.1666666666666664E-2</v>
      </c>
      <c r="B4" s="1">
        <f>Measurement!B4</f>
        <v>1023</v>
      </c>
      <c r="C4" s="6">
        <f t="shared" ref="C4:C14" si="0">C3</f>
        <v>18</v>
      </c>
    </row>
    <row r="5" spans="1:3" x14ac:dyDescent="0.25">
      <c r="A5" s="1">
        <f>1/(Measurement!A5+C5)</f>
        <v>3.8461538461538464E-2</v>
      </c>
      <c r="B5" s="1">
        <f>Measurement!B5</f>
        <v>666</v>
      </c>
      <c r="C5" s="6">
        <f t="shared" si="0"/>
        <v>18</v>
      </c>
    </row>
    <row r="6" spans="1:3" x14ac:dyDescent="0.25">
      <c r="A6" s="1">
        <f>1/(Measurement!A6+C6)</f>
        <v>3.5714285714285712E-2</v>
      </c>
      <c r="B6" s="1">
        <f>Measurement!B6</f>
        <v>783</v>
      </c>
      <c r="C6" s="6">
        <f t="shared" si="0"/>
        <v>18</v>
      </c>
    </row>
    <row r="7" spans="1:3" x14ac:dyDescent="0.25">
      <c r="A7" s="1">
        <f>1/(Measurement!A7+C7)</f>
        <v>3.3333333333333333E-2</v>
      </c>
      <c r="B7" s="1">
        <f>Measurement!B7</f>
        <v>680</v>
      </c>
      <c r="C7" s="6">
        <f t="shared" si="0"/>
        <v>18</v>
      </c>
    </row>
    <row r="8" spans="1:3" x14ac:dyDescent="0.25">
      <c r="A8" s="1">
        <f>1/(Measurement!A8+C8)</f>
        <v>3.125E-2</v>
      </c>
      <c r="B8" s="1">
        <f>Measurement!B8</f>
        <v>595</v>
      </c>
      <c r="C8" s="6">
        <f t="shared" si="0"/>
        <v>18</v>
      </c>
    </row>
    <row r="9" spans="1:3" x14ac:dyDescent="0.25">
      <c r="A9" s="1">
        <f>1/(Measurement!A9+C9)</f>
        <v>2.9411764705882353E-2</v>
      </c>
      <c r="B9" s="1">
        <f>Measurement!B9</f>
        <v>524</v>
      </c>
      <c r="C9" s="6">
        <f t="shared" si="0"/>
        <v>18</v>
      </c>
    </row>
    <row r="10" spans="1:3" x14ac:dyDescent="0.25">
      <c r="A10" s="1">
        <f>1/(Measurement!A10+C10)</f>
        <v>2.7777777777777776E-2</v>
      </c>
      <c r="B10" s="1">
        <f>Measurement!B10</f>
        <v>478</v>
      </c>
      <c r="C10" s="6">
        <f t="shared" si="0"/>
        <v>18</v>
      </c>
    </row>
    <row r="11" spans="1:3" x14ac:dyDescent="0.25">
      <c r="A11" s="1">
        <f>1/(Measurement!A11+C11)</f>
        <v>2.6315789473684209E-2</v>
      </c>
      <c r="B11" s="1">
        <f>Measurement!B11</f>
        <v>425</v>
      </c>
      <c r="C11" s="6">
        <f t="shared" si="0"/>
        <v>18</v>
      </c>
    </row>
    <row r="12" spans="1:3" x14ac:dyDescent="0.25">
      <c r="A12" s="1">
        <f>1/(Measurement!A12+C12)</f>
        <v>2.5000000000000001E-2</v>
      </c>
      <c r="B12" s="1">
        <f>Measurement!B12</f>
        <v>396</v>
      </c>
      <c r="C12" s="6">
        <f t="shared" si="0"/>
        <v>18</v>
      </c>
    </row>
    <row r="13" spans="1:3" x14ac:dyDescent="0.25">
      <c r="A13" s="1">
        <f>1/(Measurement!A13+C13)</f>
        <v>2.3809523809523808E-2</v>
      </c>
      <c r="B13" s="1">
        <f>Measurement!B13</f>
        <v>410</v>
      </c>
      <c r="C13" s="6">
        <f t="shared" si="0"/>
        <v>18</v>
      </c>
    </row>
    <row r="14" spans="1:3" x14ac:dyDescent="0.25">
      <c r="A14" s="2">
        <f>1/(Measurement!A14+C14)</f>
        <v>2.2727272727272728E-2</v>
      </c>
      <c r="B14" s="2">
        <f>Measurement!B14</f>
        <v>380</v>
      </c>
      <c r="C14" s="6">
        <f t="shared" si="0"/>
        <v>18</v>
      </c>
    </row>
    <row r="16" spans="1:3" x14ac:dyDescent="0.25">
      <c r="A16" s="7" t="s">
        <v>4</v>
      </c>
      <c r="B16" s="8" t="s">
        <v>5</v>
      </c>
    </row>
    <row r="17" spans="1:3" x14ac:dyDescent="0.25">
      <c r="A17" s="6">
        <f>SLOPE(A2:A14,B2:B14)</f>
        <v>3.3213041709551288E-5</v>
      </c>
      <c r="B17" s="6">
        <f>INTERCEPT(A2:A14,B2:B14)</f>
        <v>1.3230278842834516E-2</v>
      </c>
    </row>
    <row r="19" spans="1:3" x14ac:dyDescent="0.25">
      <c r="A19" s="12" t="s">
        <v>6</v>
      </c>
      <c r="B19" s="12"/>
      <c r="C19" s="12"/>
    </row>
    <row r="20" spans="1:3" x14ac:dyDescent="0.25">
      <c r="A20" s="11" t="str">
        <f xml:space="preserve"> "y = "&amp;A17&amp;"x + "&amp;ROUND(B17,7)</f>
        <v>y = 3.32130417095513E-05x + 0.0132303</v>
      </c>
      <c r="B20" s="11"/>
      <c r="C20" s="11"/>
    </row>
  </sheetData>
  <mergeCells count="2">
    <mergeCell ref="A20:C20"/>
    <mergeCell ref="A19:C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C3AF-114C-4918-A53D-CC60B76558AD}">
  <dimension ref="A1:N21"/>
  <sheetViews>
    <sheetView tabSelected="1" workbookViewId="0">
      <selection activeCell="L7" sqref="L7:N7"/>
    </sheetView>
  </sheetViews>
  <sheetFormatPr defaultRowHeight="15" x14ac:dyDescent="0.25"/>
  <cols>
    <col min="1" max="1" width="21.42578125" customWidth="1"/>
    <col min="2" max="2" width="14.85546875" customWidth="1"/>
  </cols>
  <sheetData>
    <row r="1" spans="1:14" x14ac:dyDescent="0.25">
      <c r="A1" s="4" t="s">
        <v>2</v>
      </c>
      <c r="B1" s="3" t="s">
        <v>1</v>
      </c>
    </row>
    <row r="2" spans="1:14" x14ac:dyDescent="0.25">
      <c r="A2" s="1">
        <f>A21*B2+B21</f>
        <v>4.7207220511705485E-2</v>
      </c>
      <c r="B2" s="1">
        <v>1023</v>
      </c>
      <c r="L2" s="9" t="s">
        <v>7</v>
      </c>
      <c r="M2" s="10" t="s">
        <v>8</v>
      </c>
    </row>
    <row r="3" spans="1:14" x14ac:dyDescent="0.25">
      <c r="A3" s="1">
        <f>A21*B3+B21</f>
        <v>4.4616603258360484E-2</v>
      </c>
      <c r="B3" s="1">
        <v>945</v>
      </c>
      <c r="L3" s="6">
        <f>1/A21</f>
        <v>30108.654568437902</v>
      </c>
      <c r="M3" s="6">
        <f>1/B21</f>
        <v>75.584196816955028</v>
      </c>
    </row>
    <row r="4" spans="1:14" x14ac:dyDescent="0.25">
      <c r="A4" s="1">
        <f>A21*B4+B21</f>
        <v>4.2025986005015482E-2</v>
      </c>
      <c r="B4" s="1">
        <v>867</v>
      </c>
    </row>
    <row r="5" spans="1:14" x14ac:dyDescent="0.25">
      <c r="A5" s="1">
        <f>A21*B5+B21</f>
        <v>3.9435368751670481E-2</v>
      </c>
      <c r="B5" s="1">
        <v>789</v>
      </c>
    </row>
    <row r="6" spans="1:14" x14ac:dyDescent="0.25">
      <c r="A6" s="1">
        <f>A21*B6+B21</f>
        <v>3.684475149832548E-2</v>
      </c>
      <c r="B6" s="1">
        <v>711</v>
      </c>
      <c r="L6" s="14" t="s">
        <v>9</v>
      </c>
      <c r="M6" s="14"/>
      <c r="N6" s="14"/>
    </row>
    <row r="7" spans="1:14" x14ac:dyDescent="0.25">
      <c r="A7" s="1">
        <f>A21*B7+B21</f>
        <v>3.4254134244980486E-2</v>
      </c>
      <c r="B7" s="1">
        <v>633</v>
      </c>
      <c r="L7" s="13" t="str">
        <f xml:space="preserve"> "R = ("&amp;ROUND(L3,0)&amp;"/(V + "&amp;ROUND(M3,0)&amp;")) - "&amp;Linearization!C2</f>
        <v>R = (30109/(V + 76)) - 18</v>
      </c>
      <c r="M7" s="13"/>
      <c r="N7" s="13"/>
    </row>
    <row r="8" spans="1:14" x14ac:dyDescent="0.25">
      <c r="A8" s="1">
        <f>A21*B8+B21</f>
        <v>3.1663516991635485E-2</v>
      </c>
      <c r="B8" s="1">
        <v>555</v>
      </c>
    </row>
    <row r="9" spans="1:14" x14ac:dyDescent="0.25">
      <c r="A9" s="1">
        <f>A21*B9+B21</f>
        <v>2.907289973829048E-2</v>
      </c>
      <c r="B9" s="1">
        <v>477</v>
      </c>
    </row>
    <row r="10" spans="1:14" x14ac:dyDescent="0.25">
      <c r="A10" s="1">
        <f>A21*B10+B21</f>
        <v>2.6482282484945479E-2</v>
      </c>
      <c r="B10" s="1">
        <v>399</v>
      </c>
    </row>
    <row r="11" spans="1:14" x14ac:dyDescent="0.25">
      <c r="A11" s="1">
        <f>A21*B11+B21</f>
        <v>2.3891665231600481E-2</v>
      </c>
      <c r="B11" s="1">
        <v>321</v>
      </c>
    </row>
    <row r="12" spans="1:14" x14ac:dyDescent="0.25">
      <c r="A12" s="1">
        <f>A21*B12+B21</f>
        <v>2.130104797825548E-2</v>
      </c>
      <c r="B12" s="1">
        <v>243</v>
      </c>
    </row>
    <row r="13" spans="1:14" x14ac:dyDescent="0.25">
      <c r="A13" s="1">
        <f>A21*B13+B21</f>
        <v>1.8710430724910479E-2</v>
      </c>
      <c r="B13" s="1">
        <v>165</v>
      </c>
    </row>
    <row r="14" spans="1:14" x14ac:dyDescent="0.25">
      <c r="A14" s="2">
        <f>A21*B14+B21</f>
        <v>1.6119813471565478E-2</v>
      </c>
      <c r="B14" s="2">
        <v>87</v>
      </c>
    </row>
    <row r="17" spans="1:2" x14ac:dyDescent="0.25">
      <c r="A17" s="12" t="s">
        <v>6</v>
      </c>
      <c r="B17" s="12"/>
    </row>
    <row r="18" spans="1:2" x14ac:dyDescent="0.25">
      <c r="A18" s="11" t="str">
        <f>Linearization!A20</f>
        <v>y = 3.32130417095513E-05x + 0.0132303</v>
      </c>
      <c r="B18" s="11"/>
    </row>
    <row r="20" spans="1:2" x14ac:dyDescent="0.25">
      <c r="A20" s="7" t="s">
        <v>4</v>
      </c>
      <c r="B20" s="8" t="s">
        <v>5</v>
      </c>
    </row>
    <row r="21" spans="1:2" x14ac:dyDescent="0.25">
      <c r="A21" s="6">
        <f>SLOPE(Linearization!A2:A14,Linearization!B2:B14)</f>
        <v>3.3213041709551288E-5</v>
      </c>
      <c r="B21" s="6">
        <f>INTERCEPT(Linearization!A2:A14,Linearization!B2:B14)</f>
        <v>1.3230278842834516E-2</v>
      </c>
    </row>
  </sheetData>
  <mergeCells count="4">
    <mergeCell ref="A17:B17"/>
    <mergeCell ref="A18:B18"/>
    <mergeCell ref="L7:N7"/>
    <mergeCell ref="L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</vt:lpstr>
      <vt:lpstr>Linearization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Michelsen</dc:creator>
  <cp:lastModifiedBy>Brandon Michelsen</cp:lastModifiedBy>
  <dcterms:created xsi:type="dcterms:W3CDTF">2018-09-29T01:00:12Z</dcterms:created>
  <dcterms:modified xsi:type="dcterms:W3CDTF">2019-05-21T23:19:18Z</dcterms:modified>
</cp:coreProperties>
</file>