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udit-my.sharepoint.com/personal/meiying_fiu_edu/Documents/Research/MY MS/2 Review, Revise, Resubmit/Mediation Meta Youth Dep CMs/PB/RESUBMIT/OSF_depmedmeta/"/>
    </mc:Choice>
  </mc:AlternateContent>
  <xr:revisionPtr revIDLastSave="277" documentId="8_{09659B87-2D60-4E04-B29F-544FBC7B3D84}" xr6:coauthVersionLast="47" xr6:coauthVersionMax="47" xr10:uidLastSave="{B1D9550C-DCBD-402A-8C87-9E7AB277D897}"/>
  <bookViews>
    <workbookView xWindow="35025" yWindow="825" windowWidth="22515" windowHeight="14730" xr2:uid="{00000000-000D-0000-FFFF-FFFF00000000}"/>
  </bookViews>
  <sheets>
    <sheet name="CBT v IPT" sheetId="3" r:id="rId1"/>
  </sheets>
  <definedNames>
    <definedName name="studyall2017" localSheetId="0">'CBT v IPT'!$B$12:$S$47</definedName>
    <definedName name="studyall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F6" i="3"/>
  <c r="S10" i="3"/>
  <c r="S9" i="3"/>
  <c r="S8" i="3"/>
  <c r="S7" i="3"/>
  <c r="Q10" i="3"/>
  <c r="Q9" i="3"/>
  <c r="Q8" i="3"/>
  <c r="Q7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D10" i="3"/>
  <c r="D9" i="3"/>
  <c r="D8" i="3"/>
  <c r="D7" i="3"/>
  <c r="F10" i="3"/>
  <c r="F9" i="3"/>
  <c r="F8" i="3"/>
  <c r="F7" i="3"/>
  <c r="F2" i="3"/>
  <c r="P7" i="3" l="1"/>
  <c r="S5" i="3" l="1"/>
  <c r="S4" i="3"/>
  <c r="S3" i="3"/>
  <c r="S2" i="3"/>
  <c r="S6" i="3" s="1"/>
  <c r="H6" i="3"/>
  <c r="I6" i="3" s="1"/>
  <c r="I2" i="3"/>
  <c r="H3" i="3"/>
  <c r="H2" i="3"/>
  <c r="M18" i="3"/>
  <c r="H43" i="3" l="1"/>
  <c r="I43" i="3"/>
  <c r="S11" i="3"/>
  <c r="Q5" i="3"/>
  <c r="Q4" i="3"/>
  <c r="Q3" i="3"/>
  <c r="Q2" i="3"/>
  <c r="O5" i="3"/>
  <c r="O4" i="3"/>
  <c r="O3" i="3"/>
  <c r="O2" i="3"/>
  <c r="N5" i="3"/>
  <c r="N4" i="3"/>
  <c r="N3" i="3"/>
  <c r="N2" i="3"/>
  <c r="M5" i="3"/>
  <c r="M4" i="3"/>
  <c r="M3" i="3"/>
  <c r="M2" i="3"/>
  <c r="L5" i="3"/>
  <c r="L4" i="3"/>
  <c r="L3" i="3"/>
  <c r="L2" i="3"/>
  <c r="K5" i="3"/>
  <c r="K4" i="3"/>
  <c r="K3" i="3"/>
  <c r="K2" i="3"/>
  <c r="J5" i="3"/>
  <c r="J4" i="3"/>
  <c r="J3" i="3"/>
  <c r="J2" i="3"/>
  <c r="I5" i="3"/>
  <c r="I4" i="3"/>
  <c r="I3" i="3"/>
  <c r="H5" i="3"/>
  <c r="H4" i="3"/>
  <c r="F5" i="3"/>
  <c r="F4" i="3"/>
  <c r="F3" i="3"/>
  <c r="D5" i="3"/>
  <c r="D4" i="3"/>
  <c r="D3" i="3"/>
  <c r="D2" i="3"/>
  <c r="I7" i="3" l="1"/>
  <c r="I9" i="3"/>
  <c r="I10" i="3"/>
  <c r="I8" i="3"/>
  <c r="H11" i="3"/>
  <c r="I11" i="3" s="1"/>
  <c r="H10" i="3"/>
  <c r="H9" i="3"/>
  <c r="H8" i="3"/>
  <c r="H7" i="3"/>
  <c r="P2" i="3"/>
</calcChain>
</file>

<file path=xl/sharedStrings.xml><?xml version="1.0" encoding="utf-8"?>
<sst xmlns="http://schemas.openxmlformats.org/spreadsheetml/2006/main" count="109" uniqueCount="73">
  <si>
    <t>studyid</t>
  </si>
  <si>
    <t>author</t>
  </si>
  <si>
    <t>year</t>
  </si>
  <si>
    <t>mnage</t>
  </si>
  <si>
    <t>male</t>
  </si>
  <si>
    <t>ethcauc</t>
  </si>
  <si>
    <t>ethafr</t>
  </si>
  <si>
    <t>ethlat</t>
  </si>
  <si>
    <t>ethasian</t>
  </si>
  <si>
    <t>ethnat</t>
  </si>
  <si>
    <t>ethother</t>
  </si>
  <si>
    <t>ethothwh</t>
  </si>
  <si>
    <t>ethunk</t>
  </si>
  <si>
    <t/>
  </si>
  <si>
    <t>Mixed_&amp;_Other</t>
  </si>
  <si>
    <t>Not_hispanic</t>
  </si>
  <si>
    <t>Reed</t>
  </si>
  <si>
    <t>mixed</t>
  </si>
  <si>
    <t>Not_White</t>
  </si>
  <si>
    <t>non_latino</t>
  </si>
  <si>
    <t>not_caucasian,_AA_or_Latino</t>
  </si>
  <si>
    <t>multiracial</t>
  </si>
  <si>
    <t>Asarnow et al.</t>
  </si>
  <si>
    <t>not caucasian or asian/pacific islander</t>
  </si>
  <si>
    <t>mixed heritage</t>
  </si>
  <si>
    <t>south african</t>
  </si>
  <si>
    <t>MEAN</t>
  </si>
  <si>
    <t>MIN</t>
  </si>
  <si>
    <t>MAX</t>
  </si>
  <si>
    <t>STDEV</t>
  </si>
  <si>
    <t>IPT</t>
  </si>
  <si>
    <t>CBT</t>
  </si>
  <si>
    <t>Mufson et al.</t>
  </si>
  <si>
    <t>Not_hispanic_africanamerican_or_asian</t>
  </si>
  <si>
    <t>Column1</t>
  </si>
  <si>
    <t>Column2</t>
  </si>
  <si>
    <t>Column3</t>
  </si>
  <si>
    <t>Ackerson et al.</t>
  </si>
  <si>
    <t>Brent et al.</t>
  </si>
  <si>
    <t>DeCuyper et al.</t>
  </si>
  <si>
    <t>Fleming et al.</t>
  </si>
  <si>
    <t>Garber et al.</t>
  </si>
  <si>
    <t>Gillham et al.</t>
  </si>
  <si>
    <t>Kahn et al.</t>
  </si>
  <si>
    <t>Lewinsohn et al.</t>
  </si>
  <si>
    <t>Liddle &amp; Spence</t>
  </si>
  <si>
    <t>McCarty et al.</t>
  </si>
  <si>
    <t>Merry et al.</t>
  </si>
  <si>
    <t>Reynolds &amp; Coats</t>
  </si>
  <si>
    <t>Rohde et al.</t>
  </si>
  <si>
    <t>Santomauro</t>
  </si>
  <si>
    <t>Stark et al.</t>
  </si>
  <si>
    <t>Stasiak</t>
  </si>
  <si>
    <t>Stice et al.</t>
  </si>
  <si>
    <t>Szigethy et al.</t>
  </si>
  <si>
    <t>TADS</t>
  </si>
  <si>
    <t>Vostanis et al.</t>
  </si>
  <si>
    <t>Weisz et al.</t>
  </si>
  <si>
    <t>Yu &amp; Seligman</t>
  </si>
  <si>
    <t>Dietz</t>
  </si>
  <si>
    <t>Tang et al.</t>
  </si>
  <si>
    <t>Young et al.</t>
  </si>
  <si>
    <t>n</t>
  </si>
  <si>
    <t>dxgive</t>
  </si>
  <si>
    <t>All have diagnosis (110)</t>
  </si>
  <si>
    <t>Some have diagnosis (120)</t>
  </si>
  <si>
    <t>None have diagnosis (200)</t>
  </si>
  <si>
    <t>Missing (400)</t>
  </si>
  <si>
    <t>Diagnosis required</t>
  </si>
  <si>
    <t>Adolescent</t>
  </si>
  <si>
    <t>Rossello &amp; Bernal (CBT)</t>
  </si>
  <si>
    <t>Rossello &amp; Bernal (IPT)</t>
  </si>
  <si>
    <t>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</si>
</sst>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right"/>
    </xf>
    <xf numFmtId="165" fontId="0" fillId="2" borderId="3" xfId="1" applyNumberFormat="1" applyFont="1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165" fontId="0" fillId="3" borderId="3" xfId="1" applyNumberFormat="1" applyFont="1" applyFill="1" applyBorder="1"/>
    <xf numFmtId="164" fontId="0" fillId="3" borderId="0" xfId="0" applyNumberFormat="1" applyFill="1"/>
    <xf numFmtId="164" fontId="0" fillId="2" borderId="2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0" fillId="2" borderId="3" xfId="0" applyFill="1" applyBorder="1"/>
    <xf numFmtId="0" fontId="0" fillId="3" borderId="3" xfId="0" applyFill="1" applyBorder="1"/>
    <xf numFmtId="0" fontId="0" fillId="2" borderId="1" xfId="0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2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2:S47" totalsRowShown="0" headerRowDxfId="3" dataDxfId="2">
  <autoFilter ref="A12:S47" xr:uid="{00000000-0009-0000-0100-000002000000}"/>
  <tableColumns count="19">
    <tableColumn id="1" xr3:uid="{00000000-0010-0000-0000-000001000000}" name="IPT" dataDxfId="20"/>
    <tableColumn id="2" xr3:uid="{00000000-0010-0000-0000-000002000000}" name="studyid" dataDxfId="19"/>
    <tableColumn id="3" xr3:uid="{00000000-0010-0000-0000-000003000000}" name="author" dataDxfId="18"/>
    <tableColumn id="4" xr3:uid="{00000000-0010-0000-0000-000004000000}" name="year" dataDxfId="17"/>
    <tableColumn id="6" xr3:uid="{B394950B-58E4-4695-A8A3-766E85CA67D2}" name="Column3" dataDxfId="0"/>
    <tableColumn id="71" xr3:uid="{00000000-0010-0000-0000-000047000000}" name="n" dataDxfId="16"/>
    <tableColumn id="5" xr3:uid="{9D207EC2-8A4F-4FB4-90C6-81DE8A6CB760}" name="Column2" dataDxfId="1"/>
    <tableColumn id="12" xr3:uid="{00000000-0010-0000-0000-00000C000000}" name="mnage" dataDxfId="15"/>
    <tableColumn id="15" xr3:uid="{00000000-0010-0000-0000-00000F000000}" name="male" dataDxfId="14"/>
    <tableColumn id="16" xr3:uid="{00000000-0010-0000-0000-000010000000}" name="ethcauc" dataDxfId="13"/>
    <tableColumn id="17" xr3:uid="{00000000-0010-0000-0000-000011000000}" name="ethafr" dataDxfId="12"/>
    <tableColumn id="18" xr3:uid="{00000000-0010-0000-0000-000012000000}" name="ethlat" dataDxfId="11"/>
    <tableColumn id="19" xr3:uid="{00000000-0010-0000-0000-000013000000}" name="ethasian" dataDxfId="10"/>
    <tableColumn id="20" xr3:uid="{00000000-0010-0000-0000-000014000000}" name="ethnat" dataDxfId="9"/>
    <tableColumn id="21" xr3:uid="{00000000-0010-0000-0000-000015000000}" name="ethother" dataDxfId="8"/>
    <tableColumn id="22" xr3:uid="{00000000-0010-0000-0000-000016000000}" name="ethothwh" dataDxfId="7"/>
    <tableColumn id="23" xr3:uid="{00000000-0010-0000-0000-000017000000}" name="ethunk" dataDxfId="6"/>
    <tableColumn id="27" xr3:uid="{00000000-0010-0000-0000-00001B000000}" name="Column1" dataDxfId="5"/>
    <tableColumn id="73" xr3:uid="{00000000-0010-0000-0000-000049000000}" name="dxgiv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"/>
  <sheetViews>
    <sheetView tabSelected="1" workbookViewId="0">
      <pane xSplit="4" ySplit="12" topLeftCell="E13" activePane="bottomRight" state="frozen"/>
      <selection pane="topRight" activeCell="D1" sqref="D1"/>
      <selection pane="bottomLeft" activeCell="A2" sqref="A2"/>
      <selection pane="bottomRight" activeCell="A12" sqref="A12"/>
    </sheetView>
  </sheetViews>
  <sheetFormatPr defaultRowHeight="15" x14ac:dyDescent="0.25"/>
  <cols>
    <col min="1" max="2" width="9.28515625" customWidth="1"/>
    <col min="3" max="3" width="32" customWidth="1"/>
    <col min="4" max="15" width="13" customWidth="1"/>
    <col min="16" max="16" width="17.42578125" customWidth="1"/>
    <col min="17" max="17" width="13" customWidth="1"/>
    <col min="18" max="18" width="27.140625" customWidth="1"/>
    <col min="19" max="19" width="13" customWidth="1"/>
    <col min="20" max="20" width="12.140625" customWidth="1"/>
  </cols>
  <sheetData>
    <row r="1" spans="1:19" x14ac:dyDescent="0.25">
      <c r="F1" s="11"/>
      <c r="G1" s="11"/>
    </row>
    <row r="2" spans="1:19" x14ac:dyDescent="0.25">
      <c r="A2" s="1" t="s">
        <v>31</v>
      </c>
      <c r="B2" s="1" t="s">
        <v>26</v>
      </c>
      <c r="C2" s="1"/>
      <c r="D2" s="2">
        <f>AVERAGE(D13:D40)</f>
        <v>2002.8214285714287</v>
      </c>
      <c r="E2" s="2"/>
      <c r="F2" s="3">
        <f>AVERAGE(F13:F40)</f>
        <v>125.75</v>
      </c>
      <c r="G2" s="3"/>
      <c r="H2" s="8">
        <f>AVERAGE(H13:H40)</f>
        <v>13.902499964285711</v>
      </c>
      <c r="I2" s="8">
        <f>AVERAGE(I13:I40)</f>
        <v>44.987500000000004</v>
      </c>
      <c r="J2" s="8">
        <f>AVERAGE(J13:J40)</f>
        <v>51.34499964285714</v>
      </c>
      <c r="K2" s="8">
        <f>AVERAGE(K13:K40)</f>
        <v>7.4685714285714289</v>
      </c>
      <c r="L2" s="8">
        <f>AVERAGE(L13:L40)</f>
        <v>9.9303571428571438</v>
      </c>
      <c r="M2" s="8">
        <f>AVERAGE(M13:M40)</f>
        <v>10.227142857142857</v>
      </c>
      <c r="N2" s="8">
        <f>AVERAGE(N13:N40)</f>
        <v>0.41357142857142859</v>
      </c>
      <c r="O2" s="8">
        <f>AVERAGE(O13:O40)</f>
        <v>4.2185714285714289</v>
      </c>
      <c r="P2" s="3">
        <f>SUM(J2:O2,Q2)</f>
        <v>99.982142499999995</v>
      </c>
      <c r="Q2" s="8">
        <f>AVERAGE(Q13:Q40)</f>
        <v>16.37892857142857</v>
      </c>
      <c r="R2" s="9" t="s">
        <v>64</v>
      </c>
      <c r="S2" s="1">
        <f>COUNTIF(S13:S40,"110")</f>
        <v>8</v>
      </c>
    </row>
    <row r="3" spans="1:19" x14ac:dyDescent="0.25">
      <c r="A3" s="1"/>
      <c r="B3" s="1" t="s">
        <v>29</v>
      </c>
      <c r="C3" s="1"/>
      <c r="D3" s="3">
        <f>_xlfn.STDEV.S(D13:D40)</f>
        <v>8.9071489033978537</v>
      </c>
      <c r="E3" s="3"/>
      <c r="F3" s="3">
        <f>_xlfn.STDEV.S(F13:F40)</f>
        <v>131.04808984434626</v>
      </c>
      <c r="G3" s="3"/>
      <c r="H3" s="8">
        <f>_xlfn.STDEV.S(H13:H40)</f>
        <v>2.2322794727877957</v>
      </c>
      <c r="I3" s="8">
        <f>_xlfn.STDEV.S(I13:I40)</f>
        <v>11.791410126773533</v>
      </c>
      <c r="J3" s="8">
        <f>_xlfn.STDEV.S(J13:J40)</f>
        <v>34.46684448960152</v>
      </c>
      <c r="K3" s="8">
        <f>_xlfn.STDEV.S(K13:K40)</f>
        <v>13.158648392339826</v>
      </c>
      <c r="L3" s="8">
        <f>_xlfn.STDEV.S(L13:L40)</f>
        <v>21.764962240932245</v>
      </c>
      <c r="M3" s="8">
        <f>_xlfn.STDEV.S(M13:M40)</f>
        <v>23.523664343103182</v>
      </c>
      <c r="N3" s="8">
        <f>_xlfn.STDEV.S(N13:N40)</f>
        <v>1.9058121905948935</v>
      </c>
      <c r="O3" s="8">
        <f>_xlfn.STDEV.S(O13:O40)</f>
        <v>6.7113125692457807</v>
      </c>
      <c r="P3" s="1"/>
      <c r="Q3" s="8">
        <f>_xlfn.STDEV.S(Q13:Q40)</f>
        <v>35.051813324392256</v>
      </c>
      <c r="R3" s="9" t="s">
        <v>65</v>
      </c>
      <c r="S3" s="1">
        <f>COUNTIF(S13:S40,"120")</f>
        <v>1</v>
      </c>
    </row>
    <row r="4" spans="1:19" x14ac:dyDescent="0.25">
      <c r="A4" s="1"/>
      <c r="B4" s="1" t="s">
        <v>27</v>
      </c>
      <c r="C4" s="1"/>
      <c r="D4" s="1">
        <f>MIN(D13:D40)</f>
        <v>1986</v>
      </c>
      <c r="E4" s="1"/>
      <c r="F4" s="1">
        <f>MIN(F13:F40)</f>
        <v>18</v>
      </c>
      <c r="G4" s="1"/>
      <c r="H4" s="8">
        <f>MIN(H13:H40)</f>
        <v>9.199999</v>
      </c>
      <c r="I4" s="8">
        <f>MIN(I13:I40)</f>
        <v>22</v>
      </c>
      <c r="J4" s="8">
        <f>MIN(J13:J40)</f>
        <v>0</v>
      </c>
      <c r="K4" s="8">
        <f>MIN(K13:K40)</f>
        <v>0</v>
      </c>
      <c r="L4" s="8">
        <f>MIN(L13:L40)</f>
        <v>0</v>
      </c>
      <c r="M4" s="8">
        <f>MIN(M13:M40)</f>
        <v>0</v>
      </c>
      <c r="N4" s="8">
        <f>MIN(N13:N40)</f>
        <v>0</v>
      </c>
      <c r="O4" s="8">
        <f>MIN(O13:O40)</f>
        <v>0</v>
      </c>
      <c r="P4" s="1"/>
      <c r="Q4" s="8">
        <f>MIN(Q13:Q40)</f>
        <v>0</v>
      </c>
      <c r="R4" s="9" t="s">
        <v>66</v>
      </c>
      <c r="S4" s="1">
        <f>COUNTIF(S13:S40,"200")</f>
        <v>3</v>
      </c>
    </row>
    <row r="5" spans="1:19" ht="15.75" thickBot="1" x14ac:dyDescent="0.3">
      <c r="A5" s="1"/>
      <c r="B5" s="1" t="s">
        <v>28</v>
      </c>
      <c r="C5" s="1"/>
      <c r="D5" s="1">
        <f>MAX(D13:D40)</f>
        <v>2016</v>
      </c>
      <c r="E5" s="1"/>
      <c r="F5" s="1">
        <f>MAX(F13:F40)</f>
        <v>418</v>
      </c>
      <c r="G5" s="1"/>
      <c r="H5" s="8">
        <f>MAX(H13:H40)</f>
        <v>17.2</v>
      </c>
      <c r="I5" s="8">
        <f>MAX(I13:I40)</f>
        <v>67.7</v>
      </c>
      <c r="J5" s="8">
        <f>MAX(J13:J40)</f>
        <v>100</v>
      </c>
      <c r="K5" s="8">
        <f>MAX(K13:K40)</f>
        <v>61.1</v>
      </c>
      <c r="L5" s="8">
        <f>MAX(L13:L40)</f>
        <v>100</v>
      </c>
      <c r="M5" s="8">
        <f>MAX(M13:M40)</f>
        <v>100</v>
      </c>
      <c r="N5" s="8">
        <f>MAX(N13:N40)</f>
        <v>10.08</v>
      </c>
      <c r="O5" s="8">
        <f>MAX(O13:O40)</f>
        <v>25</v>
      </c>
      <c r="P5" s="1"/>
      <c r="Q5" s="8">
        <f>MAX(Q13:Q40)</f>
        <v>100</v>
      </c>
      <c r="R5" s="9" t="s">
        <v>67</v>
      </c>
      <c r="S5" s="1">
        <f>COUNTIF(S13:S40,"400")</f>
        <v>16</v>
      </c>
    </row>
    <row r="6" spans="1:19" ht="15.75" thickBot="1" x14ac:dyDescent="0.3">
      <c r="A6" s="1"/>
      <c r="B6" s="1"/>
      <c r="C6" s="1"/>
      <c r="D6" s="1"/>
      <c r="E6" s="25" t="s">
        <v>72</v>
      </c>
      <c r="F6" s="23">
        <f>SUM(F13:F40)</f>
        <v>3521</v>
      </c>
      <c r="G6" s="12" t="s">
        <v>69</v>
      </c>
      <c r="H6" s="18">
        <f>COUNTIF(H13:H40,"&gt;=13")</f>
        <v>17</v>
      </c>
      <c r="I6" s="13">
        <f>H6/28</f>
        <v>0.6071428571428571</v>
      </c>
      <c r="J6" s="8"/>
      <c r="K6" s="8"/>
      <c r="L6" s="8"/>
      <c r="M6" s="8"/>
      <c r="N6" s="8"/>
      <c r="O6" s="8"/>
      <c r="P6" s="1"/>
      <c r="Q6" s="8"/>
      <c r="R6" s="12" t="s">
        <v>68</v>
      </c>
      <c r="S6" s="13">
        <f>S2/28</f>
        <v>0.2857142857142857</v>
      </c>
    </row>
    <row r="7" spans="1:19" x14ac:dyDescent="0.25">
      <c r="A7" s="4" t="s">
        <v>30</v>
      </c>
      <c r="B7" s="4" t="s">
        <v>26</v>
      </c>
      <c r="C7" s="4"/>
      <c r="D7" s="5">
        <f>AVERAGE(D41:D47)</f>
        <v>2006</v>
      </c>
      <c r="E7" s="5"/>
      <c r="F7" s="6">
        <f>AVERAGE(F41:F47)</f>
        <v>52.857142857142854</v>
      </c>
      <c r="G7" s="6"/>
      <c r="H7" s="6">
        <f>AVERAGE(H41:H47)</f>
        <v>14.196553287981862</v>
      </c>
      <c r="I7" s="6">
        <f>AVERAGE(I41:I47)</f>
        <v>30.860429410430839</v>
      </c>
      <c r="J7" s="17">
        <f t="shared" ref="J7:O7" si="0">AVERAGE(J41:J47)</f>
        <v>11.328571428571427</v>
      </c>
      <c r="K7" s="17">
        <f t="shared" si="0"/>
        <v>6.9528557142857137</v>
      </c>
      <c r="L7" s="17">
        <f t="shared" si="0"/>
        <v>57.69</v>
      </c>
      <c r="M7" s="17">
        <f t="shared" si="0"/>
        <v>0.22857142857142859</v>
      </c>
      <c r="N7" s="17">
        <f t="shared" si="0"/>
        <v>0</v>
      </c>
      <c r="O7" s="17">
        <f t="shared" si="0"/>
        <v>9.5142857142857142</v>
      </c>
      <c r="P7" s="6">
        <f>SUM(J7:O7,Q7)</f>
        <v>99.999998571428577</v>
      </c>
      <c r="Q7" s="17">
        <f>AVERAGE(Q41:Q47)</f>
        <v>14.285714285714286</v>
      </c>
      <c r="R7" s="10" t="s">
        <v>64</v>
      </c>
      <c r="S7" s="4">
        <f>COUNTIF(S41:S47,"110")</f>
        <v>4</v>
      </c>
    </row>
    <row r="8" spans="1:19" x14ac:dyDescent="0.25">
      <c r="A8" s="4"/>
      <c r="B8" s="4" t="s">
        <v>29</v>
      </c>
      <c r="C8" s="4"/>
      <c r="D8" s="6">
        <f>_xlfn.STDEV.S(D41:D47)</f>
        <v>5.8878405775518976</v>
      </c>
      <c r="E8" s="6"/>
      <c r="F8" s="6">
        <f>_xlfn.STDEV.S(F41:F47)</f>
        <v>11.936339073442502</v>
      </c>
      <c r="G8" s="6"/>
      <c r="H8" s="6">
        <f>_xlfn.STDEV.S(H41:H47)</f>
        <v>1.753441388738042</v>
      </c>
      <c r="I8" s="6">
        <f>_xlfn.STDEV.S(I41:I47)</f>
        <v>12.127940214863498</v>
      </c>
      <c r="J8" s="17">
        <f t="shared" ref="J8:O8" si="1">_xlfn.STDEV.S(J41:J47)</f>
        <v>29.97258270963172</v>
      </c>
      <c r="K8" s="17">
        <f t="shared" si="1"/>
        <v>13.212309882040381</v>
      </c>
      <c r="L8" s="17">
        <f t="shared" si="1"/>
        <v>41.222170814583109</v>
      </c>
      <c r="M8" s="17">
        <f t="shared" si="1"/>
        <v>0.60474315681476365</v>
      </c>
      <c r="N8" s="17">
        <f t="shared" si="1"/>
        <v>0</v>
      </c>
      <c r="O8" s="17">
        <f t="shared" si="1"/>
        <v>11.439613713091973</v>
      </c>
      <c r="P8" s="4"/>
      <c r="Q8" s="17">
        <f>_xlfn.STDEV.S(Q41:Q47)</f>
        <v>37.796447300922722</v>
      </c>
      <c r="R8" s="10" t="s">
        <v>65</v>
      </c>
      <c r="S8" s="4">
        <f>COUNTIF(S41:S47,"120")</f>
        <v>1</v>
      </c>
    </row>
    <row r="9" spans="1:19" x14ac:dyDescent="0.25">
      <c r="A9" s="4"/>
      <c r="B9" s="4" t="s">
        <v>27</v>
      </c>
      <c r="C9" s="4"/>
      <c r="D9" s="4">
        <f>MIN(D41:D47)</f>
        <v>1999</v>
      </c>
      <c r="E9" s="4"/>
      <c r="F9" s="4">
        <f>MIN(F41:F47)</f>
        <v>41</v>
      </c>
      <c r="G9" s="4"/>
      <c r="H9" s="4">
        <f>MIN(H41:H47)</f>
        <v>10.6</v>
      </c>
      <c r="I9" s="4">
        <f>MIN(I41:I47)</f>
        <v>14.6</v>
      </c>
      <c r="J9" s="17">
        <f t="shared" ref="J9:O9" si="2">MIN(J41:J47)</f>
        <v>0</v>
      </c>
      <c r="K9" s="17">
        <f t="shared" si="2"/>
        <v>0</v>
      </c>
      <c r="L9" s="17">
        <f t="shared" si="2"/>
        <v>0</v>
      </c>
      <c r="M9" s="17">
        <f t="shared" si="2"/>
        <v>0</v>
      </c>
      <c r="N9" s="17">
        <f t="shared" si="2"/>
        <v>0</v>
      </c>
      <c r="O9" s="17">
        <f t="shared" si="2"/>
        <v>0</v>
      </c>
      <c r="P9" s="4"/>
      <c r="Q9" s="17">
        <f>MIN(Q41:Q47)</f>
        <v>0</v>
      </c>
      <c r="R9" s="10" t="s">
        <v>66</v>
      </c>
      <c r="S9" s="4">
        <f>COUNTIF(S41:S47,"200")</f>
        <v>2</v>
      </c>
    </row>
    <row r="10" spans="1:19" ht="15.75" thickBot="1" x14ac:dyDescent="0.3">
      <c r="A10" s="4"/>
      <c r="B10" s="4" t="s">
        <v>28</v>
      </c>
      <c r="C10" s="4"/>
      <c r="D10" s="4">
        <f>MAX(D41:D47)</f>
        <v>2015</v>
      </c>
      <c r="E10" s="4"/>
      <c r="F10" s="4">
        <f>MAX(F41:F47)</f>
        <v>73</v>
      </c>
      <c r="G10" s="4"/>
      <c r="H10" s="4">
        <f>MAX(H41:H47)</f>
        <v>15.8</v>
      </c>
      <c r="I10" s="4">
        <f>MAX(I41:I47)</f>
        <v>46</v>
      </c>
      <c r="J10" s="17">
        <f t="shared" ref="J10:O10" si="3">MAX(J41:J47)</f>
        <v>79.3</v>
      </c>
      <c r="K10" s="17">
        <f t="shared" si="3"/>
        <v>34.369990000000001</v>
      </c>
      <c r="L10" s="17">
        <f t="shared" si="3"/>
        <v>100</v>
      </c>
      <c r="M10" s="17">
        <f t="shared" si="3"/>
        <v>1.6</v>
      </c>
      <c r="N10" s="17">
        <f t="shared" si="3"/>
        <v>0</v>
      </c>
      <c r="O10" s="17">
        <f t="shared" si="3"/>
        <v>29.1</v>
      </c>
      <c r="P10" s="4"/>
      <c r="Q10" s="17">
        <f>MAX(Q41:Q47)</f>
        <v>100</v>
      </c>
      <c r="R10" s="10" t="s">
        <v>67</v>
      </c>
      <c r="S10" s="4">
        <f>COUNTIF(S41:S47,"400")</f>
        <v>0</v>
      </c>
    </row>
    <row r="11" spans="1:19" ht="15.75" thickBot="1" x14ac:dyDescent="0.3">
      <c r="A11" s="4"/>
      <c r="B11" s="4"/>
      <c r="C11" s="4"/>
      <c r="D11" s="4"/>
      <c r="E11" s="26" t="s">
        <v>72</v>
      </c>
      <c r="F11" s="24">
        <f>SUM(F41:F47)</f>
        <v>370</v>
      </c>
      <c r="G11" s="14" t="s">
        <v>69</v>
      </c>
      <c r="H11" s="15">
        <f>COUNTIF(H40:H47,"&gt;=13")</f>
        <v>7</v>
      </c>
      <c r="I11" s="16">
        <f>H11/7</f>
        <v>1</v>
      </c>
      <c r="J11" s="4"/>
      <c r="K11" s="4"/>
      <c r="L11" s="4"/>
      <c r="M11" s="4"/>
      <c r="N11" s="4"/>
      <c r="O11" s="4"/>
      <c r="P11" s="4"/>
      <c r="Q11" s="4"/>
      <c r="R11" s="14" t="s">
        <v>68</v>
      </c>
      <c r="S11" s="16">
        <f>S7/7</f>
        <v>0.5714285714285714</v>
      </c>
    </row>
    <row r="12" spans="1:19" x14ac:dyDescent="0.25">
      <c r="A12" s="7" t="s">
        <v>30</v>
      </c>
      <c r="B12" s="7" t="s">
        <v>0</v>
      </c>
      <c r="C12" s="7" t="s">
        <v>1</v>
      </c>
      <c r="D12" s="7" t="s">
        <v>2</v>
      </c>
      <c r="E12" s="7" t="s">
        <v>36</v>
      </c>
      <c r="F12" s="7" t="s">
        <v>62</v>
      </c>
      <c r="G12" s="7" t="s">
        <v>35</v>
      </c>
      <c r="H12" s="7" t="s">
        <v>3</v>
      </c>
      <c r="I12" s="7" t="s">
        <v>4</v>
      </c>
      <c r="J12" s="7" t="s">
        <v>5</v>
      </c>
      <c r="K12" s="7" t="s">
        <v>6</v>
      </c>
      <c r="L12" s="7" t="s">
        <v>7</v>
      </c>
      <c r="M12" s="7" t="s">
        <v>8</v>
      </c>
      <c r="N12" s="7" t="s">
        <v>9</v>
      </c>
      <c r="O12" s="7" t="s">
        <v>10</v>
      </c>
      <c r="P12" s="7" t="s">
        <v>11</v>
      </c>
      <c r="Q12" s="7" t="s">
        <v>12</v>
      </c>
      <c r="R12" s="7" t="s">
        <v>34</v>
      </c>
      <c r="S12" s="7" t="s">
        <v>63</v>
      </c>
    </row>
    <row r="13" spans="1:19" x14ac:dyDescent="0.25">
      <c r="A13" s="7">
        <v>0</v>
      </c>
      <c r="B13" s="7">
        <v>593</v>
      </c>
      <c r="C13" s="7" t="s">
        <v>37</v>
      </c>
      <c r="D13" s="7">
        <v>1998</v>
      </c>
      <c r="E13" s="7"/>
      <c r="F13" s="22">
        <v>30</v>
      </c>
      <c r="G13" s="22"/>
      <c r="H13" s="7">
        <v>15.9</v>
      </c>
      <c r="I13" s="7">
        <v>36.4</v>
      </c>
      <c r="J13" s="7">
        <v>63.6</v>
      </c>
      <c r="K13" s="7">
        <v>27.3</v>
      </c>
      <c r="L13" s="7">
        <v>0</v>
      </c>
      <c r="M13" s="7">
        <v>0</v>
      </c>
      <c r="N13" s="7">
        <v>0</v>
      </c>
      <c r="O13" s="7">
        <v>9.1</v>
      </c>
      <c r="P13" s="7" t="s">
        <v>14</v>
      </c>
      <c r="Q13" s="7">
        <v>0</v>
      </c>
      <c r="R13" s="7"/>
      <c r="S13" s="7">
        <v>400</v>
      </c>
    </row>
    <row r="14" spans="1:19" x14ac:dyDescent="0.25">
      <c r="A14" s="7">
        <v>0</v>
      </c>
      <c r="B14" s="7">
        <v>974</v>
      </c>
      <c r="C14" s="7" t="s">
        <v>22</v>
      </c>
      <c r="D14" s="7">
        <v>2005</v>
      </c>
      <c r="E14" s="7"/>
      <c r="F14" s="7">
        <v>418</v>
      </c>
      <c r="G14" s="7"/>
      <c r="H14" s="7">
        <v>17.2</v>
      </c>
      <c r="I14" s="7">
        <v>22</v>
      </c>
      <c r="J14" s="7">
        <v>12.7</v>
      </c>
      <c r="K14" s="7">
        <v>13.4</v>
      </c>
      <c r="L14" s="7">
        <v>56</v>
      </c>
      <c r="M14" s="7">
        <v>1.2</v>
      </c>
      <c r="N14" s="7">
        <v>0</v>
      </c>
      <c r="O14" s="7">
        <v>16.7</v>
      </c>
      <c r="P14" s="7" t="s">
        <v>13</v>
      </c>
      <c r="Q14" s="7">
        <v>0</v>
      </c>
      <c r="R14" s="7"/>
      <c r="S14" s="7">
        <v>400</v>
      </c>
    </row>
    <row r="15" spans="1:19" x14ac:dyDescent="0.25">
      <c r="A15" s="7">
        <v>0</v>
      </c>
      <c r="B15" s="7">
        <v>428</v>
      </c>
      <c r="C15" s="7" t="s">
        <v>22</v>
      </c>
      <c r="D15" s="7">
        <v>2002</v>
      </c>
      <c r="E15" s="7"/>
      <c r="F15" s="7">
        <v>23</v>
      </c>
      <c r="G15" s="7"/>
      <c r="H15" s="7">
        <v>10</v>
      </c>
      <c r="I15" s="7">
        <v>35</v>
      </c>
      <c r="J15" s="7">
        <v>57</v>
      </c>
      <c r="K15" s="7">
        <v>13</v>
      </c>
      <c r="L15" s="7">
        <v>17</v>
      </c>
      <c r="M15" s="7">
        <v>13</v>
      </c>
      <c r="N15" s="7">
        <v>0</v>
      </c>
      <c r="O15" s="7">
        <v>0</v>
      </c>
      <c r="P15" s="7" t="s">
        <v>13</v>
      </c>
      <c r="Q15" s="7">
        <v>0</v>
      </c>
      <c r="R15" s="7"/>
      <c r="S15" s="7">
        <v>400</v>
      </c>
    </row>
    <row r="16" spans="1:19" x14ac:dyDescent="0.25">
      <c r="A16" s="7">
        <v>0</v>
      </c>
      <c r="B16" s="7">
        <v>16</v>
      </c>
      <c r="C16" s="7" t="s">
        <v>38</v>
      </c>
      <c r="D16" s="7">
        <v>1997</v>
      </c>
      <c r="E16" s="7"/>
      <c r="F16" s="7">
        <v>72</v>
      </c>
      <c r="G16" s="7"/>
      <c r="H16" s="7">
        <v>15.6</v>
      </c>
      <c r="I16" s="7">
        <v>24.3</v>
      </c>
      <c r="J16" s="7">
        <v>83.2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 t="s">
        <v>13</v>
      </c>
      <c r="Q16" s="7">
        <v>16.8</v>
      </c>
      <c r="R16" s="7"/>
      <c r="S16" s="7">
        <v>110</v>
      </c>
    </row>
    <row r="17" spans="1:19" x14ac:dyDescent="0.25">
      <c r="A17" s="7">
        <v>0</v>
      </c>
      <c r="B17" s="7">
        <v>711</v>
      </c>
      <c r="C17" s="7" t="s">
        <v>39</v>
      </c>
      <c r="D17" s="7">
        <v>2004</v>
      </c>
      <c r="E17" s="7"/>
      <c r="F17" s="22">
        <v>22</v>
      </c>
      <c r="G17" s="22"/>
      <c r="H17" s="7">
        <v>10</v>
      </c>
      <c r="I17" s="7">
        <v>25</v>
      </c>
      <c r="J17" s="7">
        <v>100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 t="s">
        <v>13</v>
      </c>
      <c r="Q17" s="7">
        <v>0</v>
      </c>
      <c r="R17" s="7"/>
      <c r="S17" s="7">
        <v>200</v>
      </c>
    </row>
    <row r="18" spans="1:19" x14ac:dyDescent="0.25">
      <c r="A18" s="7">
        <v>0</v>
      </c>
      <c r="B18" s="7">
        <v>10064</v>
      </c>
      <c r="C18" s="7" t="s">
        <v>40</v>
      </c>
      <c r="D18" s="7">
        <v>2012</v>
      </c>
      <c r="E18" s="7"/>
      <c r="F18" s="22">
        <v>32</v>
      </c>
      <c r="G18" s="22"/>
      <c r="H18" s="7">
        <v>14.9</v>
      </c>
      <c r="I18" s="7">
        <v>56</v>
      </c>
      <c r="J18" s="7">
        <v>25</v>
      </c>
      <c r="K18" s="7">
        <v>0</v>
      </c>
      <c r="L18" s="7">
        <v>0</v>
      </c>
      <c r="M18" s="7">
        <f>38+34</f>
        <v>72</v>
      </c>
      <c r="N18" s="7">
        <v>0</v>
      </c>
      <c r="O18" s="7">
        <v>0</v>
      </c>
      <c r="P18" s="7"/>
      <c r="Q18" s="7">
        <v>3</v>
      </c>
      <c r="R18" s="7"/>
      <c r="S18" s="7">
        <v>400</v>
      </c>
    </row>
    <row r="19" spans="1:19" x14ac:dyDescent="0.25">
      <c r="A19" s="7">
        <v>0</v>
      </c>
      <c r="B19" s="7">
        <v>7022</v>
      </c>
      <c r="C19" s="7" t="s">
        <v>41</v>
      </c>
      <c r="D19" s="7">
        <v>2009</v>
      </c>
      <c r="E19" s="7"/>
      <c r="F19" s="7">
        <v>316</v>
      </c>
      <c r="G19" s="7"/>
      <c r="H19" s="7">
        <v>14.8</v>
      </c>
      <c r="I19" s="7">
        <v>41.5</v>
      </c>
      <c r="J19" s="7">
        <v>80.34</v>
      </c>
      <c r="K19" s="7">
        <v>0</v>
      </c>
      <c r="L19" s="7">
        <v>6.65</v>
      </c>
      <c r="M19" s="7">
        <v>0</v>
      </c>
      <c r="N19" s="7">
        <v>0</v>
      </c>
      <c r="O19" s="7">
        <v>0</v>
      </c>
      <c r="P19" s="7" t="s">
        <v>13</v>
      </c>
      <c r="Q19" s="7">
        <v>13.01</v>
      </c>
      <c r="R19" s="7"/>
      <c r="S19" s="7">
        <v>400</v>
      </c>
    </row>
    <row r="20" spans="1:19" x14ac:dyDescent="0.25">
      <c r="A20" s="7">
        <v>0</v>
      </c>
      <c r="B20" s="7">
        <v>10065</v>
      </c>
      <c r="C20" s="7" t="s">
        <v>42</v>
      </c>
      <c r="D20" s="7">
        <v>2012</v>
      </c>
      <c r="E20" s="7"/>
      <c r="F20" s="7">
        <v>408</v>
      </c>
      <c r="G20" s="7"/>
      <c r="H20" s="7">
        <v>12.5</v>
      </c>
      <c r="I20" s="7">
        <v>52</v>
      </c>
      <c r="J20" s="7">
        <v>77</v>
      </c>
      <c r="K20" s="7">
        <v>12</v>
      </c>
      <c r="L20" s="7">
        <v>3</v>
      </c>
      <c r="M20" s="7">
        <v>4</v>
      </c>
      <c r="N20" s="7">
        <v>0.5</v>
      </c>
      <c r="O20" s="7">
        <v>0</v>
      </c>
      <c r="P20" s="7"/>
      <c r="Q20" s="7">
        <v>4</v>
      </c>
      <c r="R20" s="7"/>
      <c r="S20" s="7">
        <v>120</v>
      </c>
    </row>
    <row r="21" spans="1:19" x14ac:dyDescent="0.25">
      <c r="A21" s="7">
        <v>0</v>
      </c>
      <c r="B21" s="7">
        <v>845</v>
      </c>
      <c r="C21" s="7" t="s">
        <v>42</v>
      </c>
      <c r="D21" s="7">
        <v>2006</v>
      </c>
      <c r="E21" s="7"/>
      <c r="F21" s="7">
        <v>271</v>
      </c>
      <c r="G21" s="7"/>
      <c r="H21" s="7">
        <v>11.5</v>
      </c>
      <c r="I21" s="7">
        <v>46.86</v>
      </c>
      <c r="J21" s="7">
        <v>73</v>
      </c>
      <c r="K21" s="7">
        <v>9</v>
      </c>
      <c r="L21" s="7">
        <v>8</v>
      </c>
      <c r="M21" s="7">
        <v>2</v>
      </c>
      <c r="N21" s="7">
        <v>0</v>
      </c>
      <c r="O21" s="7">
        <v>7</v>
      </c>
      <c r="P21" s="7" t="s">
        <v>13</v>
      </c>
      <c r="Q21" s="7">
        <v>0</v>
      </c>
      <c r="R21" s="7"/>
      <c r="S21" s="7">
        <v>200</v>
      </c>
    </row>
    <row r="22" spans="1:19" x14ac:dyDescent="0.25">
      <c r="A22" s="7">
        <v>0</v>
      </c>
      <c r="B22" s="7">
        <v>57</v>
      </c>
      <c r="C22" s="7" t="s">
        <v>43</v>
      </c>
      <c r="D22" s="7">
        <v>1990</v>
      </c>
      <c r="E22" s="7"/>
      <c r="F22" s="7">
        <v>34</v>
      </c>
      <c r="G22" s="7"/>
      <c r="H22" s="7">
        <v>12.1</v>
      </c>
      <c r="I22" s="7">
        <v>48.5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 t="s">
        <v>13</v>
      </c>
      <c r="Q22" s="7">
        <v>100</v>
      </c>
      <c r="R22" s="7"/>
      <c r="S22" s="7">
        <v>400</v>
      </c>
    </row>
    <row r="23" spans="1:19" x14ac:dyDescent="0.25">
      <c r="A23" s="7">
        <v>0</v>
      </c>
      <c r="B23" s="7">
        <v>463</v>
      </c>
      <c r="C23" s="7" t="s">
        <v>44</v>
      </c>
      <c r="D23" s="7">
        <v>1990</v>
      </c>
      <c r="E23" s="7"/>
      <c r="F23" s="7">
        <v>74</v>
      </c>
      <c r="G23" s="7"/>
      <c r="H23" s="7">
        <v>16.2</v>
      </c>
      <c r="I23" s="7">
        <v>39</v>
      </c>
      <c r="J23" s="7">
        <v>87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 t="s">
        <v>13</v>
      </c>
      <c r="Q23" s="7">
        <v>13</v>
      </c>
      <c r="R23" s="7"/>
      <c r="S23" s="7">
        <v>110</v>
      </c>
    </row>
    <row r="24" spans="1:19" x14ac:dyDescent="0.25">
      <c r="A24" s="7">
        <v>0</v>
      </c>
      <c r="B24" s="7">
        <v>78</v>
      </c>
      <c r="C24" s="7" t="s">
        <v>45</v>
      </c>
      <c r="D24" s="7">
        <v>1990</v>
      </c>
      <c r="E24" s="7"/>
      <c r="F24" s="7">
        <v>31</v>
      </c>
      <c r="G24" s="7"/>
      <c r="H24" s="7">
        <v>9.199999</v>
      </c>
      <c r="I24" s="7">
        <v>67.7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 t="s">
        <v>13</v>
      </c>
      <c r="Q24" s="7">
        <v>100</v>
      </c>
      <c r="R24" s="7"/>
      <c r="S24" s="7">
        <v>400</v>
      </c>
    </row>
    <row r="25" spans="1:19" x14ac:dyDescent="0.25">
      <c r="A25" s="7">
        <v>0</v>
      </c>
      <c r="B25" s="7">
        <v>10103</v>
      </c>
      <c r="C25" s="7" t="s">
        <v>46</v>
      </c>
      <c r="D25" s="7">
        <v>2013</v>
      </c>
      <c r="E25" s="7"/>
      <c r="F25" s="7">
        <v>120</v>
      </c>
      <c r="G25" s="7"/>
      <c r="H25" s="7">
        <v>12.7</v>
      </c>
      <c r="I25" s="7">
        <v>43.5</v>
      </c>
      <c r="J25" s="7">
        <v>55.47</v>
      </c>
      <c r="K25" s="7">
        <v>6.72</v>
      </c>
      <c r="L25" s="7">
        <v>0</v>
      </c>
      <c r="M25" s="7">
        <v>19.329999999999998</v>
      </c>
      <c r="N25" s="7">
        <v>10.08</v>
      </c>
      <c r="O25" s="7">
        <v>8.4</v>
      </c>
      <c r="P25" s="7" t="s">
        <v>21</v>
      </c>
      <c r="Q25" s="7">
        <v>0</v>
      </c>
      <c r="R25" s="7"/>
      <c r="S25" s="7">
        <v>400</v>
      </c>
    </row>
    <row r="26" spans="1:19" x14ac:dyDescent="0.25">
      <c r="A26" s="7">
        <v>0</v>
      </c>
      <c r="B26" s="7">
        <v>10039</v>
      </c>
      <c r="C26" s="7" t="s">
        <v>47</v>
      </c>
      <c r="D26" s="7">
        <v>2012</v>
      </c>
      <c r="E26" s="7"/>
      <c r="F26" s="22">
        <v>187</v>
      </c>
      <c r="G26" s="22"/>
      <c r="H26" s="7">
        <v>15.56</v>
      </c>
      <c r="I26" s="7">
        <v>34.22</v>
      </c>
      <c r="J26" s="7">
        <v>59.36</v>
      </c>
      <c r="K26" s="7">
        <v>0</v>
      </c>
      <c r="L26" s="7">
        <v>0</v>
      </c>
      <c r="M26" s="7">
        <v>38.5</v>
      </c>
      <c r="N26" s="7">
        <v>0</v>
      </c>
      <c r="O26" s="7">
        <v>2.14</v>
      </c>
      <c r="P26" s="7" t="s">
        <v>23</v>
      </c>
      <c r="Q26" s="7">
        <v>0</v>
      </c>
      <c r="R26" s="7"/>
      <c r="S26" s="7">
        <v>400</v>
      </c>
    </row>
    <row r="27" spans="1:19" x14ac:dyDescent="0.25">
      <c r="A27" s="7">
        <v>0</v>
      </c>
      <c r="B27" s="7">
        <v>106</v>
      </c>
      <c r="C27" s="7" t="s">
        <v>16</v>
      </c>
      <c r="D27" s="7">
        <v>1994</v>
      </c>
      <c r="E27" s="7"/>
      <c r="F27" s="7">
        <v>18</v>
      </c>
      <c r="G27" s="7"/>
      <c r="H27" s="7">
        <v>16.5</v>
      </c>
      <c r="I27" s="7">
        <v>50</v>
      </c>
      <c r="J27" s="7">
        <v>27.8</v>
      </c>
      <c r="K27" s="7">
        <v>61.1</v>
      </c>
      <c r="L27" s="7">
        <v>11.1</v>
      </c>
      <c r="M27" s="7">
        <v>0</v>
      </c>
      <c r="N27" s="7">
        <v>0</v>
      </c>
      <c r="O27" s="7">
        <v>0</v>
      </c>
      <c r="P27" s="7" t="s">
        <v>13</v>
      </c>
      <c r="Q27" s="7">
        <v>0</v>
      </c>
      <c r="R27" s="7"/>
      <c r="S27" s="7">
        <v>110</v>
      </c>
    </row>
    <row r="28" spans="1:19" x14ac:dyDescent="0.25">
      <c r="A28" s="7">
        <v>0</v>
      </c>
      <c r="B28" s="7">
        <v>107</v>
      </c>
      <c r="C28" s="7" t="s">
        <v>48</v>
      </c>
      <c r="D28" s="7">
        <v>1986</v>
      </c>
      <c r="E28" s="7"/>
      <c r="F28" s="7">
        <v>19</v>
      </c>
      <c r="G28" s="7"/>
      <c r="H28" s="7">
        <v>15.7</v>
      </c>
      <c r="I28" s="7">
        <v>36.700000000000003</v>
      </c>
      <c r="J28" s="7">
        <v>100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 t="s">
        <v>13</v>
      </c>
      <c r="Q28" s="7">
        <v>0</v>
      </c>
      <c r="R28" s="7"/>
      <c r="S28" s="7">
        <v>400</v>
      </c>
    </row>
    <row r="29" spans="1:19" x14ac:dyDescent="0.25">
      <c r="A29" s="7">
        <v>0</v>
      </c>
      <c r="B29" s="7">
        <v>720</v>
      </c>
      <c r="C29" s="7" t="s">
        <v>49</v>
      </c>
      <c r="D29" s="7">
        <v>2004</v>
      </c>
      <c r="E29" s="7"/>
      <c r="F29" s="7">
        <v>93</v>
      </c>
      <c r="G29" s="7"/>
      <c r="H29" s="7">
        <v>15.1</v>
      </c>
      <c r="I29" s="7">
        <v>65</v>
      </c>
      <c r="J29" s="7">
        <v>75</v>
      </c>
      <c r="K29" s="7">
        <v>0</v>
      </c>
      <c r="L29" s="7">
        <v>0</v>
      </c>
      <c r="M29" s="7">
        <v>0</v>
      </c>
      <c r="N29" s="7">
        <v>0</v>
      </c>
      <c r="O29" s="7">
        <v>25</v>
      </c>
      <c r="P29" s="7" t="s">
        <v>18</v>
      </c>
      <c r="Q29" s="7">
        <v>0</v>
      </c>
      <c r="R29" s="7"/>
      <c r="S29" s="7">
        <v>110</v>
      </c>
    </row>
    <row r="30" spans="1:19" x14ac:dyDescent="0.25">
      <c r="A30" s="7">
        <v>0</v>
      </c>
      <c r="B30" s="7">
        <v>10114</v>
      </c>
      <c r="C30" s="7" t="s">
        <v>49</v>
      </c>
      <c r="D30" s="7">
        <v>2014</v>
      </c>
      <c r="E30" s="7"/>
      <c r="F30" s="22">
        <v>378</v>
      </c>
      <c r="G30" s="22"/>
      <c r="H30" s="7">
        <v>15.5</v>
      </c>
      <c r="I30" s="7">
        <v>32</v>
      </c>
      <c r="J30" s="7">
        <v>72</v>
      </c>
      <c r="K30" s="7">
        <v>1</v>
      </c>
      <c r="L30" s="7">
        <v>6</v>
      </c>
      <c r="M30" s="7">
        <v>2</v>
      </c>
      <c r="N30" s="7">
        <v>1</v>
      </c>
      <c r="O30" s="7">
        <v>18</v>
      </c>
      <c r="P30" s="7" t="s">
        <v>24</v>
      </c>
      <c r="Q30" s="7">
        <v>0</v>
      </c>
      <c r="R30" s="7"/>
      <c r="S30" s="7">
        <v>400</v>
      </c>
    </row>
    <row r="31" spans="1:19" x14ac:dyDescent="0.25">
      <c r="A31" s="7">
        <v>0</v>
      </c>
      <c r="B31" s="7">
        <v>10168</v>
      </c>
      <c r="C31" s="7" t="s">
        <v>50</v>
      </c>
      <c r="D31" s="7">
        <v>2016</v>
      </c>
      <c r="E31" s="7"/>
      <c r="F31" s="22">
        <v>23</v>
      </c>
      <c r="G31" s="22"/>
      <c r="H31" s="7">
        <v>15.75</v>
      </c>
      <c r="I31" s="7">
        <v>60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 t="s">
        <v>13</v>
      </c>
      <c r="Q31" s="7">
        <v>100</v>
      </c>
      <c r="R31" s="7"/>
      <c r="S31" s="7">
        <v>400</v>
      </c>
    </row>
    <row r="32" spans="1:19" x14ac:dyDescent="0.25">
      <c r="A32" s="7">
        <v>0</v>
      </c>
      <c r="B32" s="7">
        <v>222</v>
      </c>
      <c r="C32" s="7" t="s">
        <v>51</v>
      </c>
      <c r="D32" s="7">
        <v>1987</v>
      </c>
      <c r="E32" s="7"/>
      <c r="F32" s="7">
        <v>19</v>
      </c>
      <c r="G32" s="7"/>
      <c r="H32" s="7">
        <v>11.2</v>
      </c>
      <c r="I32" s="7">
        <v>57.1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 t="s">
        <v>13</v>
      </c>
      <c r="Q32" s="7">
        <v>100</v>
      </c>
      <c r="R32" s="7"/>
      <c r="S32" s="7">
        <v>400</v>
      </c>
    </row>
    <row r="33" spans="1:19" x14ac:dyDescent="0.25">
      <c r="A33" s="7">
        <v>0</v>
      </c>
      <c r="B33" s="7">
        <v>10115</v>
      </c>
      <c r="C33" s="7" t="s">
        <v>52</v>
      </c>
      <c r="D33" s="7">
        <v>2014</v>
      </c>
      <c r="E33" s="7"/>
      <c r="F33" s="7">
        <v>34</v>
      </c>
      <c r="G33" s="7"/>
      <c r="H33" s="7">
        <v>15.2</v>
      </c>
      <c r="I33" s="7">
        <v>58.82</v>
      </c>
      <c r="J33" s="7">
        <v>70.59</v>
      </c>
      <c r="K33" s="7">
        <v>0</v>
      </c>
      <c r="L33" s="7">
        <v>0</v>
      </c>
      <c r="M33" s="7">
        <v>23.53</v>
      </c>
      <c r="N33" s="7">
        <v>0</v>
      </c>
      <c r="O33" s="7">
        <v>5.88</v>
      </c>
      <c r="P33" s="7" t="s">
        <v>25</v>
      </c>
      <c r="Q33" s="7">
        <v>0</v>
      </c>
      <c r="R33" s="7"/>
      <c r="S33" s="7">
        <v>400</v>
      </c>
    </row>
    <row r="34" spans="1:19" x14ac:dyDescent="0.25">
      <c r="A34" s="7">
        <v>0</v>
      </c>
      <c r="B34" s="7">
        <v>844</v>
      </c>
      <c r="C34" s="7" t="s">
        <v>53</v>
      </c>
      <c r="D34" s="7">
        <v>2008</v>
      </c>
      <c r="E34" s="7"/>
      <c r="F34" s="7">
        <v>253</v>
      </c>
      <c r="G34" s="7"/>
      <c r="H34" s="7">
        <v>15.6</v>
      </c>
      <c r="I34" s="7">
        <v>44</v>
      </c>
      <c r="J34" s="7">
        <v>46</v>
      </c>
      <c r="K34" s="7">
        <v>9</v>
      </c>
      <c r="L34" s="7">
        <v>33</v>
      </c>
      <c r="M34" s="7">
        <v>2</v>
      </c>
      <c r="N34" s="7">
        <v>0</v>
      </c>
      <c r="O34" s="7">
        <v>10</v>
      </c>
      <c r="P34" s="7" t="s">
        <v>17</v>
      </c>
      <c r="Q34" s="7">
        <v>0</v>
      </c>
      <c r="R34" s="7"/>
      <c r="S34" s="7">
        <v>400</v>
      </c>
    </row>
    <row r="35" spans="1:19" x14ac:dyDescent="0.25">
      <c r="A35" s="7">
        <v>0</v>
      </c>
      <c r="B35" s="7">
        <v>811</v>
      </c>
      <c r="C35" s="7" t="s">
        <v>54</v>
      </c>
      <c r="D35" s="7">
        <v>2007</v>
      </c>
      <c r="E35" s="7"/>
      <c r="F35" s="7">
        <v>41</v>
      </c>
      <c r="G35" s="7"/>
      <c r="H35" s="7">
        <v>14.99</v>
      </c>
      <c r="I35" s="7">
        <v>49</v>
      </c>
      <c r="J35" s="7">
        <v>78.099990000000005</v>
      </c>
      <c r="K35" s="7">
        <v>14.6</v>
      </c>
      <c r="L35" s="7">
        <v>2.4</v>
      </c>
      <c r="M35" s="7">
        <v>0</v>
      </c>
      <c r="N35" s="7">
        <v>0</v>
      </c>
      <c r="O35" s="7">
        <v>4.9000000000000004</v>
      </c>
      <c r="P35" s="7" t="s">
        <v>20</v>
      </c>
      <c r="Q35" s="7">
        <v>0</v>
      </c>
      <c r="R35" s="7"/>
      <c r="S35" s="7">
        <v>200</v>
      </c>
    </row>
    <row r="36" spans="1:19" x14ac:dyDescent="0.25">
      <c r="A36" s="7">
        <v>0</v>
      </c>
      <c r="B36" s="7">
        <v>971</v>
      </c>
      <c r="C36" s="7" t="s">
        <v>55</v>
      </c>
      <c r="D36" s="7">
        <v>2003</v>
      </c>
      <c r="E36" s="7"/>
      <c r="F36" s="7">
        <v>223</v>
      </c>
      <c r="G36" s="7"/>
      <c r="H36" s="7">
        <v>14.6</v>
      </c>
      <c r="I36" s="7">
        <v>45.6</v>
      </c>
      <c r="J36" s="7">
        <v>73.8</v>
      </c>
      <c r="K36" s="7">
        <v>12.5</v>
      </c>
      <c r="L36" s="7">
        <v>8.9</v>
      </c>
      <c r="M36" s="7">
        <v>0</v>
      </c>
      <c r="N36" s="7">
        <v>0</v>
      </c>
      <c r="O36" s="7">
        <v>0</v>
      </c>
      <c r="P36" s="7" t="s">
        <v>13</v>
      </c>
      <c r="Q36" s="7">
        <v>4.8</v>
      </c>
      <c r="R36" s="7"/>
      <c r="S36" s="7">
        <v>110</v>
      </c>
    </row>
    <row r="37" spans="1:19" x14ac:dyDescent="0.25">
      <c r="A37" s="7">
        <v>0</v>
      </c>
      <c r="B37" s="7">
        <v>586</v>
      </c>
      <c r="C37" s="7" t="s">
        <v>56</v>
      </c>
      <c r="D37" s="7">
        <v>1996</v>
      </c>
      <c r="E37" s="7"/>
      <c r="F37" s="7">
        <v>57</v>
      </c>
      <c r="G37" s="7"/>
      <c r="H37" s="7">
        <v>12.7</v>
      </c>
      <c r="I37" s="7">
        <v>44</v>
      </c>
      <c r="J37" s="7">
        <v>87.7</v>
      </c>
      <c r="K37" s="7">
        <v>3.5</v>
      </c>
      <c r="L37" s="7">
        <v>0</v>
      </c>
      <c r="M37" s="7">
        <v>8.8000000000000007</v>
      </c>
      <c r="N37" s="7">
        <v>0</v>
      </c>
      <c r="O37" s="7">
        <v>0</v>
      </c>
      <c r="P37" s="7" t="s">
        <v>13</v>
      </c>
      <c r="Q37" s="7">
        <v>0</v>
      </c>
      <c r="R37" s="7"/>
      <c r="S37" s="7">
        <v>110</v>
      </c>
    </row>
    <row r="38" spans="1:19" x14ac:dyDescent="0.25">
      <c r="A38" s="7">
        <v>0</v>
      </c>
      <c r="B38" s="7">
        <v>977</v>
      </c>
      <c r="C38" s="7" t="s">
        <v>57</v>
      </c>
      <c r="D38" s="7">
        <v>2009</v>
      </c>
      <c r="E38" s="7"/>
      <c r="F38" s="7">
        <v>57</v>
      </c>
      <c r="G38" s="7"/>
      <c r="H38" s="7">
        <v>11.77</v>
      </c>
      <c r="I38" s="7">
        <v>44</v>
      </c>
      <c r="J38" s="7">
        <v>33</v>
      </c>
      <c r="K38" s="7">
        <v>26</v>
      </c>
      <c r="L38" s="7">
        <v>26</v>
      </c>
      <c r="M38" s="7">
        <v>0</v>
      </c>
      <c r="N38" s="7">
        <v>0</v>
      </c>
      <c r="O38" s="7">
        <v>11</v>
      </c>
      <c r="P38" s="7" t="s">
        <v>17</v>
      </c>
      <c r="Q38" s="7">
        <v>4</v>
      </c>
      <c r="R38" s="7"/>
      <c r="S38" s="7">
        <v>110</v>
      </c>
    </row>
    <row r="39" spans="1:19" x14ac:dyDescent="0.25">
      <c r="A39" s="7">
        <v>0</v>
      </c>
      <c r="B39" s="7">
        <v>840</v>
      </c>
      <c r="C39" s="7" t="s">
        <v>58</v>
      </c>
      <c r="D39" s="7">
        <v>2002</v>
      </c>
      <c r="E39" s="7"/>
      <c r="F39" s="7">
        <v>220</v>
      </c>
      <c r="G39" s="7"/>
      <c r="H39" s="7">
        <v>11.8</v>
      </c>
      <c r="I39" s="7">
        <v>55.45</v>
      </c>
      <c r="J39" s="7">
        <v>0</v>
      </c>
      <c r="K39" s="7">
        <v>0</v>
      </c>
      <c r="L39" s="7">
        <v>0</v>
      </c>
      <c r="M39" s="7">
        <v>100</v>
      </c>
      <c r="N39" s="7">
        <v>0</v>
      </c>
      <c r="O39" s="7">
        <v>0</v>
      </c>
      <c r="P39" s="7"/>
      <c r="Q39" s="7">
        <v>0</v>
      </c>
      <c r="R39" s="7"/>
      <c r="S39" s="7">
        <v>400</v>
      </c>
    </row>
    <row r="40" spans="1:19" x14ac:dyDescent="0.25">
      <c r="A40" s="7">
        <v>0</v>
      </c>
      <c r="B40" s="7">
        <v>950.1</v>
      </c>
      <c r="C40" s="7" t="s">
        <v>70</v>
      </c>
      <c r="D40" s="7">
        <v>1999</v>
      </c>
      <c r="E40" s="7"/>
      <c r="F40" s="7">
        <v>48</v>
      </c>
      <c r="G40" s="7"/>
      <c r="H40" s="7">
        <v>14.7</v>
      </c>
      <c r="I40" s="7">
        <v>46</v>
      </c>
      <c r="J40" s="7">
        <v>0</v>
      </c>
      <c r="K40" s="7">
        <v>0</v>
      </c>
      <c r="L40" s="7">
        <v>100</v>
      </c>
      <c r="M40" s="7">
        <v>0</v>
      </c>
      <c r="N40" s="7">
        <v>0</v>
      </c>
      <c r="O40" s="7">
        <v>0</v>
      </c>
      <c r="P40" s="7" t="s">
        <v>13</v>
      </c>
      <c r="Q40" s="7">
        <v>0</v>
      </c>
      <c r="R40" s="7"/>
      <c r="S40" s="7">
        <v>110</v>
      </c>
    </row>
    <row r="41" spans="1:19" x14ac:dyDescent="0.25">
      <c r="A41" s="7">
        <v>1</v>
      </c>
      <c r="B41" s="7">
        <v>950.2</v>
      </c>
      <c r="C41" s="7" t="s">
        <v>71</v>
      </c>
      <c r="D41" s="7">
        <v>1999</v>
      </c>
      <c r="E41" s="7"/>
      <c r="F41" s="7">
        <v>46</v>
      </c>
      <c r="G41" s="7"/>
      <c r="H41" s="7">
        <v>14.7</v>
      </c>
      <c r="I41" s="7">
        <v>46</v>
      </c>
      <c r="J41" s="7">
        <v>0</v>
      </c>
      <c r="K41" s="7">
        <v>0</v>
      </c>
      <c r="L41" s="7">
        <v>100</v>
      </c>
      <c r="M41" s="7">
        <v>0</v>
      </c>
      <c r="N41" s="7">
        <v>0</v>
      </c>
      <c r="O41" s="7">
        <v>0</v>
      </c>
      <c r="P41" s="7"/>
      <c r="Q41" s="7">
        <v>0</v>
      </c>
      <c r="R41" s="7"/>
      <c r="S41" s="7">
        <v>110</v>
      </c>
    </row>
    <row r="42" spans="1:19" x14ac:dyDescent="0.25">
      <c r="A42" s="7">
        <v>1</v>
      </c>
      <c r="B42" s="7">
        <v>92</v>
      </c>
      <c r="C42" s="7" t="s">
        <v>32</v>
      </c>
      <c r="D42" s="7">
        <v>1999</v>
      </c>
      <c r="E42" s="7"/>
      <c r="F42" s="7">
        <v>48</v>
      </c>
      <c r="G42" s="7"/>
      <c r="H42" s="7">
        <v>15.8</v>
      </c>
      <c r="I42" s="7">
        <v>27.1</v>
      </c>
      <c r="J42" s="7">
        <v>0</v>
      </c>
      <c r="K42" s="7">
        <v>0</v>
      </c>
      <c r="L42" s="7">
        <v>70.900000000000006</v>
      </c>
      <c r="M42" s="7">
        <v>0</v>
      </c>
      <c r="N42" s="7">
        <v>0</v>
      </c>
      <c r="O42" s="7">
        <v>29.1</v>
      </c>
      <c r="P42" s="7" t="s">
        <v>15</v>
      </c>
      <c r="Q42" s="7">
        <v>0</v>
      </c>
      <c r="R42" s="7"/>
      <c r="S42" s="7">
        <v>110</v>
      </c>
    </row>
    <row r="43" spans="1:19" x14ac:dyDescent="0.25">
      <c r="A43" s="7">
        <v>1</v>
      </c>
      <c r="B43" s="7">
        <v>20004</v>
      </c>
      <c r="C43" s="7" t="s">
        <v>32</v>
      </c>
      <c r="D43" s="7">
        <v>2004</v>
      </c>
      <c r="E43" s="7"/>
      <c r="F43" s="7">
        <v>63</v>
      </c>
      <c r="G43" s="7"/>
      <c r="H43" s="19">
        <f>(15.3*34 + 14.9*29)/63</f>
        <v>15.115873015873017</v>
      </c>
      <c r="I43" s="20">
        <f>(63-31-22)/63*100</f>
        <v>15.873015873015872</v>
      </c>
      <c r="J43" s="7">
        <v>0</v>
      </c>
      <c r="K43" s="7">
        <v>14.3</v>
      </c>
      <c r="L43" s="19">
        <v>74.599999999999994</v>
      </c>
      <c r="M43" s="7">
        <v>1.6</v>
      </c>
      <c r="N43" s="7">
        <v>0</v>
      </c>
      <c r="O43" s="7">
        <v>9.5</v>
      </c>
      <c r="P43" s="7" t="s">
        <v>33</v>
      </c>
      <c r="Q43" s="7">
        <v>0</v>
      </c>
      <c r="R43" s="21"/>
      <c r="S43" s="7">
        <v>110</v>
      </c>
    </row>
    <row r="44" spans="1:19" x14ac:dyDescent="0.25">
      <c r="A44" s="7">
        <v>1</v>
      </c>
      <c r="B44" s="7">
        <v>10196</v>
      </c>
      <c r="C44" s="7" t="s">
        <v>59</v>
      </c>
      <c r="D44" s="7">
        <v>2015</v>
      </c>
      <c r="E44" s="7"/>
      <c r="F44" s="22">
        <v>42</v>
      </c>
      <c r="G44" s="22"/>
      <c r="H44" s="7">
        <v>10.6</v>
      </c>
      <c r="I44" s="7">
        <v>37.9</v>
      </c>
      <c r="J44" s="7">
        <v>79.3</v>
      </c>
      <c r="K44" s="7">
        <v>0</v>
      </c>
      <c r="L44" s="7">
        <v>0</v>
      </c>
      <c r="M44" s="7">
        <v>0</v>
      </c>
      <c r="N44" s="7">
        <v>0</v>
      </c>
      <c r="O44" s="7">
        <v>20.7</v>
      </c>
      <c r="P44" s="7" t="s">
        <v>13</v>
      </c>
      <c r="Q44" s="7">
        <v>0</v>
      </c>
      <c r="R44" s="7"/>
      <c r="S44" s="7">
        <v>110</v>
      </c>
    </row>
    <row r="45" spans="1:19" x14ac:dyDescent="0.25">
      <c r="A45" s="7">
        <v>1</v>
      </c>
      <c r="B45" s="7">
        <v>976</v>
      </c>
      <c r="C45" s="7" t="s">
        <v>60</v>
      </c>
      <c r="D45" s="7">
        <v>2009</v>
      </c>
      <c r="E45" s="7"/>
      <c r="F45" s="7">
        <v>73</v>
      </c>
      <c r="G45" s="7"/>
      <c r="H45" s="7">
        <v>15.25</v>
      </c>
      <c r="I45" s="7">
        <v>34.25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 t="s">
        <v>13</v>
      </c>
      <c r="Q45" s="7">
        <v>100</v>
      </c>
      <c r="R45" s="7"/>
      <c r="S45" s="7">
        <v>120</v>
      </c>
    </row>
    <row r="46" spans="1:19" x14ac:dyDescent="0.25">
      <c r="A46" s="7">
        <v>1</v>
      </c>
      <c r="B46" s="7">
        <v>7012</v>
      </c>
      <c r="C46" s="7" t="s">
        <v>61</v>
      </c>
      <c r="D46" s="7">
        <v>2010</v>
      </c>
      <c r="E46" s="7"/>
      <c r="F46" s="7">
        <v>57</v>
      </c>
      <c r="G46" s="7"/>
      <c r="H46" s="7">
        <v>14.51</v>
      </c>
      <c r="I46" s="7">
        <v>40.299990000000001</v>
      </c>
      <c r="J46" s="7">
        <v>0</v>
      </c>
      <c r="K46" s="7">
        <v>34.369990000000001</v>
      </c>
      <c r="L46" s="7">
        <v>65.63</v>
      </c>
      <c r="M46" s="7">
        <v>0</v>
      </c>
      <c r="N46" s="7">
        <v>0</v>
      </c>
      <c r="O46" s="7">
        <v>0</v>
      </c>
      <c r="P46" s="7" t="s">
        <v>13</v>
      </c>
      <c r="Q46" s="7">
        <v>0</v>
      </c>
      <c r="R46" s="7"/>
      <c r="S46" s="7">
        <v>200</v>
      </c>
    </row>
    <row r="47" spans="1:19" x14ac:dyDescent="0.25">
      <c r="A47" s="7">
        <v>1</v>
      </c>
      <c r="B47" s="7">
        <v>801</v>
      </c>
      <c r="C47" s="7" t="s">
        <v>61</v>
      </c>
      <c r="D47" s="7">
        <v>2006</v>
      </c>
      <c r="E47" s="7"/>
      <c r="F47" s="7">
        <v>41</v>
      </c>
      <c r="G47" s="7"/>
      <c r="H47" s="7">
        <v>13.4</v>
      </c>
      <c r="I47" s="7">
        <v>14.6</v>
      </c>
      <c r="J47" s="7">
        <v>0</v>
      </c>
      <c r="K47" s="7">
        <v>0</v>
      </c>
      <c r="L47" s="7">
        <v>92.7</v>
      </c>
      <c r="M47" s="7">
        <v>0</v>
      </c>
      <c r="N47" s="7">
        <v>0</v>
      </c>
      <c r="O47" s="7">
        <v>7.3</v>
      </c>
      <c r="P47" s="7" t="s">
        <v>19</v>
      </c>
      <c r="Q47" s="7">
        <v>0</v>
      </c>
      <c r="R47" s="7"/>
      <c r="S47" s="7">
        <v>200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F0021F8BDB84DBAA0C73B56E5CB5B" ma:contentTypeVersion="13" ma:contentTypeDescription="Create a new document." ma:contentTypeScope="" ma:versionID="48b997a4329f5a5f8493c51de444daf0">
  <xsd:schema xmlns:xsd="http://www.w3.org/2001/XMLSchema" xmlns:xs="http://www.w3.org/2001/XMLSchema" xmlns:p="http://schemas.microsoft.com/office/2006/metadata/properties" xmlns:ns3="894e1c94-b406-47c2-a135-9c36f33c4e68" xmlns:ns4="f6cf647c-e863-48fc-96e5-42d5c3e6dbd5" targetNamespace="http://schemas.microsoft.com/office/2006/metadata/properties" ma:root="true" ma:fieldsID="a471452d631c35b65caf3674d0f1864a" ns3:_="" ns4:_="">
    <xsd:import namespace="894e1c94-b406-47c2-a135-9c36f33c4e68"/>
    <xsd:import namespace="f6cf647c-e863-48fc-96e5-42d5c3e6db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4e1c94-b406-47c2-a135-9c36f33c4e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f647c-e863-48fc-96e5-42d5c3e6dbd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2E1F7-6CB6-4675-82D1-3E82D8BAE5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518697-9AB4-42D1-8DA7-5E9D3BA4C6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4e1c94-b406-47c2-a135-9c36f33c4e68"/>
    <ds:schemaRef ds:uri="f6cf647c-e863-48fc-96e5-42d5c3e6db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C7140F-DA71-4272-95BC-1CE0214A595A}">
  <ds:schemaRefs>
    <ds:schemaRef ds:uri="f6cf647c-e863-48fc-96e5-42d5c3e6dbd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94e1c94-b406-47c2-a135-9c36f33c4e6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CBT v IPT</vt:lpstr>
      <vt:lpstr>'CBT v IPT'!studyall2017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Mei Yi Ng</cp:lastModifiedBy>
  <dcterms:created xsi:type="dcterms:W3CDTF">2011-02-11T15:45:55Z</dcterms:created>
  <dcterms:modified xsi:type="dcterms:W3CDTF">2022-08-13T21:11:08Z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0x01010002CF0021F8BDB84DBAA0C73B56E5CB5B</vt:lpwstr>
  </property>
</Properties>
</file>