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INE\Downloads\"/>
    </mc:Choice>
  </mc:AlternateContent>
  <xr:revisionPtr revIDLastSave="0" documentId="8_{D55D8958-721F-4DF7-915E-9A46C89D46CF}" xr6:coauthVersionLast="47" xr6:coauthVersionMax="47" xr10:uidLastSave="{00000000-0000-0000-0000-000000000000}"/>
  <bookViews>
    <workbookView xWindow="-28920" yWindow="-1725" windowWidth="29040" windowHeight="15720" firstSheet="2" activeTab="2" xr2:uid="{F6472095-F10E-44F2-AB7C-3060DDD001A5}"/>
  </bookViews>
  <sheets>
    <sheet name="PRODUCCION" sheetId="9" r:id="rId1"/>
    <sheet name="ACTIVIDADES" sheetId="10" r:id="rId2"/>
    <sheet name="REPORTE DIARIO" sheetId="11" r:id="rId3"/>
    <sheet name="Cambios" sheetId="6" r:id="rId4"/>
    <sheet name="AvanceC1" sheetId="2" r:id="rId5"/>
    <sheet name="Boleta1" sheetId="4" r:id="rId6"/>
    <sheet name="Boleta2" sheetId="1" r:id="rId7"/>
    <sheet name="Boleta3" sheetId="5" r:id="rId8"/>
    <sheet name="GENERAL" sheetId="8" r:id="rId9"/>
  </sheets>
  <definedNames>
    <definedName name="_xlnm._FilterDatabase" localSheetId="1" hidden="1">ACTIVIDADES!$A$1:$F$256</definedName>
    <definedName name="_xlnm._FilterDatabase" localSheetId="5" hidden="1">Boleta1!$B$2015:$M$2015</definedName>
    <definedName name="_xlnm._FilterDatabase" localSheetId="6" hidden="1">Boleta2!$B$216:$B$226</definedName>
    <definedName name="_xlnm._FilterDatabase" localSheetId="0" hidden="1">PRODUCCION!$A$1:$J$1</definedName>
    <definedName name="_xlnm._FilterDatabase" localSheetId="2" hidden="1">'REPORTE DIARIO'!$A$1:$D$530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9" i="1" l="1"/>
  <c r="M2850" i="4"/>
  <c r="M2894" i="4"/>
  <c r="E2727" i="4"/>
  <c r="E2211" i="4"/>
  <c r="D84" i="2"/>
  <c r="D73" i="2"/>
  <c r="N283" i="1"/>
  <c r="H140" i="5"/>
  <c r="G2483" i="4"/>
  <c r="G2484" i="4"/>
  <c r="G2485" i="4"/>
  <c r="G2486" i="4"/>
  <c r="G2487" i="4"/>
  <c r="G2488" i="4"/>
  <c r="G2489" i="4"/>
  <c r="G2490" i="4"/>
  <c r="G2491" i="4"/>
  <c r="G2492" i="4"/>
  <c r="G2493" i="4"/>
  <c r="G2494" i="4"/>
  <c r="G2482" i="4"/>
  <c r="H2481" i="4" s="1"/>
  <c r="J163" i="5"/>
  <c r="J164" i="5"/>
  <c r="J165" i="5"/>
  <c r="J166" i="5"/>
  <c r="J167" i="5"/>
  <c r="J168" i="5"/>
  <c r="J162" i="5"/>
  <c r="I156" i="1"/>
  <c r="I149" i="1"/>
  <c r="I150" i="1"/>
  <c r="I151" i="1"/>
  <c r="I152" i="1"/>
  <c r="I153" i="1"/>
  <c r="I154" i="1"/>
  <c r="I155" i="1"/>
  <c r="I148" i="1"/>
  <c r="E340" i="1"/>
  <c r="E339" i="1"/>
  <c r="E325" i="1"/>
  <c r="E326" i="1"/>
  <c r="E327" i="1"/>
  <c r="E328" i="1"/>
  <c r="E324" i="1"/>
  <c r="D303" i="1"/>
  <c r="E303" i="1" s="1"/>
  <c r="H298" i="1"/>
  <c r="C283" i="1"/>
  <c r="D283" i="1"/>
  <c r="C332" i="1"/>
  <c r="G303" i="1"/>
  <c r="H303" i="1"/>
  <c r="I298" i="1" s="1"/>
  <c r="I303" i="1"/>
  <c r="J298" i="1"/>
  <c r="K298" i="1"/>
  <c r="C299" i="1"/>
  <c r="E299" i="1"/>
  <c r="F299" i="1"/>
  <c r="G299" i="1"/>
  <c r="H299" i="1"/>
  <c r="I299" i="1"/>
  <c r="J299" i="1"/>
  <c r="K299" i="1"/>
  <c r="N280" i="1" s="1"/>
  <c r="D338" i="1"/>
  <c r="H316" i="1" s="1"/>
  <c r="E338" i="1"/>
  <c r="G338" i="1"/>
  <c r="I339" i="1" s="1"/>
  <c r="H338" i="1"/>
  <c r="I338" i="1"/>
  <c r="I340" i="1"/>
  <c r="D332" i="1"/>
  <c r="H318" i="1" s="1"/>
  <c r="E332" i="1"/>
  <c r="G332" i="1"/>
  <c r="H332" i="1"/>
  <c r="I318" i="1" s="1"/>
  <c r="I332" i="1"/>
  <c r="D323" i="1"/>
  <c r="H317" i="1" s="1"/>
  <c r="E323" i="1"/>
  <c r="G323" i="1"/>
  <c r="H323" i="1"/>
  <c r="I323" i="1"/>
  <c r="I316" i="1"/>
  <c r="J316" i="1"/>
  <c r="K316" i="1"/>
  <c r="I317" i="1"/>
  <c r="J317" i="1"/>
  <c r="K317" i="1"/>
  <c r="J318" i="1"/>
  <c r="K318" i="1"/>
  <c r="C319" i="1"/>
  <c r="E319" i="1"/>
  <c r="F319" i="1"/>
  <c r="G319" i="1"/>
  <c r="H319" i="1"/>
  <c r="I319" i="1"/>
  <c r="J319" i="1"/>
  <c r="K319" i="1"/>
  <c r="O83" i="2"/>
  <c r="F148" i="5"/>
  <c r="F149" i="5"/>
  <c r="F150" i="5"/>
  <c r="F151" i="5"/>
  <c r="F152" i="5"/>
  <c r="F153" i="5"/>
  <c r="F154" i="5"/>
  <c r="F155" i="5"/>
  <c r="P79" i="2"/>
  <c r="O79" i="2"/>
  <c r="G283" i="1"/>
  <c r="F279" i="1"/>
  <c r="F85" i="2" s="1"/>
  <c r="E279" i="1"/>
  <c r="C279" i="1"/>
  <c r="E147" i="5"/>
  <c r="H283" i="1"/>
  <c r="I283" i="1" s="1"/>
  <c r="E283" i="1"/>
  <c r="I173" i="5"/>
  <c r="G65" i="2"/>
  <c r="D173" i="5"/>
  <c r="E173" i="5"/>
  <c r="H173" i="5"/>
  <c r="J173" i="5"/>
  <c r="F174" i="5"/>
  <c r="F173" i="5" s="1"/>
  <c r="J174" i="5"/>
  <c r="D161" i="5"/>
  <c r="E161" i="5"/>
  <c r="H161" i="5"/>
  <c r="I161" i="5"/>
  <c r="J161" i="5"/>
  <c r="F162" i="5"/>
  <c r="F163" i="5"/>
  <c r="F164" i="5"/>
  <c r="F165" i="5"/>
  <c r="F166" i="5"/>
  <c r="F167" i="5"/>
  <c r="F168" i="5"/>
  <c r="F147" i="5"/>
  <c r="I147" i="5"/>
  <c r="I141" i="5" s="1"/>
  <c r="J147" i="5"/>
  <c r="J148" i="5"/>
  <c r="J149" i="5"/>
  <c r="J150" i="5"/>
  <c r="J151" i="5"/>
  <c r="J152" i="5"/>
  <c r="J153" i="5"/>
  <c r="J154" i="5"/>
  <c r="J155" i="5"/>
  <c r="D139" i="5"/>
  <c r="E139" i="5"/>
  <c r="F139" i="5"/>
  <c r="I140" i="5"/>
  <c r="E2" i="8"/>
  <c r="D4" i="8"/>
  <c r="L126" i="5"/>
  <c r="E3" i="8"/>
  <c r="I79" i="2"/>
  <c r="G79" i="2"/>
  <c r="H3012" i="4"/>
  <c r="J3012" i="4" s="1"/>
  <c r="F3012" i="4"/>
  <c r="H2998" i="4"/>
  <c r="J2998" i="4" s="1"/>
  <c r="F2998" i="4"/>
  <c r="F2903" i="4"/>
  <c r="H2903" i="4" s="1"/>
  <c r="F2895" i="4"/>
  <c r="H2895" i="4" s="1"/>
  <c r="F2851" i="4"/>
  <c r="H2851" i="4" s="1"/>
  <c r="F2802" i="4"/>
  <c r="F2782" i="4"/>
  <c r="H2782" i="4" s="1"/>
  <c r="F2772" i="4"/>
  <c r="H2772" i="4" s="1"/>
  <c r="F2758" i="4"/>
  <c r="H2758" i="4" s="1"/>
  <c r="F2728" i="4"/>
  <c r="H2728" i="4" s="1"/>
  <c r="F2636" i="4"/>
  <c r="H2636" i="4" s="1"/>
  <c r="F2631" i="4"/>
  <c r="H2631" i="4" s="1"/>
  <c r="F2595" i="4"/>
  <c r="H2595" i="4" s="1"/>
  <c r="F2558" i="4"/>
  <c r="H2558" i="4" s="1"/>
  <c r="F2533" i="4"/>
  <c r="H2533" i="4" s="1"/>
  <c r="H2532" i="4"/>
  <c r="J2532" i="4" s="1"/>
  <c r="E2532" i="4"/>
  <c r="I98" i="5"/>
  <c r="H240" i="1"/>
  <c r="C240" i="1"/>
  <c r="G240" i="1"/>
  <c r="D240" i="1"/>
  <c r="I243" i="1"/>
  <c r="G233" i="1"/>
  <c r="C233" i="1"/>
  <c r="D233" i="1"/>
  <c r="H233" i="1"/>
  <c r="E235" i="1"/>
  <c r="I235" i="1"/>
  <c r="F2386" i="4"/>
  <c r="F2242" i="4"/>
  <c r="H2242" i="4" s="1"/>
  <c r="F2334" i="4"/>
  <c r="F2286" i="4"/>
  <c r="H2286" i="4" s="1"/>
  <c r="F2266" i="4"/>
  <c r="H2266" i="4" s="1"/>
  <c r="F2256" i="4"/>
  <c r="H2256" i="4"/>
  <c r="H98" i="5"/>
  <c r="I131" i="5"/>
  <c r="H131" i="5"/>
  <c r="J132" i="5" s="1"/>
  <c r="E131" i="5"/>
  <c r="D131" i="5"/>
  <c r="F132" i="5" s="1"/>
  <c r="F131" i="5" s="1"/>
  <c r="I119" i="5"/>
  <c r="H119" i="5"/>
  <c r="E119" i="5"/>
  <c r="D119" i="5"/>
  <c r="C264" i="1"/>
  <c r="A1" i="8"/>
  <c r="B1" i="8"/>
  <c r="C1" i="8"/>
  <c r="D1" i="8"/>
  <c r="E1" i="8"/>
  <c r="F1" i="8"/>
  <c r="A2" i="8"/>
  <c r="B2" i="8"/>
  <c r="A3" i="8"/>
  <c r="B3" i="8"/>
  <c r="A4" i="8"/>
  <c r="B4" i="8"/>
  <c r="D65" i="2"/>
  <c r="G219" i="1"/>
  <c r="C219" i="1"/>
  <c r="E228" i="1"/>
  <c r="E227" i="1"/>
  <c r="E226" i="1"/>
  <c r="E225" i="1"/>
  <c r="E224" i="1"/>
  <c r="E223" i="1"/>
  <c r="E222" i="1"/>
  <c r="E221" i="1"/>
  <c r="E220" i="1"/>
  <c r="H219" i="1"/>
  <c r="I198" i="1" s="1"/>
  <c r="D219" i="1"/>
  <c r="H198" i="1" s="1"/>
  <c r="J198" i="1" s="1"/>
  <c r="O62" i="2"/>
  <c r="P58" i="2"/>
  <c r="O58" i="2"/>
  <c r="I64" i="5"/>
  <c r="E2016" i="4"/>
  <c r="E2525" i="4" s="1"/>
  <c r="D57" i="2" s="1"/>
  <c r="E63" i="2" s="1"/>
  <c r="D33" i="2"/>
  <c r="H205" i="1"/>
  <c r="E213" i="1"/>
  <c r="D97" i="5"/>
  <c r="J111" i="5"/>
  <c r="J112" i="5"/>
  <c r="J113" i="5"/>
  <c r="F107" i="5"/>
  <c r="F108" i="5"/>
  <c r="F109" i="5"/>
  <c r="F110" i="5"/>
  <c r="F111" i="5"/>
  <c r="F112" i="5"/>
  <c r="F113" i="5"/>
  <c r="F106" i="5"/>
  <c r="F67" i="5"/>
  <c r="D53" i="2"/>
  <c r="D52" i="2"/>
  <c r="D63" i="2"/>
  <c r="D64" i="2" s="1"/>
  <c r="G2524" i="4"/>
  <c r="G2523" i="4"/>
  <c r="G2522" i="4"/>
  <c r="G2521" i="4"/>
  <c r="G2520" i="4"/>
  <c r="G2519" i="4"/>
  <c r="G2518" i="4"/>
  <c r="G2517" i="4"/>
  <c r="G2516" i="4"/>
  <c r="G2515" i="4"/>
  <c r="G2514" i="4"/>
  <c r="G2513" i="4"/>
  <c r="G2512" i="4"/>
  <c r="G2511" i="4"/>
  <c r="G2510" i="4"/>
  <c r="G2509" i="4"/>
  <c r="G2508" i="4"/>
  <c r="G2507" i="4"/>
  <c r="G2506" i="4"/>
  <c r="G2505" i="4"/>
  <c r="G2504" i="4"/>
  <c r="G2503" i="4"/>
  <c r="G2502" i="4"/>
  <c r="G2501" i="4"/>
  <c r="G2500" i="4"/>
  <c r="G2499" i="4"/>
  <c r="G2498" i="4"/>
  <c r="G2497" i="4"/>
  <c r="G2496" i="4"/>
  <c r="H2495" i="4" s="1"/>
  <c r="J2495" i="4" s="1"/>
  <c r="F2495" i="4"/>
  <c r="F2481" i="4"/>
  <c r="H2386" i="4"/>
  <c r="F2378" i="4"/>
  <c r="H2378" i="4" s="1"/>
  <c r="F2212" i="4"/>
  <c r="F2120" i="4"/>
  <c r="H2120" i="4" s="1"/>
  <c r="F2115" i="4"/>
  <c r="H2115" i="4" s="1"/>
  <c r="F2079" i="4"/>
  <c r="H2079" i="4" s="1"/>
  <c r="F2042" i="4"/>
  <c r="H2042" i="4" s="1"/>
  <c r="F2017" i="4"/>
  <c r="H2017" i="4" s="1"/>
  <c r="E207" i="1"/>
  <c r="G205" i="1"/>
  <c r="C205" i="1"/>
  <c r="E212" i="1"/>
  <c r="E211" i="1"/>
  <c r="E210" i="1"/>
  <c r="E209" i="1"/>
  <c r="E208" i="1"/>
  <c r="E206" i="1"/>
  <c r="E200" i="1"/>
  <c r="C200" i="1"/>
  <c r="F200" i="1"/>
  <c r="J70" i="5"/>
  <c r="J66" i="5"/>
  <c r="I77" i="5"/>
  <c r="H90" i="5"/>
  <c r="J91" i="5" s="1"/>
  <c r="I90" i="5"/>
  <c r="J90" i="5" s="1"/>
  <c r="H77" i="5"/>
  <c r="E90" i="5"/>
  <c r="D90" i="5"/>
  <c r="F91" i="5" s="1"/>
  <c r="F90" i="5" s="1"/>
  <c r="D77" i="5"/>
  <c r="E77" i="5"/>
  <c r="F65" i="5"/>
  <c r="J57" i="5"/>
  <c r="J107" i="5"/>
  <c r="J108" i="5"/>
  <c r="J109" i="5"/>
  <c r="J110" i="5"/>
  <c r="J106" i="5"/>
  <c r="J65" i="5"/>
  <c r="E105" i="5"/>
  <c r="E97" i="5" s="1"/>
  <c r="J67" i="5"/>
  <c r="J69" i="5"/>
  <c r="J71" i="5"/>
  <c r="F66" i="5"/>
  <c r="F68" i="5"/>
  <c r="F69" i="5"/>
  <c r="F70" i="5"/>
  <c r="F71" i="5"/>
  <c r="I105" i="5"/>
  <c r="J105" i="5"/>
  <c r="E64" i="5"/>
  <c r="E187" i="1"/>
  <c r="E186" i="1"/>
  <c r="E185" i="1"/>
  <c r="E184" i="1"/>
  <c r="E183" i="1"/>
  <c r="E182" i="1"/>
  <c r="E181" i="1"/>
  <c r="E180" i="1"/>
  <c r="D179" i="1"/>
  <c r="E179" i="1" s="1"/>
  <c r="J141" i="1"/>
  <c r="F138" i="1"/>
  <c r="H171" i="1"/>
  <c r="I138" i="1" s="1"/>
  <c r="G140" i="1"/>
  <c r="F140" i="1"/>
  <c r="F1587" i="4"/>
  <c r="F1543" i="4"/>
  <c r="F1597" i="4"/>
  <c r="I173" i="1"/>
  <c r="E173" i="1"/>
  <c r="I172" i="1"/>
  <c r="E172" i="1"/>
  <c r="D171" i="1"/>
  <c r="I167" i="1"/>
  <c r="E167" i="1"/>
  <c r="I166" i="1"/>
  <c r="E166" i="1"/>
  <c r="I165" i="1"/>
  <c r="E165" i="1"/>
  <c r="I164" i="1"/>
  <c r="E164" i="1"/>
  <c r="I163" i="1"/>
  <c r="E163" i="1"/>
  <c r="I162" i="1"/>
  <c r="E162" i="1"/>
  <c r="I161" i="1"/>
  <c r="E161" i="1"/>
  <c r="H160" i="1"/>
  <c r="D160" i="1"/>
  <c r="G139" i="1"/>
  <c r="E155" i="1"/>
  <c r="E156" i="1"/>
  <c r="E154" i="1"/>
  <c r="I43" i="5"/>
  <c r="G100" i="1"/>
  <c r="I96" i="1"/>
  <c r="K96" i="1" s="1"/>
  <c r="F98" i="1"/>
  <c r="F100" i="1" s="1"/>
  <c r="H100" i="1"/>
  <c r="E100" i="1"/>
  <c r="C100" i="1"/>
  <c r="K99" i="1"/>
  <c r="J99" i="1"/>
  <c r="J98" i="1"/>
  <c r="J97" i="1"/>
  <c r="J96" i="1"/>
  <c r="D34" i="2"/>
  <c r="I41" i="5"/>
  <c r="L128" i="1"/>
  <c r="K141" i="1"/>
  <c r="F139" i="1"/>
  <c r="E153" i="1"/>
  <c r="E152" i="1"/>
  <c r="E151" i="1"/>
  <c r="E150" i="1"/>
  <c r="E149" i="1"/>
  <c r="E148" i="1"/>
  <c r="H147" i="1"/>
  <c r="D147" i="1"/>
  <c r="H142" i="1"/>
  <c r="E142" i="1"/>
  <c r="E45" i="2" s="1"/>
  <c r="C142" i="1"/>
  <c r="D44" i="2"/>
  <c r="D45" i="2" s="1"/>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H1979" i="4" s="1"/>
  <c r="J1979" i="4" s="1"/>
  <c r="F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H1812" i="4" s="1"/>
  <c r="J1812" i="4" s="1"/>
  <c r="F1812" i="4"/>
  <c r="F1717" i="4"/>
  <c r="H1717" i="4" s="1"/>
  <c r="F1709" i="4"/>
  <c r="H1709" i="4" s="1"/>
  <c r="F1665" i="4"/>
  <c r="H1665" i="4" s="1"/>
  <c r="H1617" i="4"/>
  <c r="H1597" i="4"/>
  <c r="H1587" i="4"/>
  <c r="F1573" i="4"/>
  <c r="H1573" i="4" s="1"/>
  <c r="H1543" i="4"/>
  <c r="H1542" i="4" s="1"/>
  <c r="J1542" i="4" s="1"/>
  <c r="E1542" i="4"/>
  <c r="F1451" i="4"/>
  <c r="H1451" i="4" s="1"/>
  <c r="F1446" i="4"/>
  <c r="H1446" i="4" s="1"/>
  <c r="F1410" i="4"/>
  <c r="H1410" i="4" s="1"/>
  <c r="F1373" i="4"/>
  <c r="H1373" i="4" s="1"/>
  <c r="F1348" i="4"/>
  <c r="H1348" i="4" s="1"/>
  <c r="H1347" i="4" s="1"/>
  <c r="J1347" i="4" s="1"/>
  <c r="E1347" i="4"/>
  <c r="L122" i="1"/>
  <c r="L123" i="1"/>
  <c r="L124" i="1"/>
  <c r="L125" i="1"/>
  <c r="L126" i="1"/>
  <c r="L127" i="1"/>
  <c r="L129" i="1"/>
  <c r="L121" i="1"/>
  <c r="D120" i="1"/>
  <c r="E120" i="1" s="1"/>
  <c r="K120" i="1"/>
  <c r="L120" i="1" s="1"/>
  <c r="G1150"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H637" i="4" s="1"/>
  <c r="J637" i="4" s="1"/>
  <c r="F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F470" i="4"/>
  <c r="F375" i="4"/>
  <c r="H375" i="4" s="1"/>
  <c r="F367" i="4"/>
  <c r="H367" i="4"/>
  <c r="F323" i="4"/>
  <c r="H323" i="4" s="1"/>
  <c r="F274" i="4"/>
  <c r="H274" i="4"/>
  <c r="F254" i="4"/>
  <c r="H254" i="4" s="1"/>
  <c r="F244" i="4"/>
  <c r="H244" i="4"/>
  <c r="F230" i="4"/>
  <c r="H230" i="4"/>
  <c r="F200" i="4"/>
  <c r="H200" i="4" s="1"/>
  <c r="E199" i="4"/>
  <c r="F108" i="4"/>
  <c r="H108" i="4"/>
  <c r="F103" i="4"/>
  <c r="H103" i="4"/>
  <c r="F67" i="4"/>
  <c r="H67" i="4" s="1"/>
  <c r="F30" i="4"/>
  <c r="H30" i="4" s="1"/>
  <c r="F5" i="4"/>
  <c r="F4" i="4" s="1"/>
  <c r="H5" i="4"/>
  <c r="E4" i="4"/>
  <c r="E667" i="4"/>
  <c r="E673" i="4"/>
  <c r="F674" i="4"/>
  <c r="H674" i="4"/>
  <c r="F699" i="4"/>
  <c r="H699" i="4"/>
  <c r="F736" i="4"/>
  <c r="H736" i="4" s="1"/>
  <c r="F772" i="4"/>
  <c r="H772" i="4" s="1"/>
  <c r="F777" i="4"/>
  <c r="H777" i="4"/>
  <c r="E868" i="4"/>
  <c r="F869" i="4"/>
  <c r="H869" i="4"/>
  <c r="F899" i="4"/>
  <c r="H899" i="4"/>
  <c r="F913" i="4"/>
  <c r="H913" i="4"/>
  <c r="F923" i="4"/>
  <c r="H923" i="4" s="1"/>
  <c r="F943" i="4"/>
  <c r="H943" i="4"/>
  <c r="F992" i="4"/>
  <c r="H992" i="4" s="1"/>
  <c r="F1036" i="4"/>
  <c r="H1036" i="4"/>
  <c r="F1044" i="4"/>
  <c r="H1044" i="4"/>
  <c r="F1139" i="4"/>
  <c r="G1140" i="4"/>
  <c r="G1141" i="4"/>
  <c r="G1142" i="4"/>
  <c r="G1143" i="4"/>
  <c r="G1144" i="4"/>
  <c r="G1145" i="4"/>
  <c r="G1146" i="4"/>
  <c r="G1147" i="4"/>
  <c r="G1148" i="4"/>
  <c r="G1149"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F1306" i="4"/>
  <c r="G1335"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07" i="4"/>
  <c r="H1306" i="4" s="1"/>
  <c r="J1306" i="4" s="1"/>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E1336" i="4"/>
  <c r="D10" i="2" s="1"/>
  <c r="E25" i="2" s="1"/>
  <c r="J47" i="5"/>
  <c r="F47" i="5"/>
  <c r="E41" i="5"/>
  <c r="J48" i="5"/>
  <c r="J46" i="5"/>
  <c r="J45" i="5"/>
  <c r="J44" i="5"/>
  <c r="J43" i="5"/>
  <c r="E113" i="1"/>
  <c r="E112" i="1"/>
  <c r="E111" i="1"/>
  <c r="E110" i="1"/>
  <c r="E109" i="1"/>
  <c r="L109" i="1"/>
  <c r="L108" i="1"/>
  <c r="L107" i="1"/>
  <c r="E108" i="1"/>
  <c r="E107" i="1"/>
  <c r="L113" i="1"/>
  <c r="L112" i="1"/>
  <c r="L111" i="1"/>
  <c r="L110" i="1"/>
  <c r="G18" i="2"/>
  <c r="D6" i="2"/>
  <c r="D5" i="2"/>
  <c r="D25" i="2"/>
  <c r="G11" i="2"/>
  <c r="G12" i="2"/>
  <c r="K106" i="1"/>
  <c r="H11" i="2" s="1"/>
  <c r="D106" i="1"/>
  <c r="E106" i="1" s="1"/>
  <c r="L88" i="1"/>
  <c r="E88" i="1"/>
  <c r="L87" i="1"/>
  <c r="L89" i="1"/>
  <c r="E87" i="1"/>
  <c r="E89" i="1"/>
  <c r="F48" i="5"/>
  <c r="F46" i="5"/>
  <c r="I36" i="5"/>
  <c r="J38" i="5"/>
  <c r="F45" i="5"/>
  <c r="F43" i="5"/>
  <c r="F44" i="5"/>
  <c r="F41" i="5"/>
  <c r="F39" i="5"/>
  <c r="F40" i="5"/>
  <c r="F38" i="5"/>
  <c r="J40" i="5"/>
  <c r="J39" i="5"/>
  <c r="J36" i="5"/>
  <c r="E36" i="5"/>
  <c r="F36" i="5"/>
  <c r="E84" i="1"/>
  <c r="E85" i="1"/>
  <c r="E86" i="1"/>
  <c r="E83" i="1"/>
  <c r="D82" i="1"/>
  <c r="E82" i="1" s="1"/>
  <c r="L84" i="1"/>
  <c r="L85" i="1"/>
  <c r="L86" i="1"/>
  <c r="L83" i="1"/>
  <c r="K82" i="1"/>
  <c r="L82" i="1" s="1"/>
  <c r="J32" i="5"/>
  <c r="E30" i="5"/>
  <c r="F32" i="5"/>
  <c r="E14" i="1"/>
  <c r="I30" i="5"/>
  <c r="F30" i="5"/>
  <c r="J35" i="5"/>
  <c r="J34" i="5"/>
  <c r="J33" i="5"/>
  <c r="F34" i="5"/>
  <c r="F35" i="5"/>
  <c r="F33" i="5"/>
  <c r="G77" i="1"/>
  <c r="E77" i="1"/>
  <c r="C77" i="1"/>
  <c r="I76" i="1"/>
  <c r="I75" i="1"/>
  <c r="I74" i="1"/>
  <c r="I73" i="1"/>
  <c r="S3" i="6"/>
  <c r="I2" i="6"/>
  <c r="G19" i="2"/>
  <c r="H19" i="2"/>
  <c r="H18" i="2"/>
  <c r="E65" i="1"/>
  <c r="E66" i="1"/>
  <c r="G43" i="1"/>
  <c r="D21" i="2"/>
  <c r="E34" i="1"/>
  <c r="L34" i="1"/>
  <c r="E35" i="1"/>
  <c r="L35" i="1"/>
  <c r="E36" i="1"/>
  <c r="L36" i="1"/>
  <c r="L16" i="1"/>
  <c r="L17" i="1"/>
  <c r="L18" i="1"/>
  <c r="L19" i="1"/>
  <c r="L20" i="1"/>
  <c r="L15" i="1"/>
  <c r="H6" i="5"/>
  <c r="H7" i="5"/>
  <c r="H8" i="5"/>
  <c r="H9" i="5"/>
  <c r="H10" i="5"/>
  <c r="H11" i="5"/>
  <c r="H4" i="5"/>
  <c r="H5" i="5"/>
  <c r="H3" i="5"/>
  <c r="K14" i="1"/>
  <c r="L14" i="1" s="1"/>
  <c r="E16" i="1"/>
  <c r="E17" i="1"/>
  <c r="E18" i="1"/>
  <c r="E19" i="1"/>
  <c r="E20" i="1"/>
  <c r="E15" i="1"/>
  <c r="G12" i="5"/>
  <c r="F12" i="5"/>
  <c r="E27" i="2"/>
  <c r="D12" i="5"/>
  <c r="C9" i="1"/>
  <c r="I8" i="1"/>
  <c r="I7" i="1"/>
  <c r="I6" i="1"/>
  <c r="I5" i="1"/>
  <c r="L27" i="1"/>
  <c r="E27" i="1"/>
  <c r="L26" i="1"/>
  <c r="E26" i="1"/>
  <c r="L25" i="1"/>
  <c r="E25" i="1"/>
  <c r="L24" i="1"/>
  <c r="E24" i="1"/>
  <c r="G9" i="1"/>
  <c r="E9" i="1"/>
  <c r="E26" i="2"/>
  <c r="D26" i="2"/>
  <c r="D27" i="2"/>
  <c r="J41" i="5"/>
  <c r="H12" i="2"/>
  <c r="F20" i="2"/>
  <c r="F19" i="2"/>
  <c r="F18" i="2"/>
  <c r="I12" i="2"/>
  <c r="G27" i="2"/>
  <c r="J30" i="5"/>
  <c r="H12" i="5"/>
  <c r="D13" i="2"/>
  <c r="E3042" i="4" l="1"/>
  <c r="D78" i="2" s="1"/>
  <c r="E84" i="2" s="1"/>
  <c r="D2" i="8" s="1"/>
  <c r="H1139" i="4"/>
  <c r="J1139" i="4" s="1"/>
  <c r="F673" i="4"/>
  <c r="G2481" i="4"/>
  <c r="H199" i="4"/>
  <c r="J199" i="4" s="1"/>
  <c r="H673" i="4"/>
  <c r="J673" i="4" s="1"/>
  <c r="H868" i="4"/>
  <c r="J868" i="4" s="1"/>
  <c r="F199" i="4"/>
  <c r="F667" i="4" s="1"/>
  <c r="H470" i="4"/>
  <c r="J470" i="4" s="1"/>
  <c r="H2727" i="4"/>
  <c r="J2727" i="4" s="1"/>
  <c r="E2009" i="4"/>
  <c r="D38" i="2" s="1"/>
  <c r="E44" i="2" s="1"/>
  <c r="F1347" i="4"/>
  <c r="F868" i="4"/>
  <c r="F1336" i="4" s="1"/>
  <c r="E10" i="2" s="1"/>
  <c r="E13" i="2" s="1"/>
  <c r="F13" i="2" s="1"/>
  <c r="H4" i="4"/>
  <c r="J4" i="4" s="1"/>
  <c r="J667" i="4" s="1"/>
  <c r="J1339" i="4" s="1"/>
  <c r="F2532" i="4"/>
  <c r="G2998" i="4"/>
  <c r="F1542" i="4"/>
  <c r="F2009" i="4" s="1"/>
  <c r="E38" i="2" s="1"/>
  <c r="G64" i="2"/>
  <c r="N282" i="1"/>
  <c r="N278" i="1"/>
  <c r="I334" i="1"/>
  <c r="I333" i="1"/>
  <c r="F2727" i="4"/>
  <c r="J2481" i="4"/>
  <c r="F64" i="2"/>
  <c r="N196" i="1"/>
  <c r="I213" i="1"/>
  <c r="I207" i="1"/>
  <c r="I208" i="1"/>
  <c r="I209" i="1"/>
  <c r="I210" i="1"/>
  <c r="I211" i="1"/>
  <c r="I212" i="1"/>
  <c r="I214" i="1"/>
  <c r="I206" i="1"/>
  <c r="I285" i="1"/>
  <c r="I286" i="1"/>
  <c r="I287" i="1"/>
  <c r="I288" i="1"/>
  <c r="I289" i="1"/>
  <c r="I290" i="1"/>
  <c r="I291" i="1"/>
  <c r="I284" i="1"/>
  <c r="N281" i="1"/>
  <c r="I304" i="1"/>
  <c r="I305" i="1"/>
  <c r="I306" i="1"/>
  <c r="I307" i="1"/>
  <c r="I308" i="1"/>
  <c r="I309" i="1"/>
  <c r="E285" i="1"/>
  <c r="E286" i="1"/>
  <c r="E287" i="1"/>
  <c r="E288" i="1"/>
  <c r="E289" i="1"/>
  <c r="E290" i="1"/>
  <c r="E291" i="1"/>
  <c r="E284" i="1"/>
  <c r="E334" i="1"/>
  <c r="E333" i="1"/>
  <c r="E304" i="1"/>
  <c r="E305" i="1"/>
  <c r="E306" i="1"/>
  <c r="E307" i="1"/>
  <c r="E308" i="1"/>
  <c r="I325" i="1"/>
  <c r="I326" i="1"/>
  <c r="I327" i="1"/>
  <c r="I328" i="1"/>
  <c r="I324" i="1"/>
  <c r="H278" i="1"/>
  <c r="H279" i="1" s="1"/>
  <c r="J278" i="1"/>
  <c r="H141" i="5"/>
  <c r="N197" i="1"/>
  <c r="N198" i="1"/>
  <c r="N199" i="1"/>
  <c r="N200" i="1"/>
  <c r="O85" i="2"/>
  <c r="I139" i="5"/>
  <c r="J141" i="5"/>
  <c r="I233" i="1"/>
  <c r="E240" i="1"/>
  <c r="I240" i="1"/>
  <c r="E233" i="1"/>
  <c r="I278" i="1"/>
  <c r="E64" i="2"/>
  <c r="E85" i="2"/>
  <c r="D3" i="8" s="1"/>
  <c r="G279" i="1"/>
  <c r="F161" i="5"/>
  <c r="D85" i="2"/>
  <c r="C2" i="8"/>
  <c r="F64" i="5"/>
  <c r="E56" i="5"/>
  <c r="F126" i="5"/>
  <c r="F125" i="5"/>
  <c r="F124" i="5"/>
  <c r="F123" i="5"/>
  <c r="F122" i="5"/>
  <c r="F121" i="5"/>
  <c r="F120" i="5"/>
  <c r="F119" i="5" s="1"/>
  <c r="D56" i="5"/>
  <c r="H58" i="5"/>
  <c r="I58" i="5"/>
  <c r="I56" i="5" s="1"/>
  <c r="I99" i="5"/>
  <c r="J98" i="5"/>
  <c r="J126" i="5"/>
  <c r="J125" i="5"/>
  <c r="J124" i="5"/>
  <c r="J120" i="5"/>
  <c r="J121" i="5"/>
  <c r="J122" i="5"/>
  <c r="J123" i="5"/>
  <c r="H199" i="1"/>
  <c r="J199" i="1" s="1"/>
  <c r="E242" i="1"/>
  <c r="E243" i="1"/>
  <c r="E241" i="1"/>
  <c r="I199" i="1"/>
  <c r="K199" i="1" s="1"/>
  <c r="I242" i="1"/>
  <c r="I241" i="1"/>
  <c r="I196" i="1"/>
  <c r="I234" i="1"/>
  <c r="H196" i="1"/>
  <c r="J196" i="1" s="1"/>
  <c r="E234" i="1"/>
  <c r="J119" i="5"/>
  <c r="H99" i="5"/>
  <c r="J131" i="5"/>
  <c r="I221" i="1"/>
  <c r="H79" i="2" s="1"/>
  <c r="I222" i="1"/>
  <c r="I223" i="1"/>
  <c r="I224" i="1"/>
  <c r="I225" i="1"/>
  <c r="I226" i="1"/>
  <c r="I227" i="1"/>
  <c r="I228" i="1"/>
  <c r="I220" i="1"/>
  <c r="G142" i="1"/>
  <c r="I77" i="1"/>
  <c r="F142" i="1"/>
  <c r="F45" i="2" s="1"/>
  <c r="L106" i="1"/>
  <c r="I11" i="2"/>
  <c r="G26" i="2" s="1"/>
  <c r="H13" i="2"/>
  <c r="K98" i="1"/>
  <c r="I219" i="1"/>
  <c r="E219" i="1"/>
  <c r="H2334" i="4"/>
  <c r="G58" i="2"/>
  <c r="I205" i="1"/>
  <c r="I197" i="1"/>
  <c r="H2212" i="4"/>
  <c r="G59" i="2"/>
  <c r="F79" i="5"/>
  <c r="F80" i="5"/>
  <c r="F81" i="5"/>
  <c r="F82" i="5"/>
  <c r="F83" i="5"/>
  <c r="F84" i="5"/>
  <c r="F78" i="5"/>
  <c r="F77" i="5" s="1"/>
  <c r="H2016" i="4"/>
  <c r="F2016" i="4"/>
  <c r="K196" i="1"/>
  <c r="K198" i="1"/>
  <c r="G200" i="1"/>
  <c r="J68" i="5"/>
  <c r="J64" i="5"/>
  <c r="J58" i="5"/>
  <c r="G46" i="2" s="1"/>
  <c r="J78" i="5"/>
  <c r="J79" i="5"/>
  <c r="J80" i="5"/>
  <c r="J81" i="5"/>
  <c r="J82" i="5"/>
  <c r="J84" i="5"/>
  <c r="J83" i="5"/>
  <c r="J77" i="5"/>
  <c r="F97" i="5"/>
  <c r="F105" i="5"/>
  <c r="E147" i="1"/>
  <c r="J139" i="1"/>
  <c r="E160" i="1"/>
  <c r="J140" i="1"/>
  <c r="I160" i="1"/>
  <c r="I140" i="1"/>
  <c r="K140" i="1" s="1"/>
  <c r="E171" i="1"/>
  <c r="J138" i="1"/>
  <c r="I171" i="1"/>
  <c r="K138" i="1"/>
  <c r="J2009" i="4"/>
  <c r="F38" i="2" s="1"/>
  <c r="G44" i="2" s="1"/>
  <c r="G13" i="2"/>
  <c r="I100" i="1"/>
  <c r="K100" i="1" s="1"/>
  <c r="K97" i="1"/>
  <c r="J100" i="1"/>
  <c r="I9" i="1"/>
  <c r="D43" i="1"/>
  <c r="I147" i="1"/>
  <c r="I139" i="1"/>
  <c r="E122" i="1"/>
  <c r="E123" i="1"/>
  <c r="E124" i="1"/>
  <c r="E125" i="1"/>
  <c r="E126" i="1"/>
  <c r="E127" i="1"/>
  <c r="E129" i="1"/>
  <c r="E121" i="1"/>
  <c r="F3042" i="4" l="1"/>
  <c r="J3042" i="4"/>
  <c r="F78" i="2" s="1"/>
  <c r="G84" i="2" s="1"/>
  <c r="E78" i="2"/>
  <c r="J1336" i="4"/>
  <c r="J1340" i="4" s="1"/>
  <c r="K1340" i="4" s="1"/>
  <c r="K1339" i="4"/>
  <c r="J1341" i="4"/>
  <c r="K1341" i="4" s="1"/>
  <c r="F10" i="2" s="1"/>
  <c r="G25" i="2" s="1"/>
  <c r="P197" i="1"/>
  <c r="O197" i="1"/>
  <c r="O201" i="1" s="1"/>
  <c r="G86" i="2"/>
  <c r="F4" i="8" s="1"/>
  <c r="F2" i="8"/>
  <c r="I279" i="1"/>
  <c r="K279" i="1" s="1"/>
  <c r="N279" i="1" s="1"/>
  <c r="K278" i="1"/>
  <c r="J279" i="1"/>
  <c r="I200" i="1"/>
  <c r="K200" i="1" s="1"/>
  <c r="F86" i="2"/>
  <c r="E4" i="8" s="1"/>
  <c r="H139" i="5"/>
  <c r="J140" i="5"/>
  <c r="J139" i="5"/>
  <c r="C4" i="8"/>
  <c r="C3" i="8"/>
  <c r="J99" i="5"/>
  <c r="H56" i="5"/>
  <c r="F46" i="2"/>
  <c r="G40" i="2"/>
  <c r="F56" i="5"/>
  <c r="F65" i="2"/>
  <c r="H97" i="5"/>
  <c r="H2211" i="4"/>
  <c r="J2211" i="4" s="1"/>
  <c r="I97" i="5"/>
  <c r="J97" i="5" s="1"/>
  <c r="G39" i="2"/>
  <c r="I13" i="2"/>
  <c r="K197" i="1"/>
  <c r="J142" i="1"/>
  <c r="I142" i="1"/>
  <c r="K142" i="1" s="1"/>
  <c r="J2016" i="4"/>
  <c r="F2211" i="4"/>
  <c r="J56" i="5"/>
  <c r="K139" i="1"/>
  <c r="J2525" i="4" l="1"/>
  <c r="G85" i="2"/>
  <c r="F3" i="8"/>
  <c r="Q82" i="2"/>
  <c r="H58" i="2"/>
  <c r="G64" i="1"/>
  <c r="H39" i="2"/>
  <c r="F57" i="2"/>
  <c r="G63" i="2" s="1"/>
  <c r="F2525" i="4"/>
  <c r="E57" i="2" s="1"/>
  <c r="I58" i="2"/>
  <c r="I39" i="2"/>
  <c r="G45" i="2"/>
  <c r="Q61" i="2" l="1"/>
  <c r="D205" i="1"/>
  <c r="E205" i="1" s="1"/>
  <c r="E214" i="1"/>
  <c r="H197" i="1" l="1"/>
  <c r="J197" i="1" l="1"/>
  <c r="H200" i="1"/>
  <c r="J200" i="1" s="1"/>
</calcChain>
</file>

<file path=xl/sharedStrings.xml><?xml version="1.0" encoding="utf-8"?>
<sst xmlns="http://schemas.openxmlformats.org/spreadsheetml/2006/main" count="12198" uniqueCount="1999">
  <si>
    <t>Nombre</t>
  </si>
  <si>
    <t>Comisión</t>
  </si>
  <si>
    <t>Boleta</t>
  </si>
  <si>
    <t>Sección / Capitulo</t>
  </si>
  <si>
    <t>Variables revisadas</t>
  </si>
  <si>
    <t>Registros revisados</t>
  </si>
  <si>
    <t>Fecha inicial</t>
  </si>
  <si>
    <t>Fecha final</t>
  </si>
  <si>
    <t>Cambios realizados</t>
  </si>
  <si>
    <t>Ingreso</t>
  </si>
  <si>
    <t>Michelle Peralta</t>
  </si>
  <si>
    <t>6-7</t>
  </si>
  <si>
    <t>Personas / Educación</t>
  </si>
  <si>
    <t>Lesvin Gamez</t>
  </si>
  <si>
    <t>Personas / T. Sociales, Otros Ingresos</t>
  </si>
  <si>
    <t>Adriana Rodríguez</t>
  </si>
  <si>
    <t>1-6</t>
  </si>
  <si>
    <t>C</t>
  </si>
  <si>
    <t>Danae Pernilla</t>
  </si>
  <si>
    <t>Klainer Ortíz</t>
  </si>
  <si>
    <t>Edith García</t>
  </si>
  <si>
    <t>Mariajosé Chinchilla</t>
  </si>
  <si>
    <t>Mynor González</t>
  </si>
  <si>
    <t>Vivian Oliva</t>
  </si>
  <si>
    <t>Carlos Palma</t>
  </si>
  <si>
    <t>A (excepto grupo 22), B, C, D (excepto grupos 98 y 99) / Capítulo I</t>
  </si>
  <si>
    <t>Héisel Arreola</t>
  </si>
  <si>
    <t>Alvaro Rendón</t>
  </si>
  <si>
    <t>José Reyes</t>
  </si>
  <si>
    <t>Maria Jose Archila</t>
  </si>
  <si>
    <t>José Alberto Sandoval</t>
  </si>
  <si>
    <t>María Fernanda Asturias</t>
  </si>
  <si>
    <t>B  (REVISION GENERAL POR VARIABLE)</t>
  </si>
  <si>
    <t>Danilo Polanco</t>
  </si>
  <si>
    <t>Personas / Educación, Empleo e Ingresos</t>
  </si>
  <si>
    <t>Personas /Otros Ingresos</t>
  </si>
  <si>
    <t>C  (REVISION GENERAL POR VARIABLE)</t>
  </si>
  <si>
    <t>6</t>
  </si>
  <si>
    <t>D</t>
  </si>
  <si>
    <t>E</t>
  </si>
  <si>
    <t>A</t>
  </si>
  <si>
    <t>Brandon Guerra</t>
  </si>
  <si>
    <t>A (grupo 22), D (grupos 98 y 99) / Capítulo I; A / Capítulo II</t>
  </si>
  <si>
    <t>Personas / Primer empleo</t>
  </si>
  <si>
    <t>Personas /Empleo secundario</t>
  </si>
  <si>
    <t>Capítulo V, Negocios no agropecuarios, primer empleo</t>
  </si>
  <si>
    <t>Capítulo IV, Negocios agropecuarios SA, SF</t>
  </si>
  <si>
    <t>B (Recodificación, nuevo catálogo)</t>
  </si>
  <si>
    <t>1036</t>
  </si>
  <si>
    <t>1356</t>
  </si>
  <si>
    <t>103</t>
  </si>
  <si>
    <t>413</t>
  </si>
  <si>
    <t>87</t>
  </si>
  <si>
    <t>33</t>
  </si>
  <si>
    <t>3405</t>
  </si>
  <si>
    <t>99</t>
  </si>
  <si>
    <t>1-7</t>
  </si>
  <si>
    <t>Sección E, capítulo IV</t>
  </si>
  <si>
    <t>27/02/2023</t>
  </si>
  <si>
    <t>Sección B, capítulo IV</t>
  </si>
  <si>
    <t>A (excepto grupo 22), B, C, D (excepto grupos 98 y 99) / Capítulo I; revisión final</t>
  </si>
  <si>
    <t>A (grupo 22), D (grupos 98 y 99), E, F, G, H / Capítulo I; A / Capítulo II</t>
  </si>
  <si>
    <t>C (Recodificación, revisión, nuevo catálogo)</t>
  </si>
  <si>
    <t>8-12</t>
  </si>
  <si>
    <t>C (Revisión, recodificación)</t>
  </si>
  <si>
    <t>17/04/2023</t>
  </si>
  <si>
    <t>Personas / Pestaña</t>
  </si>
  <si>
    <t>7-9</t>
  </si>
  <si>
    <t>B</t>
  </si>
  <si>
    <t>Luis Amperez</t>
  </si>
  <si>
    <t>Hogares / transferencias sociales</t>
  </si>
  <si>
    <t>7-12</t>
  </si>
  <si>
    <t>Personas/educación/fuerza de trabajo</t>
  </si>
  <si>
    <t>Personas/otros ingresos</t>
  </si>
  <si>
    <t>10-12</t>
  </si>
  <si>
    <t>C y B</t>
  </si>
  <si>
    <t>Actividad</t>
  </si>
  <si>
    <t>Fecha inicio</t>
  </si>
  <si>
    <t>Tareas</t>
  </si>
  <si>
    <t>Ingresos</t>
  </si>
  <si>
    <t>Revisión Base Personas ENEI 2022</t>
  </si>
  <si>
    <t>Generación de cuadros de salida y sintaxis de sugerencia de cambios</t>
  </si>
  <si>
    <t xml:space="preserve">Atender solicitudes de información </t>
  </si>
  <si>
    <t>Generación de tablas básicas del Censo de Población de 2018 para INCEDES</t>
  </si>
  <si>
    <t>Unificación sintaxis Boleta 1 ENIGH</t>
  </si>
  <si>
    <t>Unificación y revisión de sintaxis de cambios para traslado a Denis Berganza</t>
  </si>
  <si>
    <t>Revisión Base Hogares ENEI 2022</t>
  </si>
  <si>
    <t>Generación de cuadros de salida para sugerencia de cambios</t>
  </si>
  <si>
    <t>Revisión de producción ENIGH</t>
  </si>
  <si>
    <t>Revisión general de base de datos ENIGH producida, comisión 6, boleta 2, sección B</t>
  </si>
  <si>
    <t>Mario Reynoso</t>
  </si>
  <si>
    <t>Revisión de codificación de la ENEI. Preparación de entorno de capacitación y participación en capacitación de IPC a codificadores con la versión modificada CCIF/IPC</t>
  </si>
  <si>
    <t>1. Revisión general de los registros codificados para las variables de ocupación y rama de actividad tanto de ocupación principal como secundaria en la base de datos ENEI 1-2022
2. Generación de sintaxis para pegar el resultado de la codificación a la base de datos de la ENEI
3. Preparación del esquema de base de datos de Oracle DB_ENIGH_V2 en el servidor de codificación
4. Preparación de la aplicación de codificación asistida enigh_v2 para la capacitación de IPC a los codificadores 
5. Carga de datos de la boleta ENIGH-2 sección B 7a comisión al entorno de capacitación 
6. Generación de casos para codificación asistida 
7. Asignación de casos a supervisor 
8. Carga del catálogo proporcionado por IPC el día miércoles a la aplicación de codificación asistida previo a la capacitación; divisiones 01, 02 y 11 
9. Carga de datos de la boleta ENIGH-2 sección C alimentos preparados fuera del hogar, al entorno de capacitación previo a la capacitación de la división 11 por parte de IPC
10. Asistencia presencial al primer y segundo día de capacitación en el área de codificación (oficinas 11 avenida)
11. Apoyo con código en R para verificación de presencia de códigos por boleta en la base de datos  PARTE 2 de la boleta ENIGH-3</t>
  </si>
  <si>
    <t>Denis Berganza</t>
  </si>
  <si>
    <t>Ejecución de sintaxis de cambios trasladadas por el equipo de analistas y la generación de bases de datos</t>
  </si>
  <si>
    <t>1. Ejecución de sintaxis de cambios trasladadas por el equipo de analistas para boleta 1 (Vivienda, empleo e ingresos), boleta 2 (Gastos diarios y semanales) y boleta 3 (Gastos mensuales, trimestrales, semestrales y anuales) para el primer semestre de - ENIGH 2021/2022-.
2. Generación de bases de datos en formato csv a partir de un archivo CSPro de  boleta 1 (Vivienda, empleo e ingresos), boleta 2 (Gastos diarios y semanales) y boleta 3 (Gastos mensuales, trimestrales, semestrales y anuales) para el primer semestre de - ENIGH 2021/2022-.</t>
  </si>
  <si>
    <t>Unificación y estandarización comisiones 1-7 Boleta 3 ENIGH</t>
  </si>
  <si>
    <t>Unificación de bases de datos comisIones 1-5, revisión y estandarización de códigos y registros por boleta comisión 1-5, estandarización de sintaxis en formato CSPro comisiones 6-7</t>
  </si>
  <si>
    <t>Estandarización comisiones 1-5 Boleta 3 ENIGH</t>
  </si>
  <si>
    <t>Revisión y estandarización de códigos y registros por boleta comisiones 1-5 (secciones A-D, excepto grupos 22, 98 y 99)</t>
  </si>
  <si>
    <t>Revisión de producción Boleta 3 ENIGH</t>
  </si>
  <si>
    <t>Revisión general de base de datos comisiones 6-7, revisión de estandarización de base de datos comisiones 1-5, unificación, revisión y supervisión de sintaxis de cambios comisiones 6-7</t>
  </si>
  <si>
    <t>Revisión y estandarización de base de datos comisiones 1-5, unificación, revisión y supervisión de sintaxis de cambios comisiones 6-7</t>
  </si>
  <si>
    <t>Metodología para elaboración de indicadores de la ENIGH</t>
  </si>
  <si>
    <t>Elaboración de mapa de variables para construcción de agregados económicos de la ENIGH</t>
  </si>
  <si>
    <t>Revisión de base personas ENEI 2022</t>
  </si>
  <si>
    <t>Generación de cruces entre variables entre los distintos capítulos de base personas para verificar coherencia de la información.</t>
  </si>
  <si>
    <t>Verificación de indicadores ENEI 2022</t>
  </si>
  <si>
    <t>Utilización y ejecución de sintaxis para indicadores de empleo ENEI 2022</t>
  </si>
  <si>
    <t>Presentación ENCOVI 2023</t>
  </si>
  <si>
    <t>Participación en presentación del Proyecto ENCOVI-2023, comité de usuarios.</t>
  </si>
  <si>
    <t>Revisión general de base de datos ENIGH producida, comisión 6 y 7, boleta 1, pestaña, educación</t>
  </si>
  <si>
    <t>Tareas de mantenimiento y producción en codificación de la ENIGH. Participación en curso. Requerimiento</t>
  </si>
  <si>
    <t>1. Copia de seguridad de esquemas de base de datos y aplicación de codificación usados en la ENEI y ENIGH
2. Modificación del procedimiento almacenado PRC_CODIFICADO_PRODUCTOS para agregar campos al resultado
3. Limpieza y preparación de los registros de la boleta ENIGH-2 sección B alimentos preparados de la 7a comisión para su recodificación de acuerdo al último catálogo proporcionado por COICOP / IPC
4. Asistencia presencial a los 4 días del curso de CSPro impartido por UNFPA
5. Asistencia a la presentación de la ENCOVI 2023
6. Generación de cuadros de discapacidad por sexo según departamento con bases de datos del Censo 2018 como parte del requerimiento de información sobre discapacidad desde el 2016 a la fecha</t>
  </si>
  <si>
    <t>Curso de CsPro y Python</t>
  </si>
  <si>
    <t>13/02/2023</t>
  </si>
  <si>
    <t>17/02/2023</t>
  </si>
  <si>
    <t>1. Elaboración de informe individual y cuestionario en grupo sobre el Curso de Introducción a CsPro y adición de preguntas y respuestas para cuestionario en grupo
2. Asistencia por Teams al Curso Intermedio de Python (Pandas) los días lunes, martes, miércoles, jueves y viernes</t>
  </si>
  <si>
    <t>Reuniones varias</t>
  </si>
  <si>
    <t>1. Reunión en la Dirección de Censos y Encuestas para tratar el estado actual y avances en la codificación de la boleta ENIGH-2 secciones B y C con relación al nuevo catálogo COICOP / IPC
2. Asistencia a reunión por Teams organizada por IPC para la revisión del clasificador COICOP / IPC división 11</t>
  </si>
  <si>
    <t>Codificación de variables de boletas ENIGH</t>
  </si>
  <si>
    <t>1. Actualización del catálogo asistido de productos en la aplicación de codificacion de la ENIGH para integrar las nuevas divisiones 05 y 07 proporcionadas por IPC
2. Exportación de la codificación asistida de la sección B de la boleta ENIGH-2 7a comisión realizada con el nuevo catálogo COICOP / IPC a un archivo de Excel para ser trasladado a IPC 
3. Carga de datos de la boleta ENIGH-2 sección B a la base de datos de la aplicación de codificación asistida para la 8a comisión</t>
  </si>
  <si>
    <t>Requerimientos</t>
  </si>
  <si>
    <t>1. Revisión general de bases de datos sin etiquetar correspondientes al Censo Agropecuario del 2003 para intentar identificarlas de acuerdo con la boleta y las publicaciones</t>
  </si>
  <si>
    <t xml:space="preserve">Analisis transversal </t>
  </si>
  <si>
    <t>Analaisis transversal de las bases de datos de la ENIGH 1, 2 y 3</t>
  </si>
  <si>
    <t>Cuadre e integración de bases de datos</t>
  </si>
  <si>
    <t>Integración de base de datos Sección A, B, cuadre de fechas, dias faltantes, ubicación de registros en sus secciones respectivas</t>
  </si>
  <si>
    <t>Integración de base de datos Sección C, D, cuadre de fechas, dias faltantes, ubicación de registros en sus secciones respectivas.</t>
  </si>
  <si>
    <t>Revisión general de base de datos ENIGH producida, comisión 6 y 7, boleta 1, fuerza de trabajo</t>
  </si>
  <si>
    <t>Informe mensual avance febrero 2023</t>
  </si>
  <si>
    <t>Participación en elaboración de Informe mensual de avances Operativo de Campo, crítica-codificación, procesamiento de datos y análisis estadístico, febrero 2023.</t>
  </si>
  <si>
    <t>Solicitud Congreso</t>
  </si>
  <si>
    <t>Revisión general de base de datos comisiones 6-7, revisión y estandarización de base de datos comisiones 1-5, unificación, revisión y supervisión de sintaxis de cambios comisiones 6-7</t>
  </si>
  <si>
    <t>20/02/2023</t>
  </si>
  <si>
    <t>24/02/2023</t>
  </si>
  <si>
    <t>Revisión y estandarización de base de datos comisiones 1-5, unificación y revisión de sintaxis de cambios comisiones 6-7</t>
  </si>
  <si>
    <t>Revisión preliminar y exploración de datos comisiones 8-10 Boleta 3 ENIGH</t>
  </si>
  <si>
    <t>Identificación de registros sin código, identificación y corrección de valores perdidos e inconsistencias generales en las variables B3P01A02B, B3P01A03, B3P01A04, B3P01A05, B3P01A06 y B3P01A07</t>
  </si>
  <si>
    <t>Análisis de variables específicas de productos seleccionados en comisiones 1-7 Boleta 3 ENIGH</t>
  </si>
  <si>
    <t>Análisis de descripción del gasto, cantidad y valor pagado de cuatro productos del grupo 4 "Gastos por servicios de transporte"</t>
  </si>
  <si>
    <t>Base de datos y aplicación de codificación de boletas ENIGH</t>
  </si>
  <si>
    <t>1. Creación de unidad 220901 para la 9a comisión 
2. Generación de archivos de Excel desde SPSS con la información de ocupaciones y rama de actividad económica de la boleta ENIGH-1 9a comisión
3. Importar datos de ocupación y rama de actividad de la 9a comisión a la base de datos de Oracle
4. Ejecutar procedimiento de codificación automática; preparar casos restantes para codificación asistida y asignar casos al supervisor
5. Generación de archivos de Excel desde SPSS con la información de la sección B de la boleta ENIGH-2 de la 8a y 9a comisión
6. Importar datos de la ENIGH-2 sección B de la 8a y 9a comisión a la base de datos de Oracle
7. Crear usuarios nuevos en la base de datos de codificación identificados como codificador513, codificador514, codificador515 y codificador516
8. Carga de casos no precodificados en la boleta ENIGH-3 comisiones 8, 9 y 10 a la aplicación de codificación asistida ENIGH_B3</t>
  </si>
  <si>
    <t>Reuniones</t>
  </si>
  <si>
    <t xml:space="preserve">1. Asistencia virtual al curso intermedio de Python los días lunes, martes, miércoles y jueves
2. Asistencia virtual a 2 reuniones de revisión de la división 11 del clasificador COICOP organizada por IPC a solicitud de Censos y Encuestas
3. Reunión presencial en la Dirección de Censos y Encuestas para tratar temas relacionados con la codificación de la ENIGH-2 secciones B y C; y de los cambios necesarios para la doble codificación </t>
  </si>
  <si>
    <t>ENCOVI 2023</t>
  </si>
  <si>
    <t xml:space="preserve">1. Revisión para comentarios de la boleta de la ENCOVI 2023 capítulos 3, 4 y 5 </t>
  </si>
  <si>
    <t>Revisión borrador boleta ENCOVI 2023 para observaciones y sugerencias</t>
  </si>
  <si>
    <t>Cuadros para área de Estadísticas de Educación</t>
  </si>
  <si>
    <t>Revisión para comentarios de la boleta de la ENCOVI 2023 capítulos 9 y 10</t>
  </si>
  <si>
    <t>Complementos para recodificación</t>
  </si>
  <si>
    <t>Generación de bases de datos unificadas, manual COCIOP en español</t>
  </si>
  <si>
    <t>Sintaxis de evaluación de inconsistencias</t>
  </si>
  <si>
    <t>Creación de sintaxis para identificación de inconsistencias de capítulo IV sección E</t>
  </si>
  <si>
    <t>Solicitud de información</t>
  </si>
  <si>
    <t>Cuadro Momostenango Totonicapán</t>
  </si>
  <si>
    <t>Reuniones ENCOVI</t>
  </si>
  <si>
    <t>Revisión de comentarios y observaciones propuestos por Comité de Usuarios ENCOVI</t>
  </si>
  <si>
    <t>Realización de 7 indicadores solicitud SEGEPLAN</t>
  </si>
  <si>
    <t>Realización de 3 indicadores solicitud SEGEPLAN</t>
  </si>
  <si>
    <t>1. Asistencia virtual al curso intermedio de Python los días lunes a jueves</t>
  </si>
  <si>
    <t>ENIGH</t>
  </si>
  <si>
    <t>1. Modificaciones a la base de datos de recodificación ENIGH_RC para relacionar los registros recodificados con los registros originales de la variable PRODUCTO
2. Carga de datos de la ENIGH-2 sección B comisión 7 para su recodificación, conformación de casos y asignación
3. Crear usuarios nuevos para codificación asistida codificador517, codificador518, codificador519, codificador520 y codificador521; base de datos ENIGH y de recodificación
4. Modificación del archivo de procesos por lotes para las copias de seguridad del esquema DB_ENIGH para generar de manera automática el resultado en un archivo ZIP</t>
  </si>
  <si>
    <t>1. Generar resultados para indicador ODS 10.1.1 como parte de requerimiento de Segeplan, con bases de datos de las ENEI 2017 a 2022</t>
  </si>
  <si>
    <t>Revisión general Boleta 3 ENIGH Comisiones 1-7</t>
  </si>
  <si>
    <t>Revisión general de descripción del gasto, lugar de compra y forma de pago de las comisiones 1-7</t>
  </si>
  <si>
    <t>Revisión general de descripción del gasto y lugar de compra de las comisiones 1-7</t>
  </si>
  <si>
    <t>Revisión boletas completas e incompletas 8-11</t>
  </si>
  <si>
    <t>Revisión de 67 boletas físicas para identificar completas e incompletas de comisiones de la 8-11</t>
  </si>
  <si>
    <t>Revisión de 83 boletas en bases de datos para identificar completas e incompletas de comisiones de la 8-11</t>
  </si>
  <si>
    <t>Generación de cuadros de salida</t>
  </si>
  <si>
    <t>Cuadros de salida de niños menores a un año, desglozada por meses.</t>
  </si>
  <si>
    <t>Revisión para actualización de indicadores 16.9.1 y 3.8.2, según solicitud SEGEPLAN</t>
  </si>
  <si>
    <t>Revisión para actualización de indicadores 17.11.1 y 2.b.1, según solicitud SEGEPLAN</t>
  </si>
  <si>
    <t>Unificación y revisión de sintaxis de cambios para traslado a Denis Berganza correspondiente a capítulo IV sección B,C, D y E</t>
  </si>
  <si>
    <t xml:space="preserve">Solicitud de información </t>
  </si>
  <si>
    <t>Generación de diccionarios de variables del CENSO 2018 según solicitud de MAGA</t>
  </si>
  <si>
    <t>Revisión boleta ENCOVI 2023</t>
  </si>
  <si>
    <t>Revisión de cambios y saltos en capítulo X sección C y D</t>
  </si>
  <si>
    <t>1. Cuadros finales sobre discapacidad con bases de datos del Censo 2018 y ENEI 2022 para requerimiento del Ministerio de Trabajo</t>
  </si>
  <si>
    <t>1. Exportar a Excel resultado de codificación ENIGH-3 comisiones 8, 9 y 10
2. Generación de casos para codificación asistida ENIGH-2 sección B 8a comisión
3. Sintaxis en SQL para generar el resultado de la recodificación
4. Carga de datos y generación de casos de la boleta ENIGH-2 sección D para codificación y recodificación 7a comisión
5. Carga de datos y generación de casos de la boleta ENIGH-2 sección C para recodificación 7a comisión
6. Carga de datos y generación de casos de la boleta ENIGH-2 sección B para recodificación 8a comisión
7. Carga de datos y generación de casos de la boleta ENIGH-2 sección C para codificación y recodificación 8a comisión
8. Carga de datos y generación de casos de la boleta ENIGH-2 sección D para codificación y recodificación 8a comisión
9. Crear procedimiento almacenado PRC_CODIFICADO_COMIDAS en Oracle para exportar el resultado de la codificación de la sección C
10. Exportar a Excel resultado de codificación ENIGH-2 secciones B &amp; C semanas de digitación 1, 2 &amp; 3 y sección D comisión 7 completa
11. Identificar registros sin codificar en base de datos integrada ENIGH-2 secciones B, C y D comisión 7
12. Carga de datos y generación de casos de la boleta ENIGH-2 secciones B y C para codificación y recodificación 9a comisión</t>
  </si>
  <si>
    <t>Unificación, revisión y supervisión de sintaxis de cambios comisiones 1-7</t>
  </si>
  <si>
    <t xml:space="preserve">Revisión boletas completas e incompletas </t>
  </si>
  <si>
    <t>Revisión boletas incompletas comisión 12</t>
  </si>
  <si>
    <t>Solicitud IGSS</t>
  </si>
  <si>
    <t>Solicitud MinTrab</t>
  </si>
  <si>
    <t>Revisión base de datos</t>
  </si>
  <si>
    <t>Revisión de codificación y descripción de productos B2 sección B, comisiones de 1-6</t>
  </si>
  <si>
    <t>Unificación, revisión y supervisión de sintaxis de cambios y registros nuevos comisiones 1-7</t>
  </si>
  <si>
    <t>Revisión general de descripción del gasto, lugar de compra y forma de pago de las comisiones 1-7; revisión y corrección de duplicados comisiones 1-7</t>
  </si>
  <si>
    <t>Revisión general de descripción del gasto, lugar de compra y forma de pago de las comisiones 1-7; revisión de duplicados y corrección de inconsistencias por respuesta comisiones 1-7</t>
  </si>
  <si>
    <t>Unificación de bases de datos comisIones 1-7 Capítulo I y II, revisión y estandarización con sintaxis de variables y etiquetas comisIones 1-7 Capítulo I y II</t>
  </si>
  <si>
    <t>1. Importar a codificación datos de ENIGH-2 sección D comisión 9. Generar y asingar casos
2. Quitar permisos de acceso de unidad 220801 a usuarios de codificación asistida
3. Exportar a CSV resultado de codificación ENIGH-1 ocupaciones y rama de actividad económica. Comisión 8
4. Exportar a CSV resultado de codificación ENIGH-2 productos y comidas seeciones B, C y D. Comisión 8
5. Verificar en SPSS base de datos integrada de comisión 8 la codificación de la ENIGH-1 ocupaciones y rama de actividad para comisión 8
6. Generar archivo de Excel con diferencia entre codificación y recodificación de ENIGH-2 productos y comidas secciones B, C y D comisión 8
7. Generar archivo de Excel con las correcciones a la codificación ENIGH-2 productos de secciones B y D comisión 7 y colocar en carpeta de correcciones
8. Habilitar unidad 221101 a codificadores para ENIGH-1 ocupación y rama de actividad económica
9. Creación de tarea programada en el servidor de codificación para respaldar automáticamente el esquema DB_ENIGH
10. Comparar catálogo COICOP división 11 de IPC enviada a Dirección de Censos y Encuestas con versión anterior cargada a aplicación de codificación asistida
11. Generar cuadro con cantidades de codificación, recodificación y diferencias en comisiones 7 y 8</t>
  </si>
  <si>
    <t>ENCOVI, Otros</t>
  </si>
  <si>
    <t xml:space="preserve">1. Reunión en Dirección de Censos y Encuestas para recepción de boleta impresa actualizada con cambios sugeridos
2. Taller virtual de Reunión
</t>
  </si>
  <si>
    <t xml:space="preserve">1. Limpiar avances de codificación ENIGH-2 sección C comisión 10 en esquema DB_ENIGH para reiniciar el proceso con nuevos criterios
2. Configurar NetBeans con Java 7 en entorno local para desarrollo y pruebas
3. Generar archivo de Excel con diferencia en recodificación ENIGH-2 Comidas sección C comisión 9
4. Sintaxis en SPSS para ENIGH-1 creación de variables de Ocupación y Actividad para códigos de 2 y 1 dígitos
5. Sintaxis en SPSS para ENIGH-q capítulo 2 secciones B y C para recodificar ocupaciones de 4 a 2 y 1 dígitos 
6. Sintaxis en SPSS para ENIGH-1 capítulo 2 secciones B y C, y capítulo 5 sección A, para recodificar rama de actividad económica de 4 a 2 y 1 dígitos
7. Preparar y cargar datos a base de datos de codificación asistida,  registros sin pre codificación de la boleta ENIGH-3 comisiones 11 y 12
8. Sintaxis en SPSS para ENIGH-1 capítulo 2 secciones B y C, y capítulo 5 sección A, con tablas de frecuencias y tablas cruzadas para revisión de la codificación de las variables de ocupación y rama de actividad económica
9. Exportar el resultado de la codificación ENIGH-1 ocupaciones y rama de actividad económica para primer empleo, empleo secundario y negocios no agropecuarios del hogar en la 10, 11 y 12 comisión 
10. Generar archivo de Excel con la diferencia en recodificación de boleta ENIGH-2 Productos de la sección B 9a comisión 
11. Actualizar cuadro de resumen con total de diferencias en recodificación ENIGH-2 sección B, C y D en comisiones 7, 8 y 9 </t>
  </si>
  <si>
    <t>Indicadores de mercado laboral</t>
  </si>
  <si>
    <t>Población de 15 años y más, económicamente activa y rama de actividad económica, según departamento</t>
  </si>
  <si>
    <t>Reunión dirección</t>
  </si>
  <si>
    <t>Solicitud SEPREM: mercado laboral y horas promedio dedicadad a actividades domésticas y de cuidado no remuneradas</t>
  </si>
  <si>
    <t>Revisión de producción Boleta 1 ENIGH</t>
  </si>
  <si>
    <t>Revisión de base con cambios realizados de comisiones 1-7 personas</t>
  </si>
  <si>
    <t>Reunión planificación</t>
  </si>
  <si>
    <t>SINACIG, PEI, POM, POA</t>
  </si>
  <si>
    <t>Revisión preliminar Boleta 3 ENIGH Comisiones 8-12</t>
  </si>
  <si>
    <t>Unificación de bases de datos comisIones 8-12, Capítulo I secciones A (excepto grupo 22), B, C, D (excepto grupos 98 y 99)</t>
  </si>
  <si>
    <t>Revisión de general de codificación y valores perdidos de las comisiones 8-12, Capítulo I secciones A (excepto grupo 22), B, C, D (excepto grupos 98 y 99)</t>
  </si>
  <si>
    <t xml:space="preserve">Atención a requerimiento </t>
  </si>
  <si>
    <t>Atención a requerimiento sobre la inseguridad alimentaria</t>
  </si>
  <si>
    <t>Atención a requerimiento ODS, legislación de estadísticas en el país.</t>
  </si>
  <si>
    <t xml:space="preserve">Unificación y estandarización comisiones 1-6 </t>
  </si>
  <si>
    <t>Revisión y estandarización de registros en las bases de datos de las secciones D,E y F</t>
  </si>
  <si>
    <t>Codificación nuevo catalogo COICOP 2018</t>
  </si>
  <si>
    <t>Cambio de codificación de productos de la ENIGH 2, sección "B", comisiones 1-6. 50%</t>
  </si>
  <si>
    <t>Traslado de registros que fueron consignados erroneamente en boleta 3 por encuestadores.</t>
  </si>
  <si>
    <t>Cambio de codificación de productos de la ENIGH 2, sección "B", comisiones 1-6. 100%</t>
  </si>
  <si>
    <t xml:space="preserve">1. Exportar a Excel la codificacíon asistida correspondiente a la boleta ENIGH-3 para las comisiones 8, 9, 10, 11 y 12
2. Generar archivos con la diferencia en la recodificación para la boleta ENIGH-2 sección C de comidas para la 10a comisión
3. Elaboración de cuadro de resumen con el estado de la codificación actualizado para las boletas ENIGH-1 y ENIGH-2 para las 12 comisiones
4. Generar archivos de Excel con el resultado de la codificación ENIGH-2 secciones B y D de productos, y C de comidas para la 9a comisión 
</t>
  </si>
  <si>
    <t>Revisión general de nueva codificación.</t>
  </si>
  <si>
    <t>Revisión y estandarización general de criterios aplicados en la nueva codificación de productos de la ENIGH 2, sección b, comisiones 1-6.</t>
  </si>
  <si>
    <t>Cambio de codificación de productos de la ENIGH 2, sección "C", comisiones 1-6. 80%</t>
  </si>
  <si>
    <t>ENCOVI</t>
  </si>
  <si>
    <t xml:space="preserve">
1. Primera versión del borrador con la estructura del manual de codificación de ocupaciones ENCOVI 2023
2. Reunión informativa con el jefe de departamento con relación a la participación en la capacitación de la ENCOVI 2023</t>
  </si>
  <si>
    <t>Revisión general boletas completas e incompletas</t>
  </si>
  <si>
    <t>Revisión física de boletas de comisiones 8-12</t>
  </si>
  <si>
    <t xml:space="preserve">Reunión SIMEL </t>
  </si>
  <si>
    <t>Comité de Trabajo del Sistema de Información del Mercado Laboral</t>
  </si>
  <si>
    <t>Revisión general bases</t>
  </si>
  <si>
    <t>Revisión general de bases de datos SA y SB de boleta 2, comisiones 1-6</t>
  </si>
  <si>
    <t>Estandarización de variables</t>
  </si>
  <si>
    <t>Estandarización de nombres de variables de boleta 1, boleta 2 y boleta 3</t>
  </si>
  <si>
    <t>Calendario</t>
  </si>
  <si>
    <t>Calendario de días con horario extendido abril 2023</t>
  </si>
  <si>
    <t xml:space="preserve">1. Borrador del manual de clasificación de ocupaciones 
2. Estructura del manual de clasificación de actividades 
3. Asistencia a capacitación del piloto de la ENCOVI 2023 
</t>
  </si>
  <si>
    <t>Composición y estructura ingreso total Boleta 1 ENIGH Comisiones 1-6</t>
  </si>
  <si>
    <t>Documento en word de mapeo de variables ENIGH 2021-2022</t>
  </si>
  <si>
    <t>Requerimiento</t>
  </si>
  <si>
    <t>UNFPA infografías, revisión de datos generados</t>
  </si>
  <si>
    <t>Requerimiento de información</t>
  </si>
  <si>
    <t>Indicadores de empleo IGSS</t>
  </si>
  <si>
    <t>Revisión y estandarización general de criterios aplicados en la nueva codificación de productos de la ENIGH 2, sección C, comisiones 1-6.</t>
  </si>
  <si>
    <t>Cálculo y programación en R Studio del ingreso del trabajo y renta de la propiedad, análisis preliminar de la composición y estructura del ingreso total comisiones 1 a 6 Boleta 1 ENIGH</t>
  </si>
  <si>
    <t>Planificación de la producción por analista para revisión de comisiones 8-12; unificación, revisión y supervisión de sintaxis de cambios comisiones 8-12</t>
  </si>
  <si>
    <t xml:space="preserve">1. Introducción, metodología y sección A en el manual de clasificación de actividades con CIIU rev. 4 para la ENCOVI
</t>
  </si>
  <si>
    <t>1. Correspondencia entre variables de los diccionarios en la ENEI 1-2021 y la ENEI 2-2022 para la base de datos de Hogares y base de datos de Personas</t>
  </si>
  <si>
    <t xml:space="preserve">1. Conversión de sintaxis de SPSS con correcciones en boleta ENIGH-1 comisiones 1 a 7 a formato SQL para su incorporación en la base de datos de codificación
2. Generar archivo de Excel con las correcciones a discrepancias en recodificación de boleta ENIGH-2 secciones B, C y D comisiones 7, 8 y 9
3. Generar archivo de Excel con las correcciones a discrepancias en recodificación de boleta ENIGH-2 secciones B, C y D en la 10a comisión
4. Generar archivo de Excel con el resultado de la codificación de la ENIGH-2 secciones B y D para la 10a comisión
5. Generar archivo de Excel con el resultado de la codificación de la ENIGH-2 sección B, C y D para la 11a comisión
6. Generar archivo de Excel con la diferencia en recodificación de la ENIGH-2 sección C para la 11a comisión
7. Modificar el archivo de procesos por lotes para la copia de seguridad de BD_ENIGH en el servidor de codificación
8. Generar archivo de Excel con la diferencia en recodificación de la ENIGH-2 sección B para la 11a comisión
</t>
  </si>
  <si>
    <t>Cálculo y programación en R Studio del ingreso por transferencias, ingreso estimación de alquiler de vivienda, percepciones financieras y de capital de los hogares comisiones 1 a 6 Boleta 1 ENIGH</t>
  </si>
  <si>
    <t>Proyecto Cambio de Base IPC</t>
  </si>
  <si>
    <t>Participación en la reunión técnica para seguimiento del Proyecto Cambio de Base IPC</t>
  </si>
  <si>
    <t xml:space="preserve">Unificación y estandarización comisiones 4-7 Boleta 3 ENIGH </t>
  </si>
  <si>
    <t>Unificación de bases de datos comisIones 4-7, estandarización de sintaxis en formato CSPro comisiones 4-7</t>
  </si>
  <si>
    <t>Asignación de variables, recodificación</t>
  </si>
  <si>
    <t>Cambio de codificación de productos de la ENIGH 2, sección "A", comisiones 1-6 y asignación de variables</t>
  </si>
  <si>
    <t>Revisión general de todas las variables.</t>
  </si>
  <si>
    <t>Revisión y estandarización general de todas las variables de productos de la ENIGH 2, sección C, comisiones 1-6.</t>
  </si>
  <si>
    <t>Información indicadores empleo para departamento de Demografía</t>
  </si>
  <si>
    <t>Archivos excel</t>
  </si>
  <si>
    <t>Creación de archivos para recopilación de sintaxis de cambios para boleta ENIGH 1.</t>
  </si>
  <si>
    <t>Reunión gerencia</t>
  </si>
  <si>
    <t>Presentación Proyecto Eptisa/PNED/Mintrab</t>
  </si>
  <si>
    <t>Desempleados de 18-30 años</t>
  </si>
  <si>
    <t>Revisión general SC boleta ENIGH 2</t>
  </si>
  <si>
    <t>Revisión de base de datos y estandarización de SC-B2 comisiones 1-6 para entrega de base preliminar a IPC</t>
  </si>
  <si>
    <t>Presentación gerencia</t>
  </si>
  <si>
    <t xml:space="preserve">Actualización de avances para Análisis Estadístico para ENIGH </t>
  </si>
  <si>
    <t xml:space="preserve">Informe de avances </t>
  </si>
  <si>
    <t>Participación en actualización de avance correspondiente a Boleta ENIGH-1</t>
  </si>
  <si>
    <t>1. Actualización del manual de clasificación de rama de actividad económica para la ENCOVI con ejemplos hasta la clase 4329</t>
  </si>
  <si>
    <t>ENCABIH</t>
  </si>
  <si>
    <t>1. Lectura del manual de encuestador hasta la página 120 previo a la revisión de los demás materiales (boleta y diccionario)</t>
  </si>
  <si>
    <t>1. Actualización del cuadro de resumen con el estado de la codificación automática y asistida para las boletas de la ENIGH en las 12 comisiones
2. Generación del archivo de Excel con las diferencias en recodificación de la sección B y D de la boleta ENIGH-3 para la comisión 12
3. Generación del archivo de Excel con las diferencias en recodificación de la sección C de la boleta ENIGH-3 para la comisión 12
4. Generación de archivo de Excel con el resultado de la codificación de la ENIGH-2 sección B, C y D para la comisión 12</t>
  </si>
  <si>
    <t>Cálculo y programación en R Studio del ingreso total hogares, principales indicadores de hogar y empleo, análisis específicos del ingreso corriente (siete categorías) para las comisiones 1 a 6 Boleta 1 ENIGH</t>
  </si>
  <si>
    <t>Unificación, revisión y supervisión de sintaxis de cambios comisiones 8-12</t>
  </si>
  <si>
    <t>Participación en la Presentación de Avances del Proyecto de Cambio de Base del IPC ante el Comité de Usuarios</t>
  </si>
  <si>
    <t xml:space="preserve">Unificación y estandarización comisiones 8-12 Boleta 3 ENIGH </t>
  </si>
  <si>
    <t>Estandarización de sintaxis en formato CSPro comisiones 8-12</t>
  </si>
  <si>
    <t>Preparación base preliminar sección C</t>
  </si>
  <si>
    <t>Revisión de productos que estuvieran con codificación de sección B en sección C, revisión de variables de caratula sección C comisión 1-6</t>
  </si>
  <si>
    <t>Revisión de productos que estuvieran con codificación de sección B en sección C comisión 1-6</t>
  </si>
  <si>
    <t>Revisión de variables de codigo, cantidad, presentación y gasto de sección C comisión 1-6</t>
  </si>
  <si>
    <t>Cálculo y programación en R Studio de distribución ingreso corriente por departamento (mapa temático), principales indicadores de empleo y tasas de mercado laboral, para las comisiones 1 a 6 Boleta 1 ENIGH; revisión de la publicación ENIGH de Costa Rica, elaboración propuesta de índice de resultados ENIGH</t>
  </si>
  <si>
    <t>Unificación de bases de datos comisIones 4-7, estandarización de sintaxis en formato CSPro comisiones 4-7, unificación de bases de las Secciones E, F, G, H Capítulo I y Sección A Capitulo 2 comisiones 8-12, revision general variables de carátula comisiones 8-12, actualización del Reporte de Análisis ENIGH (PowerBI)</t>
  </si>
  <si>
    <t>Reunión</t>
  </si>
  <si>
    <t>Reunión SIMEL/OCSE</t>
  </si>
  <si>
    <t>Calendario de días con horario extendido mayo 2023</t>
  </si>
  <si>
    <t>Solicitud MINTRAB</t>
  </si>
  <si>
    <t>1. Reunión en dirección de censos y encuestas para revisión de avances en el prototipo de la aplicación de CSPro</t>
  </si>
  <si>
    <t>1. Actualización del manual de clasificación de ocupaciones con la adición de ejemplos de codificación a 4 dígitos hasta el grupo mayor 5
2. Actualización del manual de clasificación de rama de actividad con la adición de ejemplos de codificación a 4 dígitos hasta la división 81</t>
  </si>
  <si>
    <t>Revisión sección B comisiones 7-9</t>
  </si>
  <si>
    <t>Codificación y recodificación para productos sin codificar o con codificación 98 en sección B comisiones 7-9</t>
  </si>
  <si>
    <t>Revisión de ocurrencias duplicadas en productos de sección B comisiones 7-9, creación de documento que identifica las boletas que tienen autosuministro para las comisiones 7, 8 y 9, revisión de productos sección B comisiones 7-9.</t>
  </si>
  <si>
    <t>Revisión de ocurrencias duplicadas en productos de sección B comisiones 7-9, creación de documento que identifica las ocupaciones según boletas comisiones 10, 11 y 12, revisión de productos sección B comisiones 7-9.</t>
  </si>
  <si>
    <t>Revisión de ocurrencias duplicadas en productos de sección B comisiones 7-9, revisión de productos sección B comisiones 7-9.</t>
  </si>
  <si>
    <t>1. Reunión virtual de actualizaciones a la boleta ENCABIH</t>
  </si>
  <si>
    <t>1. Generar XLSX con revisión de diferencias en recodificación boleta ENIGH-2 seciones B, C y D comisiones 11 y 12
2. Revisión preliminar de frecuencia palabras en el texto de actividad del esquema DB_ENIGH para retroalimentación de diccionarios</t>
  </si>
  <si>
    <t>1. Edición, impresión y entrega de manuales de clasificaciónd e ocupaciones y rama de actividad económica</t>
  </si>
  <si>
    <t>Revisión de la propuesta del índice de resultados ENIGH</t>
  </si>
  <si>
    <t>Estandarización de sintaxis en formato CSPro comisiones 4-7, unificación de bases de las Secciones E, F, G, H Capítulo I y Sección A Capitulo II comisiones 8-12, actualización del Reporte de Análisis ENIGH (PowerBI)</t>
  </si>
  <si>
    <t>Cambios al manual de ocupaciones de la ENCOVI de acuerdo a observaciones</t>
  </si>
  <si>
    <t>Reunión virtual de actualización de la boleta y diccionario de datos</t>
  </si>
  <si>
    <t>Descarga de material sobre estadísticas de trabajo de la OIT y material sobre encuesta de Educación Formal (UIS)</t>
  </si>
  <si>
    <t xml:space="preserve">Unificación comisiones 8-12 Boleta 3 ENIGH </t>
  </si>
  <si>
    <t>Unificación de bases de las Secciones E, F, G, H Capítulo I y Sección A Capitulo II comisiones 8-12, actualización del Reporte de Análisis ENIGH (PowerBI)</t>
  </si>
  <si>
    <t xml:space="preserve">1. Replegar aplicaciones de capacitación, boleta 3 y recodificación
2. Desactivar copia de seguridad automática para DB_ENIGH
3. Reunión en DCE para ENIGH
4. Integración de divisiones de COICOP entregadas a DCE exceptuando Div 03 y 06
</t>
  </si>
  <si>
    <t>1. Impresión y entrega de los cambios al manual de ocupaciones de la ENCOVI a la dirección de censos</t>
  </si>
  <si>
    <t>1. Preparar esquema DB_BASE y aplicación base para codificación sin objetos ORM
2. Creación de esquema DB_ENCABIH a partir de DB_BASE para dar inicio a la configuración de codificación de ocupaciones</t>
  </si>
  <si>
    <t>Unificación, revisión y supervisión de sintaxis de cambios comisiones 8-12, reunión de planificación en Dirección, reunión de avances, informes de avance diarios</t>
  </si>
  <si>
    <t>Unificación y cuadrar bases comisiones 8-12, actualización del Reporte de Análisis ENIGH (PowerBI)</t>
  </si>
  <si>
    <t>Unificación, revisión y supervisión de sintaxis de cambios comisiones 8-12, reuniones de avances, informes de avance diarios</t>
  </si>
  <si>
    <t xml:space="preserve">1. Unificar divisiones de CCIF IPC y generar cuadro comparativo con CCIF ENIGH por niveles
2. Reuniones por Teams de avances por boletas
</t>
  </si>
  <si>
    <t>1. Creación de esquema DB_ENCOVI en Oracle para iniciar la configuración de codificación asistida</t>
  </si>
  <si>
    <t>1. Configuración de codificación automática para la variable de ocupación
2. Configuración de codificación asistida para la variable de ocupación
3. Prueba de codificación automática y asistida para la variable de ocupación</t>
  </si>
  <si>
    <t>Relación sección A y B</t>
  </si>
  <si>
    <t>Realización de codigo para identificar inconsistencias en la relación entre la frecuencia de compra de sección A con la frecuencia de los productos de la sección B</t>
  </si>
  <si>
    <t xml:space="preserve">1. Conversión de archivos CSV de SDG a Excel. Tabla de frecuencia general de códigos en BD B3 para clasificador CCIF ENIGH
2. Excel con tabla de distribución de frecuencia de productos de boleta ENIGH-3 comisión 1-7 y distribución de frecuencia de palabras por código para la división 06
3. Reuniones virtuales de avances en el análisis de las boletas ENIGH </t>
  </si>
  <si>
    <t xml:space="preserve">1. Configuración de evento, período, variable participante y mnemónicos en DB_ENCOVI para codificación automática
2. Configuración de catálogos y tablas de resultados para codificación automática en DB_ENCOVI
3. Pruebas de codificación automática de ocupación en DB_ENCOVI
</t>
  </si>
  <si>
    <t>1. Reunión en DCE para seguimiento a avances de ENCABIH</t>
  </si>
  <si>
    <t>Otras actividades</t>
  </si>
  <si>
    <t>1. Recepción y revisión preliminar de informes mensuales y finales previo a su traslado a DCE</t>
  </si>
  <si>
    <t>1. Cuadro de gastos de los hogares en educación por nivel CINE según ENCOVI 2014
2. Revisión de material para requerimiento OIT para la actualización de la base de datos ILOSTAT 2023
3. Sintaxis de recodificación de rama de actividad económica de 2 dígitos a 21 grupos para la ENEI 2022</t>
  </si>
  <si>
    <t>1. Generar archivos de Excel por división para la evaluación de correspondencia ENIGH / COICOP IPC 
2. Actualización de los archivos de Excel con divisiones de COICOP IPC de acuerdo al listado general de boleta ENIGH-3</t>
  </si>
  <si>
    <t>1. Reunión en DCE para seguimiento a avances de ENCOVI</t>
  </si>
  <si>
    <t>Fecha</t>
  </si>
  <si>
    <t>Actividades</t>
  </si>
  <si>
    <t>En proceso revisión datos educativos base personas Comisiones 8-12</t>
  </si>
  <si>
    <t>En proceso revisión de caratula base hogares Comisiones 8-12</t>
  </si>
  <si>
    <t>En proceso de revisión del producto 01.1.1.1.2 ARROZ Sección A Comisiones 7-12, informe de avance diario</t>
  </si>
  <si>
    <t>En proceso de revisión del producto 01.1.7.1.8 Cilantro, perejil y hierbabuena y revisión parcial del avance de la limpieza de inconsistencia Sección B Comisiones 7-9</t>
  </si>
  <si>
    <t>En proceso de creación de documento de categoria ocupacional para Boleta 2 Comisiones 10-12, revisión de boletas para productos y revisión parcial del avance de la limpieza de inconsistencia Sección B Comisiones 7-9</t>
  </si>
  <si>
    <t>En proceso de revisión del producto 01.2.5.0.1 Agua purificada y revisión parcial del avance de la limpieza de inconsistencia Sección B Comisiones 7-9</t>
  </si>
  <si>
    <t>En proceso de revisión del producto 01.1.5.1.8 Aceite vegetal mixtos y revisión parcial del avance de la limpieza de inconsistencia Sección B Comisiones 7-9</t>
  </si>
  <si>
    <t>En proceso de revisión de los productos 01.1.9.3.2.1 Consomé y 01.1.9.1.7 Sopas instantáneas (Vaso y bolsa) y revisión parcial del avance de la limpieza de inconsistencia Sección B Comisiones 7-9</t>
  </si>
  <si>
    <t>En proceso de revisión del producto 01.1.9.9.1.6 Snacks (excluye papalinas, plataninas, yucas, malangas, etc.) sección B com 7-9, y revisión de boletas para productos de Sección B Comisiones 7-9</t>
  </si>
  <si>
    <t>En proceso de revisión del producto 01.1.1.5.0.2 Espagueti y revisión parcial del avance de la limpieza de inconsistencia Sección B Comisiones 7-9</t>
  </si>
  <si>
    <t>Estandarización de sintaxis en formato CSPro comisiones 4-7, actualización del Reporte de Análisis ENIGH (PowerBI)</t>
  </si>
  <si>
    <t>En proceso revisión del producto 09.2.1.3.1 JUEGOS PIROTECNICOS Comisiones 8-12</t>
  </si>
  <si>
    <t>En proceso revisión del producto 06.1.1.1.24 EXPECTORANTES, JARABES, BRONCODILATADORES PARA LA TOS Comisiones 8-12, informe de avance diario</t>
  </si>
  <si>
    <t>En proceso revisión del producto 09.7.4 LISTA DE ÚTILES ESCOLARES Comisiones 8-12</t>
  </si>
  <si>
    <t>En proceso revisión del producto 08.3.2.4 PAQUETE PREPAGOS?  INTERNET/LLAMADAS/APPS Comisiones 8-12</t>
  </si>
  <si>
    <t>En proceso revisión del producto 08.1.2.0.9 OTROS EQUIPOS Y ACCESORIOS DE TELEFONIA MOVIL Comisiones 8-12</t>
  </si>
  <si>
    <t>En proceso revisión del producto 05.2.1.3.5 MANTELES PLÁSTICOS Comisiones 8-12</t>
  </si>
  <si>
    <t>En proceso revisión del producto 03.1.2.3.15 CAMISAS Comisiones 8-12</t>
  </si>
  <si>
    <t>-</t>
  </si>
  <si>
    <t>Adición de ejemplos a 4 dígitos de la división 47 hasta la 81 al manual de clasificación de ramas de actividad económica ENCOVI</t>
  </si>
  <si>
    <t>En proceso para Boleta 2 generación bases Sección A Comisiones 10-12, en proceso para Boleta 3 ejecución correcciones Comisiones 4-12 y generación bases Comisiones 4-7</t>
  </si>
  <si>
    <t>En proceso revisión datos educativos base personas Comisiones 8-12, requerimiento de usuarios</t>
  </si>
  <si>
    <t>En proceso revisión de transferencias sociales base hogares Comisiones 8-12</t>
  </si>
  <si>
    <t>En proceso de revisión del producto 01.1.1.1.2 ARROZ Sección A Comisiones 7-12, informe de avance diario, en proceso de revisión registros con codificación vacia y codigo 98 sección B comisiones 7-9</t>
  </si>
  <si>
    <t>En proceso de revisión del producto 01.2.6.0.0 Gaseosas y revisión parcial del avance de la limpieza de inconsistencia Sección B Comisiones 7-9</t>
  </si>
  <si>
    <t>En proceso de revisión del producto 01.1.1.3.2 Pan dulce y revisión parcial del avance de la limpieza de inconsistencia Sección B Comisiones 7-9</t>
  </si>
  <si>
    <t>En proceso de revisión del producto 01.1.1.3.1.2 Pan francés y revisión parcial del avance de la limpieza de inconsistencia Sección B Comisiones 7-9</t>
  </si>
  <si>
    <t>En proceso de revisión del producto 01.1.8.1.1.1 Azúcar de caña blanca y revisión parcial del avance de la limpieza de inconsistencia Sección B Comisiones 7-9</t>
  </si>
  <si>
    <t>En proceso de revisión del producto 01.1.7.1.9.2 Macuy/Hierba mora/Quilete sección B comisiones 7-9</t>
  </si>
  <si>
    <t>Unificación de bases de las Secciones E, F, G, H Capítulo I y Sección A Capitulo 2 Comisiones 8-12, revision general variables de carátula Comisiones 8-12, actualización del Reporte de Análisis ENIGH (PowerBI)</t>
  </si>
  <si>
    <t>En proceso revisión del producto 13.9.9.10 PAGO DE IMPUESTO DE CIRCULACIÓN Comisiones 8-12</t>
  </si>
  <si>
    <t>En proceso revisión del producto 06.1.1.1.24 EXPECTORANTES, JARABES, BRONCODILATADORES PARA LA TOS Comisiones 8-12, informe de avance diario, informe de avance semanal; revisión-supervisión sintaxis Comisiones 8-12</t>
  </si>
  <si>
    <t>En proceso revisión del producto 10.1.10 INSCRIPCIÓN EN EDUCACIÓN PRIMARIA PÚBLICA Comisiones 8-12</t>
  </si>
  <si>
    <t>En proceso revisión del producto 08.3.2.6 RECARGAS DE TELÉFONO PARA CELULAR Comisiones 8-12</t>
  </si>
  <si>
    <t>En proceso revisión del producto 08.1.4.20 AUDÍFONOS O AURICULARES y 08.1.1 APARATOS TELEFÓNICOS DOMICILIARES DE LÍNEA FIJA Comisiones 8-12</t>
  </si>
  <si>
    <t>En proceso revisión del producto 07.2.1.1 LLANTAS O NEUMÁTICOS PARA VEHÍCULOS y 07.2.1 ACCESORIOS VARIOS PARA VEHÍCULOS Comisiones 8-12</t>
  </si>
  <si>
    <t>En proceso revisión del producto 03.1.2.3.16 PANTALONETAS Comisiones 8-12</t>
  </si>
  <si>
    <t>Adición de ejemplos a 4 dígitos del grupo mayor 1 hasta el 5 al manual de clasificación de ocupaciones ENCOVI</t>
  </si>
  <si>
    <t>Proceso de implementación de sintaxis para la boleta 3 (Gastos mensuales, trimestrales, semestrales y anuales) de la ENIG 2021/2022 para las comisiones 8-12</t>
  </si>
  <si>
    <t>En proceso revisión datos educativos base personas Comisiones 8-12, requerimiento de usuarios, traslado de sintaxis de cambios.</t>
  </si>
  <si>
    <t>En proceso de revisión del producto 01.1.9.3.2.2 SALSA DE TOMATE Sección A Comisiones 7-12, informe de avance diario, en proceso de revisión registros con codificación vacia y codigo 98 sección B comisiones 7-9</t>
  </si>
  <si>
    <t>En proceso de revisión del producto 01.1.1.3.3.2 Galletas dulces y revisión parcial del producto 01.2.6.0.0 Gaseosas para el avance de la limpieza de inconsistencia Sección B Comisiones 7-9</t>
  </si>
  <si>
    <t>En proceso de revisión del producto 01.1.1.1.6.1 Maíz blanco y revisión parcial del producto 01.2.1.0.1.1 Jugos de frutas líquidos para el avance de la limpieza de inconsistencia Sección B Comisiones 7-9</t>
  </si>
  <si>
    <t>En proceso de revisión parcial del producto 01.1.9.3.2.2 Sazonadores y ablandadores para el avance de la limpieza de inconsistencia Sección B Comisiones 7-9</t>
  </si>
  <si>
    <t>En proceso de revisión del producto 01.1.5.1.8 Aceite vegetal mixtos y revisión parcial del producto 01.1.1.5.0.3 Fideos en todas sus formas (Excepto macarrones y espagueti) para el avance de la limpieza de inconsistencia Sección B Comisiones 7-9</t>
  </si>
  <si>
    <t>En proceso de revisión de los productos 01.1.9.3.2.1 Consomé y 01.1.9.1.7 Sopas instantáneas (Vaso y bolsa), y revisión parcial del producto 01.1.9.9.1.2 Bases para sopas (Maggie, Malher, Knorr) para el avance de la limpieza de inconsistencia Sección B Comisiones 7-9</t>
  </si>
  <si>
    <t>En proceso de revisión del producto 07.3.2.1.2.1 Transporte interurbano nacional (departamentales, municipales) y revisión parcial del producto 01.1.7.2.5.2 Güisquil para el avance de la limpieza de inconsistencia Sección B Comisiones 7-9</t>
  </si>
  <si>
    <t>En proceso de revisión del producto 01.1.9.3.3.1 Salsa de tomate (Ranchera, Queso etc.) para la limpieza de inconsistencia Sección B Comisiones 7-9</t>
  </si>
  <si>
    <t>En proceso de revisión parcial del avance de la limpieza e inconsistencia de la base de Sección D Vivienda Comisiones 8-12</t>
  </si>
  <si>
    <t>En proceso revisión del producto 04.1.1 ALQUILER DE VIVIENDA (CASA FORMAL, APARTAMENTO, OTRO.) Comisiones 8-12</t>
  </si>
  <si>
    <t>En proceso revisión del producto 06.1.1.1.24 EXPECTORANTES, JARABES, BRONCODILATADORES PARA LA TOS Comisiones 8-12, informe de avance diario, revisión-final duplicados (base CSPro) Comisiones 4-7</t>
  </si>
  <si>
    <t>En proceso revisión del producto 08.3.9.9.1 TELEVISION POR CABLE O SATELITAL Comisiones 8-12</t>
  </si>
  <si>
    <t>En proceso revisión del producto 08.1.2 COMPRA DE CELULAR INTELIGENTE Comisiones 8-12</t>
  </si>
  <si>
    <t>En proceso revisión del producto 07.2.1.3.11 BATERÍAS O ACUMULADORES PARA VEHÍCULOS, 07.2.1.3.12 CANDELAS O BUJÍAS PARA VEHÍCULOS y 07.2.1.3.9 AMORTIGUADORES PARA VEHÍCULOS Comisiones 8-12</t>
  </si>
  <si>
    <t>En proceso revisión del producto 03.1.2.3.17 SUÉTERES y 03.1.2.3.18 PAÑALES DE TELA Comisiones 8-12</t>
  </si>
  <si>
    <t>Reunión virtual de actualizacción de la boleta ENCABIH en CSPro. Ejemplos de códigos en manuales de ocupaciones y actividades ENCOVI</t>
  </si>
  <si>
    <t>Proceso de implementación de sintaxis para la boleta 1 (Vivienda, empleo e ingresos) de la ENIG 2021/2022 para las Comisiones 8-12</t>
  </si>
  <si>
    <t>En proceso revisión datos educativos base personas Comisiones 8-12, requerimiento de usuarios.</t>
  </si>
  <si>
    <t>En proceso de revisión del producto 01.1.1.3.1 PAN RODAJA O SÁNDWICH Sección A Comisiones 7-12, informe de avance diario</t>
  </si>
  <si>
    <t>En proceso de revisión de los productos 01.1.1.3.3.2 Galletas dulces y 01.1.4.5.1.1 Queso fresco (Incluye el queso supercremoso) y revisión parcial del producto 01.2.6.0.0 Gaseosas para el avance de la limpieza de inconsistencia Sección B Comisiones 7-9</t>
  </si>
  <si>
    <t>En proceso de revisión parcial del producto 01.1.7.9.9.1 Frijoles preparados, procesados y condimentados (enlatados o empaquetados) para el avance de la limpieza de inconsistencia Sección B Comisiones 7-9</t>
  </si>
  <si>
    <t>En proceso de revisión parcial del producto 01.1.5.1.8 Aceite vegetal mixtos para el avance de la limpieza de inconsistencia Sección B Comisiones 7-9</t>
  </si>
  <si>
    <t>En proceso de revisión parcial del producto 01.1.7.2.1.1 Chile pimiento fresco para el avance de la limpieza de inconsistencia Sección B Comisiones 7-9</t>
  </si>
  <si>
    <t>En proceso de revisión parcial del producto 01.1.9.3.1.1 Sal para el avance de la limpieza de inconsistencia Sección B Comisiones 7-9</t>
  </si>
  <si>
    <t>Estandarización de sintaxis en formato CSPro Comisiones 4-7 Secciones A, B, C y D, actualización del Reporte de Análisis ENIGH (PowerBI)</t>
  </si>
  <si>
    <t>En proceso revisión del producto 04.1.2.1.4 ALQUILER DE HABITACIÓN SIN COMIDA (Huésped) y 04.1.2.1.3 ALQUILER DE HABITACIÓN CON COMIDA Comisiones 8-12</t>
  </si>
  <si>
    <t>En proceso revisión del producto 06.1.1.1.24 EXPECTORANTES, JARABES, BRONCODILATADORES PARA LA TOS Comisiones 8-12, informe de avance diario, gestión revisión de almacenamiento en Dirección Informática</t>
  </si>
  <si>
    <t>En proceso revisión del producto 10.1.11 OTROS GASTOS EN EDUCACIÓN PÚBLICA Y/ O PRIVADA Comisiones 8-12</t>
  </si>
  <si>
    <t>En proceso revisión del producto 08.3.3 SERVICIO DE INTERNET DOMICILIAR y 08.3.4 PAQUETE TELÉFONO / INTERNET / TV RESIDENCIAL Comisiones 8-12</t>
  </si>
  <si>
    <t>En proceso revisión del producto 05.4.3.5 RECIPIENTES PARA PAN, CAFÉ ESPECIAS, ETC., 08.1.9.2.1 CARGADORES PARA CELULAR, 08.1.3.2.15 CHIPS Y MEMORIAS PARA TELÉFONOS CELULARES Comisiones 8-12</t>
  </si>
  <si>
    <t>En proceso revisión del producto 07.2.3.4 CAMBIO DE ACEITE Y ENGRASE Comisiones 8-12</t>
  </si>
  <si>
    <t>En proceso revisión del producto 03.1.2.3.8 TRAJES, 03.1.2.3.6 PANTALONES, 03.1.2.3.4 BLUSAS, 03.1.2.3.20 PLAYERAS/COTONES, 03.1.2.3.19 MAMELUCOS y 03.1.2.3.5 CHAQUETAS Comisiones 8-12</t>
  </si>
  <si>
    <t>Finalización de ejemplos de códigos en manual de ocupaciones y manual de rama de actividad ENCOVI</t>
  </si>
  <si>
    <t>Proceso de implementación de sintaxis para la boleta 1 (Vivienda, empleo e ingresos) de la ENIG 2021/2022 y generación de bases de datos para las Comisiones 8-12</t>
  </si>
  <si>
    <t>En proceso revisión datos educativos base personas Comisiones 8-12, requerimiento de usuarios, generación de frecuencias y gráficos.</t>
  </si>
  <si>
    <t>Análisis de indicadores ENIGH Comisiones 1-7, en proceso revisión equipamiento B1 Comisiones 1-8</t>
  </si>
  <si>
    <t>En proceso de revisión del producto 01.1.1.3.1 PAN RODAJA O SÁNDWICH Sección A Comisiones 7-12, informe de avance diario y en proceso de revisión registros con codificación vacia y codigo 98 sección B comisiones 7-9</t>
  </si>
  <si>
    <t>En proceso de revisión parcial del producto 01.1.7.1.2 Repollo, fresco o refrigerado para el avance de la limpieza de inconsistencia Sección B Comisiones 7-9</t>
  </si>
  <si>
    <t>En proceso de revisión parcial del producto 11.1.1.2.3.3.2 Tamalitos sin carne (tamalito de chipilín, loroco, chepes, etc.) para el avance de la limpieza de inconsistencia Sección B Comisiones 7-9</t>
  </si>
  <si>
    <t>En proceso de revisión parcial del producto 01.1.2.2.1.5 Carne de res con hueso para cocido para el avance de la limpieza de inconsistencia Sección B Comisiones 7-9</t>
  </si>
  <si>
    <t>En proceso de revisión parcial de los productos 01.1.4.3.5 Crema industrializada y 01.1.1.2.9.2 Harina para atoles (incluye Incaparina) para el avance de la limpieza de inconsistencia Sección B Comisiones 7-9</t>
  </si>
  <si>
    <t>En proceso de revisión parcial de los productos 01.1.6.1.1 Aguacates frescos y 01.1.6.2.2 Limones y limas frescas para el avance de la limpieza de inconsistencia Sección B Comisiones 7-9</t>
  </si>
  <si>
    <t>En proceso de revisión parcial de los productos (01.2.9.0.5 Bebidas a base de cereales (incluye incaparina liquida), 02.1.2.2.2 Sidra (vino a base de frutas), 07.3.2.9.2.9 Otros tipos de transporte de pasajeros por carretera, 11.1.1.2.4.9 Otros tipos de pasteles y postres consumidas en el local, 11.1.1.2.6.7 Refresco natural y artificial servido en el lugar, 01.1.6.7.2 Ciruelas deshidratadas y 01.1.9.3.3.4 Salsa blanca, pesto, etc. para pastas y comidas) para el avance de la limpieza de inconsistencia Sección B Comisiones 7-9</t>
  </si>
  <si>
    <t>En proceso de revisión del avance de la limpieza e inconsistencia de la base de Sección A Servicios Comisiones 8-12, actualización del Reporte de Análisis ENIGH (PowerBI)</t>
  </si>
  <si>
    <t>En proceso revisión del producto 04.1.2 OTROS ALQUILERES y 04.1.2.2 ALQUILER DE TERRENO Comisiones 8-12</t>
  </si>
  <si>
    <t>En proceso revisión del producto 06.1.1.1.16 ANTIBIÓTICOS (AMOXICILINA, PENICILINA, TRIMETROPRÍN, AMPICILINA, ETC.) Comisiones 8-12, informe de avance diario</t>
  </si>
  <si>
    <t>En proceso revisión del producto 10.3.4 INSCRIPCIÓN EDUCACIÓN BACHILLERATO PÚBLICA, 10.5.9.4 CURSOS LINGÜÍSTICOS Y VIAJES INTERNACIONALES FINES EDUCATIVOS y 10.2.6 INSCRIPCIÓN ESTABLECIMIENTO POR COOPERATIVA Comisiones 8-12</t>
  </si>
  <si>
    <t>En proceso revisión del producto 08.3.2.3 PLANES DE TELEFONÍA CELULAR / POSTPAGO Comisiones 8-12</t>
  </si>
  <si>
    <t>En proceso revisión del producto 05.6.1.1.19 RECIPIENTES PLÁSTICOS? (CUBETAS, BOTES PARA BASURA, BAÑOS O TINAS, PALANGANAS, ETC.) y 05.4.3.4 SARTENES Comisiones 8-12</t>
  </si>
  <si>
    <t>En proceso revisión del producto 07.2.4 OTROS SERVICIOS RELACIONADOS CON EQUIPOS DE TRANSPORTE PERSONAL Comisiones 8-12</t>
  </si>
  <si>
    <t>En proceso revisión del producto 05.4.3.11 BIBERONES DE BEBÉ Comisiones 8-12</t>
  </si>
  <si>
    <t>Impresión, grabación y entrega de los manuales de ocupación y de actividad económica de la ENCOVI a la dirección de censos</t>
  </si>
  <si>
    <t>En proceso de revision de datos de viajes base de hogares comisiones 8-12, revisión de indice de indicadores de la ENIGH</t>
  </si>
  <si>
    <t>En proceso de revisión del producto 01.1.1.3.1 PAN RODAJA O SÁNDWICH Sección A Comisiones 7-12, informe de avance diario y unión de bases de sección B comisiones 7, 8 y 9.</t>
  </si>
  <si>
    <t>En proceso de revisión parcial del producto 01.1.2.4.0.1 Menudos de pollo para el avance de la limpieza de inconsistencia Sección B Comisiones 7-9</t>
  </si>
  <si>
    <t>En proceso de revisión parcial de los productos (01.1.1.1.1 Trigo, 01.1.1.5.0.5 Canelones y tipo hojas para lasaña, 01.1.1.9 Otros productos de cereales(ND), 01.1.4.5.1.4 Queso pita, 01.1.6.3.9.4 Carambola, 01.1.6.7.1 Pasas, 01.1.7.2.1.3 Chile morrón fresco,  07.3.4.0.1.2 Ferry) para el avance de la limpieza de inconsistencia Sección B Comisiones 7-9</t>
  </si>
  <si>
    <t>En proceso de revisión del avance de la limpieza e inconsistencia de la base de Sección E Comisiones 8-12, actualización del Reporte de Análisis ENIGH (PowerBI)</t>
  </si>
  <si>
    <t>En proceso revisión del producto 09.7.2.1 PERIÓDICOS DE TODA CLASE Comisiones 8-12</t>
  </si>
  <si>
    <t>En proceso revisión del producto 06.2.1.1.1 CONSULTA CON MÉDICO GENERAL Comisiones 8-12</t>
  </si>
  <si>
    <t>En proceso revisión del producto 08.3.9.2 SUSCRIPCIÓN A CONTENIDO ONLINE (NETFLIX, HBO GO, DISNEY PLUS, ETC.) Comisiones 8-12, revisión de la propuesta de índice de resultados de la ENIGH</t>
  </si>
  <si>
    <t>En proceso revisión del producto 05.4.3.1 CACEROLAS Comisiones 8-12</t>
  </si>
  <si>
    <t>En proceso revisión del producto 05.4.3.16 TAZAS SUELTAS O EN JUEGO Comisiones 8-12</t>
  </si>
  <si>
    <t>Revisión de secciones de boleta ENCABIH en PDF con diccionario de datos en Excel. Copia de seguridad de carpetas de OneDrive en disco local</t>
  </si>
  <si>
    <t>Proceso de implementación de sintaxis para la boleta 2 (Gastos diarios y semanales) de la ENIG 2021/2022 para las comisiones 7 - 9 y la generación de las mismas en formato csv.</t>
  </si>
  <si>
    <t>En proceso revisión datos educativos base personas Comisiones 8-12, generación de datos ENEI 2022, generación de datos generales informe gerencial.</t>
  </si>
  <si>
    <t>Revision de datos de viajes base de hogares comisiones 8-12</t>
  </si>
  <si>
    <t>En proceso de revisión de los productos revisados por los analistas de la sección B comisiones 7-9 e  informe de avance diario</t>
  </si>
  <si>
    <t>En proceso de revisión parcial del producto 01.1.6.3.1 Manzanas frescas para el avance de la limpieza de inconsistencia Sección B Comisiones 7-9</t>
  </si>
  <si>
    <t>En proceso de revisión parcial del producto 01.1.2.2.1.7 Costilla de res para el avance de la limpieza de inconsistencia Sección B Comisiones 7-9</t>
  </si>
  <si>
    <t>En proceso de revisión parcial de los productos 01.1.1.1.2.2 Arroz precocido, 01.2.1.0.1.2 Jugos de frutas en polvo y 01.1.1.4.0.3 Avena/mosh para el avance de la limpieza de inconsistencia Sección B Comisiones 7-9</t>
  </si>
  <si>
    <t>En proceso de revisión parcial de los productos 01.1.4.1.1 Leche cruda y fresca de vaca, 01.1.4.3.3 Leche en polvo y 01.1.4.1.4 Leche entera líquida industrializada para el avance de la limpieza de inconsistencia Sección B Comisiones 7-9</t>
  </si>
  <si>
    <t>En proceso de revisión parcial del producto 01.1.9.3.4.2 Mayonesa para el avance de la limpieza de inconsistencia Sección B Comisiones 7-9</t>
  </si>
  <si>
    <t>En proceso de revisión del avance de la limpieza y consistencia de la base de Sección G Comisiones 8-12, actualización del Reporte de Análisis ENIGH (PowerBI)</t>
  </si>
  <si>
    <t>En proceso revisión del producto 09.7.2.1.1 PERIÓDICOS USADOS y 09.7.2.2 REVISTAS DE TODA CLASE Comisiones 8-12</t>
  </si>
  <si>
    <t>En proceso revisión del producto 06.1.1.1.16 ANTIBIÓTICOS (AMOXICILINA, PENICILINA, TRIMETROPRÍN, AMPICILINA, ETC.) Comisiones 8-12, informe de avance diario, informe de avance semanal, revisión-supervisión sintaxis</t>
  </si>
  <si>
    <t>En proceso revisión del producto 07.2.2.2.2 GASOLINA REGULAR Comisiones 8-12</t>
  </si>
  <si>
    <t>En proceso revisión del producto 05.4.3.22 APASTES? (OLLAS DE BARRO, TINAJAS, ETC.) y 05.4.3.3 OLLAS DE PRESIÓN Comisiones 8-12</t>
  </si>
  <si>
    <t>En proceso revisión del producto 06.2.3.3 PARTOS Comisiones 8-12</t>
  </si>
  <si>
    <t>Revisión de palabras en la variable de de actividad económica de la base de datos DB_ENIGH para retroalimentar el diccionario de sinónimos</t>
  </si>
  <si>
    <t>Proceso de implementación de sintaxis para la boleta 2 (Gastos diarios y semanales) de la ENIG 2021/2022 para las comisiones 1-6 y la generación de las mismas en formato csv.</t>
  </si>
  <si>
    <t xml:space="preserve">En proceso revisión datos educativos base personas Comisiones 8-12, generación frecuencias, requerimiento de información </t>
  </si>
  <si>
    <t>Revision de datos de transferencias sociales base de personas comisiones 8-12, elaboración de informe de datos solicitados por asesora de seguridad alimentaria</t>
  </si>
  <si>
    <t>En proceso de revisión parcial del producto 01.1.1.3.3.1 Galletas saladas para el avance de la limpieza de inconsistencia Sección B Comisiones 7-9</t>
  </si>
  <si>
    <t>En proceso de revisión parcial del producto 01.1.9.9.1.7 Cal para uso en cocina para el avance de la limpieza de inconsistencia Sección B Comisiones 7-9</t>
  </si>
  <si>
    <t>En proceso de revisión parcial del producto 01.1.7.4.3.1 Cebollas para el avance de la limpieza de inconsistencia Sección B Comisiones 7-9</t>
  </si>
  <si>
    <t>En proceso de revisión parcial de los productos (01.1.9.3.3.9 Otras salsas, 01.2.2.0.1.1 Café en grano, 01.2.3.0.2 Té negro, hojas y en bolsita, 11.1.1.2.3.3.4 Pupusas y tayuyos, 01.1.1.1.4 Cebada, 01.1.1.2.2 Harina de arroz) para el avance de la limpieza de inconsistencia Sección B Comisiones 7-9</t>
  </si>
  <si>
    <t>En proceso de revisión parcial del producto 01.1.4.8.1.1 Huevos de gallina criollos o de patio para el avance de la limpieza de inconsistencia Sección B Comisiones 7-9</t>
  </si>
  <si>
    <t>Revisión del avance de la limpieza y consistencia de la base de Sección G y estandarización de sintaxis en CSPro para Comisiones 8-12, actualización del Reporte de Análisis ENIGH (PowerBI)</t>
  </si>
  <si>
    <t>En proceso revisión del producto 04.1.1 ALQUILER DE VIVIENDA y 11.2.1.1 HOTEL O PENSIÓN SIN COMIDA Comisiones 8-12</t>
  </si>
  <si>
    <t>En proceso revisión del producto 09.2.1.2.5 MUÑECAS, 09.2.1.2.16 PELOTAS y 09.2.1.1.2 JUEGOS DE CONSOLAS Comisiones 8-12</t>
  </si>
  <si>
    <t>En proceso revisión del producto 05.4.1.2 VAJILLAS COMPLETA, JUEGO DE TÉ O CAFÉ OTROS JUEGOS COMPLETOS y 05.4.3.20 TABLAS PARA PICAR Comisiones 8-12</t>
  </si>
  <si>
    <t>Notas sobre la revisión de la versión preliminar del manual de la encuestadora de la ENCABIH</t>
  </si>
  <si>
    <t>Proceso de implementación de sintaxis para la boleta 1 (VIVIENDA, EMPLEO E INGRESOS) de la ENIG 2021/2022 para las comisiones 8-12 y la generación de las mismas en formato csv.</t>
  </si>
  <si>
    <t>Revisión de producción C8-C12 boleta 1, cambios UPM en com 1-6, generación de cuadros de resultados preliminares boleta 1 ENIGH comisiones 1-6.</t>
  </si>
  <si>
    <t>Revision de datos de otros ingresos seccion A y B base de personas comisiones 8-12, verificacion de aplicacion de cambios en boleta de hogare y personas</t>
  </si>
  <si>
    <t>En proceso de revisión del producto 01.2.2.1 CAFÉ INSTANTÁNEO GRANULADO Sección A Comisiones 7-12 e informe de avance diario</t>
  </si>
  <si>
    <t>En proceso de revisión parcial del producto 01.1.1.4.0.1 Cereales de bolsa o caja para el avance de la limpieza de inconsistencia Sección B Comisiones 7-9</t>
  </si>
  <si>
    <t>En proceso de revisión parcial del producto 01.1.2.5.7 Medallones y milanesas de pollo para el avance de la limpieza de inconsistencia Sección B Comisiones 7-9</t>
  </si>
  <si>
    <t>En proceso de revisión parcial del producto 01.1.6.1.6 Papayas frescas para el avance de la limpieza de inconsistencia Sección B Comisiones 7-9</t>
  </si>
  <si>
    <t>En proceso de revisión parcial del producto 01.1.4.3.4 Crema artesanal para el avance de la limpieza de inconsistencia Sección B Comisiones 7-9</t>
  </si>
  <si>
    <t>En proceso de revisión parcial del producto 01.1.1.3.3.3 Galletas integrales para el avance de la limpieza de inconsistencia Sección B Comisiones 7-9</t>
  </si>
  <si>
    <t>En proceso de revisión parcial del producto 01.1.2.5.4 Jamón (pollo, res, cerdo, mixto, etc.) para el avance de la limpieza de inconsistencia Sección B Comisiones 7-9</t>
  </si>
  <si>
    <t>Revisión del avance de la limpieza y consistencia de la base de Sección D (Grupo 99), para Comisiones 8-12, actualización del Reporte de Análisis ENIGH (PowerBI)</t>
  </si>
  <si>
    <t>En proceso revisión del producto 11.2.1.3 POSADAS, 11.2.1.11 ALOJAMIENTO POR MEDIO DE APLICACIÓN y 11.2.2 SERVICIOS DE ALOJAMIENTO, CABAÑAS, APARTAMENTOS, SERVICIOS DE ALQUILER EN TERRENOS PARA CAMPING Y SERVICIOS DE GUÍAS TURÍSTICOS Comisiones 8-12</t>
  </si>
  <si>
    <t>En proceso revisión del producto 06.1.1.1.26 RELAJANTES MUSCULARES EN UNGÜENTO, GEL Y OTROS (BALSÁMICOS, COFAL, GMS, ETC.) Comisiones 8-12, informe de avance diario</t>
  </si>
  <si>
    <t>En proceso revisión del producto 07.2.2.2.1 GASOLINA SÚPER Comisiones 8-12</t>
  </si>
  <si>
    <t>En proceso revisión del producto 09.2.1.2.8 PELUCHES, 09.2.1.2.6 VEHÍCULOS DE JUGUETE y 09.2.1.2 OTROS JUEGOS, JUGUETES Y PASATIEMPOS Comisiones 8-12</t>
  </si>
  <si>
    <t>En proceso revisión del producto 06.3.1 HOSPITALIZACIÓN (ENCAMAMIENTO, MEDICINAS, TRATAMIENTOS, COMIDAS, BEBIDAS, ETC.) Comisiones 8-12</t>
  </si>
  <si>
    <t>En proceso revisión del producto 09.3.2.2.1 ALIMENTOS PARA MASCOTAS Comisiones 8-12</t>
  </si>
  <si>
    <t>Reunión virtual de actualización de la boleta ENCABIH. Envío de notas a la revisión del manual de la encuestadora.</t>
  </si>
  <si>
    <t>Proceso de implementación de sintaxis para la boleta 3 (GASTOS MENSUALES, TRIMESTRALES, SEMESTRALES Y ANUALES) de la ENIG 2021/2022 para las comisiones 9-12.</t>
  </si>
  <si>
    <t>Elaboración de gráficas resultados principales B1-ENIGH, generación de indicadores de empleo, revisión en proceso Cap II, Fuerza de trabajo. Comisiones 8-12.</t>
  </si>
  <si>
    <t>Revision de datos de otros ingresos seccion C base de personas comisiones 8-12. Elaboración de graficas de indicadores ENIGH</t>
  </si>
  <si>
    <t>En proceso de revisión del producto 01.1.7.6.1.1 FRIJOL NEGRO DE GRANO Sección A Comisiones 7-12 e informe de avance diario</t>
  </si>
  <si>
    <t>Unión se sintaxis de correcciones para boleta 2 sección B para las comisiones 7-9</t>
  </si>
  <si>
    <t>En proceso de revisión parcial del producto 01.1.7.4.7 Maíz verde (elote) para el avance de la limpieza de inconsistencia Sección B Comisiones 7-9</t>
  </si>
  <si>
    <t>En proceso de revisión parcial del producto 01.1.6.3.5 Duraznos y nectarinas frescas para el avance de la limpieza de inconsistencia Sección B Comisiones 7-9</t>
  </si>
  <si>
    <t>En proceso de revisión parcial de los productos 01.1.3.3.1.2 Sardinas enlatadas y 02.3.0.1.0 Cigarros para el avance de la limpieza de inconsistencia Sección B Comisiones 7-9</t>
  </si>
  <si>
    <t>En proceso de revisión parcial del producto 01.1.9.2.3 Alimentos para bebés homogeneizados para el avance de la limpieza de inconsistencia Sección B Comisiones 7-9</t>
  </si>
  <si>
    <t>En proceso de revisión parcial del producto 01.1.9.3.3.2 Salsa tipo Kétchup para el avance de la limpieza de inconsistencia Sección B Comisiones 7-9</t>
  </si>
  <si>
    <t>Proceso de revision y corrección de inconsistencias la base de datos: Sección D (Grupo 99), para el producto 04.3.1.1.18 ARENA DE RÍO, ARENA BLANCA O ARENA AMARILLA Comisiones 8-12, actualización del Reporte de Análisis ENIGH (PowerBI)</t>
  </si>
  <si>
    <t>En proceso revisión del producto 07.2.3.1 MONTAJE DE PIEZAS Y ACCESORIOS, 12.2.1.2 CARGOS POR TARJETA DE CRÉDITO y 12.2.9.9 OTROS GASTOS FINANCIEROS (PAGO POR TRANSFERENCIAS) Comisiones 8-12</t>
  </si>
  <si>
    <t>En proceso revisión del producto 07.2.3.9 SERVICIO DE PINCHAZO Comisiones 8-12</t>
  </si>
  <si>
    <t>En proceso revisión del producto 09.7.1.1.1.4 TEXTOS DE NIVEL PRE-PRIMARIO Comisiones 8-12</t>
  </si>
  <si>
    <t>En proceso revisión del producto 06.3.2.1 INTERVENCIÓN QUIRÚRGICA CON ENCAMAMIENTO y 06.4.1.1 EXÁMENES DE LABORATORIO PARA PARTICULARES: DE SANGRE, BACTERIOLÓGICOS, ETC. Comisiones 8-12</t>
  </si>
  <si>
    <t>En proceso revisión del producto 09.3.2.1 ANIMALES DOMÉSTICOS, MASCOTAS (PERROS, GATOS, PÁJAROS, CONEJOS, PECES, ETC.) Comisiones 8-12</t>
  </si>
  <si>
    <t>Descargar material para requerimiento de estadísticas de trabajo de la OIT y de encuesta de educación formal de la UIS</t>
  </si>
  <si>
    <t>Envío notas convocatoria reunión OCSEE, generación de información.</t>
  </si>
  <si>
    <t xml:space="preserve">Revision de datos de otros ingresos seccion D base de personas comisiones 8-12. </t>
  </si>
  <si>
    <t>En proceso de revisión del producto 01.1.2.2.4 CARNE DE AVES DE CORRAL, FRESCA, REFRIGERADA O CONGELADA. Sección A Comisiones 7-12 e informe de avance diario</t>
  </si>
  <si>
    <t>En proceso de revisión parcial del producto 01.1.7.1.9.9 Otras verduras de hoja o tallo, frescas o refrigeradas para el avance de la limpieza de inconsistencia Sección B Comisiones 7-9</t>
  </si>
  <si>
    <t>En proceso de revisión parcial del producto 01.1.7.1.4 Lechuga, achicoria y rugula, fresca o refrigerada para el avance de la limpieza de inconsistencia Sección B Comisiones 7-9</t>
  </si>
  <si>
    <t>En proceso de revisión parcial del producto 01.1.6.5.4 Sandías frescas para el avance de la limpieza de inconsistencia Sección B Comisiones 7-9</t>
  </si>
  <si>
    <t>En proceso de revisión parcial del producto 01.1.1.3.1.5 Pan integral para el avance de la limpieza de inconsistencia Sección B Comisiones 7-9</t>
  </si>
  <si>
    <t>En proceso de revisión parcial del producto 01.1.8.6.2 Helado industrializado (base a leche, hielo, fruta, etc.) para el avance de la limpieza de inconsistencia Sección B Comisiones 7-9</t>
  </si>
  <si>
    <t>Proceso de revision y corrección de inconsistencias la base de datos: Sección D (Grupo 99), para el producto 04.3.1.1.4 VENTANAS, 04.3.1.1.17 PUERTAS Comisiones 8-12, actualización del Reporte de Análisis ENIGH (PowerBI)</t>
  </si>
  <si>
    <t>En proceso revisión del producto 05.1.1.3.3 BOMBILLOS ELÉCTRICOS Comisiones 8-12</t>
  </si>
  <si>
    <t>En proceso revisión del producto 07.2.3.5 LAVADO Y LUSTRADO Comisiones 8-12</t>
  </si>
  <si>
    <t>En proceso revisión del producto 09.7.1.9 OTROS LIBROS y 09.7.1.1.1 MANUALES ESCOLARES Y ACADÉMICOS Comisiones 8-12</t>
  </si>
  <si>
    <t>En proceso revisión del producto 06.3.2.2 INTERVENCIÓN QUIRÚRGICA SIN ENCAMAMIENTO y 06.4.1.5 EXÁMENES DE RADIOLOGÍA Y OTROS Comisiones 8-12</t>
  </si>
  <si>
    <t>Correcciones al manual de ocupación de la ENCOVI. En proceso</t>
  </si>
  <si>
    <t>Proceso de implementación de sintaxis para la boleta 2 (GASTOS DIARIOS Y SEMANALES), y generación de bases en formato csv de la ENIG 2021/2022 para las comisiones 7-9.</t>
  </si>
  <si>
    <t>Revisión en proceso fuerza de trabajo.</t>
  </si>
  <si>
    <t xml:space="preserve">Revision de datos de otros ingresos seccion D y E base de personas comisiones 8-12. </t>
  </si>
  <si>
    <t>En proceso de revisión parcial del producto 01.1.9.4.1.9 Otras especias y hierbas culinarias (en todas sus presentaciones) para el avance de la limpieza de inconsistencia Sección B Comisiones 7-9</t>
  </si>
  <si>
    <t>Relaciones de secciones A y B para las comisiones 1-6 en comparación con lugares de compra y frecuencia de compra</t>
  </si>
  <si>
    <t>En proceso de revisión parcial de los productos 01.1.7.2.1.9 Otros chiles y pimientos frescos o refrigerados, 01.1.1.5.0.1 Macarrones, 01.1.9.3.4.4 Salsa de soja, 01.1.1.2.9.1 Harina de haba y 01.2.1.0.1.3 Jugos de frutas en concentrado para el avance de la limpieza de inconsistencia Sección B Comisiones 7-9</t>
  </si>
  <si>
    <t>En proceso de revisión parcial de los productos 01.1.3.3.1.2 Sardinas enlatadas, 02.3.0.1.0 Cigarros y 02.1.3.0.1 Cerveza (todo tipo) para el avance de la limpieza de inconsistencia Sección B Comisiones 7-9</t>
  </si>
  <si>
    <t>En proceso de revisión parcial del producto 07.3.2.1.1.1 Transporte urbano (bus urbano, transmetro , transurbano) para el avance de la limpieza de inconsistencia Sección B Comisiones 7-9</t>
  </si>
  <si>
    <t>En proceso de revisión parcial del producto 01.1.1.2.1.1 Harina de trigo para el avance de la limpieza de inconsistencia Sección B Comisiones 7-9</t>
  </si>
  <si>
    <t>Proceso de revision y corrección de inconsistencias la base de datos: Sección D (Grupo 99), para el producto 04.3.1.1.1 PINTURA? (BASE DE AGUA O ACEITE). Comisiones 8-12, actualización del Reporte de Análisis ENIGH (PowerBI)</t>
  </si>
  <si>
    <t>En proceso revisión del producto 06.1.1.1.26 RELAJANTES MUSCULARES EN UNGÜENTO, GEL Y OTROS (BALSÁMICOS, COFAL, GMS, ETC.) Comisiones 8-12, informe de avance diario, informe de avance semanal, revisión-supervisión sintaxis</t>
  </si>
  <si>
    <t>En proceso revisión del producto 06.2.1.1.1.1 CONSULTA CON PEDIATRA Comisiones 8-12</t>
  </si>
  <si>
    <t>En proceso revisión del producto 07.2.2.1 DIÉSEL y 07.2.2.4 ADITIVOS, LÍQUIDO DE FRENOS, REFRIGERANTE, AGUA PARA BATERÍAS, ETC. Comisiones 8-12</t>
  </si>
  <si>
    <t>En proceso revisión del producto 06.4.1.10 PAPANICOLAOU y 09.7.1.1.1.3 TEXTOS DE NIVEL PRIMARIO Comisiones 8-12</t>
  </si>
  <si>
    <t>En proceso revisión del producto 05.2.1.1.1 CORTINAS Comisiones 8-12</t>
  </si>
  <si>
    <t>En proceso revisión del producto 09.3.2.2.3 ARTÍCULOS PARA MASCOTAS (JUEGUETES, CADENAS, COLLARES, OTROS.) y 09.3.2.2.2 ATENCIÓN A MASCOTAS (CORTE DE PELO Y OREJAS PARA PERROS) Comisiones 8-12</t>
  </si>
  <si>
    <t>Proceso de implementación de sintaxis para la boleta 2 (GASTOS DIARIOS Y SEMANALES), y generación de bases en formato csv de la ENIG 2021/2022 para las comisiones 7-12.</t>
  </si>
  <si>
    <t>Traslado de sintaxis de cambios B1, en proceso revisión fuerza de trabajo, orientación de usuarios.</t>
  </si>
  <si>
    <t>En proceso de revisión parcial de los productos 01.1.7.1.7 Apio y 01.1.7.3.2 Ejotes, frescos o refrigerados para el avance de la limpieza de inconsistencia Sección B Comisiones 7-9</t>
  </si>
  <si>
    <t>En proceso de revisión parcial del producto 01.2.9.0.2 Bebidas hidratantes para el avance de la limpieza de inconsistencia Sección B Comisiones 7-9</t>
  </si>
  <si>
    <t>En proceso de revisión parcial de los productos 01.1.1.2.9.1 Harina de haba y 01.2.1.0.1.3 Jugos de frutas en concentrado para el avance de la limpieza de inconsistencia Sección B Comisiones 7-9</t>
  </si>
  <si>
    <t>En proceso de revisión parcial del producto 07.3.2.1.3.1 Microbús para el avance de la limpieza de inconsistencia Sección B Comisiones 7-9</t>
  </si>
  <si>
    <t>En proceso de revisión parcial del producto 01.2.3.0.3 Té frío líquido y en polvo para el avance de la limpieza de inconsistencia Sección B Comisiones 7-9</t>
  </si>
  <si>
    <t>Proceso de revision y corrección de inconsistencias la base de datos: Sección D (Grupo 99), para el producto 04.3.1.1 MATERIALES PARA EL MANTENIMIENTO Y REPARACIÓN DE LA VIVIENDA? (ND) Comisiones 8-12, actualización del Reporte de Análisis ENIGH (PowerBI)</t>
  </si>
  <si>
    <t>En proceso revisión del producto 05.5.2.2.4 LINTERNAS DE MANO Comisiones 8-12</t>
  </si>
  <si>
    <t>En proceso revisión del producto 07.2.4.1.2 PARQUEO MENSUAL DIURNO O NOCTURNO Comisiones 8-12</t>
  </si>
  <si>
    <t>En proceso revisión del producto 06.4.1.1 EXÁMENES DE LABORATORIO (SANGRE, ORINA, HECES, ETC.) y 06.4.1.6 RADIOGRAFÍAS, ULTRASONIDOS Comisiones 8-12</t>
  </si>
  <si>
    <t>En proceso revisión del producto 05.2.1.9 OTROS TEXTILES PARA EL HOGAR, 05.2.1.2.9 HAMACAS y 05.1.1.4.1 ALFOMBRAS DECORATIVAS Y OTRAS CUBIERTAS PARA PISO Comisiones 8-12</t>
  </si>
  <si>
    <t>En proceso revisión del producto 09.3.2.2.5 JAULAS Comisiones 8-12</t>
  </si>
  <si>
    <t>Impresión y entrega de los cambios al manual de ocupaciones de la ENCOVI a la dirección de censos</t>
  </si>
  <si>
    <t>Proceso de implementación de sintaxis para la boleta 1 (VIVIENDA, EMPLEO E INGRESOS), y generación de bases en formato csv de la ENIG 2021/2022 para las comisiones 1-12.</t>
  </si>
  <si>
    <t xml:space="preserve">Revisión de producción B1 Comisiones 8-12, en proceso revisión fuerza de trabajo. </t>
  </si>
  <si>
    <t>Revision de datos de otros ingresos seccion A,B,C,D y E base de personas comisiones 1-7 y revision de datos de transferencia sociales base de personas comisiones 8-12</t>
  </si>
  <si>
    <t>En proceso de revisión parcial de los productos 01.1.2.5.9.3 Carne de cerdo marinada y 01.1.7.6.1.9 Otros frijoles, secos (piloy, pinto, blanco, etc.) para el avance de la limpieza de inconsistencia Sección B Comisiones 7-9</t>
  </si>
  <si>
    <t>En proceso de revisión parcial del producto 01.1.1.3.1.3 Pan especial para el avance de la limpieza de inconsistencia Sección B Comisiones 7-9</t>
  </si>
  <si>
    <t>En proceso de revisión parcial del producto 01.1.1.3.3.2 Galletas dulces para el avance de la limpieza de inconsistencia Sección B Comisiones 7-9</t>
  </si>
  <si>
    <t>En proceso de revisión parcial del producto 01.1.5.1.9 Otros aceites vegetales comestibles N.E.C. para el avance de la limpieza de inconsistencia Sección B Comisiones 7-9</t>
  </si>
  <si>
    <t>En proceso de revisión parcial del producto 01.1.4.2.1 Leche liquida descremada para el avance de la limpieza de inconsistencia Sección B Comisiones 7-9</t>
  </si>
  <si>
    <t>En proceso de revisión parcial del producto 01.1.8.9.9.2 Chicles para el avance de la limpieza de inconsistencia Sección B Comisiones 7-9</t>
  </si>
  <si>
    <t>Proceso de revision y corrección de inconsistencias la base de datos: Sección D (Grupo 99), para el producto 04.3.1.1.13 TEJAS, LÁMINAS DE TODAS MEDIDAS? (ND) Comisiones 8-12, actualización del Reporte de Análisis ENIGH (PowerBI)</t>
  </si>
  <si>
    <t>En proceso revisión del producto 06.2.2.1.3 SERVICIOS DE DENTISTAS Y ODONTOLÓGICOS Comisiones 8-12</t>
  </si>
  <si>
    <t>En proceso revisión del producto 06.1.1.1.20 MEDICAMENTOS PARA LA PRESIÓN ARTERIAL Y DIURÉTICOS (ANTIHIPERTENSIVOS, CIBRAL, TRITACE, ATENOLOL ,ETC.) Comisiones 8-12, reunión de avances en Jefatura, informe de avance diario</t>
  </si>
  <si>
    <t>En proceso revisión del producto 05.5.2.2 ACCESORIOS VARIOS Comisiones 8-12</t>
  </si>
  <si>
    <t>En proceso revisión del producto 09.7.4.25 PAPEL BOND, DE CHINA Y OTROS PAPELES Comisiones 8-12</t>
  </si>
  <si>
    <t>En proceso revisión del producto 05.1.1.1.3 SILLAS Comisiones 8-12</t>
  </si>
  <si>
    <t>En proceso revisión del producto 08.3.9.9.3 RECONEXIÓN DE SERVICIO DE CABLE O DIRECTV Comisiones 8-12</t>
  </si>
  <si>
    <t>En proceso revisión del producto 05.6.1.9.15 AGUJAS, ALFILERES Y OTROS Comisiones 8-12</t>
  </si>
  <si>
    <t>Replegar aplicaciones de capacitación, boleta 3 y recodificación. Desactivar copia de seguridad automática para DB_ENIGH</t>
  </si>
  <si>
    <t>Proceso de implementación de sintaxis para la boleta 3 (GASTOS MENSUALES, TRIMESTRALES, SEMESTRALES Y ANUALES), y generación de bases en formato csv de la ENIG 2021/2022 para las comisiones 8-12.</t>
  </si>
  <si>
    <t>Fuerza de trabajo, en proceso revisión producto 11.1.1.1.2.1.2 Almuerzo simple (bebida, carne de pollo y acompañamiento) sección C, B2 comisiones 7-12</t>
  </si>
  <si>
    <t>En proceso revisión segundo empleo, comisiones 8-12</t>
  </si>
  <si>
    <t>En proceso de revisión del producto 01.1.2.5.9 OTROS DESPOJOS Y PARTES PREPARADOS DE ANIMALES SACRIFICADOS. Sección A Comisiones 7-12 e informe de avance diario</t>
  </si>
  <si>
    <t>En proceso de revisión parcial de los productos 01.1.7.4.8 Verduras frescas o refrigeradas limpias y cortadas (excluye las ensaladas) y 01.1.7.2.1.2 Chile jalapeño fresco para el avance de la limpieza de inconsistencia Sección B Comisiones 7-9</t>
  </si>
  <si>
    <t>En proceso de revisión parcial del producto 01.1.8.6.1 Hielo para el avance de la limpieza de inconsistencia Sección B Comisiones 7-9</t>
  </si>
  <si>
    <t>En proceso de revisión parcial del producto 01.1.7.9.6 Carne de soja, hamburguesas de soja y tempeh para el avance de la limpieza de inconsistencia Sección B Comisiones 7-9</t>
  </si>
  <si>
    <t>En proceso de revisión parcial de los productos 01.1.4.5.1.3 Queso ricotta o requesón y cottage y 01.1.4.5.3.2 Queso seco para el avance de la limpieza de inconsistencia Sección B Comisiones 7-9</t>
  </si>
  <si>
    <t>En proceso de revisión parcial del producto 01.1.7.7.1 Frituras a base de papa para el avance de la limpieza de inconsistencia Sección B Comisiones 7-9</t>
  </si>
  <si>
    <t>En proceso de revisión parcial del producto 01.1.7.6.1.2 Frijoles colorados, secos para el avance de la limpieza de inconsistencia Sección B Comisiones 7-9</t>
  </si>
  <si>
    <t>En proceso revisión general del base de boleta 3 (seccion A B C D), revisione de boletas faltantes y correcciones de cartula</t>
  </si>
  <si>
    <t>En proceso revisión del producto 06.1.1.1.20 MEDICAMENTOS PARA LA PRESIÓN ARTERIAL Y DIURÉTICOS (ANTIHIPERTENSIVOS, CIBRAL, TRITACE, ATENOLOL ,ETC.) Comisiones 8-12, reunión de planificación en Dirección, informe de avance diario</t>
  </si>
  <si>
    <t>En proceso revisión del producto 05.5.2.1.10 CARRETILLAS y 04.3.1.1.12 CABLEADO Comisiones 8-12</t>
  </si>
  <si>
    <t>En proceso revisión del producto 09.7.4.24 CUADERNOS DE TODA CLASE Comisiones 8-12</t>
  </si>
  <si>
    <t>En proceso revisión del producto 05.1.1.3.6 DISPENSADORES DE ALCOHOL EN GEL Comisiones 8-12</t>
  </si>
  <si>
    <t>En proceso revisión del producto 08.3.3.2 CONEXIÓN DE SERVICIO DE INTERNET Comisiones 8-12</t>
  </si>
  <si>
    <t>En proceso revisión del producto 06.1.1.1.25 ANTISÉPTICOS (YODO, AGUA OXIGENADA, ALCOHOL, ETC.) Comisiones 8-12</t>
  </si>
  <si>
    <t>Preparar esquema DB_BASE y aplicación base para codificación sin objetos ORM</t>
  </si>
  <si>
    <t>En proceso de revisión del producto 11.1.1.1.2.2.3 Almuerzo simple (bebida y sopas o caldos) para el avance de la limpieza de inconsistencia Sección C Comisiones 7-12</t>
  </si>
  <si>
    <t>Generación y traslado de sintaxis para la sección A comisiones 7 a 12</t>
  </si>
  <si>
    <t>En proceso de revisión parcial del producto 01.1.2.2.4.2 Carne de pollo amarillo para el avance de la limpieza de inconsistencia Sección B Comisiones 10-12</t>
  </si>
  <si>
    <t>En proceso de revisión del producto 11.1.1.1.1.3 Desayuno completo (bebida caliente y mas de dos acompañamientos) para el avance de la limpieza de inconsistencia Sección C Comisiones 7-12</t>
  </si>
  <si>
    <t>En proceso de revisión parcial del producto 01.2.6.0.0 Gaseosas para el avance de la limpieza de inconsistencia Sección B Comisiones 10-12</t>
  </si>
  <si>
    <t>En proceso de revisión parcial del producto 01.1.9.9.1.6 Snacks (excluye papalinas, plataninas, yucas, malangas, etc.) para el avance de la limpieza de inconsistencia Sección B Comisiones 10-12</t>
  </si>
  <si>
    <t>En proceso de revisión parcial del producto 01.2.1.0.1.1 Jugos de frutas líquidos para el avance de la limpieza de inconsistencia Sección B Comisiones 10-12</t>
  </si>
  <si>
    <t>En proceso revisión del producto 06.1.1.1.20 MEDICAMENTOS PARA LA PRESIÓN ARTERIAL Y DIURÉTICOS (ANTIHIPERTENSIVOS, CIBRAL, TRITACE, ATENOLOL ,ETC.) Comisiones 8-12, reunión de avances en Dirección, informe de avance diario</t>
  </si>
  <si>
    <t>En proceso revisión del producto 05.5.2.1.17 MACHETES y 05.5.2.1.12 PALAS, PICOS Y PIOCHAS Comisiones 8-12</t>
  </si>
  <si>
    <t>En proceso revisión del producto 05.1.1.1.2 MESAS y 05.1.1.1.4 CLOSETS O ROPEROS Comisiones 8-12</t>
  </si>
  <si>
    <t>En proceso revisión del producto 08.3.9.9.2 CONEXIÓN DE SERVICIO DE CABLE O DIRECTV y 08.3.3.2 CONEXIÓN DE SERVICIO DE INTERNET Comisiones 8-12</t>
  </si>
  <si>
    <t>En proceso revisión del producto 06.1.2.3.7 ALGODÓN Comisiones 8-12</t>
  </si>
  <si>
    <t>Integración de divisiones de COICOP entregadas a DCE exceptuando Div 03 y 06</t>
  </si>
  <si>
    <t>En proceso de revisión del producto 11.1.1.1.1.2.2 Desayuno continental (bebida y dos acompañamientos elaborados) para el avance de la limpieza de inconsistencia Sección C Comisiones 7-12</t>
  </si>
  <si>
    <t>En proceso de revisión parcial del producto 01.1.6.1.2.2 Plátanos frescos para el avance de la limpieza de inconsistencia Sección D Comisiones 7-12  e informe diario</t>
  </si>
  <si>
    <t>En proceso de revisión del producto 11.1.1.2.3.3.1 Tamales y paches para el avance de la limpieza de inconsistencia Sección C Comisiones 7-12</t>
  </si>
  <si>
    <t>En proceso de revisión parcial del producto 01.1.1.3.4.1 Tortillas frescas para el avance de la limpieza de inconsistencia Sección B Comisiones 10-12</t>
  </si>
  <si>
    <t>En proceso de revisión parcial del producto 01.1.7.2.4.1 Tomate fresco para el avance de la limpieza de inconsistencia Sección B Comisiones 10-12</t>
  </si>
  <si>
    <t>En proceso de revisión del producto 11.1.1.1.2.1.1 Almuerzo simple (bebida, carne de res y acompañamiento) excluye gaseosa para el avance de la limpieza de inconsistencia Sección C Comisiones 7-12</t>
  </si>
  <si>
    <t>En proceso de revisión parcial del producto 01.1.1.3.2 Pan dulce para el avance de la limpieza de inconsistencia Sección B Comisiones 10-12</t>
  </si>
  <si>
    <t>En proceso de revisión parcial del producto 01.1.9.3.3.1 Salsa de tomate (Ranchera, Queso etc.) para el avance de la limpieza de inconsistencia Sección B Comisiones 10-12</t>
  </si>
  <si>
    <t>Proceso de revision y corrección general de inconsistencias la base de datos: "GastosServicioDomesticoNoDomestico" Comisiones 8-12, actualización del Reporte de Análisis ENIGH (PowerBI)</t>
  </si>
  <si>
    <t>En proceso revisión del producto 06.2.2.1.6 POR RELLENO DE PIEZAS DENTALES y 06.2.2.1.4 POR LIMPIEZA DENTAL Comisiones 8-12</t>
  </si>
  <si>
    <t>En proceso revisión del producto 06.1.1.1.20 MEDICAMENTOS PARA LA PRESIÓN ARTERIAL Y DIURÉTICOS (ANTIHIPERTENSIVOS, CIBRAL, TRITACE, ATENOLOL ,ETC.) Comisiones 8-12, reunión de avances, informe de avance diario, informe de avance semanal, revisión-supervisión sintaxis</t>
  </si>
  <si>
    <t>En proceso revisión del producto 10.2.1 CUOTA POR EDUCACIÓN SECUNDARIA (BASICOS) PRIVADA y 10.4.3 CUOTA POR EDUCACIÓN SUPERIOR (UNIVERSIDAD PRIVADA) Comisiones 8-12</t>
  </si>
  <si>
    <t>En proceso revisión del producto 09.7.4.26 MARCADORES, ACUARELAS, REGLAS, ESCUADRAS Y OTRAS y 09.7.4.20 PINTURA, PLANTILLAS DE DIBUJO, CRAYONES Y PINCELES Comisiones 8-12</t>
  </si>
  <si>
    <t>En proceso revisión del producto 13.1.2.34 TOALLAS HÚMEDAS y 13.1.2.31 LENTES PROTECTORES TRANSPARENTES Comisiones 8-12</t>
  </si>
  <si>
    <t>En proceso revisión del producto 03.1.1.5.7 TELAS PARA FALDAS y 03.1.1.5.6 TELAS PARA VESTIDOS Comisiones 8-12</t>
  </si>
  <si>
    <t>En proceso revisión del producto 06.1.2.3.5 VENDAS ADHESIVAS (CURITAS, ESPARADRAPO, MICROPORE, ETC.) y 06.1.3.3 PRODUCTOS PARA TRAUMATOLOGÍA (TOBILLERAS, MEDIAS TERAPÉUTICAS, ETC.) Comisiones 8-12</t>
  </si>
  <si>
    <t>Creación de esquema DB_ENCABIH a partir de DB_BASE para dar inicio a la configuración de codificación de ocupaciones</t>
  </si>
  <si>
    <t>Proceso de revisión parcial  de inconsistencias en la base de datos de la sección B comisiones 7 a 9 para la Boleta 2</t>
  </si>
  <si>
    <t>29/05/2023</t>
  </si>
  <si>
    <t>Patricia Hernandez</t>
  </si>
  <si>
    <t>En proceso revisión primer empleo, comisiones 8-12</t>
  </si>
  <si>
    <t>En proceso de revisión parcial del producto 01.1.1.1.6.3 Maíz para poporopos para el avance de la limpieza de inconsistencia Sección D Comisiones 7-12  e informe diario</t>
  </si>
  <si>
    <t>En proceso de revisión del producto 11.1.1.2.3.3.4 Pupusas y tayuyos para el avance de la limpieza de inconsistencia Sección C Comisiones 7-12</t>
  </si>
  <si>
    <t>En proceso de revisión parcial del producto 01.1.6.1.1 Aguacates frescos para el avance de la limpieza de inconsistencia Sección B Comisiones 10-12</t>
  </si>
  <si>
    <t>En proceso de revisión parcial del producto 01.1.1.3.1.2 Pan francés para el avance de la limpieza de inconsistencia Sección B Comisiones 10-12</t>
  </si>
  <si>
    <t>En proceso de revisión del producto 11.1.1.2.5.4 Piezas de Pollo individual o pollo entero (sin acompañamiento) para el avance de la limpieza de inconsistencia Sección C Comisiones 7-12</t>
  </si>
  <si>
    <t>En proceso de revisión parcial del producto 01.1.8.1.1.1 Azúcar de caña blanca para el avance de la limpieza de inconsistencia Sección B Comisiones 10-12</t>
  </si>
  <si>
    <t>En proceso de revisión parcial del producto 01.1.1.1.6.1 Maíz blanco para el avance de la limpieza de inconsistencia Sección B Comisiones 10-12</t>
  </si>
  <si>
    <t>En proceso de revisión parcial del producto 01.1.2.5.4 Jamón (pollo, res, cerdo, mixto, etc.) para el avance de la limpieza de inconsistencia Sección B Comisiones 10-12</t>
  </si>
  <si>
    <t>Proceso de revision y corrección general de inconsistencias la base de datos: "GastosMaterialesConstruccion" Comisiones 8-12, actualización del Reporte de Análisis ENIGH (PowerBI)</t>
  </si>
  <si>
    <t>En proceso revisión del producto 06.2.2.9 OTROS TRATAMIENTOS DENTALES y 06.2.2.1.7 SERVICIOS DE ESPECIALISTAS EN ORTODONCIA (INCLUYE COMPRA DE BRACKETS Y RETENEDORES) Comisiones 8-12</t>
  </si>
  <si>
    <t>En proceso revisión del producto 06.1.1.1.20 MEDICAMENTOS PARA LA PRESIÓN ARTERIAL Y DIURÉTICOS (ANTIHIPERTENSIVOS, CIBRAL, TRITACE, ATENOLOL ,ETC.) Comisiones 8-12, reunión de avances, informe de avance diario</t>
  </si>
  <si>
    <t>En proceso revisión del producto 04.3.2.9 TRABAJOS DE ALBAÑILERÍA Comisiones 8-12</t>
  </si>
  <si>
    <t>En proceso revisión del producto 09.7.4.6 MATERIALES EDUCATIVOS y 09.7.4.28 BOLSONES Y LONCHERAS Comisiones 8-12</t>
  </si>
  <si>
    <t>En proceso revisión del producto 09.3.1.2.2 PLANTAS NATURALES: RAMOS DE FLORES, MATAS, ARBUSTOS y 13.1.2.35 ALCOHOL EN SPRAY Comisiones 8-12</t>
  </si>
  <si>
    <t>En proceso revisión del producto 08.3.5 REPARACIÓN DE CELULARES Y DE ACCESORIOS Comisiones 8-12</t>
  </si>
  <si>
    <t>En proceso revisión del producto 05.3.2.2.6 CAFETERAS ELÉCTRICAS Comisiones 8-12</t>
  </si>
  <si>
    <t>Reunión virtual de seguimiento ENIGH. Reunión presencial en DCE ENCABIH. Configuración de codificación automática DB_ENCABIH</t>
  </si>
  <si>
    <t>Proceso de revisión parcial  de inconsistencias en la base de datos de la sección B comisiones 7 a 9 para la Boleta 2, solicitud de información</t>
  </si>
  <si>
    <t>En proceso revisión sub empleo, comisiones 8-12</t>
  </si>
  <si>
    <t>Se reviso la boleta de ENCOVI-2023</t>
  </si>
  <si>
    <t>En proceso de revisión del producto 11.1.1.1.1.1.2 Desayuno simple (bebida y un acompañamiento salado) para el avance de la limpieza de inconsistencia Sección C Comisiones 7-12</t>
  </si>
  <si>
    <t>En proceso de revisión del producto 11.1.1.1.2.4.3 Almuerzo (bebida, entrada y guiso de verduras) para el avance de la limpieza de inconsistencia Sección C Comisiones 7-12</t>
  </si>
  <si>
    <t>En proceso de revisión parcial del producto 01.1.7.9.9.1 Frijoles preparados, procesados y condimentados (enlatados o empaquetados) para el avance de la limpieza de inconsistencia Sección B Comisiones 10-12</t>
  </si>
  <si>
    <t>En proceso de revisión parcial del producto 01.1.7.6.1.1 Frijoles negros, secos para el avance de la limpieza de inconsistencia Sección B Comisiones 10-12</t>
  </si>
  <si>
    <t>En proceso de revisión del producto 11.1.1.2.1.1.2 Combo individual de pollo para el avance de la limpieza de inconsistencia Sección C Comisiones 7-12</t>
  </si>
  <si>
    <t>En proceso de revisión parcial del producto 07.3.2.1.1.1 Transporte urbano (bus urbano, transmetro , transurbano) para el avance de la limpieza de inconsistencia Sección B Comisiones 10-12</t>
  </si>
  <si>
    <t>En proceso de revisión parcial del producto 01.1.1.2.1.1 Harina de trigo para el avance de la limpieza de inconsistencia Sección B Comisiones 10-12</t>
  </si>
  <si>
    <t>Proceso de revision y corrección general de inconsistencias la base de datos: "DeudasYFinanciamiento" Comisiones 8-12, actualización del Reporte de Análisis ENIGH (PowerBI)</t>
  </si>
  <si>
    <t>En proceso revisión del producto 08.1.4.1 TELEVISORES (SMART TV) LCD, LED, ETC. Comisiones 8-12</t>
  </si>
  <si>
    <t>En proceso revisión del producto 06.1.1.1.20 MEDICAMENTOS PARA LA PRESIÓN ARTERIAL Y DIURÉTICOS (ANTIHIPERTENSIVOS, CIBRAL, TRITACE, ATENOLOL ,ETC.) Comisiones 8-12, informe de avance diario</t>
  </si>
  <si>
    <t>En proceso revisión de registros para cambio de grupos asignados y registros nuevos de los productos revisados</t>
  </si>
  <si>
    <t>En proceso revisión del producto 09.7.4.1 AGENDAS Y LIBRETAS y 09.7.4.11 BORRADORES Comisiones 8-12</t>
  </si>
  <si>
    <t>En proceso revisión del producto 03.2.1.3.7 TENIS DE DIARIO (NO USO DEPORTIVO) y 09.3.1.2.7 CORONAS, FLORES PARA FUNERALES, HOJAS VERDES Comisiones 8-12</t>
  </si>
  <si>
    <t>En proceso revisión del producto 08.1.5.3 UNIDAD FLASH USB, TARJETAS SD, MICRO SD y 08.1.5.1 CD, DVD, BLU-RAY, CINTAS DE AUDIO Comisiones 8-12</t>
  </si>
  <si>
    <t>En proceso revisión del producto 05.3.2.1.3 LICUADORAS, BATIDORAS, PROCESADORES DE ALIMENTOS, EXTRACTORES DE JUGOS y 05.3.2.9 OTROS PEQUEÑOS ELECTRODOMÉSTICOS (SD) Comisiones 8-12</t>
  </si>
  <si>
    <t>Codificación ENCABIH ocupaciones estrategias automáticas. Integración de catálogo CCIF ENIGH e IPC 13 divisiones</t>
  </si>
  <si>
    <t>Proceso de agregar registros en secciones de boleta 3 (GASTOS MENSUALES, TRIMESTRALES, SEMESTRALES Y ANUALES), para las comisiones 4-7</t>
  </si>
  <si>
    <t>En proceso de revisión del producto 11.1.1.1.2.3.2 Almuerzo (bebida, entrada y plato con carne de pollo) para el avance de la limpieza de inconsistencia Sección C Comisiones 7-12</t>
  </si>
  <si>
    <t>En proceso revisión capitulo IV, comisiones 8-12</t>
  </si>
  <si>
    <t>Se revisaron los hallazgos de la encuesta ENCOVI-2023</t>
  </si>
  <si>
    <t>En proceso de revisión del producto 11.1.1.1.2.2.6 Almuerzo simple (bebida y tamal o pache) excluye gaseosa para el avance de la limpieza de inconsistencia Sección C Comisiones 7-12</t>
  </si>
  <si>
    <t>En proceso de revisión del producto 11.1.1.1.2.2.2 Almuerzo simple (bebida y pastas) excluye gaseosa para el avance de la limpieza de inconsistencia Sección C Comisiones 7-12</t>
  </si>
  <si>
    <t>En proceso de revisión parcial del producto 01.1.6.1.2.2 Plátanos frescos para el avance de la limpieza de inconsistencia Sección B Comisiones 10-12</t>
  </si>
  <si>
    <t>En proceso de revisión parcial del producto 01.1.4.5.1.1 Queso fresco (Incluye el queso supercremoso) para el avance de la limpieza de inconsistencia Sección B Comisiones 10-12</t>
  </si>
  <si>
    <t>En proceso de revisión del producto 11.1.1.2.5.3 Chicharrones y carnitas de cerdo para el avance de la limpieza de inconsistencia Sección C Comisiones 7-12</t>
  </si>
  <si>
    <t>En proceso de revisión parcial del producto 01.1.4.1.4 Leche entera líquida industrializada para el avance de la limpieza de inconsistencia Sección B Comisiones 10-12</t>
  </si>
  <si>
    <t>En proceso de revisión parcial del producto 01.1.7.5.4 Malanga (Ñame) para el avance de la limpieza de inconsistencia Sección B Comisiones 10-12</t>
  </si>
  <si>
    <t>En proceso de revisión parcial del producto 01.1.7.5.3 Yuca para el avance de la limpieza de inconsistencia Sección B Comisiones 10-12</t>
  </si>
  <si>
    <t>Proceso de revision y corrección general de inconsistencias la base de datos: "GastosVivienda" Comisiones 8-12, actualización del Reporte de Análisis ENIGH (PowerBI)</t>
  </si>
  <si>
    <t>En proceso revisión del producto 08.1.4.8 EQUIPOS DE SONIDO O BOCINAS y 08.1.4.9 RADIOS Y/O MINI COMPONENTES Comisiones 8-12</t>
  </si>
  <si>
    <t>En proceso revisión del producto 07.3.6 OTRO TRANSPORTE DE PASAJEROS POR CARRETERA Comisiones 8-12</t>
  </si>
  <si>
    <t>En proceso revisión del producto 03.2.1.3.8 ZAPATOS ESCOLARES y 05.3.1.1.4 ASADORES NO ELÉCTRICOS (PARA BBQ, CARBÓN, LEÑA, A GAS, ETC.) Comisiones 8-12</t>
  </si>
  <si>
    <t>En proceso revisión del producto 09.5.1 INSTRUMENTOS MUSICALES y 09.5.1.2 GUITARRAS Comisiones 8-12</t>
  </si>
  <si>
    <t>En proceso revisión del producto 12.1.5 SEGURO AGRÍCOLA Comisiones 8-12</t>
  </si>
  <si>
    <t>Reunión virtual ENIGH. Reunión virtual INEGI / ENCABIH. Prueba codificación automática ocupaciones ENCABIH</t>
  </si>
  <si>
    <t>Proceso de agregar registros, e imputar sintaxis para Boleta 3 (GASTOS MENSUALES, TRIMESTRALES, SEMESTRALES Y ANUALES), para las comisiones 4-7</t>
  </si>
  <si>
    <t>En proceso de revisión del producto 11.1.1.2.1.1.1 Combo individual de hamburguesa para el avance de la limpieza de inconsistencia Sección C Comisiones 7-12</t>
  </si>
  <si>
    <t>En proceso de revisión del producto 11.1.1.2.3.1.1 Hamburguesas para el avance de la limpieza de inconsistencia Sección C Comisiones 7-12</t>
  </si>
  <si>
    <t>En proceso de revisión del producto 11.1.1.1.2.1.4 Almuerzo simple (bebida, carne de pescado y acompañamiento) excluye gaseosa para el avance de la limpieza de inconsistencia Sección C Comisiones 7-12</t>
  </si>
  <si>
    <t>En proceso de revisión parcial del producto 01.1.1.2.6 Harina de maíz para el avance de la limpieza de inconsistencia Sección B Comisiones 10-12</t>
  </si>
  <si>
    <t>En proceso de revisión parcial del producto 01.1.6.2.2 Limones y limas frescas para el avance de la limpieza de inconsistencia Sección B Comisiones 10-12</t>
  </si>
  <si>
    <t>En proceso de revisión del producto 11.1.1.2.6.7 Refresco natural y artificial servido en el lugar para el avance de la limpieza de inconsistencia Sección C Comisiones 7-12</t>
  </si>
  <si>
    <t>En proceso de revisión parcial del producto 01.2.2.0.1.3 Café instantáneo para el avance de la limpieza de inconsistencia Sección B Comisiones 10-12</t>
  </si>
  <si>
    <t>En proceso de revisión parcial del producto 01.1.2.5.1 Salchichas y productos similares de carne para el avance de la limpieza de inconsistencia Sección B Comisiones 10-12</t>
  </si>
  <si>
    <t>En proceso de revisión parcial del producto 01.1.8.5.1 Chocolate, incluir chocolate blanco para el avance de la limpieza de inconsistencia Sección B Comisiones 10-12</t>
  </si>
  <si>
    <t>Proceso de revision y corrección de inconsistencias la base de datos: Sección D (Grupo 95), para el producto 07.1.1.1 AUTOMÓVIL? NUEVO. Comisiones 8-12, actualización del Reporte de Análisis ENIGH (PowerBI)</t>
  </si>
  <si>
    <t>En proceso revisión del producto 09.2.2.1.13 UNIFORMES PARA USO DEPORTIVO Comisiones 8-12</t>
  </si>
  <si>
    <t>En proceso revisión del producto 08.1.3.1.2 COMPUTADORAS PORTÁTILES y 05.3.1.1.3.1 ESTUFA A GAS Comisiones 8-12</t>
  </si>
  <si>
    <t>En proceso revisión del producto 05.2.2 SERVICIOS DE REPARACIÓN, ALQUILER Y COSTURA DE TEXTILES PARA EL HOGAR y 05.3.3.0.1.4 REPARACIÓN DE APARATOS PARA ROPA Comisiones 8-12</t>
  </si>
  <si>
    <t>En proceso revisión del producto 05.1.1.4.7 OBRAS DE ARTE Comisiones 8-12</t>
  </si>
  <si>
    <t>Tareas de configuración de codificación asistida de ocupaciones para pruebas en DB_ENCABIH</t>
  </si>
  <si>
    <t>Proceso de implementación de sintaxis para la boleta 2 (GASTOS DIARIOS Y SEMANALES) secciones A, C y D para las comisiones 1 a la 12 y agregación de registros.</t>
  </si>
  <si>
    <t>En proceso de revisión del producto 11.1.1.2.1.2.3 Combo de comida rápida familiar de pizza para el avance de la limpieza de inconsistencia Sección C Comisiones 7-12</t>
  </si>
  <si>
    <t>Proceso de revisión y corrección del capítulo II, sección B (Primer empleo)</t>
  </si>
  <si>
    <t>En proceso de revisión del producto 11.1.1.2.2.3 Pizza para servirse en el lugar para el avance de la limpieza de inconsistencia Sección C Comisiones 7-12</t>
  </si>
  <si>
    <t>En proceso de revisión del producto 11.1.1.2.3.2.4 Tortillas con aderezo, vegetales o fideos (sin carne) para el avance de la limpieza de inconsistencia Sección C Comisiones 7-12</t>
  </si>
  <si>
    <t>En proceso de revisión parcial del producto 01.1.1.2.9.2 Harina para atoles (incluye Incaparina) para el avance de la limpieza de inconsistencia Sección B Comisiones 10-12</t>
  </si>
  <si>
    <t>En proceso de revisión del producto 11.1.1.2.1.1.3 Combo individual de pizza para el avance de la limpieza de inconsistencia Sección C Comisiones 7-12</t>
  </si>
  <si>
    <t>En proceso de revisión parcial del producto 01.1.1.1.2.1 Arroz corriente para el avance de la limpieza de inconsistencia Sección B Comisiones 10-12</t>
  </si>
  <si>
    <t>En proceso de revisión parcial del producto 01.1.2.5.5 Longanizas y chorizos (de todo tipo) para el avance de la limpieza de inconsistencia Sección B Comisiones 10-12</t>
  </si>
  <si>
    <t>En proceso de revisión parcial del producto 01.1.7.2.1.2 Chile jalapeño fresco para el avance de la limpieza de inconsistencia Sección B Comisiones 10-12</t>
  </si>
  <si>
    <t>Proceso de revision y corrección de inconsistencias la base de datos: Sección A (Grupo 10) Comisiones 8-12, actualización del Reporte de Análisis ENIGH (PowerBI)</t>
  </si>
  <si>
    <t>En proceso revisión del producto 09.2.2.1.12 CALZADO ESPECÍFICO PARA EL JUEGO y 09.2.2.1.2 PELOTAS PARA USO DEPORTIVO Comisiones 8-12</t>
  </si>
  <si>
    <t>En proceso revisión del producto 06.1.1.1.31 DESPARASITANTES Comisiones 8-12, reunión de avances, informe de avance diario, informe de avance semanal, revisión-supervisión sintaxis</t>
  </si>
  <si>
    <t>En proceso revisión del producto 09.4.6.2.3 CUOTA A GIMNASIO Comisiones 8-12</t>
  </si>
  <si>
    <t>En proceso revisión del producto 10.5.9.2 CURSO DE SOFTWARE O COMPUTACIÓN y 08.1.3.2.13 CALCULADORAS Comisiones 8-12</t>
  </si>
  <si>
    <t>En proceso revisión del producto 09.4.6.1.2 ENTRADAS A FERIAS y 09.4.6.3.1 ESTADIOS Comisiones 8-12</t>
  </si>
  <si>
    <t>En proceso revisión del producto 05.1.1.4.9 ESPEJOS DE PARED y 05.1.1.4.3 CUADROS DECORATIVOS Comisiones 8-12</t>
  </si>
  <si>
    <t>Creación de esquema DB_ENCOVI para la configuración de codificación automática para ENCOVI</t>
  </si>
  <si>
    <t>Proceso de implementación de sintaxis para la boleta 2 (GASTOS DIARIOS Y SEMANALES) secciones A, C y D para las comisiones 1 a la 12 y cargar bases de datos en formato csv.</t>
  </si>
  <si>
    <t>En proceso de revisión parcial de la base de la sección C para las comisiones 7 a 12</t>
  </si>
  <si>
    <t xml:space="preserve">Revisión de la base de hogares de las comisiones de la 1 a 12 carátula </t>
  </si>
  <si>
    <t>Proceso de implementación de sintaxis para la boleta 2 (GASTOS DIARIOS Y SEMANALES) secciones A, C y D.</t>
  </si>
  <si>
    <t>En proceso de revisión del producto 11.1.1.1.2.2.4 Almuerzo simple (bebida y ceviche o mariscos) excluye gaseosa para el avance de la limpieza de inconsistencia Sección C Comisiones 7-12</t>
  </si>
  <si>
    <t>En proceso de revisión parcial del producto 01.2.1.0.1.2 Jugos de frutas en polvo para el avance de la limpieza de inconsistencia Sección B Comisiones 10-12</t>
  </si>
  <si>
    <t>En proceso de revisión parcial del producto 01.1.7.1.5 Espinacas, frescas o refrigeradas para el avance de la limpieza de inconsistencia Sección B Comisiones 10-12</t>
  </si>
  <si>
    <t>En proceso de revisión del producto 01.1.1.3.9 Otros productos de panadería para el avance de la limpieza de inconsistencia Sección C Comisiones 7-12</t>
  </si>
  <si>
    <t>En proceso de revisión parcial del producto 01.1.9.9.1.2 Bases para sopas (Maggie, Malher, Knorr) para el avance de la limpieza de inconsistencia Sección B Comisiones 10-12</t>
  </si>
  <si>
    <t>En proceso de revisión parcial del código 98 para el avance de la limpieza de inconsistencia Sección B Comisiones 10-12</t>
  </si>
  <si>
    <t>En proceso de revisión parcial del producto 01.1.7.4.1.4 Remolacha para el avance de la limpieza de inconsistencia Sección B Comisiones 10-12</t>
  </si>
  <si>
    <t>Configuración de evento, período, variable participante y mnemónicos en DB_ENCOVI para codificación automática</t>
  </si>
  <si>
    <t>Proceso de revision y corrección de inconsistencias la base de datos: Sección A (Grupo 18)  Comisiones 8-12, actualización del Reporte de Análisis ENIGH (PowerBI)</t>
  </si>
  <si>
    <t>En proceso corrección de registros identificados en la revisión general Comisiones 8-12</t>
  </si>
  <si>
    <t>En proceso revisión del producto 06.1.1.1.31 DESPARASITANTES Comisiones 8-12, reunión de avances, informe de avance diario</t>
  </si>
  <si>
    <t>En proceso revisión del producto 09.4.6.2 ALQUILER DE CANCHAS DEPORTIVAS y 09.4.6.1.3 LECCIONES DE NATACIÓN, BAILE, MÚSICA Y DEPORTE Comisiones 8-12</t>
  </si>
  <si>
    <t>En proceso revisión del producto 05.3.1.2.1 LAVADORAS DE ROPA y 10.5.9.6 CURSO DE CAPACITACIÓN TÉCNICA (PANADERÍA, REPOSTERÍA, CORTE Y CONFECCIÓN, OTROS) Comisiones 8-12</t>
  </si>
  <si>
    <t>En proceso revisión del producto 09.6.1.1 ENTRADAS AL CINE y 09.6.1.3 ENTRADAS A ESPECTÁCULOS MUSICALES: CONCIERTOS, ÓPERAS, BALLETS, ETC. Comisiones 8-12</t>
  </si>
  <si>
    <t>En proceso revisión del producto 03.1.4.2.4 ARREGLO DE PRENDAS DE VESTIR y 05.1.1.3.4 LÁMPARAS Y EQUIPOS DE ILUMINACIÓN (LÁMPARAS DE NOCHE) Comisiones 8-12</t>
  </si>
  <si>
    <t>Revisión de la base de hogares de la comisiones 1 a 12 capítulo 1 secciones A, B y C</t>
  </si>
  <si>
    <t>En proceso de revisión del producto 11.1.1.2.1.1.5 Combo individual de comida mexicana para el avance de la limpieza de inconsistencia Sección C Comisiones 7-12</t>
  </si>
  <si>
    <t>En proceso de revisión parcial del producto 01.1.7.2.5.2 Güisquil para el avance de la limpieza de inconsistencia Sección B Comisiones 10-12</t>
  </si>
  <si>
    <t>En proceso de revisión parcial de la base de la sección B para las comisiones 10 a 12</t>
  </si>
  <si>
    <t>En proceso de revisión parcial del producto 01.1.7.6.1.9 Otros frijoles, secos (piloy, pinto, blanco, etc.) para el avance de la limpieza de inconsistencia Sección B Comisiones 10-12</t>
  </si>
  <si>
    <t>En proceso de revisión parcial del producto 01.1.9.3.4.4 Salsa de soja para el avance de la limpieza de inconsistencia Sección B Comisiones 10-12</t>
  </si>
  <si>
    <t>Proceso de revision y corrección de inconsistencias la base de datos: Sección G (14.1.1.1 - MAQUINARIA, CAMIÓN, EQUIPO, MUEBLES U OTROS PARA LAS ACTIVIDADES PRODUCTIVAS, DE LOS MIEMBROS DEL HOGAR?)  Comisiones 8-12, actualización del Reporte de Análisis ENIGH (PowerBI)</t>
  </si>
  <si>
    <t>En proceso revisión del producto 06.1.1.1.14 ANTIÁCIDOS Y ANTI FLATULENTOS?(MAALOX, PEPTOBISMOL, LECHE DE MAGNESIA, RANITIDINA, ETC.) Comisiones 8-12, informe de avance diario</t>
  </si>
  <si>
    <t>En proceso revisión del producto 09.4.6.2.6 CUOTA O MEMBRESÍA  A CLUB DEPORTIVO Comisiones 8-12</t>
  </si>
  <si>
    <t>En proceso revisión del producto 06.2.1.1.1.9 CONSULTA CON NATURISTA, 06.2.1.1.1.10 CONSULTA CON COMADRONA (PARTERA) y 07.3.2.2 TAXI Comisiones 8-12</t>
  </si>
  <si>
    <t>En proceso revisión del producto 05.3.3.0.1.2 REPARACIÓN DE APARATOS PARA COCINA Y CONSERVACION DE ALIMENTOS Comisiones 8-12</t>
  </si>
  <si>
    <t>Configuración de catálogos y tablas de resultados para codificación automática en DB_ENCOVI</t>
  </si>
  <si>
    <t xml:space="preserve">Proceso de implementación de sintaxis para la boleta 1 (VIVIENDA, EMPLEO E INGRESOS), cargar bases de atos en foramat csv para las comisiones 1 a la 12. </t>
  </si>
  <si>
    <t>Revisión de la base de hogares de las comisiones de la 1 a la  12 capítulo 1 sección D y E</t>
  </si>
  <si>
    <t>En proceso de revisión parcial del producto 01.1.1.3.3.1 Galletas saladas para el avance de la limpieza de inconsistencia Sección B Comisiones 10-12</t>
  </si>
  <si>
    <t>En proceso de revisión parcial del producto 01.1.5.1.8 Aceite vegetal mixtos para el avance de la limpieza de inconsistencia Sección B Comisiones 10-12</t>
  </si>
  <si>
    <t>En proceso de revisión parcial del producto 01.1.1.5.0.2 Espagueti para el avance de la limpieza de inconsistencia Sección B Comisiones 10-12</t>
  </si>
  <si>
    <t>En proceso de revisión parcial del producto 07.3.2.2.2.9 Otros tipos de transporte particular/privado para el avance de la limpieza de inconsistencia Sección B Comisiones 10-12</t>
  </si>
  <si>
    <t>En proceso de revisión parcial del producto 01.1.7.4.8 Verduras frescas o refrigeradas limpias y cortadas (excluye las ensaladas) para el avance de la limpieza de inconsistencia Sección B Comisiones 10-12</t>
  </si>
  <si>
    <t>Proceso de revision y corrección de inconsistencias la base de datos: Sección A,B,C,D Comisiones 8-12, Creacion de consolidadeos en formato CSPRO para las secciones A,D,E,F,G,H, A capitulo 2, Comisiones de 1-7, actualización del Reporte de Análisis ENIGH (PowerBI)</t>
  </si>
  <si>
    <t>En proceso revisión del producto 06.1.1.1.12 MEDICAMENTOS PARA LA DIABETES (INSULINA, DAONIL, METFORAL, ETC) y 06.1.1.2 PRODUCTOS NATURALES, HIERBAS, RAÍCES MEDICINALES Comisiones 8-12, informe de avance diario, reunión de avances</t>
  </si>
  <si>
    <t>En proceso revisión del producto 09.4.6.1 SERVICIOS RECREATIVOS Y DE OCIO (S) Comisiones 8-12</t>
  </si>
  <si>
    <t>En proceso revisión del producto 13.1.1.1.1 MÁQUINAS DE AFEITAR Y SUS REPUESTOS (ELÉCTRICO) y 06.2.1.1.1.13 CONSULTA CON  FISIOTERAPISTA Comisiones 8-12</t>
  </si>
  <si>
    <t>Conversión de archivos CSV de SDG a Excel. Tabla de frecuencia general de códigos en BD B3 para clasificador CCIF ENIGH</t>
  </si>
  <si>
    <t>Proceso de implementación de sintaxis para la boleta 1 (VIVIENDA, EMPLEO E INGRESOS), Proceso de implementación de sintaxis para la boleta 3 (GASTOS MENSUALES, TRIMESTRALES, SEMESTRALES Y ANUALES).</t>
  </si>
  <si>
    <t>Revisión de la base de personas de las comisiones de la 1 a la  12, pestaña</t>
  </si>
  <si>
    <t>En proceso revisión capitulo V, comisiones 8-12</t>
  </si>
  <si>
    <t>En proceso de revisión parcial del producto 01.1.9.9.1.7 Cal para uso en cocina para el avance de la limpieza de inconsistencia Sección B Comisiones 10-12</t>
  </si>
  <si>
    <t>En proceso de revisión parcial del producto 01.1.7.2.5.3 Güicoy para el avance de la limpieza de inconsistencia Sección B Comisiones 10-12</t>
  </si>
  <si>
    <t>Proceso de revision y corrección de inconsistencias en registros nuevos del grupo 18, 10, 95 de la base de datos: Sección A y D Comisiones 8-12, Creacion de consolidadeos en formato CSPRO para las secciones A,B,C y D, actualización del Reporte de Análisis ENIGH (PowerBI)</t>
  </si>
  <si>
    <t>En proceso revisión del producto 06.1.1.2 PRODUCTOS NATURALES, HIERBAS, RAÍCES MEDICINALES Comisiones 8-12, informe de avance diario</t>
  </si>
  <si>
    <t>Reunión en DCE para seguimiento a avances de ENCABIH. Pruebas de codificación automática de ocupación en DB_ENCOVI</t>
  </si>
  <si>
    <r>
      <rPr>
        <b/>
        <sz val="11"/>
        <color rgb="FF000000"/>
        <rFont val="Arial"/>
      </rPr>
      <t>1.</t>
    </r>
    <r>
      <rPr>
        <sz val="11"/>
        <color rgb="FF000000"/>
        <rFont val="Arial"/>
      </rPr>
      <t xml:space="preserve"> Proceso de implementación de sintaxis para la boleta 1 (VIVIENDA, EMPLEO E INGRESOS), </t>
    </r>
    <r>
      <rPr>
        <b/>
        <sz val="11"/>
        <color rgb="FF000000"/>
        <rFont val="Arial"/>
      </rPr>
      <t>2.</t>
    </r>
    <r>
      <rPr>
        <sz val="11"/>
        <color rgb="FF000000"/>
        <rFont val="Arial"/>
      </rPr>
      <t xml:space="preserve"> agregar registros para Boleta 2 (GASTOS DIARIOS Y SEMANALES), de la Sección A (HABITOS DE COMPRA DE ALIMENTOS).</t>
    </r>
  </si>
  <si>
    <t xml:space="preserve">Revisión de la base de personas de las comisiones de la 1 a la  12, educación </t>
  </si>
  <si>
    <t>En proceso de revisión parcial del producto 01.1.6.5.3 Melones frescos para uso en cocina para el avance de la limpieza de inconsistencia Sección B Comisiones 10-12</t>
  </si>
  <si>
    <t>Creacion de consolidadeos en formato CSPRO para las secciones A,B,C y D, Comision 8-12, revision de registros nuevos en el grupo 18, actualización del Reporte de Análisis ENIGH (PowerBI)</t>
  </si>
  <si>
    <t>En proceso revisión del producto 06.1.1.2 PRODUCTOS NATURALES, HIERBAS, RAÍCES MEDICINALES Comisiones 8-12, reunión de avances, informe de avance diario, informe de avance semanal, revisión-supervisión sintaxis</t>
  </si>
  <si>
    <t>Excel con tabla de distribución de frecuencia de productos de boleta ENIGH-3 comisión 1-7 y distribución de frecuencia de palabras por código para la división 06</t>
  </si>
  <si>
    <t>Proceso de implementación de sintaxis para la boleta 2 (GASTOS DIARIOS Y SEMANALES) secciones A, B y C para las comisiones 1 a la 12 y cargar bases de datos en formato csv.</t>
  </si>
  <si>
    <t>En proceso de revisión parcial de la base de la sección B para las comisiones 1 a 12</t>
  </si>
  <si>
    <t>Revisión de la base de personas de las comisiones de la 1 a la  12, capítulo 1, sección C</t>
  </si>
  <si>
    <t>Inicio de correspondencia grupo 3</t>
  </si>
  <si>
    <t>Creacion de consolidadeos en formato CSPRO para las secciones A,B,C y D, Comision 8-12, actualización del Reporte de Análisis ENIGH (PowerBI)</t>
  </si>
  <si>
    <t xml:space="preserve">Revision de correspondecia de codigo COICOP ENIGH a Codigos IPC </t>
  </si>
  <si>
    <t>Revisión de material para requerimiento OIT para la actualización de la base de datos ILOSTAT 2023</t>
  </si>
  <si>
    <r>
      <rPr>
        <b/>
        <sz val="11"/>
        <color rgb="FF000000"/>
        <rFont val="Arial"/>
      </rPr>
      <t>1.</t>
    </r>
    <r>
      <rPr>
        <sz val="11"/>
        <color rgb="FF000000"/>
        <rFont val="Arial"/>
      </rPr>
      <t xml:space="preserve"> Proceso de implementación de sintaxis para la boleta 1 (VIVIENDA, EMPLEO E INGRESOS), </t>
    </r>
    <r>
      <rPr>
        <b/>
        <sz val="11"/>
        <color rgb="FF000000"/>
        <rFont val="Arial"/>
      </rPr>
      <t>2.</t>
    </r>
    <r>
      <rPr>
        <sz val="11"/>
        <color rgb="FF000000"/>
        <rFont val="Arial"/>
      </rPr>
      <t xml:space="preserve"> cargar bases de datos en formato CSV de personas y hogares comisiones 1 a la 12.</t>
    </r>
  </si>
  <si>
    <t>Generar archivos de Excel por división para la evaluación de correspondencia ENIGH / COICOP IPC</t>
  </si>
  <si>
    <t>Revisión general base hogares comisiones 1-12, solicitud de información</t>
  </si>
  <si>
    <t>Correspondencia grupo 4 y 6</t>
  </si>
  <si>
    <t>En proceso de revisión de fechas para el cuadre de días sección B para las comisiones 7 a 12</t>
  </si>
  <si>
    <t>En proceso de revisión parcial de la base de la sección C para las comisiones 1 a 12</t>
  </si>
  <si>
    <t xml:space="preserve">Unificación de bases de datos: GastosMensualTrimestralSemestralAnual_B3_A-D_8-12 (secciones A, B, C y D) Comisión 8-12 </t>
  </si>
  <si>
    <t>Proceso de implementación de sintaxis para la boleta 3 (GASTOS MENSUALES, TRIMESTRALES, SEMESTRALES Y ANUALES), para comisiones 4 a la 7.</t>
  </si>
  <si>
    <t>Actualización de los archivos de Excel con divisiones de COICOP IPC de acuerdo al listado general de boleta ENIGH-3</t>
  </si>
  <si>
    <t>Revisión general base hogares comisiones 1-12 vivienda, completación de POA correspondiente a junio.</t>
  </si>
  <si>
    <t>Revisión de la base de personas de las comisiones de la 1 a la  12, capítulo 2, sección A</t>
  </si>
  <si>
    <t>Correspondencia grupo 4,6,9,10,11 y 14</t>
  </si>
  <si>
    <t>Proceso de recodificacion de codigos ENIGH - IPC (COICOP) para las divisiones correspondientes de la comision 8-12</t>
  </si>
  <si>
    <t>Estandarización de registros nuevos para la boleta 3 (GASTOS MENSUALES, TRIMESTRALES, SEMESTRALES Y ANUALES), para als comisiones 6 y 7.</t>
  </si>
  <si>
    <t>Gastos de los hogares en educación por nivel CINE según ENCOVI 2014</t>
  </si>
  <si>
    <t xml:space="preserve">Revisión general base hogares comisiones 1-12 equipamiento, viajes y transferencias. </t>
  </si>
  <si>
    <t>Revisión de la base de personas de las comisiones de la 1 a la  12, capítulo 2, sección A, participación en reuniones</t>
  </si>
  <si>
    <t>Correspondencia grupo 7</t>
  </si>
  <si>
    <t>Revisión de analisis de duplicados de la base de datos: GastosMensualTrimestralSemestralAnual_B3_A-D_8-12</t>
  </si>
  <si>
    <t>Proceso de implementación de sintaxis para la boleta 2 (GASTOS DIARIOS), para las comisiones 1 a la 12.</t>
  </si>
  <si>
    <t>Sintaxis de recodificación de rama de actividad económica de 2 dígitos a 21 grupos para la ENEI 2022</t>
  </si>
  <si>
    <t>Unión de la base de datos de hogares final.  Se avanzo en la eliminación de algunas variables y etiquetar algunas variables</t>
  </si>
  <si>
    <t>correspondencia grupo 8</t>
  </si>
  <si>
    <t>Revision de correspondecia de codigo COICOP ENIGH a Codigos IPC, participación en capacitación "Código de ëtica y Política de Prevención de la Corrupción"</t>
  </si>
  <si>
    <t>Revision de correspondecia de codigo COICOP ENIGH a Codigos IPC , participación en capacitación "Código de ëtica y Política de Prevención de la Corrupción"</t>
  </si>
  <si>
    <t>Revisión general base personas comisiones 1-12. Revisión propuesta grupo CEPAL.</t>
  </si>
  <si>
    <t>Revision de correspondecia de codigo COICOP ENIGH a Codigos IPC, actualización del Reporte de Análisis ENIGH (PowerBI)</t>
  </si>
  <si>
    <t xml:space="preserve">Revisión general base personas comisiones 1-12. </t>
  </si>
  <si>
    <t>Revision de inconsistencias general de boleta 3 para las secciones A, B, C y D (Comision 8-12)</t>
  </si>
  <si>
    <t>Participación en capacitación Encuesta Nacional de Condiciones de vida -ENCOVI- en la Camara de Comercio</t>
  </si>
  <si>
    <t>Participación en capacitación de la Encuesta Nacional sobre Condiciones de Bienestar en los Hogares -ENCABIH-.</t>
  </si>
  <si>
    <t>BASE</t>
  </si>
  <si>
    <t>ETIQUETAS</t>
  </si>
  <si>
    <t>VARIABLE BOLETA 1</t>
  </si>
  <si>
    <t>FRECUENCIA DE CAMBIOS</t>
  </si>
  <si>
    <t>% POR VARIABLE</t>
  </si>
  <si>
    <t>DENOMINADOR</t>
  </si>
  <si>
    <t>TOTAL DE CORRECCIONES</t>
  </si>
  <si>
    <t>% GENERAL</t>
  </si>
  <si>
    <t>PERSONAS</t>
  </si>
  <si>
    <t>ALIMENTOS PARA EL HOGAR</t>
  </si>
  <si>
    <t>B1P00C06A</t>
  </si>
  <si>
    <t>VARIABLE</t>
  </si>
  <si>
    <t>Etiqueta</t>
  </si>
  <si>
    <t>EQUIPOS O MATERIALES</t>
  </si>
  <si>
    <t>B1P00C05</t>
  </si>
  <si>
    <t>SECC B</t>
  </si>
  <si>
    <t>B2P01B14A</t>
  </si>
  <si>
    <t>LUGAR DE COMPRA</t>
  </si>
  <si>
    <t>GRADO MAS ALTO APROBADO</t>
  </si>
  <si>
    <t>B1P00B07B</t>
  </si>
  <si>
    <t>B2P01B07</t>
  </si>
  <si>
    <t>CODIGO</t>
  </si>
  <si>
    <t>QUE RECIBIO</t>
  </si>
  <si>
    <t>B1P00C06B</t>
  </si>
  <si>
    <t>SECC A</t>
  </si>
  <si>
    <t>B2P01A04</t>
  </si>
  <si>
    <t>SERVICIOS DE CIUDAD</t>
  </si>
  <si>
    <t>B1P00C01</t>
  </si>
  <si>
    <t>B2P01B11B</t>
  </si>
  <si>
    <t>CODIGO EQUIVALENCIA POR UNIDAD DE MEDIDA</t>
  </si>
  <si>
    <t>NIVEL MAS ALTO APROBADO</t>
  </si>
  <si>
    <t>B1P00B07A</t>
  </si>
  <si>
    <t>B2P01B11A</t>
  </si>
  <si>
    <t>EQUIVALENCIA POR UNIDAD DE MEDIDA</t>
  </si>
  <si>
    <t>HOGARES</t>
  </si>
  <si>
    <t>B1P01E07F</t>
  </si>
  <si>
    <t>B2P01B10B</t>
  </si>
  <si>
    <t>CODIGO UNIDAD MEDIDA O PRESENTACION</t>
  </si>
  <si>
    <t>¿CUANTOS HOGARES HAY EN LA VIVIENDA?</t>
  </si>
  <si>
    <t>B1PPB02</t>
  </si>
  <si>
    <t>B2P01B09</t>
  </si>
  <si>
    <t>CANTIDAD</t>
  </si>
  <si>
    <t>ESTE ES EL HOGAR No</t>
  </si>
  <si>
    <t>B1PPB03</t>
  </si>
  <si>
    <t>B2P01B12</t>
  </si>
  <si>
    <t>GASTO EN QUETZALES Y CENTAVOS</t>
  </si>
  <si>
    <t>CODIGO OCUPACION U OFICIO</t>
  </si>
  <si>
    <t>B1P02C02B</t>
  </si>
  <si>
    <t>B2P01B13A</t>
  </si>
  <si>
    <t>FORMAS DE PAGO</t>
  </si>
  <si>
    <t>CATEGORIA OCUPACIONAL</t>
  </si>
  <si>
    <t>B1P02B07</t>
  </si>
  <si>
    <t>B2P01A03</t>
  </si>
  <si>
    <t>FRECUENCIA DE COMPRA</t>
  </si>
  <si>
    <t>CUANTAS PERSONAS PARTICIPARON</t>
  </si>
  <si>
    <t>B1P01E06</t>
  </si>
  <si>
    <t>B2P01B10A</t>
  </si>
  <si>
    <t>UNIDAD MEDIDA O PRESENTACION</t>
  </si>
  <si>
    <t>GRADO PRESENTE CICLO</t>
  </si>
  <si>
    <t>B1P00B06B</t>
  </si>
  <si>
    <t>B2P01A02</t>
  </si>
  <si>
    <t>DESCRIPCION PRODUCTO</t>
  </si>
  <si>
    <t>SERVICIOS DE CUIDADO COD</t>
  </si>
  <si>
    <t>B1P00C04A</t>
  </si>
  <si>
    <t>DESCRIPCION_DIA_B</t>
  </si>
  <si>
    <t>DESCRIPCION DIA</t>
  </si>
  <si>
    <t>CODIGO OCUPACION</t>
  </si>
  <si>
    <t>B1P02B02B</t>
  </si>
  <si>
    <t>B2P01B08</t>
  </si>
  <si>
    <t>NOMBRE DEL ARTICULO</t>
  </si>
  <si>
    <t>QUETZALES VINCULADO AL IGSS</t>
  </si>
  <si>
    <t>B1P02B21B</t>
  </si>
  <si>
    <t>B2P01B13Z</t>
  </si>
  <si>
    <t>ESPECIFIQUE</t>
  </si>
  <si>
    <t>COMUNIDAD LINGUISTICA</t>
  </si>
  <si>
    <t>B1P00A07</t>
  </si>
  <si>
    <t>B2P01B16</t>
  </si>
  <si>
    <t>TUVO ALGUNA ACTIVIDAD DE FESTEJO</t>
  </si>
  <si>
    <t>SE INSCRIBIO EL PRESENTE CICLO</t>
  </si>
  <si>
    <t>B1P00B04</t>
  </si>
  <si>
    <t>B2P01B06</t>
  </si>
  <si>
    <t>AÑO</t>
  </si>
  <si>
    <t>NIVEL PRESENTE CICLO</t>
  </si>
  <si>
    <t>B1P00B06A</t>
  </si>
  <si>
    <t>AREA1</t>
  </si>
  <si>
    <t>AREA</t>
  </si>
  <si>
    <t>HORAS TRABAJADAS</t>
  </si>
  <si>
    <t>B1P02B28</t>
  </si>
  <si>
    <t>B2P01B01</t>
  </si>
  <si>
    <t>CODIGO DEL DIA</t>
  </si>
  <si>
    <t>IDIOMA MATERNO</t>
  </si>
  <si>
    <t>B1P00A08</t>
  </si>
  <si>
    <t>TOTAL</t>
  </si>
  <si>
    <t>DESEOS DE TRABAJAR</t>
  </si>
  <si>
    <t>B1P02A10</t>
  </si>
  <si>
    <t>SABE LEER Y ESCRIBIR</t>
  </si>
  <si>
    <t>B1P00B03</t>
  </si>
  <si>
    <t>TRABAJOS</t>
  </si>
  <si>
    <t>B1P02B01</t>
  </si>
  <si>
    <t>TRABAJO NUMEROS DE EMPLEADOS</t>
  </si>
  <si>
    <t>B1P02B26A</t>
  </si>
  <si>
    <t>ACTIVIDAD PRINCIPAL SEMANA PASADA</t>
  </si>
  <si>
    <t>B1P02A02A</t>
  </si>
  <si>
    <t>TIEMPO LABORANDO MESES</t>
  </si>
  <si>
    <t>B1P02B06B</t>
  </si>
  <si>
    <t>RESULTADO DE LA ENTREVISTA</t>
  </si>
  <si>
    <t>B1P00A12A</t>
  </si>
  <si>
    <t>B1P02C25B</t>
  </si>
  <si>
    <t>NUMEROS EMPLEADOS</t>
  </si>
  <si>
    <t>B1P02C25</t>
  </si>
  <si>
    <t>B1P02A02Z</t>
  </si>
  <si>
    <t>CONTABILIDAD</t>
  </si>
  <si>
    <t>B1P02B29</t>
  </si>
  <si>
    <t>CELULAR</t>
  </si>
  <si>
    <t>B1P00A11</t>
  </si>
  <si>
    <t>CAMBIAR DE TRABAJO</t>
  </si>
  <si>
    <t>B1P02D06</t>
  </si>
  <si>
    <t>B1P02C27</t>
  </si>
  <si>
    <t>INSCRIPCION</t>
  </si>
  <si>
    <t>B1P00B01</t>
  </si>
  <si>
    <t>¿CUANTO TENDRIA QUE PAGAR DE ALQUILER?</t>
  </si>
  <si>
    <t>B1P01B02</t>
  </si>
  <si>
    <t>RAZON POR QUE NO HIZO TRAMITES</t>
  </si>
  <si>
    <t>B1P02A09</t>
  </si>
  <si>
    <t>TIPO DE VIVIENDA</t>
  </si>
  <si>
    <t>B1P01A01A</t>
  </si>
  <si>
    <t>ESTABLECIMIENTO</t>
  </si>
  <si>
    <t>B1P00B05</t>
  </si>
  <si>
    <t>DISPONIBILIDAD PARA TRABAJAR</t>
  </si>
  <si>
    <t>B1P02D02B</t>
  </si>
  <si>
    <t>SUELDO O SALARIO MENSUAL</t>
  </si>
  <si>
    <t>B1P02B08</t>
  </si>
  <si>
    <t>REALIZO VIAJE CON FINES TURISTICO O DE NEGOCIO</t>
  </si>
  <si>
    <t>B1P01E010</t>
  </si>
  <si>
    <t>INFORMANTE</t>
  </si>
  <si>
    <t>B1P02A01</t>
  </si>
  <si>
    <t>RECIBIERON UN PAGO POR EL VIAJE</t>
  </si>
  <si>
    <t>B1P01E03</t>
  </si>
  <si>
    <t>TIEMPO LABORANDO AÑOS</t>
  </si>
  <si>
    <t>B1P02B06A</t>
  </si>
  <si>
    <t>PERSONAS EN LA EMPRESA</t>
  </si>
  <si>
    <t>B1P02B27</t>
  </si>
  <si>
    <t>CUANTOS VIAJES REALIZARON</t>
  </si>
  <si>
    <t>B1P01E04A</t>
  </si>
  <si>
    <t>CADA CUANTO REALIZA EL VIAJE</t>
  </si>
  <si>
    <t>B1P01E02</t>
  </si>
  <si>
    <t>ESTADO CONYUGAL</t>
  </si>
  <si>
    <t>B1P00A10</t>
  </si>
  <si>
    <t>TRABAJO POR SUELDO</t>
  </si>
  <si>
    <t>B1P02A03</t>
  </si>
  <si>
    <t>QUETZALES BONO 14</t>
  </si>
  <si>
    <t>B1P02B16B</t>
  </si>
  <si>
    <t>AYUDO AL NEGOCIO FAMILIAR</t>
  </si>
  <si>
    <t>B1P02A05</t>
  </si>
  <si>
    <t>B1PPD04</t>
  </si>
  <si>
    <t>B1P02C01</t>
  </si>
  <si>
    <t>CULTIVO LA TIERRA</t>
  </si>
  <si>
    <t>B1P02A05A</t>
  </si>
  <si>
    <t>CPP</t>
  </si>
  <si>
    <t>PLANTEL</t>
  </si>
  <si>
    <t>B1P00B02</t>
  </si>
  <si>
    <t>VENDIO PRODUCTOS O SERVICIOS</t>
  </si>
  <si>
    <t>B1P02A04</t>
  </si>
  <si>
    <t>HAN VIAJADO FUERA DEL DEPARTAMENTO O MUNICIPIO DONDE VIVEN</t>
  </si>
  <si>
    <t>B1P01E01</t>
  </si>
  <si>
    <t>B1P01E07D</t>
  </si>
  <si>
    <t>PRESTAMOS BANCARIOS</t>
  </si>
  <si>
    <t>B1P03D06A</t>
  </si>
  <si>
    <t>CODIGO DE PUEBLO INDIGENA</t>
  </si>
  <si>
    <t>B1P00A06</t>
  </si>
  <si>
    <t>PERSONAS COMPLETAS</t>
  </si>
  <si>
    <t>B1PPD04A</t>
  </si>
  <si>
    <t>ENTREVISTADAS</t>
  </si>
  <si>
    <t>B1PPD04B</t>
  </si>
  <si>
    <t>INTERESES INST. FINANCIERA</t>
  </si>
  <si>
    <t>B1P03A08A</t>
  </si>
  <si>
    <t>RECIBIO DINERO 6 MESES</t>
  </si>
  <si>
    <t>B1P03C01A</t>
  </si>
  <si>
    <t>AUSENTES DEL TRABAJO</t>
  </si>
  <si>
    <t>B1P02A06</t>
  </si>
  <si>
    <t>B1P02C28</t>
  </si>
  <si>
    <t>ALQUILER VIVIENDAS</t>
  </si>
  <si>
    <t>B1P03A01A</t>
  </si>
  <si>
    <t>INTERESES A TERCEROS</t>
  </si>
  <si>
    <t>B1P03A07A</t>
  </si>
  <si>
    <t>TAXI PARTICULAR</t>
  </si>
  <si>
    <t>B1P01E09B</t>
  </si>
  <si>
    <t>APLICACIONES</t>
  </si>
  <si>
    <t>B1P01E09C</t>
  </si>
  <si>
    <t>MTOCICLETA</t>
  </si>
  <si>
    <t>B1P01E09D</t>
  </si>
  <si>
    <t>TUC TUC</t>
  </si>
  <si>
    <t>B1P01E09E</t>
  </si>
  <si>
    <t>AVION</t>
  </si>
  <si>
    <t>B1P01E09G</t>
  </si>
  <si>
    <t>B1P02C26</t>
  </si>
  <si>
    <t>ALQUILER TERRENOS</t>
  </si>
  <si>
    <t>B1P03A02A</t>
  </si>
  <si>
    <t>LANCHA</t>
  </si>
  <si>
    <t>B1P01E09H</t>
  </si>
  <si>
    <t>A PIE</t>
  </si>
  <si>
    <t>B1P01E09I</t>
  </si>
  <si>
    <t>NO ENTREVISTADAS</t>
  </si>
  <si>
    <t>B1PPD04C</t>
  </si>
  <si>
    <t>CODIGO ACTIVIDAD</t>
  </si>
  <si>
    <t>B1P02B03B</t>
  </si>
  <si>
    <t>HORARIO DE TRABAJO</t>
  </si>
  <si>
    <t>B1P02B05</t>
  </si>
  <si>
    <t>OTROS ALQUILER</t>
  </si>
  <si>
    <t>B1P03A06A</t>
  </si>
  <si>
    <t>RENTAS</t>
  </si>
  <si>
    <t>B1P03A09A</t>
  </si>
  <si>
    <t>OTRO</t>
  </si>
  <si>
    <t>B1P01E09J</t>
  </si>
  <si>
    <t>ALQUILER MAQUINARIA</t>
  </si>
  <si>
    <t>B1P03A05A</t>
  </si>
  <si>
    <t>PRESTAMOS PARA VIVIENDA</t>
  </si>
  <si>
    <t>B1P03D05A</t>
  </si>
  <si>
    <t>HERENCIAS</t>
  </si>
  <si>
    <t>B1P03D10A</t>
  </si>
  <si>
    <t>VENTA DE MOBILIARIO</t>
  </si>
  <si>
    <t>B1P03D13A</t>
  </si>
  <si>
    <t>COMO ELIMINA LA BASURA</t>
  </si>
  <si>
    <t>B1P01C09</t>
  </si>
  <si>
    <t>DENTRO DE GUATEMALA</t>
  </si>
  <si>
    <t>B1P01E04B</t>
  </si>
  <si>
    <t>TRANSPORTE PUBLICO</t>
  </si>
  <si>
    <t>B1P01E09F</t>
  </si>
  <si>
    <t>BUSQUEDA DE TRABAJO</t>
  </si>
  <si>
    <t>B1P02A08</t>
  </si>
  <si>
    <t>QUETZALES AGUINALDO</t>
  </si>
  <si>
    <t>B1P02B17B</t>
  </si>
  <si>
    <t>MESES TIEMPO LABORANDO</t>
  </si>
  <si>
    <t>B1P02C05B</t>
  </si>
  <si>
    <t>TRABAJO FINANZAS</t>
  </si>
  <si>
    <t>B1P02B23A</t>
  </si>
  <si>
    <t>ALQUILER VEHICULOS</t>
  </si>
  <si>
    <t>B1P03A03A</t>
  </si>
  <si>
    <t>AYUDAS DINERO</t>
  </si>
  <si>
    <t>B1P03B01A</t>
  </si>
  <si>
    <t>RECUPERACION DE PRESTAMOS</t>
  </si>
  <si>
    <t>B1P03D04A</t>
  </si>
  <si>
    <t>PRESTAMOS NO BANCARIOS</t>
  </si>
  <si>
    <t>B1P03D07A</t>
  </si>
  <si>
    <t>INDEMNIZACIONES</t>
  </si>
  <si>
    <t>B1P03D08A</t>
  </si>
  <si>
    <t>VENTA DE VEHICULOS</t>
  </si>
  <si>
    <t>B1P03D12A</t>
  </si>
  <si>
    <t>B1P01C09Z</t>
  </si>
  <si>
    <t>VEHICULO PARTICULAR</t>
  </si>
  <si>
    <t>B1P01E09A</t>
  </si>
  <si>
    <t>ALQUILER DE YACIMIENTOS</t>
  </si>
  <si>
    <t>B1P03A04A</t>
  </si>
  <si>
    <t>SEGUROS POR ACCIDENTE</t>
  </si>
  <si>
    <t>B1P03B07A</t>
  </si>
  <si>
    <t>MES 3 CODIGO</t>
  </si>
  <si>
    <t>B1P03C04A</t>
  </si>
  <si>
    <t>MES 4 CODIGO</t>
  </si>
  <si>
    <t>B1P03C05A</t>
  </si>
  <si>
    <t>PENSION ALIMENTICIA</t>
  </si>
  <si>
    <t>B1P03D02A</t>
  </si>
  <si>
    <t>VENTA DE ACCIONES</t>
  </si>
  <si>
    <t>B1P03D14A</t>
  </si>
  <si>
    <t>DIAS NO TUVO ELECTRICIDAD</t>
  </si>
  <si>
    <t>B1P01A08</t>
  </si>
  <si>
    <t>HA TRABAJADO</t>
  </si>
  <si>
    <t>B1P02A12</t>
  </si>
  <si>
    <t>SEGURO</t>
  </si>
  <si>
    <t>B1P03B04A</t>
  </si>
  <si>
    <t>MES 6 CODIGO</t>
  </si>
  <si>
    <t>B1P03C07A</t>
  </si>
  <si>
    <t>PENSION DE JUBILACION</t>
  </si>
  <si>
    <t>B1P03D01A</t>
  </si>
  <si>
    <t>REGALOS O AYUDAS</t>
  </si>
  <si>
    <t>B1P03D03A</t>
  </si>
  <si>
    <t>PREMIOS</t>
  </si>
  <si>
    <t>B1P03D09A</t>
  </si>
  <si>
    <t>VENTA BIENES INMUEBLES</t>
  </si>
  <si>
    <t>B1P03D11A</t>
  </si>
  <si>
    <t>QUETZALES MONTEPIO</t>
  </si>
  <si>
    <t>B1P02B22B</t>
  </si>
  <si>
    <t>PENSION ALIMENTARIA</t>
  </si>
  <si>
    <t>B1P03B02A</t>
  </si>
  <si>
    <t>JUBILACIONES</t>
  </si>
  <si>
    <t>B1P03B03A</t>
  </si>
  <si>
    <t>PENSIONES</t>
  </si>
  <si>
    <t>B1P03B05A</t>
  </si>
  <si>
    <t>BECAS DE ESTUDIO</t>
  </si>
  <si>
    <t>B1P03B06A</t>
  </si>
  <si>
    <t>B1P01E07B</t>
  </si>
  <si>
    <t>B1P02C06</t>
  </si>
  <si>
    <t>B1P01D02</t>
  </si>
  <si>
    <t>#¡DIV/0!</t>
  </si>
  <si>
    <t> </t>
  </si>
  <si>
    <t>DSICAPACIDAD</t>
  </si>
  <si>
    <t>B1P00A09A</t>
  </si>
  <si>
    <t>DISCAPACIDAD</t>
  </si>
  <si>
    <t>B1P00A09B</t>
  </si>
  <si>
    <t>SEGUROS DE VEHICULO</t>
  </si>
  <si>
    <t>B1P03B08A</t>
  </si>
  <si>
    <t>REINTEGROS</t>
  </si>
  <si>
    <t>B1P03B09A</t>
  </si>
  <si>
    <t>AYUDAS A INST. PUBLICAS</t>
  </si>
  <si>
    <t>B1P03B10A</t>
  </si>
  <si>
    <t>DINERO POR TRABAJO</t>
  </si>
  <si>
    <t>B1P03E01A</t>
  </si>
  <si>
    <t>DINERO POR VENTAS</t>
  </si>
  <si>
    <t>B1P03E02A</t>
  </si>
  <si>
    <t>B1P02B26B</t>
  </si>
  <si>
    <t>TRABAJO HORAS EXTRAS</t>
  </si>
  <si>
    <t>B1P02B09A</t>
  </si>
  <si>
    <t>TRABAJO IGSS</t>
  </si>
  <si>
    <t>B1P02B21A</t>
  </si>
  <si>
    <t>MES 2 CODIGO</t>
  </si>
  <si>
    <t>B1P03C03A</t>
  </si>
  <si>
    <t>EDAD</t>
  </si>
  <si>
    <t>B1P00A03</t>
  </si>
  <si>
    <t>PARENTESCO</t>
  </si>
  <si>
    <t>B1P00A05</t>
  </si>
  <si>
    <t>DESEOS DE TRABAJAR MAS</t>
  </si>
  <si>
    <t>B1P02D01</t>
  </si>
  <si>
    <t>TRABAJO ADICIONAL</t>
  </si>
  <si>
    <t>B1P02D05</t>
  </si>
  <si>
    <t>TRABAJO MNTEPIO</t>
  </si>
  <si>
    <t>B1P02B22A</t>
  </si>
  <si>
    <t>MES 5 CODIGO</t>
  </si>
  <si>
    <t>B1P03C06A</t>
  </si>
  <si>
    <t>MOTIVO DEL VIAJE</t>
  </si>
  <si>
    <t>B1P01E08A</t>
  </si>
  <si>
    <t>B1P01D03</t>
  </si>
  <si>
    <t>VIVEN GRUPOS QUE COCINAN X SEPARADO</t>
  </si>
  <si>
    <t>B1PPB01</t>
  </si>
  <si>
    <t>¿CUANTAS PERSONAS RESIDEN HABITUALMENTE?</t>
  </si>
  <si>
    <t>B1PPB04</t>
  </si>
  <si>
    <t>MUNICIPIO</t>
  </si>
  <si>
    <t>B1P01E07C</t>
  </si>
  <si>
    <t>AÑOS TIEMPO LABORANDO</t>
  </si>
  <si>
    <t>B1P02C05A</t>
  </si>
  <si>
    <t>TIEMPO ADICIONAL</t>
  </si>
  <si>
    <t>B1P02D04</t>
  </si>
  <si>
    <t>MATERIAL DEL PISO</t>
  </si>
  <si>
    <t>B1P01A04A</t>
  </si>
  <si>
    <t>OTRO CUAL</t>
  </si>
  <si>
    <t>B1P00A12B</t>
  </si>
  <si>
    <t>NOMBRE DE LA EMPRESA</t>
  </si>
  <si>
    <t>B1P02B04</t>
  </si>
  <si>
    <t>TRABAJO ENSEÑANZA</t>
  </si>
  <si>
    <t>B1P02B14A</t>
  </si>
  <si>
    <t>DEPARTAMENTO</t>
  </si>
  <si>
    <t>B1P01E07A</t>
  </si>
  <si>
    <t>PRODUCCION AGROPECUARIA</t>
  </si>
  <si>
    <t>B1P02A05B</t>
  </si>
  <si>
    <t>BOLETA</t>
  </si>
  <si>
    <t>DUMIERON FUERA DE SU LUGAR DE RESIDENCIA</t>
  </si>
  <si>
    <t>B1P01E05A</t>
  </si>
  <si>
    <t>PRESTAMOS BANCARIOS TIPO</t>
  </si>
  <si>
    <t>B1P03D06B</t>
  </si>
  <si>
    <t>HORAS ADICIONALES</t>
  </si>
  <si>
    <t>B1P02D03</t>
  </si>
  <si>
    <t>¿DE CUANTOS CUARTOS DISPONE?</t>
  </si>
  <si>
    <t>B1P01C01</t>
  </si>
  <si>
    <t>ACTIVIDAD ECONOMICA DE LA EMPRESA</t>
  </si>
  <si>
    <t>B1P02B03A</t>
  </si>
  <si>
    <t>TRABAJO ALIMENTOS Y VIVERES</t>
  </si>
  <si>
    <t>B1P02B11A</t>
  </si>
  <si>
    <t>TRABAJO OTROS INGRESOS</t>
  </si>
  <si>
    <t>B1P02B20A</t>
  </si>
  <si>
    <t>MES 1 CODIGO</t>
  </si>
  <si>
    <t>B1P03C02A</t>
  </si>
  <si>
    <t>INSTITUCION</t>
  </si>
  <si>
    <t>B1P00C02</t>
  </si>
  <si>
    <t>CODIGO PAIS</t>
  </si>
  <si>
    <t>B1P01E014A</t>
  </si>
  <si>
    <t>LUGAR POBLADO O TURISTICO</t>
  </si>
  <si>
    <t>B1P01E07E</t>
  </si>
  <si>
    <t>B1P01E08B</t>
  </si>
  <si>
    <t>CPP (Personas agregadas)</t>
  </si>
  <si>
    <t>AYUDAS DINERO QUETZALES</t>
  </si>
  <si>
    <t>B1P03B01B</t>
  </si>
  <si>
    <t>B1P03C01B</t>
  </si>
  <si>
    <t>MES 2 QUETZALES</t>
  </si>
  <si>
    <t>B1P03C03B</t>
  </si>
  <si>
    <t>MES 3 QUETZALES</t>
  </si>
  <si>
    <t>B1P03C04B</t>
  </si>
  <si>
    <t>OCUPACION U OFICIO</t>
  </si>
  <si>
    <t>B1P02B02A</t>
  </si>
  <si>
    <t>TRABAJO COMISIONES</t>
  </si>
  <si>
    <t>B1P02B10A</t>
  </si>
  <si>
    <t>TRABAJO VIVIENDA</t>
  </si>
  <si>
    <t>B1P02B12A</t>
  </si>
  <si>
    <t>TRABAJO TRANSPORTE</t>
  </si>
  <si>
    <t>B1P02B13A</t>
  </si>
  <si>
    <t>TRABAJO AGUINALDO</t>
  </si>
  <si>
    <t>B1P02B17A</t>
  </si>
  <si>
    <t>TRABAJO QUINCEAVO SUELDO</t>
  </si>
  <si>
    <t>B1P02B19A</t>
  </si>
  <si>
    <t>INTERESES INST. FINANCIERA QUETZALES</t>
  </si>
  <si>
    <t>B1P03A08B</t>
  </si>
  <si>
    <t>MES 4 QUETZALES</t>
  </si>
  <si>
    <t>B1P03C05B</t>
  </si>
  <si>
    <t>MES 6 QUETZALES</t>
  </si>
  <si>
    <t>B1P03C07B</t>
  </si>
  <si>
    <t>B1P00A09C</t>
  </si>
  <si>
    <t>B1P00A09D</t>
  </si>
  <si>
    <t>B1P00A09E</t>
  </si>
  <si>
    <t>B1P00A09F</t>
  </si>
  <si>
    <t>B1P01A04Z</t>
  </si>
  <si>
    <t>TRABAJO VACACIONES</t>
  </si>
  <si>
    <t>B1P02B15A</t>
  </si>
  <si>
    <t>TRABAJO BONO 14</t>
  </si>
  <si>
    <t>B1P02B16A</t>
  </si>
  <si>
    <t>TELEFONO FIJO</t>
  </si>
  <si>
    <t>B1P01C07A</t>
  </si>
  <si>
    <t>MOTIVOS PRINCIPAL DEL VIAJE</t>
  </si>
  <si>
    <t>B1P01E013A</t>
  </si>
  <si>
    <t>B1P01E09Z</t>
  </si>
  <si>
    <t>B1P01D04</t>
  </si>
  <si>
    <t>MES 1 QUETZALES</t>
  </si>
  <si>
    <t>B1P03C02B</t>
  </si>
  <si>
    <t>MES 5 QUETZALES</t>
  </si>
  <si>
    <t>B1P03C06B</t>
  </si>
  <si>
    <t>PENSION DE JUBILACION QUETZALES</t>
  </si>
  <si>
    <t>B1P03D01B</t>
  </si>
  <si>
    <t>PRESTAMOS PARA VIVIENDA QUETZALES</t>
  </si>
  <si>
    <t>B1P03D05B</t>
  </si>
  <si>
    <t>TRABAJO BONO VACACIONAL</t>
  </si>
  <si>
    <t>B1P02B18A</t>
  </si>
  <si>
    <t>¿QUE TIPO DE SERVICIO SANITARIO</t>
  </si>
  <si>
    <t>B1P01C08</t>
  </si>
  <si>
    <t>DISPONIBILIDAD</t>
  </si>
  <si>
    <t>B1P02A11</t>
  </si>
  <si>
    <t>UTILIZAN EN ESTE HOGAR ENERGIA ELECTRICA</t>
  </si>
  <si>
    <t>B1P01C06</t>
  </si>
  <si>
    <t>OTROS ALQUILER QUETZALES</t>
  </si>
  <si>
    <t>B1P03A06B</t>
  </si>
  <si>
    <t>CODIGO DISPONIBILIDAD PARA TRABAJAR</t>
  </si>
  <si>
    <t>B1P02D02A</t>
  </si>
  <si>
    <t>VIVIENDA CONECTADA A RED DIST. DE AGUA</t>
  </si>
  <si>
    <t>B1P01A05A</t>
  </si>
  <si>
    <t>B1P01E013Z</t>
  </si>
  <si>
    <t>RENTAS QUETZALES</t>
  </si>
  <si>
    <t>B1P03A09B</t>
  </si>
  <si>
    <t>ALQUILER TERRENOS QUETZALES</t>
  </si>
  <si>
    <t>B1P03A02B</t>
  </si>
  <si>
    <t>INTERESES A TERCEROS QUETZALES</t>
  </si>
  <si>
    <t>B1P03A07B</t>
  </si>
  <si>
    <t>SEGUROS POR ACCIDENTE QUETZALES</t>
  </si>
  <si>
    <t>B1P03B07B</t>
  </si>
  <si>
    <t>SEGUROS DE VEHICULO QUETZALES</t>
  </si>
  <si>
    <t>B1P03B08B</t>
  </si>
  <si>
    <t>PENSION ALIMENTICIA QUETZALES</t>
  </si>
  <si>
    <t>B1P03D02B</t>
  </si>
  <si>
    <t>PRESTAMOS BANCARIOS QUETZALES</t>
  </si>
  <si>
    <t>B1P03D06C</t>
  </si>
  <si>
    <t>VENTA BIENES INMUEBELS QUETZALES</t>
  </si>
  <si>
    <t>B1P03D11B</t>
  </si>
  <si>
    <t>DEL TOTAL DE CUARTOS ¿CUANTOS UTILIZA COMO DORMITORIOS?</t>
  </si>
  <si>
    <t>B1P01C02</t>
  </si>
  <si>
    <t>CUANTOS VIAJES REALIZO ULTIMOS 3 MESES</t>
  </si>
  <si>
    <t>B1P01E011</t>
  </si>
  <si>
    <t>DURMIO FUERA DE SU LUGAR DE RESIDENCIA HABITUAL</t>
  </si>
  <si>
    <t>B1P01E012A</t>
  </si>
  <si>
    <t>CUANTAS NOCHES</t>
  </si>
  <si>
    <t>B1P01E012B</t>
  </si>
  <si>
    <t>PAISES VISITARON FUERA DE GUATE</t>
  </si>
  <si>
    <t>B1P01E014</t>
  </si>
  <si>
    <t>B1P01E05B</t>
  </si>
  <si>
    <t>QUETZALES VIVIENDA</t>
  </si>
  <si>
    <t>B1P02B12B</t>
  </si>
  <si>
    <t>QUETZALES ENSEÑANZA</t>
  </si>
  <si>
    <t>B1P02B14B</t>
  </si>
  <si>
    <t>SEGURO QUETZALES</t>
  </si>
  <si>
    <t>B1P03B04B</t>
  </si>
  <si>
    <t>VENTA DE MOBILIARIO QUETZALES</t>
  </si>
  <si>
    <t>B1P03D13B</t>
  </si>
  <si>
    <t>SEXO</t>
  </si>
  <si>
    <t>B1P00A02</t>
  </si>
  <si>
    <t>TELEVISIÓN POR CABLE</t>
  </si>
  <si>
    <t>B1P01C07C</t>
  </si>
  <si>
    <t>RAZON DE NO TRABAJAR</t>
  </si>
  <si>
    <t>B1P02A07</t>
  </si>
  <si>
    <t>QUETZALES ALIMIENTOS Y VIVERES</t>
  </si>
  <si>
    <t>B1P02B11B</t>
  </si>
  <si>
    <t>PENSION ALIMENTARIA QUETZALES</t>
  </si>
  <si>
    <t>B1P03B02B</t>
  </si>
  <si>
    <t>BECAS DE ESTUDIO QUETZALES</t>
  </si>
  <si>
    <t>B1P03B06B</t>
  </si>
  <si>
    <t>PREMIOS QUETZALES</t>
  </si>
  <si>
    <t>B1P03D09B</t>
  </si>
  <si>
    <t>VENTA DE ACCIONES QUETZALES</t>
  </si>
  <si>
    <t>B1P03D14B</t>
  </si>
  <si>
    <t>MAGA</t>
  </si>
  <si>
    <t>B1P00C08</t>
  </si>
  <si>
    <t>ENERGIA ELECTRICA</t>
  </si>
  <si>
    <t>B1P01A05C</t>
  </si>
  <si>
    <t>¿CUANTO PAGAN MENSUALMENTE  DE ALQUILER?</t>
  </si>
  <si>
    <t>B1P01B03</t>
  </si>
  <si>
    <t>¿DE DONDE OBTIENE PRINCIPALMENTE  EL AGUA PARA CONSUMO DEL HOGAR?</t>
  </si>
  <si>
    <t>B1P01C03</t>
  </si>
  <si>
    <t>DRENAJES</t>
  </si>
  <si>
    <t>B1P01A05B</t>
  </si>
  <si>
    <t>B1P02A07Z</t>
  </si>
  <si>
    <t>B1P02A09Z</t>
  </si>
  <si>
    <t>QUETZALES HORAS EXTRAS</t>
  </si>
  <si>
    <t>B1P02B09B</t>
  </si>
  <si>
    <t>CODIGO ACTIVIDAD DE LA EMPRESA</t>
  </si>
  <si>
    <t>B1P02C03B</t>
  </si>
  <si>
    <t>USO AGROPECUARIO</t>
  </si>
  <si>
    <t>B1P04A01</t>
  </si>
  <si>
    <t>POSEE COMERCIO NEGOCIO O FABRICA</t>
  </si>
  <si>
    <t>B1P05A01</t>
  </si>
  <si>
    <t>ALQUILER VIVIENDAS QUETZALES</t>
  </si>
  <si>
    <t>B1P03A01B</t>
  </si>
  <si>
    <t>ALQUILER MAQUINARIA QUETZALES</t>
  </si>
  <si>
    <t>B1P03A05B</t>
  </si>
  <si>
    <t>REINTEGROS QUETZALES</t>
  </si>
  <si>
    <t>B1P03B09B</t>
  </si>
  <si>
    <t>PRESTAMOS NO BANCARIOS TIPO</t>
  </si>
  <si>
    <t>B1P03D07B</t>
  </si>
  <si>
    <t>HERENCIAS QUETZALES</t>
  </si>
  <si>
    <t>B1P03D10B</t>
  </si>
  <si>
    <t>MIDES</t>
  </si>
  <si>
    <t>B1P00C07</t>
  </si>
  <si>
    <t>AYUDAS DE INSTITUCIONES ALIMENTOS</t>
  </si>
  <si>
    <t>B1P00C09</t>
  </si>
  <si>
    <t>AYUDAS DE INSTITUCIONES DINERO</t>
  </si>
  <si>
    <t>B1P00C10</t>
  </si>
  <si>
    <t>AUSENTE CON INGRESOS</t>
  </si>
  <si>
    <t>B1P02A07B</t>
  </si>
  <si>
    <t>QUETZALES FINANZAS</t>
  </si>
  <si>
    <t>B1P02B23B</t>
  </si>
  <si>
    <t>B1P02C04</t>
  </si>
  <si>
    <t>B1P02C13A</t>
  </si>
  <si>
    <t>B1P02C16A</t>
  </si>
  <si>
    <t>PENSIONES QUETZALES</t>
  </si>
  <si>
    <t>B1P03B05B</t>
  </si>
  <si>
    <t>RECUPERACION DE PRESTAMOS QUETZALES</t>
  </si>
  <si>
    <t>B1P03D04B</t>
  </si>
  <si>
    <t>PRESTAMOS NO BANCARIOS QUETZALES</t>
  </si>
  <si>
    <t>B1P03D07C</t>
  </si>
  <si>
    <t>CONTADOR DE ELECTRICIDAD</t>
  </si>
  <si>
    <t>B1P01A05F</t>
  </si>
  <si>
    <t>MES DE NACIMIENTO</t>
  </si>
  <si>
    <t>B1P00A04B</t>
  </si>
  <si>
    <t>ANIO DE NACIMIENTO</t>
  </si>
  <si>
    <t>B1P00A04C</t>
  </si>
  <si>
    <t>PROMEDIO A LA SEMANA</t>
  </si>
  <si>
    <t>B1P00C04B</t>
  </si>
  <si>
    <t>SALIDA DE HUMO</t>
  </si>
  <si>
    <t>B1P01A06</t>
  </si>
  <si>
    <t>LA VIVIENDA QUE OCUPA ESTE HOGAR ES</t>
  </si>
  <si>
    <t>B1P01B01</t>
  </si>
  <si>
    <t>B1P01C04Z</t>
  </si>
  <si>
    <t>PARA COCINAR ¿QUE FUENTE DE ENERGIA UTILIZA PARA COCINAR?</t>
  </si>
  <si>
    <t>B1P01C05</t>
  </si>
  <si>
    <t>QUETZALES TRANSPORTE</t>
  </si>
  <si>
    <t>B1P02B13B</t>
  </si>
  <si>
    <t>QUETZALES TRABAJO EN VACACIONES</t>
  </si>
  <si>
    <t>B1P02B15B</t>
  </si>
  <si>
    <t>B1P02C21B</t>
  </si>
  <si>
    <t>TOTAL GANANCIA</t>
  </si>
  <si>
    <t>B1P04C08</t>
  </si>
  <si>
    <t>TOTAL GANANCIA 12 MESES</t>
  </si>
  <si>
    <t>B1P04D08</t>
  </si>
  <si>
    <t>GANANCIA TOTAL</t>
  </si>
  <si>
    <t>B1P05A12</t>
  </si>
  <si>
    <t>ALQUILER VEHICULOS QUETZALES</t>
  </si>
  <si>
    <t>B1P03A03B</t>
  </si>
  <si>
    <t>ALQUILER DE YACIMIENTOS QUETZALES</t>
  </si>
  <si>
    <t>B1P03A04B</t>
  </si>
  <si>
    <t>AYUDAS A INST. PUBLICAS QUETZALES</t>
  </si>
  <si>
    <t>B1P03B10B</t>
  </si>
  <si>
    <t>REGALOS O AYUDAS QUETZALES</t>
  </si>
  <si>
    <t>B1P03D03B</t>
  </si>
  <si>
    <t>INDEMNIZACIONES QUETZALES</t>
  </si>
  <si>
    <t>B1P03D08B</t>
  </si>
  <si>
    <t>VENTA DE VEHICULOS QUETZALES</t>
  </si>
  <si>
    <t>B1P03D12B</t>
  </si>
  <si>
    <t>UNIDAD PRIMARIA DE MUESTREO</t>
  </si>
  <si>
    <t>UPM</t>
  </si>
  <si>
    <t>B1P01A01Z</t>
  </si>
  <si>
    <t>MATERIAL  DE LAS PAREDES</t>
  </si>
  <si>
    <t>B1P01A02A</t>
  </si>
  <si>
    <t>B1P01A02Z</t>
  </si>
  <si>
    <t>MATERIAL  DEL TECHO</t>
  </si>
  <si>
    <t>B1P01A03A</t>
  </si>
  <si>
    <t>RED TELEFONICA</t>
  </si>
  <si>
    <t>B1P01A05D</t>
  </si>
  <si>
    <t>DIA DE NACIMIENTO</t>
  </si>
  <si>
    <t>B1P00A04A</t>
  </si>
  <si>
    <t>ELIMINAR</t>
  </si>
  <si>
    <t>¿QUE TRATAMIENTO LE DAN AL AGUA PARA BEBER?</t>
  </si>
  <si>
    <t>B1P01C04</t>
  </si>
  <si>
    <t>NUMERO DE HOGAR</t>
  </si>
  <si>
    <t>NUM_HOG</t>
  </si>
  <si>
    <t>MESES SIN TRABAJO</t>
  </si>
  <si>
    <t>B1P02A07A</t>
  </si>
  <si>
    <t>QUETZALES COMISIONES</t>
  </si>
  <si>
    <t>B1P02B10B</t>
  </si>
  <si>
    <t>QUETZALES BONO VACACIONAL</t>
  </si>
  <si>
    <t>B1P02B18B</t>
  </si>
  <si>
    <t>QUETZALES QUINCEAVO SUELDO</t>
  </si>
  <si>
    <t>B1P02B19B</t>
  </si>
  <si>
    <t>QUETZALES OTROS INGRESOS</t>
  </si>
  <si>
    <t>B1P02B20B</t>
  </si>
  <si>
    <t>GANANCIA AGROPECUARIA</t>
  </si>
  <si>
    <t>B1P02B25</t>
  </si>
  <si>
    <t>B1P02C15A</t>
  </si>
  <si>
    <t>B1P02C15B</t>
  </si>
  <si>
    <t>B1P02C16B</t>
  </si>
  <si>
    <t>B1P02C18B</t>
  </si>
  <si>
    <t>B1P02C20B</t>
  </si>
  <si>
    <t>B1P02C22A</t>
  </si>
  <si>
    <t>ESPECIFIQUE INSTITUCION</t>
  </si>
  <si>
    <t>B1P00C02Z</t>
  </si>
  <si>
    <t>B1P01C03Z</t>
  </si>
  <si>
    <t>JUBILACIONES QUETZALES</t>
  </si>
  <si>
    <t>B1P03B03B</t>
  </si>
  <si>
    <t>Comisiones 1, 2 y 3</t>
  </si>
  <si>
    <t>Encuesta Nacional de Ingresos y Gastos de los Hogares - ENIGH- 2021 / 2022 -</t>
  </si>
  <si>
    <t>Bases de datos (Trimestre 1)</t>
  </si>
  <si>
    <t>TRIMESTRE</t>
  </si>
  <si>
    <t>C1</t>
  </si>
  <si>
    <t>C2</t>
  </si>
  <si>
    <t>C3</t>
  </si>
  <si>
    <t>Cantidad de hogares (boletas)</t>
  </si>
  <si>
    <t>Cantidad de personas</t>
  </si>
  <si>
    <t xml:space="preserve"> </t>
  </si>
  <si>
    <t>Medición por variables</t>
  </si>
  <si>
    <t>Medición por registros</t>
  </si>
  <si>
    <t>N° de variables</t>
  </si>
  <si>
    <t>Cantidad de variables terminadas</t>
  </si>
  <si>
    <t>% Avance</t>
  </si>
  <si>
    <t>N° de registros</t>
  </si>
  <si>
    <t>No. de registros terminados</t>
  </si>
  <si>
    <t>Vivienda, empleo e ingresos</t>
  </si>
  <si>
    <t>No aplica</t>
  </si>
  <si>
    <t>Gastos diarios y semanales</t>
  </si>
  <si>
    <t>Gastos mensuales, trimestrales, semestrales y anuales</t>
  </si>
  <si>
    <t>Cambios realizados en las bases de datos</t>
  </si>
  <si>
    <t>Cantidad de cambios realizados en boleta</t>
  </si>
  <si>
    <t>Cantidad de boletas</t>
  </si>
  <si>
    <t>% de boletas con cambio</t>
  </si>
  <si>
    <t>Cantidad de campos por boleta</t>
  </si>
  <si>
    <t>% de cambios en bd</t>
  </si>
  <si>
    <t>Número de boletas</t>
  </si>
  <si>
    <t>Número de variables</t>
  </si>
  <si>
    <t>Número de registros</t>
  </si>
  <si>
    <t>15,186 (personas)</t>
  </si>
  <si>
    <t>148,273 (registros de 768 productos)</t>
  </si>
  <si>
    <t>150,003 (registros de 831 productos)</t>
  </si>
  <si>
    <t>Comisiones 4 y 5</t>
  </si>
  <si>
    <t>Bases de datos (Comisiones 4 y 5)</t>
  </si>
  <si>
    <t>Bimestre</t>
  </si>
  <si>
    <t>C4</t>
  </si>
  <si>
    <t>C5</t>
  </si>
  <si>
    <t>10,305 (personas)</t>
  </si>
  <si>
    <t>Comisiones 6 y 7</t>
  </si>
  <si>
    <t>Bases de datos (Comisiones 6 y 7)</t>
  </si>
  <si>
    <t>C6</t>
  </si>
  <si>
    <t>C7</t>
  </si>
  <si>
    <t>Comisiones</t>
  </si>
  <si>
    <t xml:space="preserve">Representa </t>
  </si>
  <si>
    <t xml:space="preserve">Cada comisión representa el </t>
  </si>
  <si>
    <t>Dos comisiones representan</t>
  </si>
  <si>
    <t>Gastos diarios y semanales */ (C6)</t>
  </si>
  <si>
    <t>Comisiones en proceso de analisis</t>
  </si>
  <si>
    <t>Mes trabajado</t>
  </si>
  <si>
    <t>Promedio de avance a fin de mes</t>
  </si>
  <si>
    <t>6 - 7</t>
  </si>
  <si>
    <t>Enero</t>
  </si>
  <si>
    <t>Promedio de avance de las tres boletas al 30 de enero</t>
  </si>
  <si>
    <t>Avance general de las 7 comisiones en el mes de enero</t>
  </si>
  <si>
    <t>*/</t>
  </si>
  <si>
    <t>Según oficio DCE-DAE 010-2023 de fecha 19/01/2023 se envió a la Dirección de Censos y Encuestas las bases de datos de la Boleta 2, comisión 7 para que se enviará a la Dirección de Indices y Estadísticas Continuas para revisión de codificación</t>
  </si>
  <si>
    <t>Comisiones 8-12</t>
  </si>
  <si>
    <t>Bases de datos (Comisiones 8-12)</t>
  </si>
  <si>
    <t>Cuatrimestre</t>
  </si>
  <si>
    <t>C8</t>
  </si>
  <si>
    <t>C9</t>
  </si>
  <si>
    <t>C10</t>
  </si>
  <si>
    <t>C11</t>
  </si>
  <si>
    <t>C12</t>
  </si>
  <si>
    <t>cinco comisiones representan</t>
  </si>
  <si>
    <t>8 - 12</t>
  </si>
  <si>
    <t>Abril</t>
  </si>
  <si>
    <t>Promedio de avance de las tres boletas al 19 de abril</t>
  </si>
  <si>
    <t>Avance general de las 5 comisiones (8 a 12) en el mes de abril</t>
  </si>
  <si>
    <t>Suma reporte de comisiones 6a7 + 8a12</t>
  </si>
  <si>
    <t>COMISION 1</t>
  </si>
  <si>
    <t>Boleta 1</t>
  </si>
  <si>
    <t>Boleta/Variable</t>
  </si>
  <si>
    <t>Nombre de la base</t>
  </si>
  <si>
    <t>Descripción</t>
  </si>
  <si>
    <t xml:space="preserve">No. de variables </t>
  </si>
  <si>
    <t>% Carga por sección</t>
  </si>
  <si>
    <t>% Avance según sección</t>
  </si>
  <si>
    <t>% Carga por base de datos</t>
  </si>
  <si>
    <t>% Avance de boleta</t>
  </si>
  <si>
    <t>Responsable principal</t>
  </si>
  <si>
    <t>ENIGH-1</t>
  </si>
  <si>
    <t>BD_HOGARES</t>
  </si>
  <si>
    <t>Hogares</t>
  </si>
  <si>
    <t>Maria Fernanda Asturias</t>
  </si>
  <si>
    <t>Carátula</t>
  </si>
  <si>
    <t>DEPTO</t>
  </si>
  <si>
    <t>MUPIO</t>
  </si>
  <si>
    <t>VIVIENDA</t>
  </si>
  <si>
    <t>CONTROL</t>
  </si>
  <si>
    <t>COMISION</t>
  </si>
  <si>
    <t>B1PPC01</t>
  </si>
  <si>
    <t>B1PPC02A</t>
  </si>
  <si>
    <t>B1PPC02B</t>
  </si>
  <si>
    <t>B1PPC02C</t>
  </si>
  <si>
    <t>B1PPC03</t>
  </si>
  <si>
    <t>B1PPD05A</t>
  </si>
  <si>
    <t>B1PPD05B</t>
  </si>
  <si>
    <t>Vivienda y el hogar</t>
  </si>
  <si>
    <t>B1P01A03Z</t>
  </si>
  <si>
    <t>B1P01A05E</t>
  </si>
  <si>
    <t>B1P01A07</t>
  </si>
  <si>
    <t>B1P01B01Z</t>
  </si>
  <si>
    <t>B1P01C05Z</t>
  </si>
  <si>
    <t>B1P01C07B</t>
  </si>
  <si>
    <t xml:space="preserve">   Viajes </t>
  </si>
  <si>
    <t xml:space="preserve">   Transferencias sociales</t>
  </si>
  <si>
    <t xml:space="preserve">   Equipamiento</t>
  </si>
  <si>
    <t>B1P01D02$01</t>
  </si>
  <si>
    <t>B1P01D03$01</t>
  </si>
  <si>
    <t>B1P01D04$01</t>
  </si>
  <si>
    <t>B1P01D02$02</t>
  </si>
  <si>
    <t>B1P01D03$02</t>
  </si>
  <si>
    <t>B1P01D04$02</t>
  </si>
  <si>
    <t>B1P01D02$03</t>
  </si>
  <si>
    <t>B1P01D03$03</t>
  </si>
  <si>
    <t>B1P01D04$03</t>
  </si>
  <si>
    <t>B1P01D02$04</t>
  </si>
  <si>
    <t>B1P01D03$04</t>
  </si>
  <si>
    <t>B1P01D04$04</t>
  </si>
  <si>
    <t>B1P01D02$05</t>
  </si>
  <si>
    <t>B1P01D03$05</t>
  </si>
  <si>
    <t>B1P01D04$05</t>
  </si>
  <si>
    <t>B1P01D02$06</t>
  </si>
  <si>
    <t>B1P01D03$06</t>
  </si>
  <si>
    <t>B1P01D04$06</t>
  </si>
  <si>
    <t>B1P01D02$07</t>
  </si>
  <si>
    <t>B1P01D03$07</t>
  </si>
  <si>
    <t>B1P01D04$07</t>
  </si>
  <si>
    <t>B1P01D02$08</t>
  </si>
  <si>
    <t>B1P01D03$08</t>
  </si>
  <si>
    <t>B1P01D04$08</t>
  </si>
  <si>
    <t>B1P01D02$09</t>
  </si>
  <si>
    <t>B1P01D03$09</t>
  </si>
  <si>
    <t>B1P01D04$09</t>
  </si>
  <si>
    <t>B1P01D02$10</t>
  </si>
  <si>
    <t>B1P01D03$10</t>
  </si>
  <si>
    <t>B1P01D04$10</t>
  </si>
  <si>
    <t>B1P01D02$11</t>
  </si>
  <si>
    <t>B1P01D03$11</t>
  </si>
  <si>
    <t>B1P01D04$11</t>
  </si>
  <si>
    <t>B1P01D02$12</t>
  </si>
  <si>
    <t>B1P01D03$12</t>
  </si>
  <si>
    <t>B1P01D04$12</t>
  </si>
  <si>
    <t>B1P01D02$13</t>
  </si>
  <si>
    <t>B1P01D03$13</t>
  </si>
  <si>
    <t>B1P01D04$13</t>
  </si>
  <si>
    <t>B1P01D02$14</t>
  </si>
  <si>
    <t>B1P01D03$14</t>
  </si>
  <si>
    <t>B1P01D04$14</t>
  </si>
  <si>
    <t>B1P01D02$15</t>
  </si>
  <si>
    <t>B1P01D03$15</t>
  </si>
  <si>
    <t>B1P01D04$15</t>
  </si>
  <si>
    <t>B1P01D02$16</t>
  </si>
  <si>
    <t>B1P01D03$16</t>
  </si>
  <si>
    <t>B1P01D04$16</t>
  </si>
  <si>
    <t>B1P01D02$17</t>
  </si>
  <si>
    <t>B1P01D03$17</t>
  </si>
  <si>
    <t>B1P01D04$17</t>
  </si>
  <si>
    <t>B1P01D02$18</t>
  </si>
  <si>
    <t>B1P01D03$18</t>
  </si>
  <si>
    <t>B1P01D04$18</t>
  </si>
  <si>
    <t>B1P01D02$19</t>
  </si>
  <si>
    <t>B1P01D03$19</t>
  </si>
  <si>
    <t>B1P01D04$19</t>
  </si>
  <si>
    <t>B1P01D02$20</t>
  </si>
  <si>
    <t>B1P01D03$20</t>
  </si>
  <si>
    <t>B1P01D04$20</t>
  </si>
  <si>
    <t>B1P01D02$21</t>
  </si>
  <si>
    <t>B1P01D03$21</t>
  </si>
  <si>
    <t>B1P01D04$21</t>
  </si>
  <si>
    <t>B1P01D02$22</t>
  </si>
  <si>
    <t>B1P01D03$22</t>
  </si>
  <si>
    <t>B1P01D04$22</t>
  </si>
  <si>
    <t>B1P01D02$23</t>
  </si>
  <si>
    <t>B1P01D03$23</t>
  </si>
  <si>
    <t>B1P01D04$23</t>
  </si>
  <si>
    <t>B1P01D02$24</t>
  </si>
  <si>
    <t>B1P01D03$24</t>
  </si>
  <si>
    <t>B1P01D04$24</t>
  </si>
  <si>
    <t>B1P01D02$25</t>
  </si>
  <si>
    <t>B1P01D03$25</t>
  </si>
  <si>
    <t>B1P01D04$25</t>
  </si>
  <si>
    <t>B1P01D02$26</t>
  </si>
  <si>
    <t>B1P01D03$26</t>
  </si>
  <si>
    <t>B1P01D04$26</t>
  </si>
  <si>
    <t>B1P01D02$27</t>
  </si>
  <si>
    <t>B1P01D03$27</t>
  </si>
  <si>
    <t>B1P01D04$27</t>
  </si>
  <si>
    <t>B1P01D02$28</t>
  </si>
  <si>
    <t>B1P01D03$28</t>
  </si>
  <si>
    <t>B1P01D04$28</t>
  </si>
  <si>
    <t>B1P01D02$29</t>
  </si>
  <si>
    <t>B1P01D03$29</t>
  </si>
  <si>
    <t>B1P01D04$29</t>
  </si>
  <si>
    <t>B1P01D02$30</t>
  </si>
  <si>
    <t>B1P01D03$30</t>
  </si>
  <si>
    <t>B1P01D04$30</t>
  </si>
  <si>
    <t>BD_PERSONAS</t>
  </si>
  <si>
    <t>Personas</t>
  </si>
  <si>
    <t xml:space="preserve">   Pestaña</t>
  </si>
  <si>
    <t>SECTOR</t>
  </si>
  <si>
    <t>ID</t>
  </si>
  <si>
    <t>B1P00A01</t>
  </si>
  <si>
    <t>Educación</t>
  </si>
  <si>
    <t>NOMBRE_P</t>
  </si>
  <si>
    <t>B1P00B02Z</t>
  </si>
  <si>
    <t>B1P00B05Z</t>
  </si>
  <si>
    <t>Transferencia sociales</t>
  </si>
  <si>
    <t>B1P00C03</t>
  </si>
  <si>
    <t>Capítulo II sección A</t>
  </si>
  <si>
    <t>Capítulo II Sección B</t>
  </si>
  <si>
    <t>B1P02B24</t>
  </si>
  <si>
    <t>Capítulo II Sección C</t>
  </si>
  <si>
    <t>B1P02C02A</t>
  </si>
  <si>
    <t>B1P02C03A</t>
  </si>
  <si>
    <t>B1P02C07</t>
  </si>
  <si>
    <t>B1P02C08A</t>
  </si>
  <si>
    <t>B1P02C08B</t>
  </si>
  <si>
    <t>B1P02C09A</t>
  </si>
  <si>
    <t>B1P02C09B</t>
  </si>
  <si>
    <t>B1P02C10A</t>
  </si>
  <si>
    <t>B1P02C10B</t>
  </si>
  <si>
    <t>B1P02C11A</t>
  </si>
  <si>
    <t>B1P02C11B</t>
  </si>
  <si>
    <t>B1P02C12A</t>
  </si>
  <si>
    <t>B1P02C12B</t>
  </si>
  <si>
    <t>B1P02C13B</t>
  </si>
  <si>
    <t>B1P02C14A</t>
  </si>
  <si>
    <t>B1P02C14B</t>
  </si>
  <si>
    <t>B1P02C17A</t>
  </si>
  <si>
    <t>B1P02C17B</t>
  </si>
  <si>
    <t>B1P02C18A</t>
  </si>
  <si>
    <t>B1P02C19A</t>
  </si>
  <si>
    <t>B1P02C19B</t>
  </si>
  <si>
    <t>B1P02C20A</t>
  </si>
  <si>
    <t>B1P02C21A</t>
  </si>
  <si>
    <t>B1P02C22B</t>
  </si>
  <si>
    <t>Capítulo II Sección D</t>
  </si>
  <si>
    <t>Capítulo III</t>
  </si>
  <si>
    <t>B1P03E01B</t>
  </si>
  <si>
    <t>B1P03E02B</t>
  </si>
  <si>
    <t>B1P04A02</t>
  </si>
  <si>
    <t>B1P04A03</t>
  </si>
  <si>
    <t>B1P04E07</t>
  </si>
  <si>
    <t>BD  CAP4</t>
  </si>
  <si>
    <t>Producción agropecuaria</t>
  </si>
  <si>
    <t>E_MUPIO</t>
  </si>
  <si>
    <t>B1P04A04</t>
  </si>
  <si>
    <t>B1P04B01B</t>
  </si>
  <si>
    <t>B1P04B01C</t>
  </si>
  <si>
    <t>B1P04B02A</t>
  </si>
  <si>
    <t>B1P04B02B</t>
  </si>
  <si>
    <t>B1P04B02C</t>
  </si>
  <si>
    <t>B1P04B03A</t>
  </si>
  <si>
    <t>B1P04B03B</t>
  </si>
  <si>
    <t>B1P04B03C</t>
  </si>
  <si>
    <t>B1P04B04</t>
  </si>
  <si>
    <t>B1P04B05A</t>
  </si>
  <si>
    <t>B1P04B05B</t>
  </si>
  <si>
    <t>B1P04B05C</t>
  </si>
  <si>
    <t>B1P04B05D</t>
  </si>
  <si>
    <t>B1P04B06A</t>
  </si>
  <si>
    <t>B1P04B06B</t>
  </si>
  <si>
    <t>B1P04B06C</t>
  </si>
  <si>
    <t>B1P04B06D</t>
  </si>
  <si>
    <t>B1P04B07A</t>
  </si>
  <si>
    <t>B1P04B07B</t>
  </si>
  <si>
    <t>B1P04B07C</t>
  </si>
  <si>
    <t>B1P04B07D</t>
  </si>
  <si>
    <t>B1P04B07E</t>
  </si>
  <si>
    <t>B1P04B07F</t>
  </si>
  <si>
    <t>B1P04B08</t>
  </si>
  <si>
    <t>B1P04B09</t>
  </si>
  <si>
    <t>B1P04C01</t>
  </si>
  <si>
    <t>B1P04C02A</t>
  </si>
  <si>
    <t>B1P04C02B</t>
  </si>
  <si>
    <t>B1P04C02C</t>
  </si>
  <si>
    <t>B1P04C03</t>
  </si>
  <si>
    <t>B1P04C04A</t>
  </si>
  <si>
    <t>B1P04C04B</t>
  </si>
  <si>
    <t>B1P04C05A</t>
  </si>
  <si>
    <t>B1P04C05B</t>
  </si>
  <si>
    <t>B1P04C05C</t>
  </si>
  <si>
    <t>B1P04C05D</t>
  </si>
  <si>
    <t>B1P04C06</t>
  </si>
  <si>
    <t>B1P04C07</t>
  </si>
  <si>
    <t>PRODUCTOR_4C</t>
  </si>
  <si>
    <t>B1P04D01A</t>
  </si>
  <si>
    <t>B1P04D01B</t>
  </si>
  <si>
    <t>B1P04D01C</t>
  </si>
  <si>
    <t>B1P04D02A</t>
  </si>
  <si>
    <t>B1P04D02B</t>
  </si>
  <si>
    <t>B1P04D02C</t>
  </si>
  <si>
    <t>B1P04D03A</t>
  </si>
  <si>
    <t>B1P04D03B</t>
  </si>
  <si>
    <t>B1P04D03C</t>
  </si>
  <si>
    <t>B1P04D03D</t>
  </si>
  <si>
    <t>B1P04D04A</t>
  </si>
  <si>
    <t>B1P04D04B</t>
  </si>
  <si>
    <t>B1P04D04C</t>
  </si>
  <si>
    <t>B1P04D04D</t>
  </si>
  <si>
    <t>B1P04D05A</t>
  </si>
  <si>
    <t>B1P04D05B</t>
  </si>
  <si>
    <t>B1P04D06</t>
  </si>
  <si>
    <t>B1P04D07</t>
  </si>
  <si>
    <t>PRODUCTOR_4D</t>
  </si>
  <si>
    <t>B1P04E00</t>
  </si>
  <si>
    <t>B1P04E01A</t>
  </si>
  <si>
    <t>B1P04E01B</t>
  </si>
  <si>
    <t>B1P04E02</t>
  </si>
  <si>
    <t>B1P04E03A</t>
  </si>
  <si>
    <t>B1P04E03B</t>
  </si>
  <si>
    <t>B1P04E04</t>
  </si>
  <si>
    <t>B1P04E05</t>
  </si>
  <si>
    <t>B1P04E06</t>
  </si>
  <si>
    <t>PRODUCTOR_4E</t>
  </si>
  <si>
    <t>B1P04B01A</t>
  </si>
  <si>
    <t>B1P04F01</t>
  </si>
  <si>
    <t>B1P04F02</t>
  </si>
  <si>
    <t>B1P04F03</t>
  </si>
  <si>
    <t>B1P04F04</t>
  </si>
  <si>
    <t>B1P04F05</t>
  </si>
  <si>
    <t>B1P04F06</t>
  </si>
  <si>
    <t>PRODUCTOR_4F</t>
  </si>
  <si>
    <t>B1P02C24</t>
  </si>
  <si>
    <t>BD_CAP5</t>
  </si>
  <si>
    <t>Negocios del hogar</t>
  </si>
  <si>
    <t>B1P05A02</t>
  </si>
  <si>
    <t>B1P05A03A</t>
  </si>
  <si>
    <t>B1P05A03B</t>
  </si>
  <si>
    <t>B1P05A04</t>
  </si>
  <si>
    <t>B1P05A05</t>
  </si>
  <si>
    <t>B1P05A06</t>
  </si>
  <si>
    <t>B1P05A07</t>
  </si>
  <si>
    <t>B1P05A08</t>
  </si>
  <si>
    <t>B1P05A09</t>
  </si>
  <si>
    <t>B1P05A10A</t>
  </si>
  <si>
    <t>B1P05A10B</t>
  </si>
  <si>
    <t>B1P05A11</t>
  </si>
  <si>
    <t>B1P02C23</t>
  </si>
  <si>
    <t>Totales</t>
  </si>
  <si>
    <t>COMISION 2 Y 3</t>
  </si>
  <si>
    <t>Lesvin Misael Gamez Hernández</t>
  </si>
  <si>
    <t>Gerardo Alfredo Lemus Hernández</t>
  </si>
  <si>
    <t>Avance total del trimestre 1</t>
  </si>
  <si>
    <t>Comisión 1</t>
  </si>
  <si>
    <t>Comisión 2 y 3</t>
  </si>
  <si>
    <t>Total</t>
  </si>
  <si>
    <t>COMISIÓN 4 y 5</t>
  </si>
  <si>
    <t>Gerardo Lemus</t>
  </si>
  <si>
    <t>Cristian Cabrera</t>
  </si>
  <si>
    <t>B1P02B26</t>
  </si>
  <si>
    <t>COMISIÓN 6 y 7</t>
  </si>
  <si>
    <t>COMISIÓN 8-12</t>
  </si>
  <si>
    <t>COMISIÓN 1</t>
  </si>
  <si>
    <t>Boleta 2</t>
  </si>
  <si>
    <t>% Avance según variables</t>
  </si>
  <si>
    <t>ENIGH-2</t>
  </si>
  <si>
    <t>BD_B2_COMISION1_SECC_A</t>
  </si>
  <si>
    <t>Hábitos de compra de alimentos</t>
  </si>
  <si>
    <t>BD_B2_COMISION1_SECC_B</t>
  </si>
  <si>
    <t>Gastos diarios</t>
  </si>
  <si>
    <t>BD_B2_COMISION1_SECC_C</t>
  </si>
  <si>
    <t>Gastos diarios en alimentos preparados</t>
  </si>
  <si>
    <t>BD_B2_COMISION1_SECC_D</t>
  </si>
  <si>
    <t>Gastos semanales</t>
  </si>
  <si>
    <t>BD B2 SECC B</t>
  </si>
  <si>
    <t>No. de productos</t>
  </si>
  <si>
    <t>No. de filas de base de datos</t>
  </si>
  <si>
    <t>Observaciones</t>
  </si>
  <si>
    <t>Total productos</t>
  </si>
  <si>
    <t>Productos revisados</t>
  </si>
  <si>
    <t>% avance</t>
  </si>
  <si>
    <t>Registros totales</t>
  </si>
  <si>
    <t>% Registros revisados</t>
  </si>
  <si>
    <t>Avance total</t>
  </si>
  <si>
    <t>Apoya en la generacion de limites, limpieza de 24 variables de la sección y en la aplicacion de correcciones a la base local.</t>
  </si>
  <si>
    <t>Marcio Castillo</t>
  </si>
  <si>
    <t xml:space="preserve">Recodifico el codigo 01.1.2.1.4.1.7	POLLO DE GRANJA FRESCO EN PARTES a los diferentes codigos con los nuevos criterios
</t>
  </si>
  <si>
    <t>Mario Soto</t>
  </si>
  <si>
    <t>Adriana Rodriguez</t>
  </si>
  <si>
    <t>Se encuentra apoyando a otras tareas relacionadas con las 3 boletas desde 25/07/2022</t>
  </si>
  <si>
    <t>Johanna Cerna</t>
  </si>
  <si>
    <t>BD B2 SECC C</t>
  </si>
  <si>
    <t>Revisados</t>
  </si>
  <si>
    <t>Revisadas</t>
  </si>
  <si>
    <t>BD B2 SECC D</t>
  </si>
  <si>
    <t>Base de datos</t>
  </si>
  <si>
    <t>Casos atipicos</t>
  </si>
  <si>
    <t>% de casos atipicos</t>
  </si>
  <si>
    <t>Casos recodificados</t>
  </si>
  <si>
    <t>% casos recodificados</t>
  </si>
  <si>
    <t>variables</t>
  </si>
  <si>
    <t>Errores de codificación</t>
  </si>
  <si>
    <t>Casos totales</t>
  </si>
  <si>
    <t>Casos identificados</t>
  </si>
  <si>
    <t>Casos no identificados</t>
  </si>
  <si>
    <t>Derivado de la aplicación general de sintaxys y 5 casos que no coincide la descripcion con la asignada al codificador.</t>
  </si>
  <si>
    <t>La descripción no ayuda a la codificación, por lo que la recodificación se hizo en base a la variable auxiliar equivalencia o peso del producto. (Error de Crítica)</t>
  </si>
  <si>
    <t>Codificador</t>
  </si>
  <si>
    <t>Porcentaje de aportación</t>
  </si>
  <si>
    <t>codificador505</t>
  </si>
  <si>
    <t>codificador511</t>
  </si>
  <si>
    <t>codificador501</t>
  </si>
  <si>
    <t>codificador510</t>
  </si>
  <si>
    <t>codificador500</t>
  </si>
  <si>
    <t>codificador506</t>
  </si>
  <si>
    <t>codificador504</t>
  </si>
  <si>
    <t>codificador502</t>
  </si>
  <si>
    <t>codificador512</t>
  </si>
  <si>
    <t>codificador507</t>
  </si>
  <si>
    <t>Total general</t>
  </si>
  <si>
    <t>error de critica en la codificación</t>
  </si>
  <si>
    <t>Casos presentados</t>
  </si>
  <si>
    <t>error</t>
  </si>
  <si>
    <t>Representacion % del error</t>
  </si>
  <si>
    <t>Error estimado de critica en la codificación</t>
  </si>
  <si>
    <t>gaseosa</t>
  </si>
  <si>
    <t>COMISIÓN 2 Y 3</t>
  </si>
  <si>
    <t>Comisión 2 y 3 serán revisadas de manera conjunta</t>
  </si>
  <si>
    <t>BD_B2_COMISION_2 Y 3_SECC_A</t>
  </si>
  <si>
    <t>BD_B2_COMISION_2 Y 3_SECC_B</t>
  </si>
  <si>
    <t>BD_B2_COMISION 2 Y 3_SECC_C</t>
  </si>
  <si>
    <t>BD_B2_COMISION 2 Y 3_SECC_D</t>
  </si>
  <si>
    <t>Gerardo</t>
  </si>
  <si>
    <t>TRIMESTRE 1 V31</t>
  </si>
  <si>
    <t>Registros</t>
  </si>
  <si>
    <t>PRODUCTOS</t>
  </si>
  <si>
    <t>Cantidad de registros terminadas</t>
  </si>
  <si>
    <t>% Avance según registros</t>
  </si>
  <si>
    <t>BD_B2_COMISION_4 Y 5_SECC_A</t>
  </si>
  <si>
    <t>BD_B2_COMISION_4 Y 5_SECC_B</t>
  </si>
  <si>
    <t>BD_B2_COMISION 4 Y 5_SECC_C</t>
  </si>
  <si>
    <t>BD_B2_COMISION 4 Y 5_SECC_D</t>
  </si>
  <si>
    <t>TRIMESTRE 1 V34</t>
  </si>
  <si>
    <t xml:space="preserve">ADRIANA </t>
  </si>
  <si>
    <t>KLAINER</t>
  </si>
  <si>
    <t>MARIAEDITH</t>
  </si>
  <si>
    <t>SE INCORPORO EL 02/09/2022</t>
  </si>
  <si>
    <t>MARIAJOSE</t>
  </si>
  <si>
    <t>MICHELLE</t>
  </si>
  <si>
    <t>MYNOR</t>
  </si>
  <si>
    <t>VIVIAN</t>
  </si>
  <si>
    <t>DANILO</t>
  </si>
  <si>
    <t>VACIOS</t>
  </si>
  <si>
    <t>COMISIÓN 4 Y 5</t>
  </si>
  <si>
    <t>Comisión 4 y 5 serán revisadas de manera conjunta</t>
  </si>
  <si>
    <t>% Avance según productos</t>
  </si>
  <si>
    <t>Danillo Polanco</t>
  </si>
  <si>
    <t>OTROS</t>
  </si>
  <si>
    <t>BD B2 SECC A</t>
  </si>
  <si>
    <t>Unificación de Criterios entre las 5 comisiones</t>
  </si>
  <si>
    <t>Fecha de inicio 03/01/2023</t>
  </si>
  <si>
    <t>comision 1-5</t>
  </si>
  <si>
    <t>Total Variables</t>
  </si>
  <si>
    <t xml:space="preserve">Codigo </t>
  </si>
  <si>
    <t>Cantidad</t>
  </si>
  <si>
    <t>Código</t>
  </si>
  <si>
    <t>Unidad de Medida</t>
  </si>
  <si>
    <t>Cántidad</t>
  </si>
  <si>
    <t>Equivalencia en peso</t>
  </si>
  <si>
    <t>Lugar de compra</t>
  </si>
  <si>
    <t>Precio</t>
  </si>
  <si>
    <t>Forma de pago</t>
  </si>
  <si>
    <t>COMISIÓN 6</t>
  </si>
  <si>
    <t>7 a 12</t>
  </si>
  <si>
    <t>Cantidad de productos terminadas</t>
  </si>
  <si>
    <t>7 a 9</t>
  </si>
  <si>
    <t>10 a 12</t>
  </si>
  <si>
    <t>Proporcion S.A</t>
  </si>
  <si>
    <t>Proporcion S.B</t>
  </si>
  <si>
    <t>Proporcion S.C</t>
  </si>
  <si>
    <t>Proporcion S.D</t>
  </si>
  <si>
    <t>Cambios</t>
  </si>
  <si>
    <t>Vacios</t>
  </si>
  <si>
    <t>Sin codificar (98)</t>
  </si>
  <si>
    <t>OTRAS ACTIVIDADES</t>
  </si>
  <si>
    <t>REVISION COMISION 1-6</t>
  </si>
  <si>
    <t>Variable</t>
  </si>
  <si>
    <t>REGISTROS</t>
  </si>
  <si>
    <t>Responsable</t>
  </si>
  <si>
    <t>FECHA INICIO</t>
  </si>
  <si>
    <t>FECHA FINAL</t>
  </si>
  <si>
    <t>CORRECCIONES</t>
  </si>
  <si>
    <t>DIGITACION</t>
  </si>
  <si>
    <t>CODIFICACION</t>
  </si>
  <si>
    <t>B07</t>
  </si>
  <si>
    <t>ADRIANA</t>
  </si>
  <si>
    <t>B08</t>
  </si>
  <si>
    <t>B09</t>
  </si>
  <si>
    <t>10B / 11A</t>
  </si>
  <si>
    <t>MARIA EDITH</t>
  </si>
  <si>
    <t>DANAE</t>
  </si>
  <si>
    <t>11B</t>
  </si>
  <si>
    <t>13A</t>
  </si>
  <si>
    <t>13Z</t>
  </si>
  <si>
    <t>14A</t>
  </si>
  <si>
    <t>14Z</t>
  </si>
  <si>
    <t>B06</t>
  </si>
  <si>
    <t>FECHAS</t>
  </si>
  <si>
    <t>COMISION 2</t>
  </si>
  <si>
    <t>COMISION 3</t>
  </si>
  <si>
    <t>COMISIÓN 4</t>
  </si>
  <si>
    <t>VIVI</t>
  </si>
  <si>
    <t>COMISION 5</t>
  </si>
  <si>
    <t>COMISION 6</t>
  </si>
  <si>
    <t>COMISIÓN 7 a 9</t>
  </si>
  <si>
    <t>Cantidad de productos terminados</t>
  </si>
  <si>
    <t>SECC_B_20230427</t>
  </si>
  <si>
    <t>Avance general</t>
  </si>
  <si>
    <t>Corresponde a Seccion B (Comisiones 7-9)</t>
  </si>
  <si>
    <t>Corresponde a Seccion B (Comisiones 10-12)</t>
  </si>
  <si>
    <t>Corresponde a Seccion A (Comisiones 7 a 12)</t>
  </si>
  <si>
    <t>Can. comisones</t>
  </si>
  <si>
    <t>Corresponde a Seccion C (Comisiones 7 a 12)</t>
  </si>
  <si>
    <t>8 a 12</t>
  </si>
  <si>
    <t>COMISIÓN 10 a 12</t>
  </si>
  <si>
    <t>COMISIÓN 7 a 12</t>
  </si>
  <si>
    <t>SECC_A_20230427</t>
  </si>
  <si>
    <t>SECC_C_20230427</t>
  </si>
  <si>
    <t>SECC_D_20230427</t>
  </si>
  <si>
    <t>Boleta 3</t>
  </si>
  <si>
    <t>Principal responsable</t>
  </si>
  <si>
    <t>ENIGH-3</t>
  </si>
  <si>
    <t>CAPITULO1_SECCION_A</t>
  </si>
  <si>
    <t>Gastos mensuales</t>
  </si>
  <si>
    <t>Carlos Enrique Palma</t>
  </si>
  <si>
    <t>CAPITULO1_SECCION_A_SERVI</t>
  </si>
  <si>
    <t>Gastos por servicio doméstico y no doméstico</t>
  </si>
  <si>
    <t>Brandon Steve Guerra Morales</t>
  </si>
  <si>
    <t>CAPITULO1_SECCION_A_VIVIENDA</t>
  </si>
  <si>
    <t xml:space="preserve">Gastos por compra de viviendas, terrenos </t>
  </si>
  <si>
    <t>CAPITULO1_SECCION_B_C_D</t>
  </si>
  <si>
    <t>Gastos trimestrales, semestrales y anuales</t>
  </si>
  <si>
    <t>Jorge Lizardo del Valle</t>
  </si>
  <si>
    <t>CAPITULO1_SECCION_D_SERVI</t>
  </si>
  <si>
    <t>Gastos por materiales de construcción, reparación</t>
  </si>
  <si>
    <t>CAPITULO1_SECCION_E</t>
  </si>
  <si>
    <t>Deudas por préstamos obtenidos</t>
  </si>
  <si>
    <t>CAPITULO1_SECCION_F</t>
  </si>
  <si>
    <t>Financiamiento</t>
  </si>
  <si>
    <t>Héisel Natalí Arreola Martínez</t>
  </si>
  <si>
    <t>CAPITULO1_SECCION_G</t>
  </si>
  <si>
    <t>Salidas de dinero</t>
  </si>
  <si>
    <t>CAPITULO2_SECCION_A</t>
  </si>
  <si>
    <t>Transferencias en especie</t>
  </si>
  <si>
    <t>Comisiones 2. Responsable Marvin Reyes</t>
  </si>
  <si>
    <t>Sección A: Se completó la revisión básica de valores perdidos en las 7 variables que conforman el gasto, se cuenta con respuesta válida en todos los productos que fueron adquiridos por el hogar</t>
  </si>
  <si>
    <t>Sección A: Se completó la codificación de gastos adicionales (296 casos)</t>
  </si>
  <si>
    <t>Sección B, C, D: Se completó la revisión básica de valores perdidos en las 7 variables que conforman el gasto, se cuenta con respuesta válida en todos los productos que fueron adquiridos por el hogar</t>
  </si>
  <si>
    <t>Sección B, C, D: Se completó a codificación de gastos adicionales (605 casos)</t>
  </si>
  <si>
    <t>Comisiones 3. Responsable Marvin Reyes</t>
  </si>
  <si>
    <t>Sección A: Se envió los gastos adicionales para la codificación (480 casos)</t>
  </si>
  <si>
    <t>Sección B, C, D: Se completó la codificación de gastos adicionales (326 casos)</t>
  </si>
  <si>
    <t>BD B3 Trimestre 1</t>
  </si>
  <si>
    <t>Avance total (Fase 1)</t>
  </si>
  <si>
    <t>Verificación de descripciones y reubicación de valores mal digitados</t>
  </si>
  <si>
    <t>Jorge del Valle</t>
  </si>
  <si>
    <t>Avance total (Fase 2)</t>
  </si>
  <si>
    <t>Consistencia de valores en precio</t>
  </si>
  <si>
    <t>Avance total (Fase 3)</t>
  </si>
  <si>
    <t>*Se redujo por eliminación de duplicados</t>
  </si>
  <si>
    <t>Verificación de forma de pago, lugar de compra y cantidad aquirida según producto</t>
  </si>
  <si>
    <t>Alvaro Rendon</t>
  </si>
  <si>
    <t>Jose Reyes</t>
  </si>
  <si>
    <t xml:space="preserve">Consistencia de descripción de lugar de compra y forma de pago </t>
  </si>
  <si>
    <t xml:space="preserve">Marvin Reyes </t>
  </si>
  <si>
    <t>GENERAL</t>
  </si>
  <si>
    <t>Total de registros</t>
  </si>
  <si>
    <t>Respuesta 2</t>
  </si>
  <si>
    <t>Respuesta 1</t>
  </si>
  <si>
    <t>Verificación de forma de pago, lugar de compra, valor pagado y cantidad aquirida según producto</t>
  </si>
  <si>
    <t>Capítulo I: Sección A-D</t>
  </si>
  <si>
    <t>Se retiró a partir del 03/01/2023</t>
  </si>
  <si>
    <t>Fernanda Asturias</t>
  </si>
  <si>
    <t>Sección A: Servicios</t>
  </si>
  <si>
    <t>Sección A: Vivienda</t>
  </si>
  <si>
    <t>Sección D: Servicios</t>
  </si>
  <si>
    <t>Sección E</t>
  </si>
  <si>
    <t>Sección F</t>
  </si>
  <si>
    <t>Sección G</t>
  </si>
  <si>
    <t>Sección H</t>
  </si>
  <si>
    <t>Capítulo II: Sección A</t>
  </si>
  <si>
    <t>COMISIÓN 6 Y 7</t>
  </si>
  <si>
    <t>Capítulo I: Sección E</t>
  </si>
  <si>
    <t>Capítulo I: Sección F</t>
  </si>
  <si>
    <t>Capítulo I: Sección G</t>
  </si>
  <si>
    <t>Capítulo I: Sección H</t>
  </si>
  <si>
    <t>COMISIÓN 8 A 12</t>
  </si>
  <si>
    <t>NO</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</si>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</sst>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
    <numFmt numFmtId="165" formatCode="_(* #,##0_);_(* \(#,##0\);_(* &quot;-&quot;??_);_(@_)"/>
    <numFmt numFmtId="166" formatCode="0.0"/>
    <numFmt numFmtId="167" formatCode="_-* #,##0_-;\-* #,##0_-;_-* &quot;-&quot;??_-;_-@_-"/>
    <numFmt numFmtId="168" formatCode="dd/mm/yyyy;@"/>
    <numFmt numFmtId="169" formatCode="[$Q-100A]#,##0.00"/>
    <numFmt numFmtId="170" formatCode="0.000"/>
    <numFmt numFmtId="171" formatCode="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b/>
      <sz val="11"/>
      <color rgb="FF000000"/>
      <name val="Calibri"/>
      <family val="2"/>
      <scheme val="minor"/>
    </font>
    <font>
      <sz val="8"/>
      <name val="Calibri"/>
      <family val="2"/>
      <scheme val="minor"/>
    </font>
    <font>
      <b/>
      <i/>
      <sz val="11"/>
      <color theme="1"/>
      <name val="Calibri"/>
      <family val="2"/>
      <scheme val="minor"/>
    </font>
    <font>
      <b/>
      <u/>
      <sz val="11"/>
      <color theme="10"/>
      <name val="Calibri"/>
      <family val="2"/>
      <scheme val="minor"/>
    </font>
    <font>
      <b/>
      <sz val="11"/>
      <name val="Calibri"/>
      <family val="2"/>
      <scheme val="minor"/>
    </font>
    <font>
      <sz val="11"/>
      <color rgb="FF000000"/>
      <name val="Calibri"/>
      <family val="2"/>
    </font>
    <font>
      <b/>
      <sz val="11"/>
      <color rgb="FFFFFFFF"/>
      <name val="Calibri"/>
      <family val="2"/>
    </font>
    <font>
      <b/>
      <sz val="11"/>
      <color rgb="FF000000"/>
      <name val="Calibri"/>
      <family val="2"/>
    </font>
    <font>
      <b/>
      <u/>
      <sz val="11"/>
      <color rgb="FF000000"/>
      <name val="Calibri"/>
      <family val="2"/>
    </font>
    <font>
      <sz val="11"/>
      <color rgb="FF000000"/>
      <name val="Calibri"/>
    </font>
    <font>
      <sz val="11"/>
      <color rgb="FFFFFFFF"/>
      <name val="Calibri"/>
      <family val="2"/>
      <scheme val="minor"/>
    </font>
    <font>
      <b/>
      <sz val="11"/>
      <color rgb="FFFFFFFF"/>
      <name val="Calibri"/>
      <family val="2"/>
      <scheme val="minor"/>
    </font>
    <font>
      <b/>
      <sz val="11"/>
      <color rgb="FFFF0000"/>
      <name val="Calibri"/>
      <family val="2"/>
      <scheme val="minor"/>
    </font>
    <font>
      <sz val="11"/>
      <color rgb="FFE7E6E6"/>
      <name val="Calibri"/>
      <family val="2"/>
      <scheme val="minor"/>
    </font>
    <font>
      <sz val="11"/>
      <color rgb="FF444444"/>
      <name val="Calibri"/>
      <charset val="1"/>
    </font>
    <font>
      <sz val="11"/>
      <color theme="1"/>
      <name val="Arial"/>
    </font>
    <font>
      <sz val="11"/>
      <color rgb="FF000000"/>
      <name val="Arial"/>
    </font>
    <font>
      <sz val="11"/>
      <color theme="1"/>
      <name val="Arial"/>
      <family val="2"/>
    </font>
    <font>
      <b/>
      <sz val="11"/>
      <color rgb="FF000000"/>
      <name val="Arial"/>
    </font>
  </fonts>
  <fills count="32">
    <fill>
      <patternFill patternType="none"/>
    </fill>
    <fill>
      <patternFill patternType="gray125"/>
    </fill>
    <fill>
      <patternFill patternType="solid">
        <fgColor theme="7"/>
        <bgColor indexed="64"/>
      </patternFill>
    </fill>
    <fill>
      <patternFill patternType="solid">
        <fgColor theme="8" tint="0.59999389629810485"/>
        <bgColor indexed="64"/>
      </patternFill>
    </fill>
    <fill>
      <patternFill patternType="solid">
        <fgColor rgb="FF4472C4"/>
        <bgColor rgb="FF4472C4"/>
      </patternFill>
    </fill>
    <fill>
      <patternFill patternType="solid">
        <fgColor rgb="FFD9E1F2"/>
        <bgColor rgb="FFD9E1F2"/>
      </patternFill>
    </fill>
    <fill>
      <patternFill patternType="solid">
        <fgColor rgb="FFC6E0B4"/>
        <bgColor rgb="FF000000"/>
      </patternFill>
    </fill>
    <fill>
      <patternFill patternType="solid">
        <fgColor rgb="FFFFFF00"/>
        <bgColor indexed="64"/>
      </patternFill>
    </fill>
    <fill>
      <patternFill patternType="solid">
        <fgColor rgb="FFFFC000"/>
        <bgColor indexed="64"/>
      </patternFill>
    </fill>
    <fill>
      <patternFill patternType="solid">
        <fgColor rgb="FFB4C6E7"/>
        <bgColor indexed="64"/>
      </patternFill>
    </fill>
    <fill>
      <patternFill patternType="solid">
        <fgColor rgb="FFE7E6E6"/>
        <bgColor indexed="64"/>
      </patternFill>
    </fill>
    <fill>
      <patternFill patternType="solid">
        <fgColor rgb="FFFFFFFF"/>
        <bgColor indexed="64"/>
      </patternFill>
    </fill>
    <fill>
      <patternFill patternType="solid">
        <fgColor rgb="FF305496"/>
        <bgColor indexed="64"/>
      </patternFill>
    </fill>
    <fill>
      <patternFill patternType="solid">
        <fgColor rgb="FFA9D08E"/>
        <bgColor indexed="64"/>
      </patternFill>
    </fill>
    <fill>
      <patternFill patternType="solid">
        <fgColor rgb="FFE2EFDA"/>
        <bgColor indexed="64"/>
      </patternFill>
    </fill>
    <fill>
      <patternFill patternType="solid">
        <fgColor rgb="FFDDEBF7"/>
        <bgColor indexed="64"/>
      </patternFill>
    </fill>
    <fill>
      <patternFill patternType="solid">
        <fgColor rgb="FFD9E1F2"/>
        <bgColor indexed="64"/>
      </patternFill>
    </fill>
    <fill>
      <patternFill patternType="solid">
        <fgColor rgb="FFF4B084"/>
        <bgColor indexed="64"/>
      </patternFill>
    </fill>
    <fill>
      <patternFill patternType="solid">
        <fgColor rgb="FF92D050"/>
        <bgColor indexed="64"/>
      </patternFill>
    </fill>
    <fill>
      <patternFill patternType="solid">
        <fgColor theme="4" tint="0.59999389629810485"/>
        <bgColor indexed="64"/>
      </patternFill>
    </fill>
    <fill>
      <patternFill patternType="solid">
        <fgColor rgb="FFD9D9D9"/>
        <bgColor indexed="64"/>
      </patternFill>
    </fill>
    <fill>
      <patternFill patternType="solid">
        <fgColor rgb="FF5B9BD5"/>
        <bgColor indexed="64"/>
      </patternFill>
    </fill>
    <fill>
      <patternFill patternType="solid">
        <fgColor rgb="FF4472C4"/>
        <bgColor indexed="64"/>
      </patternFill>
    </fill>
    <fill>
      <patternFill patternType="solid">
        <fgColor theme="9" tint="0.39997558519241921"/>
        <bgColor indexed="64"/>
      </patternFill>
    </fill>
    <fill>
      <patternFill patternType="solid">
        <fgColor rgb="FFED7D31"/>
        <bgColor indexed="64"/>
      </patternFill>
    </fill>
    <fill>
      <patternFill patternType="solid">
        <fgColor theme="5" tint="0.59999389629810485"/>
        <bgColor indexed="64"/>
      </patternFill>
    </fill>
    <fill>
      <patternFill patternType="solid">
        <fgColor rgb="FFFFE699"/>
        <bgColor indexed="64"/>
      </patternFill>
    </fill>
    <fill>
      <patternFill patternType="solid">
        <fgColor rgb="FF8EA9DB"/>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FFFFFF"/>
        <bgColor rgb="FF000000"/>
      </patternFill>
    </fill>
  </fills>
  <borders count="140">
    <border>
      <left/>
      <right/>
      <top/>
      <bottom/>
      <diagonal/>
    </border>
    <border>
      <left style="thin">
        <color indexed="64"/>
      </left>
      <right style="thin">
        <color indexed="64"/>
      </right>
      <top style="thin">
        <color indexed="64"/>
      </top>
      <bottom style="thin">
        <color indexed="64"/>
      </bottom>
      <diagonal/>
    </border>
    <border>
      <left/>
      <right style="medium">
        <color auto="1"/>
      </right>
      <top style="medium">
        <color indexed="64"/>
      </top>
      <bottom style="medium">
        <color indexed="64"/>
      </bottom>
      <diagonal/>
    </border>
    <border>
      <left style="medium">
        <color auto="1"/>
      </left>
      <right style="medium">
        <color auto="1"/>
      </right>
      <top style="medium">
        <color indexed="64"/>
      </top>
      <bottom style="medium">
        <color indexed="64"/>
      </bottom>
      <diagonal/>
    </border>
    <border>
      <left style="medium">
        <color auto="1"/>
      </left>
      <right style="medium">
        <color auto="1"/>
      </right>
      <top style="medium">
        <color rgb="FF000000"/>
      </top>
      <bottom style="medium">
        <color rgb="FF000000"/>
      </bottom>
      <diagonal/>
    </border>
    <border>
      <left style="medium">
        <color auto="1"/>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auto="1"/>
      </right>
      <top/>
      <bottom style="medium">
        <color rgb="FF000000"/>
      </bottom>
      <diagonal/>
    </border>
    <border>
      <left style="medium">
        <color auto="1"/>
      </left>
      <right/>
      <top/>
      <bottom style="medium">
        <color rgb="FF000000"/>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medium">
        <color rgb="FF000000"/>
      </right>
      <top style="medium">
        <color rgb="FF000000"/>
      </top>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rgb="FF000000"/>
      </top>
      <bottom/>
      <diagonal/>
    </border>
    <border>
      <left style="medium">
        <color auto="1"/>
      </left>
      <right/>
      <top style="medium">
        <color rgb="FF000000"/>
      </top>
      <bottom/>
      <diagonal/>
    </border>
    <border>
      <left style="medium">
        <color auto="1"/>
      </left>
      <right style="medium">
        <color rgb="FF000000"/>
      </right>
      <top style="medium">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auto="1"/>
      </left>
      <right/>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auto="1"/>
      </right>
      <top style="medium">
        <color rgb="FF000000"/>
      </top>
      <bottom/>
      <diagonal/>
    </border>
    <border>
      <left/>
      <right style="thin">
        <color rgb="FF000000"/>
      </right>
      <top style="thin">
        <color rgb="FF000000"/>
      </top>
      <bottom style="medium">
        <color rgb="FF000000"/>
      </bottom>
      <diagonal/>
    </border>
    <border>
      <left style="medium">
        <color rgb="FFBF8F00"/>
      </left>
      <right style="thin">
        <color rgb="FFFFC000"/>
      </right>
      <top style="medium">
        <color rgb="FFBF8F00"/>
      </top>
      <bottom style="thin">
        <color indexed="64"/>
      </bottom>
      <diagonal/>
    </border>
    <border>
      <left/>
      <right style="thin">
        <color indexed="64"/>
      </right>
      <top style="medium">
        <color rgb="FFBF8F00"/>
      </top>
      <bottom style="thin">
        <color indexed="64"/>
      </bottom>
      <diagonal/>
    </border>
    <border>
      <left style="thin">
        <color indexed="64"/>
      </left>
      <right/>
      <top style="medium">
        <color rgb="FFBF8F00"/>
      </top>
      <bottom style="thin">
        <color indexed="64"/>
      </bottom>
      <diagonal/>
    </border>
    <border>
      <left style="medium">
        <color rgb="FFBF8F00"/>
      </left>
      <right style="thin">
        <color rgb="FFFFC000"/>
      </right>
      <top style="thin">
        <color indexed="64"/>
      </top>
      <bottom style="thin">
        <color indexed="64"/>
      </bottom>
      <diagonal/>
    </border>
    <border>
      <left style="thin">
        <color indexed="64"/>
      </left>
      <right style="medium">
        <color rgb="FFBF8F00"/>
      </right>
      <top style="thin">
        <color indexed="64"/>
      </top>
      <bottom style="thin">
        <color indexed="64"/>
      </bottom>
      <diagonal/>
    </border>
    <border>
      <left style="medium">
        <color rgb="FFBF8F00"/>
      </left>
      <right style="thin">
        <color rgb="FFFFC000"/>
      </right>
      <top style="thin">
        <color indexed="64"/>
      </top>
      <bottom style="thin">
        <color rgb="FFFFC000"/>
      </bottom>
      <diagonal/>
    </border>
    <border>
      <left style="medium">
        <color rgb="FFBF8F00"/>
      </left>
      <right style="thin">
        <color indexed="64"/>
      </right>
      <top/>
      <bottom style="thin">
        <color indexed="64"/>
      </bottom>
      <diagonal/>
    </border>
    <border>
      <left style="medium">
        <color rgb="FFBF8F00"/>
      </left>
      <right style="thin">
        <color indexed="64"/>
      </right>
      <top style="thin">
        <color indexed="64"/>
      </top>
      <bottom style="thin">
        <color indexed="64"/>
      </bottom>
      <diagonal/>
    </border>
    <border>
      <left style="medium">
        <color rgb="FFBF8F00"/>
      </left>
      <right style="thin">
        <color indexed="64"/>
      </right>
      <top style="thin">
        <color indexed="64"/>
      </top>
      <bottom style="medium">
        <color rgb="FFBF8F00"/>
      </bottom>
      <diagonal/>
    </border>
    <border>
      <left style="thin">
        <color indexed="64"/>
      </left>
      <right style="thin">
        <color indexed="64"/>
      </right>
      <top style="thin">
        <color indexed="64"/>
      </top>
      <bottom style="medium">
        <color rgb="FFBF8F00"/>
      </bottom>
      <diagonal/>
    </border>
    <border>
      <left style="thin">
        <color indexed="64"/>
      </left>
      <right/>
      <top style="thick">
        <color rgb="FF305496"/>
      </top>
      <bottom style="thin">
        <color indexed="64"/>
      </bottom>
      <diagonal/>
    </border>
    <border>
      <left style="thick">
        <color rgb="FF305496"/>
      </left>
      <right style="thin">
        <color indexed="64"/>
      </right>
      <top style="thin">
        <color indexed="64"/>
      </top>
      <bottom style="thin">
        <color indexed="64"/>
      </bottom>
      <diagonal/>
    </border>
    <border>
      <left style="thin">
        <color indexed="64"/>
      </left>
      <right style="thick">
        <color rgb="FF305496"/>
      </right>
      <top style="thin">
        <color indexed="64"/>
      </top>
      <bottom style="thin">
        <color indexed="64"/>
      </bottom>
      <diagonal/>
    </border>
    <border>
      <left/>
      <right style="thin">
        <color indexed="64"/>
      </right>
      <top style="thick">
        <color rgb="FF305496"/>
      </top>
      <bottom style="thin">
        <color indexed="64"/>
      </bottom>
      <diagonal/>
    </border>
    <border>
      <left style="thick">
        <color rgb="FF305496"/>
      </left>
      <right/>
      <top style="thick">
        <color rgb="FF305496"/>
      </top>
      <bottom/>
      <diagonal/>
    </border>
    <border>
      <left style="thick">
        <color rgb="FFFF0000"/>
      </left>
      <right/>
      <top style="thick">
        <color rgb="FFFF0000"/>
      </top>
      <bottom/>
      <diagonal/>
    </border>
    <border>
      <left/>
      <right style="thin">
        <color indexed="64"/>
      </right>
      <top style="thick">
        <color rgb="FFFF0000"/>
      </top>
      <bottom style="thin">
        <color indexed="64"/>
      </bottom>
      <diagonal/>
    </border>
    <border>
      <left style="thin">
        <color indexed="64"/>
      </left>
      <right/>
      <top style="thick">
        <color rgb="FFFF0000"/>
      </top>
      <bottom style="thin">
        <color indexed="64"/>
      </bottom>
      <diagonal/>
    </border>
    <border>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FFC000"/>
      </left>
      <right/>
      <top style="medium">
        <color rgb="FFBF8F00"/>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medium">
        <color auto="1"/>
      </right>
      <top/>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medium">
        <color auto="1"/>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medium">
        <color rgb="FF000000"/>
      </right>
      <top/>
      <bottom style="thin">
        <color rgb="FF000000"/>
      </bottom>
      <diagonal/>
    </border>
    <border>
      <left/>
      <right style="medium">
        <color auto="1"/>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theme="9" tint="-0.249977111117893"/>
      </left>
      <right style="thin">
        <color rgb="FFFFC000"/>
      </right>
      <top style="thick">
        <color theme="9" tint="-0.249977111117893"/>
      </top>
      <bottom style="thin">
        <color indexed="64"/>
      </bottom>
      <diagonal/>
    </border>
    <border>
      <left/>
      <right style="thin">
        <color indexed="64"/>
      </right>
      <top style="thick">
        <color theme="9" tint="-0.249977111117893"/>
      </top>
      <bottom style="thin">
        <color indexed="64"/>
      </bottom>
      <diagonal/>
    </border>
    <border>
      <left style="thin">
        <color indexed="64"/>
      </left>
      <right/>
      <top style="thick">
        <color theme="9" tint="-0.249977111117893"/>
      </top>
      <bottom style="thin">
        <color indexed="64"/>
      </bottom>
      <diagonal/>
    </border>
    <border>
      <left style="thick">
        <color theme="9" tint="-0.249977111117893"/>
      </left>
      <right style="thin">
        <color rgb="FFFFC000"/>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style="thick">
        <color theme="9" tint="-0.249977111117893"/>
      </left>
      <right style="thin">
        <color rgb="FFFFC000"/>
      </right>
      <top style="thin">
        <color indexed="64"/>
      </top>
      <bottom style="thin">
        <color rgb="FFFFC000"/>
      </bottom>
      <diagonal/>
    </border>
    <border>
      <left style="thick">
        <color theme="9" tint="-0.249977111117893"/>
      </left>
      <right style="thin">
        <color indexed="64"/>
      </right>
      <top/>
      <bottom style="thin">
        <color indexed="64"/>
      </bottom>
      <diagonal/>
    </border>
    <border>
      <left style="thick">
        <color theme="9" tint="-0.249977111117893"/>
      </left>
      <right style="thin">
        <color indexed="64"/>
      </right>
      <top style="thin">
        <color indexed="64"/>
      </top>
      <bottom style="thin">
        <color indexed="64"/>
      </bottom>
      <diagonal/>
    </border>
    <border>
      <left style="thick">
        <color theme="9" tint="-0.249977111117893"/>
      </left>
      <right style="thin">
        <color indexed="64"/>
      </right>
      <top style="thin">
        <color indexed="64"/>
      </top>
      <bottom style="medium">
        <color rgb="FFBF8F00"/>
      </bottom>
      <diagonal/>
    </border>
    <border>
      <left style="thick">
        <color theme="9" tint="-0.249977111117893"/>
      </left>
      <right style="thin">
        <color indexed="64"/>
      </right>
      <top style="thin">
        <color indexed="64"/>
      </top>
      <bottom style="thick">
        <color theme="9" tint="-0.249977111117893"/>
      </bottom>
      <diagonal/>
    </border>
    <border>
      <left style="thin">
        <color indexed="64"/>
      </left>
      <right style="thin">
        <color indexed="64"/>
      </right>
      <top style="thin">
        <color indexed="64"/>
      </top>
      <bottom style="thick">
        <color theme="9" tint="-0.249977111117893"/>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ck">
        <color rgb="FFFF0000"/>
      </left>
      <right style="thin">
        <color indexed="64"/>
      </right>
      <top style="thin">
        <color indexed="64"/>
      </top>
      <bottom/>
      <diagonal/>
    </border>
    <border>
      <left style="medium">
        <color rgb="FFBF8F00"/>
      </left>
      <right style="thin">
        <color indexed="64"/>
      </right>
      <top style="thin">
        <color indexed="64"/>
      </top>
      <bottom/>
      <diagonal/>
    </border>
    <border>
      <left style="thick">
        <color rgb="FF4472C4"/>
      </left>
      <right/>
      <top style="thick">
        <color rgb="FF4472C4"/>
      </top>
      <bottom/>
      <diagonal/>
    </border>
    <border>
      <left/>
      <right style="thin">
        <color indexed="64"/>
      </right>
      <top style="thick">
        <color rgb="FF4472C4"/>
      </top>
      <bottom style="thin">
        <color indexed="64"/>
      </bottom>
      <diagonal/>
    </border>
    <border>
      <left style="thin">
        <color indexed="64"/>
      </left>
      <right style="thin">
        <color indexed="64"/>
      </right>
      <top style="thick">
        <color rgb="FF4472C4"/>
      </top>
      <bottom style="thin">
        <color indexed="64"/>
      </bottom>
      <diagonal/>
    </border>
    <border>
      <left style="thin">
        <color indexed="64"/>
      </left>
      <right/>
      <top style="thick">
        <color rgb="FF4472C4"/>
      </top>
      <bottom style="thin">
        <color indexed="64"/>
      </bottom>
      <diagonal/>
    </border>
    <border>
      <left/>
      <right style="thick">
        <color rgb="FF4472C4"/>
      </right>
      <top style="thick">
        <color rgb="FF4472C4"/>
      </top>
      <bottom style="thin">
        <color indexed="64"/>
      </bottom>
      <diagonal/>
    </border>
    <border>
      <left style="thick">
        <color rgb="FF4472C4"/>
      </left>
      <right style="thin">
        <color indexed="64"/>
      </right>
      <top style="thin">
        <color indexed="64"/>
      </top>
      <bottom style="thin">
        <color indexed="64"/>
      </bottom>
      <diagonal/>
    </border>
    <border>
      <left style="thin">
        <color indexed="64"/>
      </left>
      <right style="thick">
        <color rgb="FF4472C4"/>
      </right>
      <top style="thin">
        <color indexed="64"/>
      </top>
      <bottom style="thin">
        <color indexed="64"/>
      </bottom>
      <diagonal/>
    </border>
    <border>
      <left style="thick">
        <color rgb="FF4472C4"/>
      </left>
      <right style="thin">
        <color indexed="64"/>
      </right>
      <top style="thin">
        <color indexed="64"/>
      </top>
      <bottom style="thick">
        <color rgb="FF4472C4"/>
      </bottom>
      <diagonal/>
    </border>
    <border>
      <left style="thin">
        <color indexed="64"/>
      </left>
      <right style="thin">
        <color indexed="64"/>
      </right>
      <top style="thin">
        <color indexed="64"/>
      </top>
      <bottom style="thick">
        <color rgb="FF4472C4"/>
      </bottom>
      <diagonal/>
    </border>
    <border>
      <left style="thick">
        <color rgb="FF70AD47"/>
      </left>
      <right/>
      <top style="thick">
        <color rgb="FF70AD47"/>
      </top>
      <bottom/>
      <diagonal/>
    </border>
    <border>
      <left/>
      <right style="thin">
        <color indexed="64"/>
      </right>
      <top style="thick">
        <color rgb="FF70AD47"/>
      </top>
      <bottom style="thin">
        <color indexed="64"/>
      </bottom>
      <diagonal/>
    </border>
    <border>
      <left style="thin">
        <color indexed="64"/>
      </left>
      <right/>
      <top style="thick">
        <color rgb="FF70AD47"/>
      </top>
      <bottom style="thin">
        <color indexed="64"/>
      </bottom>
      <diagonal/>
    </border>
    <border>
      <left/>
      <right style="thick">
        <color rgb="FF70AD47"/>
      </right>
      <top style="thick">
        <color rgb="FF70AD47"/>
      </top>
      <bottom style="thin">
        <color indexed="64"/>
      </bottom>
      <diagonal/>
    </border>
    <border>
      <left style="thick">
        <color rgb="FF70AD47"/>
      </left>
      <right style="thin">
        <color indexed="64"/>
      </right>
      <top style="thin">
        <color indexed="64"/>
      </top>
      <bottom style="thin">
        <color indexed="64"/>
      </bottom>
      <diagonal/>
    </border>
    <border>
      <left style="thin">
        <color indexed="64"/>
      </left>
      <right style="thick">
        <color rgb="FF70AD47"/>
      </right>
      <top style="thin">
        <color indexed="64"/>
      </top>
      <bottom style="thin">
        <color indexed="64"/>
      </bottom>
      <diagonal/>
    </border>
    <border>
      <left style="thick">
        <color rgb="FF70AD47"/>
      </left>
      <right style="thin">
        <color indexed="64"/>
      </right>
      <top style="thin">
        <color indexed="64"/>
      </top>
      <bottom style="thick">
        <color rgb="FF70AD47"/>
      </bottom>
      <diagonal/>
    </border>
    <border>
      <left style="thin">
        <color indexed="64"/>
      </left>
      <right style="thin">
        <color indexed="64"/>
      </right>
      <top style="thin">
        <color indexed="64"/>
      </top>
      <bottom style="thick">
        <color rgb="FF70AD47"/>
      </bottom>
      <diagonal/>
    </border>
    <border>
      <left/>
      <right/>
      <top style="thick">
        <color rgb="FF70AD47"/>
      </top>
      <bottom style="thin">
        <color indexed="64"/>
      </bottom>
      <diagonal/>
    </border>
    <border>
      <left/>
      <right/>
      <top style="thick">
        <color rgb="FFFF0000"/>
      </top>
      <bottom style="thin">
        <color indexed="64"/>
      </bottom>
      <diagonal/>
    </border>
    <border>
      <left style="thin">
        <color indexed="64"/>
      </left>
      <right style="thick">
        <color rgb="FF4472C4"/>
      </right>
      <top style="thin">
        <color indexed="64"/>
      </top>
      <bottom style="thick">
        <color rgb="FF4472C4"/>
      </bottom>
      <diagonal/>
    </border>
    <border>
      <left style="thick">
        <color rgb="FFFFC000"/>
      </left>
      <right style="thin">
        <color rgb="FFFFC000"/>
      </right>
      <top style="thick">
        <color rgb="FFFFC000"/>
      </top>
      <bottom style="thin">
        <color indexed="64"/>
      </bottom>
      <diagonal/>
    </border>
    <border>
      <left/>
      <right style="thin">
        <color indexed="64"/>
      </right>
      <top style="thick">
        <color rgb="FFFFC000"/>
      </top>
      <bottom style="thin">
        <color indexed="64"/>
      </bottom>
      <diagonal/>
    </border>
    <border>
      <left style="thin">
        <color indexed="64"/>
      </left>
      <right style="thin">
        <color indexed="64"/>
      </right>
      <top style="thick">
        <color rgb="FFFFC000"/>
      </top>
      <bottom style="thin">
        <color indexed="64"/>
      </bottom>
      <diagonal/>
    </border>
    <border>
      <left style="thin">
        <color indexed="64"/>
      </left>
      <right/>
      <top style="thick">
        <color rgb="FFFFC000"/>
      </top>
      <bottom style="thin">
        <color indexed="64"/>
      </bottom>
      <diagonal/>
    </border>
    <border>
      <left/>
      <right style="thick">
        <color rgb="FFFFC000"/>
      </right>
      <top style="thick">
        <color rgb="FFFFC000"/>
      </top>
      <bottom style="thin">
        <color indexed="64"/>
      </bottom>
      <diagonal/>
    </border>
    <border>
      <left style="thick">
        <color rgb="FFFFC000"/>
      </left>
      <right style="thin">
        <color rgb="FFFFC000"/>
      </right>
      <top style="thin">
        <color indexed="64"/>
      </top>
      <bottom style="thin">
        <color indexed="64"/>
      </bottom>
      <diagonal/>
    </border>
    <border>
      <left style="thin">
        <color indexed="64"/>
      </left>
      <right style="thick">
        <color rgb="FFFFC000"/>
      </right>
      <top style="thin">
        <color indexed="64"/>
      </top>
      <bottom style="thin">
        <color indexed="64"/>
      </bottom>
      <diagonal/>
    </border>
    <border>
      <left style="thick">
        <color rgb="FFFFC000"/>
      </left>
      <right style="thin">
        <color rgb="FFFFC000"/>
      </right>
      <top style="thin">
        <color indexed="64"/>
      </top>
      <bottom style="thin">
        <color rgb="FFFFC000"/>
      </bottom>
      <diagonal/>
    </border>
    <border>
      <left style="thick">
        <color rgb="FFFFC000"/>
      </left>
      <right style="thin">
        <color indexed="64"/>
      </right>
      <top style="thin">
        <color indexed="64"/>
      </top>
      <bottom style="thin">
        <color indexed="64"/>
      </bottom>
      <diagonal/>
    </border>
    <border>
      <left style="thick">
        <color rgb="FFFFC000"/>
      </left>
      <right style="thin">
        <color indexed="64"/>
      </right>
      <top style="thin">
        <color indexed="64"/>
      </top>
      <bottom/>
      <diagonal/>
    </border>
    <border>
      <left style="thick">
        <color rgb="FFFFC000"/>
      </left>
      <right style="thin">
        <color indexed="64"/>
      </right>
      <top style="thin">
        <color indexed="64"/>
      </top>
      <bottom style="thick">
        <color rgb="FFFFC000"/>
      </bottom>
      <diagonal/>
    </border>
    <border>
      <left style="thin">
        <color indexed="64"/>
      </left>
      <right style="thin">
        <color indexed="64"/>
      </right>
      <top style="thin">
        <color indexed="64"/>
      </top>
      <bottom style="thick">
        <color rgb="FFFFC000"/>
      </bottom>
      <diagonal/>
    </border>
    <border>
      <left style="thin">
        <color indexed="64"/>
      </left>
      <right style="thick">
        <color rgb="FFFFC000"/>
      </right>
      <top style="thin">
        <color indexed="64"/>
      </top>
      <bottom style="thick">
        <color rgb="FFFFC000"/>
      </bottom>
      <diagonal/>
    </border>
    <border>
      <left style="thin">
        <color indexed="64"/>
      </left>
      <right style="thick">
        <color rgb="FF70AD47"/>
      </right>
      <top style="thin">
        <color indexed="64"/>
      </top>
      <bottom style="thick">
        <color rgb="FF70AD47"/>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590">
    <xf numFmtId="0" fontId="0" fillId="0" borderId="0" xfId="0"/>
    <xf numFmtId="0" fontId="3" fillId="0" borderId="0" xfId="0" applyFont="1" applyAlignment="1">
      <alignment horizontal="left" indent="1"/>
    </xf>
    <xf numFmtId="0" fontId="5" fillId="0" borderId="0" xfId="2" applyAlignment="1">
      <alignment horizontal="left" indent="1"/>
    </xf>
    <xf numFmtId="0" fontId="4" fillId="0" borderId="0" xfId="0" applyFont="1" applyAlignment="1">
      <alignment horizontal="left" indent="1"/>
    </xf>
    <xf numFmtId="0" fontId="0" fillId="0" borderId="0" xfId="0" applyAlignment="1">
      <alignment horizontal="center"/>
    </xf>
    <xf numFmtId="0" fontId="3" fillId="0" borderId="0" xfId="0" applyFont="1" applyAlignment="1">
      <alignment horizontal="center"/>
    </xf>
    <xf numFmtId="0" fontId="3" fillId="0" borderId="0" xfId="0" applyFont="1"/>
    <xf numFmtId="9" fontId="3" fillId="0" borderId="0" xfId="0" applyNumberFormat="1" applyFont="1" applyAlignment="1">
      <alignment horizontal="center" vertical="center"/>
    </xf>
    <xf numFmtId="0" fontId="0" fillId="0" borderId="0" xfId="0" applyAlignment="1">
      <alignment horizontal="center" vertical="center"/>
    </xf>
    <xf numFmtId="0" fontId="0" fillId="2" borderId="0" xfId="0" applyFill="1"/>
    <xf numFmtId="0" fontId="0" fillId="0" borderId="1" xfId="0" applyBorder="1" applyAlignment="1">
      <alignment horizontal="center" vertical="center"/>
    </xf>
    <xf numFmtId="9" fontId="3" fillId="0" borderId="0" xfId="0" applyNumberFormat="1" applyFont="1" applyAlignment="1">
      <alignment horizontal="center"/>
    </xf>
    <xf numFmtId="0" fontId="3" fillId="0" borderId="0" xfId="0" applyFont="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center"/>
    </xf>
    <xf numFmtId="9" fontId="0" fillId="0" borderId="1" xfId="1" applyFont="1" applyBorder="1" applyAlignment="1">
      <alignment horizontal="center"/>
    </xf>
    <xf numFmtId="0" fontId="2" fillId="0" borderId="1" xfId="0" applyFont="1" applyBorder="1" applyAlignment="1">
      <alignment horizontal="center" vertical="center"/>
    </xf>
    <xf numFmtId="0" fontId="8" fillId="2" borderId="1" xfId="0" applyFont="1" applyFill="1" applyBorder="1"/>
    <xf numFmtId="0" fontId="8" fillId="2" borderId="1" xfId="0" applyFont="1" applyFill="1" applyBorder="1" applyAlignment="1">
      <alignment horizontal="center"/>
    </xf>
    <xf numFmtId="9" fontId="8" fillId="2" borderId="1" xfId="1" applyFont="1" applyFill="1" applyBorder="1" applyAlignment="1">
      <alignment horizontal="center"/>
    </xf>
    <xf numFmtId="0" fontId="2" fillId="0" borderId="0" xfId="0" applyFont="1"/>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xf>
    <xf numFmtId="0" fontId="6" fillId="2" borderId="0" xfId="0" applyFont="1" applyFill="1" applyAlignment="1">
      <alignment horizontal="left" indent="1"/>
    </xf>
    <xf numFmtId="0" fontId="10" fillId="2" borderId="0" xfId="0" applyFont="1" applyFill="1" applyAlignment="1">
      <alignment horizontal="left" indent="1"/>
    </xf>
    <xf numFmtId="0" fontId="6" fillId="2" borderId="0" xfId="0" applyFont="1" applyFill="1" applyAlignment="1">
      <alignment horizontal="center" vertical="center"/>
    </xf>
    <xf numFmtId="9" fontId="6" fillId="2" borderId="0" xfId="1" applyFont="1" applyFill="1" applyAlignment="1">
      <alignment horizontal="center" vertical="center"/>
    </xf>
    <xf numFmtId="0" fontId="9" fillId="2" borderId="0" xfId="2" applyFont="1" applyFill="1" applyAlignment="1">
      <alignment horizontal="center"/>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164" fontId="0" fillId="0" borderId="1" xfId="1" applyNumberFormat="1" applyFont="1" applyBorder="1" applyAlignment="1">
      <alignment horizontal="center"/>
    </xf>
    <xf numFmtId="9" fontId="0" fillId="0" borderId="0" xfId="1" applyFont="1" applyAlignment="1">
      <alignment horizontal="center" vertical="center"/>
    </xf>
    <xf numFmtId="3" fontId="0" fillId="0" borderId="0" xfId="0" applyNumberFormat="1" applyAlignment="1">
      <alignment horizontal="center" vertical="center"/>
    </xf>
    <xf numFmtId="3" fontId="2" fillId="0" borderId="0" xfId="0" applyNumberFormat="1" applyFont="1"/>
    <xf numFmtId="164" fontId="8" fillId="2" borderId="1" xfId="1" applyNumberFormat="1" applyFont="1" applyFill="1" applyBorder="1" applyAlignment="1">
      <alignment horizontal="center"/>
    </xf>
    <xf numFmtId="0" fontId="0" fillId="3" borderId="0" xfId="0" applyFill="1"/>
    <xf numFmtId="0" fontId="2" fillId="3" borderId="0" xfId="0" applyFont="1" applyFill="1" applyAlignment="1">
      <alignment horizontal="center" vertical="center"/>
    </xf>
    <xf numFmtId="9" fontId="0" fillId="0" borderId="0" xfId="1" applyFont="1" applyAlignment="1">
      <alignment horizontal="center"/>
    </xf>
    <xf numFmtId="0" fontId="2" fillId="0" borderId="0" xfId="0" applyFont="1" applyAlignment="1">
      <alignment horizontal="left" vertical="center"/>
    </xf>
    <xf numFmtId="0" fontId="0" fillId="2" borderId="0" xfId="0" applyFill="1" applyAlignment="1">
      <alignment horizontal="center" vertical="center"/>
    </xf>
    <xf numFmtId="3" fontId="2" fillId="2" borderId="0" xfId="0" applyNumberFormat="1" applyFont="1" applyFill="1" applyAlignment="1">
      <alignment horizontal="center" vertical="center"/>
    </xf>
    <xf numFmtId="0" fontId="11" fillId="0" borderId="0" xfId="0" applyFont="1"/>
    <xf numFmtId="0" fontId="12" fillId="4" borderId="10" xfId="0" applyFont="1" applyFill="1" applyBorder="1"/>
    <xf numFmtId="0" fontId="11" fillId="5" borderId="10" xfId="0" applyFont="1" applyFill="1" applyBorder="1"/>
    <xf numFmtId="0" fontId="11" fillId="5" borderId="11" xfId="0" applyFont="1" applyFill="1" applyBorder="1"/>
    <xf numFmtId="9" fontId="11" fillId="5" borderId="12" xfId="0" applyNumberFormat="1" applyFont="1" applyFill="1" applyBorder="1"/>
    <xf numFmtId="0" fontId="11" fillId="0" borderId="10" xfId="0" applyFont="1" applyBorder="1"/>
    <xf numFmtId="0" fontId="11" fillId="0" borderId="11" xfId="0" applyFont="1" applyBorder="1"/>
    <xf numFmtId="9" fontId="11" fillId="0" borderId="12" xfId="0" applyNumberFormat="1" applyFont="1" applyBorder="1"/>
    <xf numFmtId="0" fontId="0" fillId="0" borderId="0" xfId="0" applyAlignment="1">
      <alignment horizontal="right"/>
    </xf>
    <xf numFmtId="0" fontId="12" fillId="4" borderId="11" xfId="0" applyFont="1" applyFill="1" applyBorder="1" applyAlignment="1">
      <alignment horizontal="center"/>
    </xf>
    <xf numFmtId="0" fontId="12" fillId="4" borderId="12" xfId="0" applyFont="1" applyFill="1" applyBorder="1" applyAlignment="1">
      <alignment horizontal="center"/>
    </xf>
    <xf numFmtId="0" fontId="13" fillId="5" borderId="10" xfId="0" applyFont="1" applyFill="1" applyBorder="1"/>
    <xf numFmtId="0" fontId="13" fillId="5" borderId="11" xfId="0" applyFont="1" applyFill="1" applyBorder="1"/>
    <xf numFmtId="9" fontId="13" fillId="5" borderId="12" xfId="0" applyNumberFormat="1" applyFont="1" applyFill="1" applyBorder="1"/>
    <xf numFmtId="9" fontId="0" fillId="0" borderId="0" xfId="0" applyNumberFormat="1"/>
    <xf numFmtId="0" fontId="2" fillId="0" borderId="6" xfId="0" applyFont="1" applyBorder="1" applyAlignment="1">
      <alignment horizontal="center" vertical="center" wrapText="1"/>
    </xf>
    <xf numFmtId="0" fontId="14" fillId="0" borderId="14" xfId="0" applyFont="1" applyBorder="1"/>
    <xf numFmtId="0" fontId="14" fillId="0" borderId="0" xfId="0" applyFont="1"/>
    <xf numFmtId="0" fontId="13" fillId="6" borderId="1" xfId="0" applyFont="1" applyFill="1" applyBorder="1"/>
    <xf numFmtId="0" fontId="13" fillId="6" borderId="9" xfId="0" applyFont="1" applyFill="1" applyBorder="1"/>
    <xf numFmtId="0" fontId="11" fillId="0" borderId="13" xfId="0" applyFont="1" applyBorder="1"/>
    <xf numFmtId="0" fontId="11" fillId="0" borderId="14" xfId="0" applyFont="1" applyBorder="1"/>
    <xf numFmtId="10" fontId="11" fillId="0" borderId="14" xfId="0" applyNumberFormat="1" applyFont="1" applyBorder="1"/>
    <xf numFmtId="0" fontId="13" fillId="0" borderId="13" xfId="0" applyFont="1" applyBorder="1"/>
    <xf numFmtId="10" fontId="13" fillId="0" borderId="14" xfId="0" applyNumberFormat="1" applyFont="1" applyBorder="1"/>
    <xf numFmtId="0" fontId="13" fillId="6" borderId="15" xfId="0" applyFont="1" applyFill="1" applyBorder="1"/>
    <xf numFmtId="0" fontId="11" fillId="0" borderId="1" xfId="0" applyFont="1" applyBorder="1"/>
    <xf numFmtId="0" fontId="11" fillId="0" borderId="9" xfId="0" applyFont="1" applyBorder="1"/>
    <xf numFmtId="0" fontId="13" fillId="0" borderId="0" xfId="0" applyFont="1"/>
    <xf numFmtId="0" fontId="13" fillId="0" borderId="14" xfId="0" applyFont="1" applyBorder="1"/>
    <xf numFmtId="0" fontId="0" fillId="7" borderId="0" xfId="0" applyFill="1"/>
    <xf numFmtId="0" fontId="2" fillId="7" borderId="0" xfId="0" applyFont="1" applyFill="1"/>
    <xf numFmtId="0" fontId="0" fillId="0" borderId="1" xfId="0" applyBorder="1" applyAlignment="1">
      <alignment vertical="center"/>
    </xf>
    <xf numFmtId="0" fontId="0" fillId="0" borderId="0" xfId="0" applyAlignment="1">
      <alignment horizontal="left" indent="2"/>
    </xf>
    <xf numFmtId="0" fontId="3" fillId="8" borderId="0" xfId="0" applyFont="1" applyFill="1" applyAlignment="1">
      <alignment horizontal="left"/>
    </xf>
    <xf numFmtId="0" fontId="5" fillId="8" borderId="0" xfId="2" applyFill="1" applyAlignment="1">
      <alignment horizontal="left" indent="1"/>
    </xf>
    <xf numFmtId="0" fontId="4" fillId="8" borderId="0" xfId="0" applyFont="1" applyFill="1" applyAlignment="1">
      <alignment horizontal="left" indent="1"/>
    </xf>
    <xf numFmtId="0" fontId="3" fillId="8" borderId="0" xfId="0" applyFont="1" applyFill="1" applyAlignment="1">
      <alignment horizontal="center"/>
    </xf>
    <xf numFmtId="0" fontId="0" fillId="8" borderId="0" xfId="0" applyFill="1"/>
    <xf numFmtId="0" fontId="3" fillId="0" borderId="0" xfId="0" applyFont="1" applyAlignment="1">
      <alignment horizontal="left" indent="2"/>
    </xf>
    <xf numFmtId="0" fontId="3" fillId="8" borderId="0" xfId="0" applyFont="1" applyFill="1" applyAlignment="1">
      <alignment horizontal="center" vertical="center"/>
    </xf>
    <xf numFmtId="0" fontId="4" fillId="8" borderId="0" xfId="0" applyFont="1" applyFill="1" applyAlignment="1">
      <alignment horizontal="left"/>
    </xf>
    <xf numFmtId="0" fontId="5" fillId="0" borderId="0" xfId="2" applyFill="1" applyAlignment="1">
      <alignment horizontal="left" indent="1"/>
    </xf>
    <xf numFmtId="165" fontId="0" fillId="0" borderId="1" xfId="0" applyNumberFormat="1" applyBorder="1" applyAlignment="1">
      <alignment vertical="center" wrapText="1"/>
    </xf>
    <xf numFmtId="165" fontId="0" fillId="0" borderId="1" xfId="0" applyNumberFormat="1" applyBorder="1" applyAlignment="1">
      <alignment vertical="center"/>
    </xf>
    <xf numFmtId="166" fontId="0" fillId="0" borderId="1" xfId="0" applyNumberFormat="1" applyBorder="1" applyAlignment="1">
      <alignment horizontal="center" vertical="center" wrapText="1"/>
    </xf>
    <xf numFmtId="165" fontId="0" fillId="0" borderId="0" xfId="0" applyNumberFormat="1"/>
    <xf numFmtId="166" fontId="0" fillId="0" borderId="0" xfId="0" applyNumberFormat="1"/>
    <xf numFmtId="2" fontId="3" fillId="8" borderId="0" xfId="0" applyNumberFormat="1" applyFont="1" applyFill="1" applyAlignment="1">
      <alignment horizontal="center"/>
    </xf>
    <xf numFmtId="1" fontId="3" fillId="8" borderId="0" xfId="0" applyNumberFormat="1" applyFont="1" applyFill="1" applyAlignment="1">
      <alignment horizontal="center"/>
    </xf>
    <xf numFmtId="0" fontId="3" fillId="8" borderId="0" xfId="2" applyFont="1" applyFill="1" applyAlignment="1">
      <alignment horizontal="center" indent="1"/>
    </xf>
    <xf numFmtId="0" fontId="3" fillId="8" borderId="0" xfId="0" applyFont="1" applyFill="1" applyAlignment="1">
      <alignment horizontal="left" indent="2"/>
    </xf>
    <xf numFmtId="2" fontId="0" fillId="0" borderId="0" xfId="0" applyNumberFormat="1"/>
    <xf numFmtId="2" fontId="3" fillId="0" borderId="0" xfId="0" applyNumberFormat="1" applyFont="1" applyAlignment="1">
      <alignment horizontal="center"/>
    </xf>
    <xf numFmtId="1" fontId="3" fillId="0" borderId="0" xfId="0" applyNumberFormat="1" applyFont="1" applyAlignment="1">
      <alignment horizontal="center"/>
    </xf>
    <xf numFmtId="0" fontId="4" fillId="0" borderId="0" xfId="0" applyFont="1" applyAlignment="1">
      <alignment horizontal="left" indent="2"/>
    </xf>
    <xf numFmtId="0" fontId="4" fillId="0" borderId="0" xfId="0" applyFont="1" applyAlignment="1">
      <alignment horizontal="left" indent="3"/>
    </xf>
    <xf numFmtId="9" fontId="6" fillId="8" borderId="0" xfId="1" applyFont="1" applyFill="1" applyAlignment="1">
      <alignment horizontal="center" vertical="center"/>
    </xf>
    <xf numFmtId="1" fontId="0" fillId="0" borderId="0" xfId="0" applyNumberFormat="1" applyAlignment="1">
      <alignment horizontal="center"/>
    </xf>
    <xf numFmtId="0" fontId="0" fillId="8" borderId="0" xfId="0" applyFill="1" applyAlignment="1">
      <alignment horizontal="center"/>
    </xf>
    <xf numFmtId="0" fontId="2" fillId="8" borderId="0" xfId="0" applyFont="1" applyFill="1" applyAlignment="1">
      <alignment horizontal="center"/>
    </xf>
    <xf numFmtId="2" fontId="0" fillId="8" borderId="0" xfId="0" applyNumberFormat="1" applyFill="1" applyAlignment="1">
      <alignment horizontal="center"/>
    </xf>
    <xf numFmtId="2" fontId="2" fillId="8" borderId="0" xfId="0" applyNumberFormat="1" applyFont="1" applyFill="1" applyAlignment="1">
      <alignment horizontal="center"/>
    </xf>
    <xf numFmtId="2" fontId="0" fillId="0" borderId="0" xfId="0" applyNumberFormat="1" applyAlignment="1">
      <alignment horizontal="center"/>
    </xf>
    <xf numFmtId="0" fontId="8" fillId="9" borderId="1" xfId="0" applyFont="1" applyFill="1" applyBorder="1"/>
    <xf numFmtId="0" fontId="0" fillId="9" borderId="1" xfId="0" applyFill="1" applyBorder="1" applyAlignment="1">
      <alignment horizontal="center"/>
    </xf>
    <xf numFmtId="164" fontId="0" fillId="9" borderId="1" xfId="1" applyNumberFormat="1" applyFont="1" applyFill="1" applyBorder="1" applyAlignment="1">
      <alignment horizontal="center"/>
    </xf>
    <xf numFmtId="165" fontId="0" fillId="9" borderId="1" xfId="0" applyNumberFormat="1" applyFill="1" applyBorder="1" applyAlignment="1">
      <alignment horizontal="center"/>
    </xf>
    <xf numFmtId="165" fontId="0" fillId="9" borderId="1" xfId="0" applyNumberFormat="1" applyFill="1" applyBorder="1" applyAlignment="1">
      <alignment vertical="center"/>
    </xf>
    <xf numFmtId="0" fontId="0" fillId="10" borderId="1" xfId="0" applyFill="1" applyBorder="1" applyAlignment="1">
      <alignment horizontal="center" vertical="center" wrapText="1"/>
    </xf>
    <xf numFmtId="165" fontId="0" fillId="10" borderId="1" xfId="0" applyNumberFormat="1" applyFill="1" applyBorder="1" applyAlignment="1">
      <alignment vertical="center" wrapText="1"/>
    </xf>
    <xf numFmtId="0" fontId="0" fillId="0" borderId="0" xfId="0" applyAlignment="1">
      <alignment horizontal="center" vertical="center" wrapText="1"/>
    </xf>
    <xf numFmtId="10" fontId="0" fillId="9" borderId="1" xfId="1" applyNumberFormat="1" applyFont="1" applyFill="1" applyBorder="1" applyAlignment="1">
      <alignment horizontal="center"/>
    </xf>
    <xf numFmtId="164" fontId="0" fillId="0" borderId="0" xfId="1" applyNumberFormat="1" applyFont="1" applyBorder="1" applyAlignment="1">
      <alignment horizontal="center"/>
    </xf>
    <xf numFmtId="9" fontId="0" fillId="0" borderId="0" xfId="1" applyFont="1" applyBorder="1" applyAlignment="1">
      <alignment horizontal="center"/>
    </xf>
    <xf numFmtId="0" fontId="8" fillId="0" borderId="1" xfId="0" applyFont="1" applyBorder="1"/>
    <xf numFmtId="164" fontId="0" fillId="0" borderId="1" xfId="1" applyNumberFormat="1" applyFont="1" applyFill="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vertical="center"/>
    </xf>
    <xf numFmtId="0" fontId="15" fillId="0" borderId="0" xfId="0" applyFont="1"/>
    <xf numFmtId="0" fontId="3" fillId="0" borderId="0" xfId="0" applyFont="1" applyAlignment="1">
      <alignment horizontal="left"/>
    </xf>
    <xf numFmtId="0" fontId="16" fillId="11" borderId="0" xfId="0" applyFont="1" applyFill="1"/>
    <xf numFmtId="3" fontId="16" fillId="11" borderId="0" xfId="0" applyNumberFormat="1" applyFont="1" applyFill="1" applyAlignment="1">
      <alignment horizontal="center" vertical="center"/>
    </xf>
    <xf numFmtId="10" fontId="16" fillId="11" borderId="0" xfId="0" applyNumberFormat="1" applyFont="1" applyFill="1" applyAlignment="1">
      <alignment horizontal="center" vertical="center"/>
    </xf>
    <xf numFmtId="0" fontId="17" fillId="11" borderId="21" xfId="0" applyFont="1" applyFill="1" applyBorder="1" applyAlignment="1">
      <alignment horizontal="center" vertical="center" wrapText="1"/>
    </xf>
    <xf numFmtId="0" fontId="17" fillId="11" borderId="22" xfId="0" applyFont="1" applyFill="1" applyBorder="1" applyAlignment="1">
      <alignment horizontal="center" vertical="center" wrapText="1"/>
    </xf>
    <xf numFmtId="3" fontId="2" fillId="0" borderId="24" xfId="0" applyNumberFormat="1" applyFont="1" applyBorder="1"/>
    <xf numFmtId="0" fontId="0" fillId="8" borderId="17" xfId="0" applyFill="1" applyBorder="1"/>
    <xf numFmtId="0" fontId="0" fillId="8" borderId="26" xfId="0" applyFill="1" applyBorder="1"/>
    <xf numFmtId="0" fontId="2" fillId="8" borderId="27" xfId="0" applyFont="1" applyFill="1" applyBorder="1" applyAlignment="1">
      <alignment horizontal="center"/>
    </xf>
    <xf numFmtId="0" fontId="2" fillId="8" borderId="25" xfId="0" applyFont="1" applyFill="1" applyBorder="1" applyAlignment="1">
      <alignment horizontal="center"/>
    </xf>
    <xf numFmtId="0" fontId="2" fillId="8" borderId="23" xfId="0" applyFont="1" applyFill="1" applyBorder="1" applyAlignment="1">
      <alignment horizontal="center"/>
    </xf>
    <xf numFmtId="3" fontId="2" fillId="0" borderId="28" xfId="0" applyNumberFormat="1" applyFont="1" applyBorder="1"/>
    <xf numFmtId="3" fontId="2" fillId="0" borderId="29" xfId="0" applyNumberFormat="1" applyFont="1" applyBorder="1"/>
    <xf numFmtId="3" fontId="2" fillId="0" borderId="30" xfId="0" applyNumberFormat="1" applyFont="1" applyBorder="1"/>
    <xf numFmtId="3" fontId="2" fillId="0" borderId="31" xfId="0" applyNumberFormat="1" applyFont="1" applyBorder="1"/>
    <xf numFmtId="3" fontId="2" fillId="0" borderId="32" xfId="0" applyNumberFormat="1" applyFont="1" applyBorder="1"/>
    <xf numFmtId="3" fontId="2" fillId="0" borderId="33" xfId="0" applyNumberFormat="1" applyFont="1" applyBorder="1"/>
    <xf numFmtId="3" fontId="2" fillId="0" borderId="34" xfId="0" applyNumberFormat="1" applyFont="1" applyBorder="1"/>
    <xf numFmtId="164" fontId="0" fillId="0" borderId="0" xfId="0" applyNumberFormat="1" applyAlignment="1">
      <alignment vertical="center"/>
    </xf>
    <xf numFmtId="0" fontId="0" fillId="0" borderId="35" xfId="0" applyBorder="1" applyAlignment="1">
      <alignment horizontal="center" vertical="center"/>
    </xf>
    <xf numFmtId="0" fontId="0" fillId="0" borderId="35" xfId="0" applyBorder="1"/>
    <xf numFmtId="3" fontId="0" fillId="0" borderId="35" xfId="0" applyNumberFormat="1" applyBorder="1" applyAlignment="1">
      <alignment horizontal="center" vertical="center"/>
    </xf>
    <xf numFmtId="0" fontId="0" fillId="0" borderId="34" xfId="0" applyBorder="1"/>
    <xf numFmtId="3" fontId="0" fillId="0" borderId="34" xfId="0" applyNumberFormat="1" applyBorder="1" applyAlignment="1">
      <alignment horizontal="center" vertical="center"/>
    </xf>
    <xf numFmtId="0" fontId="0" fillId="0" borderId="34" xfId="0" applyBorder="1" applyAlignment="1">
      <alignment horizontal="center" vertical="center"/>
    </xf>
    <xf numFmtId="0" fontId="19" fillId="0" borderId="0" xfId="0" applyFont="1"/>
    <xf numFmtId="0" fontId="2" fillId="0" borderId="35" xfId="0" applyFont="1" applyBorder="1"/>
    <xf numFmtId="0" fontId="0" fillId="0" borderId="41" xfId="0" applyBorder="1"/>
    <xf numFmtId="0" fontId="2" fillId="0" borderId="1" xfId="0" applyFont="1" applyBorder="1" applyAlignment="1">
      <alignment horizontal="center" vertical="center" wrapText="1"/>
    </xf>
    <xf numFmtId="0" fontId="0" fillId="12" borderId="0" xfId="0" applyFill="1"/>
    <xf numFmtId="0" fontId="6" fillId="0" borderId="42" xfId="0" applyFont="1" applyBorder="1" applyAlignment="1">
      <alignment horizontal="center" vertical="center"/>
    </xf>
    <xf numFmtId="3" fontId="0" fillId="0" borderId="0" xfId="0" applyNumberFormat="1"/>
    <xf numFmtId="164" fontId="0" fillId="0" borderId="41" xfId="0" applyNumberFormat="1" applyBorder="1"/>
    <xf numFmtId="0" fontId="6" fillId="13" borderId="36" xfId="0" applyFont="1" applyFill="1" applyBorder="1" applyAlignment="1">
      <alignment horizontal="center" vertical="center" wrapText="1"/>
    </xf>
    <xf numFmtId="0" fontId="6" fillId="13" borderId="37" xfId="0" applyFont="1" applyFill="1" applyBorder="1" applyAlignment="1">
      <alignment horizontal="center" vertical="center"/>
    </xf>
    <xf numFmtId="0" fontId="6" fillId="13" borderId="38" xfId="0" applyFont="1" applyFill="1" applyBorder="1" applyAlignment="1">
      <alignment horizontal="center" vertical="center"/>
    </xf>
    <xf numFmtId="0" fontId="0" fillId="14" borderId="35" xfId="0" applyFill="1" applyBorder="1"/>
    <xf numFmtId="3" fontId="0" fillId="14" borderId="35" xfId="0" applyNumberFormat="1" applyFill="1" applyBorder="1" applyAlignment="1">
      <alignment horizontal="center" vertical="center"/>
    </xf>
    <xf numFmtId="0" fontId="0" fillId="14" borderId="35" xfId="0" applyFill="1" applyBorder="1" applyAlignment="1">
      <alignment horizontal="center" vertical="center"/>
    </xf>
    <xf numFmtId="166" fontId="0" fillId="14" borderId="35" xfId="0" applyNumberFormat="1" applyFill="1" applyBorder="1" applyAlignment="1">
      <alignment horizontal="center" vertical="center"/>
    </xf>
    <xf numFmtId="9" fontId="0" fillId="14" borderId="39" xfId="0" applyNumberFormat="1" applyFill="1" applyBorder="1" applyAlignment="1">
      <alignment horizontal="center" vertical="center"/>
    </xf>
    <xf numFmtId="0" fontId="0" fillId="14" borderId="34" xfId="0" applyFill="1" applyBorder="1"/>
    <xf numFmtId="3" fontId="0" fillId="14" borderId="34" xfId="0" applyNumberFormat="1" applyFill="1" applyBorder="1" applyAlignment="1">
      <alignment horizontal="center" vertical="center"/>
    </xf>
    <xf numFmtId="0" fontId="0" fillId="14" borderId="34" xfId="0" applyFill="1" applyBorder="1" applyAlignment="1">
      <alignment horizontal="center" vertical="center"/>
    </xf>
    <xf numFmtId="166" fontId="0" fillId="14" borderId="34" xfId="0" applyNumberFormat="1" applyFill="1" applyBorder="1" applyAlignment="1">
      <alignment horizontal="center" vertical="center"/>
    </xf>
    <xf numFmtId="9" fontId="0" fillId="14" borderId="40" xfId="0" applyNumberFormat="1" applyFill="1" applyBorder="1" applyAlignment="1">
      <alignment horizontal="center" vertical="center"/>
    </xf>
    <xf numFmtId="9" fontId="0" fillId="0" borderId="41" xfId="0" applyNumberFormat="1" applyBorder="1"/>
    <xf numFmtId="0" fontId="6" fillId="0" borderId="19" xfId="0" applyFont="1" applyBorder="1" applyAlignment="1">
      <alignment horizontal="center" vertical="center" wrapText="1"/>
    </xf>
    <xf numFmtId="0" fontId="6" fillId="0" borderId="20" xfId="0" applyFont="1" applyBorder="1" applyAlignment="1">
      <alignment horizontal="center" vertical="center"/>
    </xf>
    <xf numFmtId="0" fontId="2" fillId="0" borderId="0" xfId="0" applyFont="1" applyAlignment="1">
      <alignment horizontal="center" vertical="center"/>
    </xf>
    <xf numFmtId="0" fontId="18" fillId="0" borderId="0" xfId="0" applyFont="1"/>
    <xf numFmtId="9" fontId="2" fillId="0" borderId="0" xfId="0" applyNumberFormat="1" applyFont="1" applyAlignment="1">
      <alignment horizontal="center" vertical="center"/>
    </xf>
    <xf numFmtId="167" fontId="2" fillId="0" borderId="0" xfId="3" applyNumberFormat="1" applyFont="1" applyFill="1" applyAlignment="1">
      <alignment horizontal="center" vertical="center"/>
    </xf>
    <xf numFmtId="167" fontId="2" fillId="0" borderId="0" xfId="3" applyNumberFormat="1" applyFont="1" applyFill="1" applyAlignment="1">
      <alignment vertical="center"/>
    </xf>
    <xf numFmtId="9" fontId="2" fillId="0" borderId="0" xfId="0" applyNumberFormat="1" applyFont="1" applyAlignment="1">
      <alignment horizontal="right" vertical="center"/>
    </xf>
    <xf numFmtId="164" fontId="2" fillId="0" borderId="0" xfId="0" applyNumberFormat="1" applyFont="1" applyAlignment="1">
      <alignment horizontal="center" vertical="center"/>
    </xf>
    <xf numFmtId="0" fontId="0" fillId="0" borderId="9" xfId="0" applyBorder="1" applyAlignment="1">
      <alignment horizontal="center" vertical="center" wrapText="1"/>
    </xf>
    <xf numFmtId="43" fontId="0" fillId="0" borderId="0" xfId="3" applyFont="1" applyBorder="1" applyAlignment="1">
      <alignment horizontal="center"/>
    </xf>
    <xf numFmtId="0" fontId="0" fillId="0" borderId="43" xfId="0" applyBorder="1"/>
    <xf numFmtId="164" fontId="0" fillId="0" borderId="39" xfId="0" applyNumberFormat="1" applyBorder="1" applyAlignment="1">
      <alignment horizontal="center" vertical="center"/>
    </xf>
    <xf numFmtId="164" fontId="0" fillId="0" borderId="40" xfId="0" applyNumberFormat="1" applyBorder="1" applyAlignment="1">
      <alignment horizontal="center" vertical="center"/>
    </xf>
    <xf numFmtId="0" fontId="0" fillId="0" borderId="15" xfId="0" applyBorder="1" applyAlignment="1">
      <alignment horizontal="center" vertical="center" wrapText="1"/>
    </xf>
    <xf numFmtId="166" fontId="0" fillId="0" borderId="15" xfId="0" applyNumberFormat="1" applyBorder="1" applyAlignment="1">
      <alignment horizontal="center" vertical="center" wrapText="1"/>
    </xf>
    <xf numFmtId="0" fontId="0" fillId="0" borderId="44" xfId="0" applyBorder="1"/>
    <xf numFmtId="0" fontId="2" fillId="8" borderId="17" xfId="0" applyFont="1" applyFill="1" applyBorder="1"/>
    <xf numFmtId="0" fontId="2" fillId="8" borderId="26" xfId="0" applyFont="1" applyFill="1" applyBorder="1"/>
    <xf numFmtId="0" fontId="6" fillId="13" borderId="47" xfId="0" applyFont="1" applyFill="1" applyBorder="1" applyAlignment="1">
      <alignment horizontal="center" vertical="center" wrapText="1"/>
    </xf>
    <xf numFmtId="0" fontId="0" fillId="0" borderId="44" xfId="0" applyBorder="1" applyAlignment="1">
      <alignment horizontal="center" vertical="center"/>
    </xf>
    <xf numFmtId="0" fontId="0" fillId="0" borderId="48" xfId="0" applyBorder="1" applyAlignment="1">
      <alignment horizontal="center" vertical="center"/>
    </xf>
    <xf numFmtId="0" fontId="0" fillId="14" borderId="44" xfId="0" applyFill="1" applyBorder="1" applyAlignment="1">
      <alignment horizontal="center" vertical="center"/>
    </xf>
    <xf numFmtId="0" fontId="0" fillId="14" borderId="48" xfId="0" applyFill="1" applyBorder="1" applyAlignment="1">
      <alignment horizontal="center" vertical="center"/>
    </xf>
    <xf numFmtId="1" fontId="0" fillId="0" borderId="1" xfId="1" applyNumberFormat="1" applyFont="1" applyBorder="1" applyAlignment="1">
      <alignment horizontal="right"/>
    </xf>
    <xf numFmtId="0" fontId="8" fillId="7" borderId="1" xfId="0" applyFont="1" applyFill="1" applyBorder="1" applyAlignment="1">
      <alignment horizontal="center"/>
    </xf>
    <xf numFmtId="164" fontId="8" fillId="7" borderId="1" xfId="1" applyNumberFormat="1" applyFont="1" applyFill="1" applyBorder="1" applyAlignment="1">
      <alignment horizontal="center"/>
    </xf>
    <xf numFmtId="164" fontId="8" fillId="0" borderId="0" xfId="1" applyNumberFormat="1" applyFont="1" applyFill="1" applyBorder="1" applyAlignment="1">
      <alignment horizontal="center"/>
    </xf>
    <xf numFmtId="0" fontId="2" fillId="16" borderId="1" xfId="0" applyFont="1" applyFill="1" applyBorder="1" applyAlignment="1">
      <alignment horizontal="center" vertical="center" wrapText="1"/>
    </xf>
    <xf numFmtId="0" fontId="8" fillId="2" borderId="9" xfId="0" applyFont="1" applyFill="1" applyBorder="1" applyAlignment="1">
      <alignment horizontal="center"/>
    </xf>
    <xf numFmtId="0" fontId="0" fillId="0" borderId="52" xfId="0" applyBorder="1" applyAlignment="1">
      <alignment horizontal="center" vertical="center"/>
    </xf>
    <xf numFmtId="0" fontId="8" fillId="2" borderId="54" xfId="0" applyFont="1" applyFill="1" applyBorder="1"/>
    <xf numFmtId="164" fontId="8" fillId="2" borderId="53" xfId="1" applyNumberFormat="1" applyFont="1" applyFill="1" applyBorder="1" applyAlignment="1">
      <alignment horizontal="center"/>
    </xf>
    <xf numFmtId="0" fontId="0" fillId="0" borderId="55" xfId="0" applyBorder="1"/>
    <xf numFmtId="164" fontId="0" fillId="0" borderId="53" xfId="1" applyNumberFormat="1" applyFont="1" applyBorder="1" applyAlignment="1">
      <alignment horizontal="center"/>
    </xf>
    <xf numFmtId="0" fontId="0" fillId="0" borderId="56" xfId="0" applyBorder="1"/>
    <xf numFmtId="0" fontId="0" fillId="0" borderId="57" xfId="0" applyBorder="1"/>
    <xf numFmtId="0" fontId="0" fillId="0" borderId="58" xfId="0" applyBorder="1" applyAlignment="1">
      <alignment horizontal="center"/>
    </xf>
    <xf numFmtId="164" fontId="0" fillId="0" borderId="58" xfId="1" applyNumberFormat="1" applyFont="1" applyBorder="1" applyAlignment="1">
      <alignment horizontal="center"/>
    </xf>
    <xf numFmtId="9" fontId="0" fillId="0" borderId="58" xfId="1" applyFont="1" applyBorder="1" applyAlignment="1">
      <alignment horizontal="center"/>
    </xf>
    <xf numFmtId="1" fontId="0" fillId="0" borderId="58" xfId="1" applyNumberFormat="1" applyFont="1" applyBorder="1" applyAlignment="1">
      <alignment horizontal="right"/>
    </xf>
    <xf numFmtId="0" fontId="2" fillId="0" borderId="0" xfId="0" applyFont="1" applyAlignment="1">
      <alignment vertical="center" wrapText="1"/>
    </xf>
    <xf numFmtId="0" fontId="2" fillId="16" borderId="61" xfId="0" applyFont="1" applyFill="1" applyBorder="1" applyAlignment="1">
      <alignment horizontal="center" vertical="center" wrapText="1"/>
    </xf>
    <xf numFmtId="0" fontId="8" fillId="7" borderId="60" xfId="0" applyFont="1" applyFill="1" applyBorder="1"/>
    <xf numFmtId="164" fontId="8" fillId="7" borderId="61" xfId="1" applyNumberFormat="1" applyFont="1" applyFill="1" applyBorder="1" applyAlignment="1">
      <alignment horizontal="center"/>
    </xf>
    <xf numFmtId="0" fontId="0" fillId="0" borderId="60" xfId="0" applyBorder="1"/>
    <xf numFmtId="164" fontId="0" fillId="0" borderId="61" xfId="1" applyNumberFormat="1" applyFont="1" applyBorder="1" applyAlignment="1">
      <alignment horizontal="center"/>
    </xf>
    <xf numFmtId="0" fontId="2" fillId="7" borderId="63" xfId="0" applyFont="1" applyFill="1" applyBorder="1" applyAlignment="1">
      <alignment horizontal="center" vertical="center"/>
    </xf>
    <xf numFmtId="0" fontId="2" fillId="16" borderId="60" xfId="0" applyFont="1" applyFill="1" applyBorder="1" applyAlignment="1">
      <alignment horizontal="center" vertical="center" wrapText="1"/>
    </xf>
    <xf numFmtId="0" fontId="2" fillId="8" borderId="49" xfId="0" applyFont="1" applyFill="1" applyBorder="1" applyAlignment="1">
      <alignment horizontal="center" vertical="center"/>
    </xf>
    <xf numFmtId="0" fontId="2" fillId="16" borderId="68" xfId="0" applyFont="1" applyFill="1" applyBorder="1" applyAlignment="1">
      <alignment horizontal="center" vertical="center" wrapText="1"/>
    </xf>
    <xf numFmtId="0" fontId="2" fillId="16" borderId="69" xfId="0" applyFont="1" applyFill="1" applyBorder="1" applyAlignment="1">
      <alignment horizontal="center" vertical="center" wrapText="1"/>
    </xf>
    <xf numFmtId="0" fontId="0" fillId="0" borderId="68" xfId="0" applyBorder="1"/>
    <xf numFmtId="164" fontId="0" fillId="0" borderId="69" xfId="1" applyNumberFormat="1" applyFont="1" applyBorder="1" applyAlignment="1">
      <alignment horizontal="center"/>
    </xf>
    <xf numFmtId="0" fontId="0" fillId="0" borderId="70" xfId="0" applyBorder="1"/>
    <xf numFmtId="0" fontId="0" fillId="0" borderId="71" xfId="0" applyBorder="1" applyAlignment="1">
      <alignment horizontal="center"/>
    </xf>
    <xf numFmtId="164" fontId="0" fillId="0" borderId="71" xfId="1" applyNumberFormat="1" applyFont="1" applyBorder="1" applyAlignment="1">
      <alignment horizontal="center"/>
    </xf>
    <xf numFmtId="9" fontId="0" fillId="0" borderId="71" xfId="1" applyFont="1" applyBorder="1" applyAlignment="1">
      <alignment horizontal="center"/>
    </xf>
    <xf numFmtId="164" fontId="0" fillId="0" borderId="72" xfId="1" applyNumberFormat="1" applyFont="1" applyBorder="1" applyAlignment="1">
      <alignment horizontal="center"/>
    </xf>
    <xf numFmtId="0" fontId="8" fillId="17" borderId="68" xfId="0" applyFont="1" applyFill="1" applyBorder="1"/>
    <xf numFmtId="0" fontId="8" fillId="17" borderId="1" xfId="0" applyFont="1" applyFill="1" applyBorder="1" applyAlignment="1">
      <alignment horizontal="center"/>
    </xf>
    <xf numFmtId="164" fontId="8" fillId="17" borderId="1" xfId="1" applyNumberFormat="1" applyFont="1" applyFill="1" applyBorder="1" applyAlignment="1">
      <alignment horizontal="center"/>
    </xf>
    <xf numFmtId="164" fontId="8" fillId="17" borderId="69" xfId="1" applyNumberFormat="1" applyFont="1" applyFill="1" applyBorder="1" applyAlignment="1">
      <alignment horizontal="center"/>
    </xf>
    <xf numFmtId="0" fontId="2" fillId="17" borderId="64" xfId="0" applyFont="1" applyFill="1" applyBorder="1" applyAlignment="1">
      <alignment horizontal="center" vertical="center"/>
    </xf>
    <xf numFmtId="165" fontId="8" fillId="7" borderId="1" xfId="0" applyNumberFormat="1" applyFont="1" applyFill="1" applyBorder="1" applyAlignment="1">
      <alignment horizontal="center"/>
    </xf>
    <xf numFmtId="165" fontId="0" fillId="0" borderId="1" xfId="1" applyNumberFormat="1" applyFont="1" applyBorder="1" applyAlignment="1">
      <alignment horizontal="right"/>
    </xf>
    <xf numFmtId="165" fontId="3" fillId="0" borderId="0" xfId="0" applyNumberFormat="1" applyFont="1" applyAlignment="1">
      <alignment horizontal="center" vertical="center"/>
    </xf>
    <xf numFmtId="165" fontId="0" fillId="0" borderId="71" xfId="1" applyNumberFormat="1" applyFont="1" applyBorder="1" applyAlignment="1">
      <alignment horizontal="right"/>
    </xf>
    <xf numFmtId="1" fontId="3" fillId="0" borderId="0" xfId="0" applyNumberFormat="1" applyFont="1" applyAlignment="1">
      <alignment horizontal="right" vertical="center"/>
    </xf>
    <xf numFmtId="0" fontId="6" fillId="0" borderId="0" xfId="0" applyFont="1" applyAlignment="1">
      <alignment horizontal="left" indent="2"/>
    </xf>
    <xf numFmtId="166" fontId="0" fillId="7" borderId="1" xfId="0" applyNumberFormat="1" applyFill="1" applyBorder="1" applyAlignment="1">
      <alignment horizontal="center" vertical="center" wrapText="1"/>
    </xf>
    <xf numFmtId="166" fontId="0" fillId="10" borderId="1" xfId="0" applyNumberFormat="1" applyFill="1" applyBorder="1" applyAlignment="1">
      <alignment horizontal="center" vertical="center" wrapText="1"/>
    </xf>
    <xf numFmtId="0" fontId="0" fillId="0" borderId="7" xfId="0" applyBorder="1" applyAlignment="1">
      <alignment vertical="center"/>
    </xf>
    <xf numFmtId="1" fontId="0" fillId="0" borderId="9" xfId="0" applyNumberFormat="1" applyBorder="1" applyAlignment="1">
      <alignment horizontal="center" vertical="center" wrapText="1"/>
    </xf>
    <xf numFmtId="0" fontId="2" fillId="0" borderId="73" xfId="0" applyFont="1" applyBorder="1" applyAlignment="1">
      <alignment horizontal="center" vertical="center"/>
    </xf>
    <xf numFmtId="0" fontId="6" fillId="0" borderId="0" xfId="0" applyFont="1" applyAlignment="1">
      <alignment horizontal="center" vertical="center"/>
    </xf>
    <xf numFmtId="0" fontId="0" fillId="18" borderId="0" xfId="0" applyFill="1"/>
    <xf numFmtId="0" fontId="2" fillId="18" borderId="0" xfId="0" applyFont="1" applyFill="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1" fontId="0" fillId="0" borderId="0" xfId="0" applyNumberFormat="1" applyAlignment="1">
      <alignment horizontal="center" vertical="center" wrapText="1"/>
    </xf>
    <xf numFmtId="10"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19" borderId="9" xfId="0" applyFill="1" applyBorder="1" applyAlignment="1">
      <alignment horizontal="center" vertical="center" wrapText="1"/>
    </xf>
    <xf numFmtId="0" fontId="0" fillId="19" borderId="1" xfId="0" applyFill="1" applyBorder="1" applyAlignment="1">
      <alignment horizontal="center" vertical="center" wrapText="1"/>
    </xf>
    <xf numFmtId="1" fontId="0" fillId="0" borderId="14" xfId="0" applyNumberFormat="1" applyBorder="1" applyAlignment="1">
      <alignment horizontal="center" vertical="center" wrapText="1"/>
    </xf>
    <xf numFmtId="166" fontId="0" fillId="0" borderId="13" xfId="0" applyNumberFormat="1" applyBorder="1" applyAlignment="1">
      <alignment horizontal="center" vertical="center" wrapText="1"/>
    </xf>
    <xf numFmtId="0" fontId="0" fillId="0" borderId="13" xfId="0" applyBorder="1" applyAlignment="1">
      <alignment vertical="center"/>
    </xf>
    <xf numFmtId="1" fontId="0" fillId="19" borderId="1" xfId="0" applyNumberFormat="1" applyFill="1" applyBorder="1" applyAlignment="1">
      <alignment horizontal="center" vertical="center" wrapText="1"/>
    </xf>
    <xf numFmtId="10" fontId="0" fillId="19" borderId="1" xfId="0" applyNumberFormat="1" applyFill="1" applyBorder="1" applyAlignment="1">
      <alignment horizontal="center" vertical="center" wrapText="1"/>
    </xf>
    <xf numFmtId="165" fontId="0" fillId="19" borderId="1" xfId="0" applyNumberFormat="1" applyFill="1" applyBorder="1" applyAlignment="1">
      <alignment horizontal="center" vertical="center" wrapText="1"/>
    </xf>
    <xf numFmtId="0" fontId="0" fillId="19" borderId="15" xfId="0" applyFill="1" applyBorder="1" applyAlignment="1">
      <alignment horizontal="center" vertical="center" wrapText="1"/>
    </xf>
    <xf numFmtId="0" fontId="0" fillId="19" borderId="78" xfId="0" applyFill="1" applyBorder="1" applyAlignment="1">
      <alignment horizontal="center" vertical="center" wrapText="1"/>
    </xf>
    <xf numFmtId="0" fontId="0" fillId="0" borderId="81" xfId="0" applyBorder="1"/>
    <xf numFmtId="1" fontId="0" fillId="0" borderId="1" xfId="0" applyNumberFormat="1" applyBorder="1" applyAlignment="1">
      <alignment horizontal="center" vertical="center" wrapText="1"/>
    </xf>
    <xf numFmtId="0" fontId="0" fillId="0" borderId="83" xfId="0" applyBorder="1"/>
    <xf numFmtId="0" fontId="0" fillId="0" borderId="78" xfId="0" applyBorder="1" applyAlignment="1">
      <alignment horizontal="center" vertical="center" wrapText="1"/>
    </xf>
    <xf numFmtId="10" fontId="0" fillId="0" borderId="1" xfId="0" applyNumberFormat="1" applyBorder="1" applyAlignment="1">
      <alignment horizontal="center" vertical="center" wrapText="1"/>
    </xf>
    <xf numFmtId="0" fontId="20" fillId="0" borderId="0" xfId="0" applyFont="1"/>
    <xf numFmtId="0" fontId="0" fillId="19" borderId="9" xfId="0" applyFill="1" applyBorder="1"/>
    <xf numFmtId="166" fontId="0" fillId="0" borderId="0" xfId="0" applyNumberFormat="1" applyAlignment="1">
      <alignment horizontal="center" vertical="center" wrapText="1"/>
    </xf>
    <xf numFmtId="165" fontId="0" fillId="11" borderId="0" xfId="0" applyNumberFormat="1" applyFill="1" applyAlignment="1">
      <alignment vertical="center" wrapText="1"/>
    </xf>
    <xf numFmtId="0" fontId="20" fillId="0" borderId="1" xfId="0" applyFont="1" applyBorder="1"/>
    <xf numFmtId="0" fontId="0" fillId="0" borderId="1" xfId="0" applyBorder="1" applyAlignment="1">
      <alignment vertical="center" wrapText="1"/>
    </xf>
    <xf numFmtId="166" fontId="0" fillId="0" borderId="43" xfId="0" applyNumberFormat="1" applyBorder="1" applyAlignment="1">
      <alignment horizontal="center" vertical="center" wrapText="1"/>
    </xf>
    <xf numFmtId="1" fontId="0" fillId="0" borderId="78" xfId="0" applyNumberFormat="1" applyBorder="1" applyAlignment="1">
      <alignment horizontal="center" vertical="center" wrapText="1"/>
    </xf>
    <xf numFmtId="0" fontId="0" fillId="0" borderId="15" xfId="0" applyBorder="1"/>
    <xf numFmtId="0" fontId="0" fillId="19" borderId="1" xfId="0" applyFill="1" applyBorder="1" applyAlignment="1">
      <alignment horizontal="center"/>
    </xf>
    <xf numFmtId="0" fontId="0" fillId="0" borderId="81" xfId="0" applyBorder="1" applyAlignment="1">
      <alignment horizontal="center"/>
    </xf>
    <xf numFmtId="0" fontId="0" fillId="0" borderId="13" xfId="0" applyBorder="1" applyAlignment="1">
      <alignment horizontal="center" vertical="center"/>
    </xf>
    <xf numFmtId="165" fontId="0" fillId="11" borderId="13" xfId="0" applyNumberFormat="1" applyFill="1" applyBorder="1" applyAlignment="1">
      <alignment horizontal="center" vertical="center" wrapText="1"/>
    </xf>
    <xf numFmtId="0" fontId="0" fillId="0" borderId="44" xfId="0" applyBorder="1" applyAlignment="1">
      <alignment horizontal="center" wrapText="1"/>
    </xf>
    <xf numFmtId="165" fontId="0" fillId="11" borderId="1" xfId="0" applyNumberFormat="1" applyFill="1" applyBorder="1" applyAlignment="1">
      <alignment horizontal="center" vertical="center" wrapText="1"/>
    </xf>
    <xf numFmtId="0" fontId="0" fillId="0" borderId="44" xfId="0" applyBorder="1" applyAlignment="1">
      <alignment horizontal="center"/>
    </xf>
    <xf numFmtId="165" fontId="0" fillId="11" borderId="15" xfId="0" applyNumberFormat="1" applyFill="1" applyBorder="1" applyAlignment="1">
      <alignment horizontal="center" vertical="center" wrapText="1"/>
    </xf>
    <xf numFmtId="0" fontId="0" fillId="0" borderId="35" xfId="0" applyBorder="1" applyAlignment="1">
      <alignment horizontal="center"/>
    </xf>
    <xf numFmtId="165" fontId="0" fillId="11" borderId="74" xfId="0" applyNumberFormat="1" applyFill="1" applyBorder="1" applyAlignment="1">
      <alignment horizontal="center" vertical="center" wrapText="1"/>
    </xf>
    <xf numFmtId="166" fontId="0" fillId="9"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1" fontId="0" fillId="0" borderId="1" xfId="0" applyNumberFormat="1" applyBorder="1" applyAlignment="1">
      <alignment horizontal="center" vertical="center"/>
    </xf>
    <xf numFmtId="165" fontId="0" fillId="0" borderId="1" xfId="0" applyNumberFormat="1" applyBorder="1" applyAlignment="1">
      <alignment horizontal="center" vertical="center"/>
    </xf>
    <xf numFmtId="3" fontId="0" fillId="0" borderId="83" xfId="0" applyNumberFormat="1" applyBorder="1" applyAlignment="1">
      <alignment horizontal="center" vertical="center"/>
    </xf>
    <xf numFmtId="9" fontId="0" fillId="0" borderId="35" xfId="0" applyNumberFormat="1" applyBorder="1" applyAlignment="1">
      <alignment vertical="center"/>
    </xf>
    <xf numFmtId="164" fontId="0" fillId="0" borderId="35" xfId="0" applyNumberFormat="1" applyBorder="1" applyAlignment="1">
      <alignment vertical="center"/>
    </xf>
    <xf numFmtId="0" fontId="6" fillId="0" borderId="84" xfId="0" applyFont="1" applyBorder="1" applyAlignment="1">
      <alignment horizontal="center" vertical="center"/>
    </xf>
    <xf numFmtId="0" fontId="0" fillId="0" borderId="41" xfId="0" applyBorder="1" applyAlignment="1">
      <alignment horizontal="center" vertical="center"/>
    </xf>
    <xf numFmtId="164" fontId="0" fillId="0" borderId="41" xfId="0" applyNumberFormat="1" applyBorder="1" applyAlignment="1">
      <alignment horizontal="center" vertical="center"/>
    </xf>
    <xf numFmtId="0" fontId="6" fillId="13" borderId="4" xfId="0" applyFont="1" applyFill="1" applyBorder="1" applyAlignment="1">
      <alignment horizontal="center" vertical="center" wrapText="1"/>
    </xf>
    <xf numFmtId="0" fontId="6" fillId="13" borderId="5" xfId="0" applyFont="1" applyFill="1" applyBorder="1" applyAlignment="1">
      <alignment horizontal="center" vertical="center"/>
    </xf>
    <xf numFmtId="0" fontId="6" fillId="13" borderId="84" xfId="0" applyFont="1" applyFill="1" applyBorder="1" applyAlignment="1">
      <alignment horizontal="center" vertical="center"/>
    </xf>
    <xf numFmtId="0" fontId="0" fillId="0" borderId="81" xfId="0" applyBorder="1" applyAlignment="1">
      <alignment horizontal="center" vertical="center"/>
    </xf>
    <xf numFmtId="3" fontId="0" fillId="0" borderId="41" xfId="0" applyNumberFormat="1" applyBorder="1" applyAlignment="1">
      <alignment horizontal="center" vertical="center"/>
    </xf>
    <xf numFmtId="164" fontId="0" fillId="0" borderId="86" xfId="0" applyNumberFormat="1" applyBorder="1" applyAlignment="1">
      <alignment horizontal="center" vertical="center"/>
    </xf>
    <xf numFmtId="0" fontId="6" fillId="0" borderId="87" xfId="0" applyFont="1" applyBorder="1" applyAlignment="1">
      <alignment horizontal="center" vertical="center" wrapText="1"/>
    </xf>
    <xf numFmtId="0" fontId="6" fillId="13" borderId="87" xfId="0" applyFont="1" applyFill="1" applyBorder="1" applyAlignment="1">
      <alignment horizontal="center" vertical="center" wrapText="1"/>
    </xf>
    <xf numFmtId="3" fontId="2" fillId="0" borderId="88" xfId="0" applyNumberFormat="1" applyFont="1" applyBorder="1"/>
    <xf numFmtId="3" fontId="2" fillId="0" borderId="89" xfId="0" applyNumberFormat="1" applyFont="1" applyBorder="1"/>
    <xf numFmtId="3" fontId="2" fillId="0" borderId="16" xfId="0" applyNumberFormat="1" applyFont="1" applyBorder="1"/>
    <xf numFmtId="3" fontId="2" fillId="0" borderId="46" xfId="0" applyNumberFormat="1" applyFont="1" applyBorder="1"/>
    <xf numFmtId="0" fontId="0" fillId="8" borderId="89" xfId="0" applyFill="1" applyBorder="1"/>
    <xf numFmtId="0" fontId="0" fillId="8" borderId="25" xfId="0" applyFill="1" applyBorder="1"/>
    <xf numFmtId="164" fontId="0" fillId="19" borderId="1" xfId="0" applyNumberFormat="1" applyFill="1" applyBorder="1" applyAlignment="1">
      <alignment horizontal="center" vertical="center" wrapText="1"/>
    </xf>
    <xf numFmtId="0" fontId="2" fillId="0" borderId="56" xfId="0" applyFont="1" applyBorder="1"/>
    <xf numFmtId="0" fontId="0" fillId="13" borderId="0" xfId="0" applyFill="1"/>
    <xf numFmtId="0" fontId="2" fillId="13" borderId="0" xfId="0" applyFont="1" applyFill="1"/>
    <xf numFmtId="164" fontId="0" fillId="0" borderId="1" xfId="0" applyNumberFormat="1" applyBorder="1" applyAlignment="1">
      <alignment horizontal="center" vertical="center" wrapText="1"/>
    </xf>
    <xf numFmtId="164" fontId="0" fillId="0" borderId="9" xfId="0" applyNumberFormat="1" applyBorder="1" applyAlignment="1">
      <alignment horizontal="center" vertical="center" wrapText="1"/>
    </xf>
    <xf numFmtId="2" fontId="0" fillId="0" borderId="13" xfId="0" applyNumberFormat="1" applyBorder="1" applyAlignment="1">
      <alignment horizontal="center" vertical="center" wrapText="1"/>
    </xf>
    <xf numFmtId="166" fontId="0" fillId="0" borderId="35" xfId="0" applyNumberFormat="1" applyBorder="1" applyAlignment="1">
      <alignment horizontal="center" vertical="center" wrapText="1"/>
    </xf>
    <xf numFmtId="0" fontId="0" fillId="0" borderId="35" xfId="0" applyBorder="1" applyAlignment="1">
      <alignment horizontal="center" vertical="center" wrapText="1"/>
    </xf>
    <xf numFmtId="2" fontId="0" fillId="0" borderId="14" xfId="0" applyNumberFormat="1" applyBorder="1" applyAlignment="1">
      <alignment horizontal="center" vertical="center" wrapText="1"/>
    </xf>
    <xf numFmtId="0" fontId="0" fillId="20" borderId="15" xfId="0" applyFill="1" applyBorder="1" applyAlignment="1">
      <alignment horizontal="center" vertical="center" wrapText="1"/>
    </xf>
    <xf numFmtId="1" fontId="0" fillId="20" borderId="1" xfId="0" applyNumberFormat="1" applyFill="1" applyBorder="1" applyAlignment="1">
      <alignment horizontal="center" vertical="center"/>
    </xf>
    <xf numFmtId="1" fontId="0" fillId="20" borderId="1" xfId="0" applyNumberFormat="1" applyFill="1" applyBorder="1" applyAlignment="1">
      <alignment horizontal="center" vertical="center" wrapText="1"/>
    </xf>
    <xf numFmtId="10" fontId="0" fillId="20" borderId="1" xfId="0" applyNumberFormat="1" applyFill="1" applyBorder="1" applyAlignment="1">
      <alignment horizontal="center" vertical="center" wrapText="1"/>
    </xf>
    <xf numFmtId="2" fontId="0" fillId="0" borderId="76" xfId="0" applyNumberFormat="1" applyBorder="1" applyAlignment="1">
      <alignment horizontal="center" vertical="center" wrapText="1"/>
    </xf>
    <xf numFmtId="0" fontId="0" fillId="20" borderId="9" xfId="0" applyFill="1" applyBorder="1" applyAlignment="1">
      <alignment horizontal="center" vertical="center" wrapText="1"/>
    </xf>
    <xf numFmtId="0" fontId="0" fillId="20" borderId="1" xfId="0" applyFill="1" applyBorder="1" applyAlignment="1">
      <alignment horizontal="center" vertical="center" wrapText="1"/>
    </xf>
    <xf numFmtId="0" fontId="0" fillId="20" borderId="9" xfId="0" applyFill="1" applyBorder="1"/>
    <xf numFmtId="1" fontId="0" fillId="20" borderId="1" xfId="0" applyNumberFormat="1" applyFill="1" applyBorder="1"/>
    <xf numFmtId="1" fontId="8" fillId="2" borderId="1" xfId="0" applyNumberFormat="1" applyFont="1" applyFill="1" applyBorder="1" applyAlignment="1">
      <alignment horizontal="center"/>
    </xf>
    <xf numFmtId="165" fontId="6" fillId="2" borderId="0" xfId="0" applyNumberFormat="1" applyFont="1" applyFill="1" applyAlignment="1">
      <alignment horizontal="center" vertical="center"/>
    </xf>
    <xf numFmtId="1" fontId="0" fillId="0" borderId="0" xfId="0" applyNumberFormat="1"/>
    <xf numFmtId="165" fontId="0" fillId="0" borderId="78" xfId="0" applyNumberFormat="1" applyBorder="1" applyAlignment="1">
      <alignment horizontal="center" vertical="center" wrapText="1"/>
    </xf>
    <xf numFmtId="0" fontId="0" fillId="21" borderId="0" xfId="0" applyFill="1"/>
    <xf numFmtId="49" fontId="0" fillId="21" borderId="0" xfId="0" applyNumberFormat="1" applyFill="1"/>
    <xf numFmtId="0" fontId="2" fillId="21" borderId="35" xfId="0" applyFont="1" applyFill="1" applyBorder="1"/>
    <xf numFmtId="0" fontId="0" fillId="21" borderId="35" xfId="0" applyFill="1" applyBorder="1"/>
    <xf numFmtId="166" fontId="0" fillId="21" borderId="35" xfId="0" applyNumberFormat="1" applyFill="1" applyBorder="1" applyAlignment="1">
      <alignment horizontal="center"/>
    </xf>
    <xf numFmtId="0" fontId="0" fillId="22" borderId="0" xfId="0" applyFill="1"/>
    <xf numFmtId="166" fontId="2" fillId="22" borderId="35" xfId="0" applyNumberFormat="1" applyFont="1" applyFill="1" applyBorder="1" applyAlignment="1">
      <alignment horizontal="center" vertical="center"/>
    </xf>
    <xf numFmtId="10" fontId="0" fillId="22" borderId="35" xfId="0" applyNumberFormat="1" applyFill="1" applyBorder="1" applyAlignment="1">
      <alignment horizontal="center" vertical="center"/>
    </xf>
    <xf numFmtId="0" fontId="2" fillId="21" borderId="83" xfId="0" applyFont="1" applyFill="1" applyBorder="1"/>
    <xf numFmtId="164" fontId="0" fillId="0" borderId="0" xfId="0" applyNumberFormat="1"/>
    <xf numFmtId="0" fontId="2" fillId="23" borderId="90" xfId="0" applyFont="1" applyFill="1" applyBorder="1" applyAlignment="1">
      <alignment horizontal="center" vertical="center"/>
    </xf>
    <xf numFmtId="0" fontId="0" fillId="0" borderId="93" xfId="0" applyBorder="1" applyAlignment="1">
      <alignment horizontal="center" vertical="center"/>
    </xf>
    <xf numFmtId="164" fontId="0" fillId="0" borderId="94" xfId="1" applyNumberFormat="1" applyFont="1" applyBorder="1" applyAlignment="1">
      <alignment horizontal="center"/>
    </xf>
    <xf numFmtId="0" fontId="0" fillId="0" borderId="96" xfId="0" applyBorder="1"/>
    <xf numFmtId="0" fontId="0" fillId="0" borderId="97" xfId="0" applyBorder="1"/>
    <xf numFmtId="0" fontId="0" fillId="0" borderId="98" xfId="0" applyBorder="1"/>
    <xf numFmtId="0" fontId="2" fillId="0" borderId="99" xfId="0" applyFont="1" applyBorder="1"/>
    <xf numFmtId="0" fontId="0" fillId="0" borderId="100" xfId="0" applyBorder="1" applyAlignment="1">
      <alignment horizontal="center"/>
    </xf>
    <xf numFmtId="164" fontId="0" fillId="0" borderId="100" xfId="1" applyNumberFormat="1" applyFont="1" applyBorder="1" applyAlignment="1">
      <alignment horizontal="center"/>
    </xf>
    <xf numFmtId="9" fontId="0" fillId="0" borderId="100" xfId="1" applyFont="1" applyBorder="1" applyAlignment="1">
      <alignment horizontal="center"/>
    </xf>
    <xf numFmtId="1" fontId="0" fillId="0" borderId="100" xfId="1" applyNumberFormat="1" applyFont="1" applyBorder="1" applyAlignment="1">
      <alignment horizontal="right"/>
    </xf>
    <xf numFmtId="0" fontId="8" fillId="23" borderId="95" xfId="0" applyFont="1" applyFill="1" applyBorder="1"/>
    <xf numFmtId="0" fontId="8" fillId="23" borderId="9" xfId="0" applyFont="1" applyFill="1" applyBorder="1" applyAlignment="1">
      <alignment horizontal="center"/>
    </xf>
    <xf numFmtId="0" fontId="8" fillId="23" borderId="1" xfId="0" applyFont="1" applyFill="1" applyBorder="1" applyAlignment="1">
      <alignment horizontal="center"/>
    </xf>
    <xf numFmtId="164" fontId="8" fillId="23" borderId="1" xfId="1" applyNumberFormat="1" applyFont="1" applyFill="1" applyBorder="1" applyAlignment="1">
      <alignment horizontal="center"/>
    </xf>
    <xf numFmtId="1" fontId="8" fillId="23" borderId="1" xfId="0" applyNumberFormat="1" applyFont="1" applyFill="1" applyBorder="1" applyAlignment="1">
      <alignment horizontal="center"/>
    </xf>
    <xf numFmtId="164" fontId="8" fillId="23" borderId="94" xfId="1" applyNumberFormat="1" applyFont="1" applyFill="1" applyBorder="1" applyAlignment="1">
      <alignment horizontal="center"/>
    </xf>
    <xf numFmtId="9" fontId="0" fillId="0" borderId="1" xfId="1" applyFont="1" applyBorder="1" applyAlignment="1">
      <alignment horizontal="right"/>
    </xf>
    <xf numFmtId="9" fontId="0" fillId="0" borderId="58" xfId="1" applyFont="1" applyBorder="1" applyAlignment="1">
      <alignment horizontal="right"/>
    </xf>
    <xf numFmtId="9" fontId="0" fillId="0" borderId="100" xfId="1" applyFont="1" applyBorder="1" applyAlignment="1">
      <alignment horizontal="right"/>
    </xf>
    <xf numFmtId="0" fontId="0" fillId="11" borderId="0" xfId="0" applyFill="1"/>
    <xf numFmtId="168" fontId="0" fillId="11" borderId="0" xfId="0" applyNumberFormat="1" applyFill="1"/>
    <xf numFmtId="169" fontId="0" fillId="11" borderId="0" xfId="0" applyNumberFormat="1" applyFill="1"/>
    <xf numFmtId="0" fontId="21" fillId="11" borderId="35" xfId="0" applyFont="1" applyFill="1" applyBorder="1"/>
    <xf numFmtId="168" fontId="21" fillId="11" borderId="35" xfId="0" applyNumberFormat="1" applyFont="1" applyFill="1" applyBorder="1"/>
    <xf numFmtId="169" fontId="21" fillId="11" borderId="35" xfId="0" applyNumberFormat="1" applyFont="1" applyFill="1" applyBorder="1"/>
    <xf numFmtId="0" fontId="21" fillId="0" borderId="35" xfId="0" applyFont="1" applyBorder="1" applyAlignment="1">
      <alignment horizontal="left"/>
    </xf>
    <xf numFmtId="1" fontId="21" fillId="0" borderId="35" xfId="0" applyNumberFormat="1" applyFont="1" applyBorder="1" applyAlignment="1">
      <alignment horizontal="left"/>
    </xf>
    <xf numFmtId="3" fontId="21" fillId="0" borderId="35" xfId="0" applyNumberFormat="1" applyFont="1" applyBorder="1" applyAlignment="1">
      <alignment horizontal="left"/>
    </xf>
    <xf numFmtId="10" fontId="21" fillId="0" borderId="35" xfId="0" applyNumberFormat="1" applyFont="1" applyBorder="1" applyAlignment="1">
      <alignment horizontal="left"/>
    </xf>
    <xf numFmtId="49" fontId="21" fillId="11" borderId="35" xfId="0" applyNumberFormat="1" applyFont="1" applyFill="1" applyBorder="1"/>
    <xf numFmtId="49" fontId="0" fillId="11" borderId="0" xfId="0" applyNumberFormat="1" applyFill="1"/>
    <xf numFmtId="0" fontId="21" fillId="25" borderId="35" xfId="0" applyFont="1" applyFill="1" applyBorder="1"/>
    <xf numFmtId="168" fontId="21" fillId="25" borderId="35" xfId="0" applyNumberFormat="1" applyFont="1" applyFill="1" applyBorder="1"/>
    <xf numFmtId="169" fontId="21" fillId="25" borderId="35" xfId="0" applyNumberFormat="1" applyFont="1" applyFill="1" applyBorder="1"/>
    <xf numFmtId="0" fontId="2" fillId="26" borderId="35" xfId="0" applyFont="1" applyFill="1" applyBorder="1" applyAlignment="1">
      <alignment horizontal="center" vertical="center"/>
    </xf>
    <xf numFmtId="165" fontId="0" fillId="0" borderId="74" xfId="0" applyNumberFormat="1" applyBorder="1" applyAlignment="1">
      <alignment horizontal="center" vertical="center"/>
    </xf>
    <xf numFmtId="14" fontId="0" fillId="0" borderId="35" xfId="0" applyNumberFormat="1" applyBorder="1" applyAlignment="1">
      <alignment horizontal="center" vertical="center"/>
    </xf>
    <xf numFmtId="0" fontId="0" fillId="0" borderId="83" xfId="0" applyBorder="1" applyAlignment="1">
      <alignment horizontal="center" vertical="center"/>
    </xf>
    <xf numFmtId="0" fontId="0" fillId="0" borderId="101" xfId="0" applyBorder="1" applyAlignment="1">
      <alignment horizontal="center" vertical="center"/>
    </xf>
    <xf numFmtId="165" fontId="0" fillId="0" borderId="101" xfId="0" applyNumberFormat="1" applyBorder="1" applyAlignment="1">
      <alignment horizontal="center" vertical="center"/>
    </xf>
    <xf numFmtId="14" fontId="0" fillId="0" borderId="83" xfId="0" applyNumberFormat="1" applyBorder="1" applyAlignment="1">
      <alignment horizontal="center" vertical="center"/>
    </xf>
    <xf numFmtId="14" fontId="0" fillId="0" borderId="35" xfId="0" applyNumberFormat="1" applyBorder="1" applyAlignment="1">
      <alignment horizontal="center"/>
    </xf>
    <xf numFmtId="168" fontId="0" fillId="0" borderId="35" xfId="0" applyNumberFormat="1" applyBorder="1" applyAlignment="1">
      <alignment horizontal="center"/>
    </xf>
    <xf numFmtId="165" fontId="0" fillId="0" borderId="102" xfId="0" applyNumberFormat="1" applyBorder="1" applyAlignment="1">
      <alignment horizontal="center" vertical="center"/>
    </xf>
    <xf numFmtId="14" fontId="0" fillId="0" borderId="41" xfId="0" applyNumberFormat="1" applyBorder="1" applyAlignment="1">
      <alignment horizontal="center" vertical="center"/>
    </xf>
    <xf numFmtId="0" fontId="0" fillId="0" borderId="103" xfId="0" applyBorder="1" applyAlignment="1">
      <alignment horizontal="center" vertical="center"/>
    </xf>
    <xf numFmtId="3" fontId="0" fillId="0" borderId="101" xfId="0" applyNumberFormat="1" applyBorder="1" applyAlignment="1">
      <alignment horizontal="right" vertical="center"/>
    </xf>
    <xf numFmtId="14" fontId="0" fillId="0" borderId="83" xfId="0" applyNumberFormat="1" applyBorder="1" applyAlignment="1">
      <alignment horizontal="center"/>
    </xf>
    <xf numFmtId="14" fontId="0" fillId="0" borderId="83" xfId="0" applyNumberFormat="1" applyBorder="1"/>
    <xf numFmtId="165" fontId="21" fillId="11" borderId="35" xfId="0" applyNumberFormat="1" applyFont="1" applyFill="1" applyBorder="1"/>
    <xf numFmtId="0" fontId="0" fillId="7" borderId="35" xfId="0" applyFill="1" applyBorder="1" applyAlignment="1">
      <alignment horizontal="center" vertical="center"/>
    </xf>
    <xf numFmtId="0" fontId="0" fillId="7" borderId="83" xfId="0" applyFill="1" applyBorder="1" applyAlignment="1">
      <alignment horizontal="center" vertical="center"/>
    </xf>
    <xf numFmtId="0" fontId="0" fillId="27" borderId="35" xfId="0" applyFill="1" applyBorder="1" applyAlignment="1">
      <alignment horizontal="center" vertical="center"/>
    </xf>
    <xf numFmtId="0" fontId="0" fillId="27" borderId="83" xfId="0" applyFill="1" applyBorder="1" applyAlignment="1">
      <alignment horizontal="center" vertical="center"/>
    </xf>
    <xf numFmtId="165" fontId="0" fillId="0" borderId="83" xfId="0" applyNumberFormat="1" applyBorder="1" applyAlignment="1">
      <alignment horizontal="center" vertical="center"/>
    </xf>
    <xf numFmtId="0" fontId="0" fillId="28" borderId="35" xfId="0" applyFill="1" applyBorder="1" applyAlignment="1">
      <alignment horizontal="center" vertical="center"/>
    </xf>
    <xf numFmtId="0" fontId="0" fillId="28" borderId="103" xfId="0" applyFill="1" applyBorder="1" applyAlignment="1">
      <alignment horizontal="center" vertical="center"/>
    </xf>
    <xf numFmtId="0" fontId="0" fillId="28" borderId="83" xfId="0" applyFill="1" applyBorder="1" applyAlignment="1">
      <alignment horizontal="center" vertical="center"/>
    </xf>
    <xf numFmtId="0" fontId="0" fillId="29" borderId="35" xfId="0" applyFill="1" applyBorder="1" applyAlignment="1">
      <alignment horizontal="center" vertical="center"/>
    </xf>
    <xf numFmtId="0" fontId="0" fillId="30" borderId="83" xfId="0" applyFill="1" applyBorder="1" applyAlignment="1">
      <alignment horizontal="center" vertical="center"/>
    </xf>
    <xf numFmtId="0" fontId="0" fillId="30" borderId="35" xfId="0" applyFill="1" applyBorder="1" applyAlignment="1">
      <alignment horizontal="center" vertical="center"/>
    </xf>
    <xf numFmtId="0" fontId="0" fillId="30" borderId="41" xfId="0" applyFill="1" applyBorder="1" applyAlignment="1">
      <alignment horizontal="center" vertical="center"/>
    </xf>
    <xf numFmtId="0" fontId="21" fillId="11" borderId="41" xfId="0" applyFont="1" applyFill="1" applyBorder="1"/>
    <xf numFmtId="168" fontId="21" fillId="11" borderId="74" xfId="0" applyNumberFormat="1" applyFont="1" applyFill="1" applyBorder="1"/>
    <xf numFmtId="169" fontId="21" fillId="11" borderId="44" xfId="0" applyNumberFormat="1" applyFont="1" applyFill="1" applyBorder="1"/>
    <xf numFmtId="0" fontId="21" fillId="11" borderId="83" xfId="0" applyFont="1" applyFill="1" applyBorder="1"/>
    <xf numFmtId="2" fontId="0" fillId="0" borderId="1" xfId="0" applyNumberFormat="1" applyBorder="1" applyAlignment="1">
      <alignment horizontal="center" vertical="center" wrapText="1"/>
    </xf>
    <xf numFmtId="168" fontId="21" fillId="11" borderId="35" xfId="0" applyNumberFormat="1" applyFont="1" applyFill="1" applyBorder="1" applyAlignment="1">
      <alignment horizontal="right"/>
    </xf>
    <xf numFmtId="0" fontId="0" fillId="0" borderId="104" xfId="0" applyBorder="1"/>
    <xf numFmtId="0" fontId="0" fillId="0" borderId="15" xfId="0" applyBorder="1" applyAlignment="1">
      <alignment horizontal="center"/>
    </xf>
    <xf numFmtId="9" fontId="0" fillId="0" borderId="15" xfId="1" applyFont="1" applyBorder="1" applyAlignment="1">
      <alignment horizontal="center"/>
    </xf>
    <xf numFmtId="165" fontId="0" fillId="0" borderId="15" xfId="1" applyNumberFormat="1" applyFont="1" applyBorder="1" applyAlignment="1">
      <alignment horizontal="right"/>
    </xf>
    <xf numFmtId="165" fontId="8" fillId="17" borderId="1" xfId="0" applyNumberFormat="1" applyFont="1" applyFill="1" applyBorder="1" applyAlignment="1">
      <alignment horizontal="center"/>
    </xf>
    <xf numFmtId="168" fontId="21" fillId="11" borderId="74" xfId="0" applyNumberFormat="1" applyFont="1" applyFill="1" applyBorder="1" applyAlignment="1">
      <alignment horizontal="right"/>
    </xf>
    <xf numFmtId="0" fontId="21" fillId="24" borderId="35" xfId="0" applyFont="1" applyFill="1" applyBorder="1" applyAlignment="1">
      <alignment horizontal="left"/>
    </xf>
    <xf numFmtId="1" fontId="21" fillId="24" borderId="35" xfId="0" applyNumberFormat="1" applyFont="1" applyFill="1" applyBorder="1" applyAlignment="1">
      <alignment horizontal="left"/>
    </xf>
    <xf numFmtId="0" fontId="21" fillId="11" borderId="35" xfId="0" applyFont="1" applyFill="1" applyBorder="1" applyAlignment="1">
      <alignment vertical="top"/>
    </xf>
    <xf numFmtId="168" fontId="21" fillId="11" borderId="35" xfId="0" applyNumberFormat="1" applyFont="1" applyFill="1" applyBorder="1" applyAlignment="1">
      <alignment horizontal="right" vertical="top"/>
    </xf>
    <xf numFmtId="169" fontId="21" fillId="11" borderId="35" xfId="0" applyNumberFormat="1" applyFont="1" applyFill="1" applyBorder="1" applyAlignment="1">
      <alignment vertical="top"/>
    </xf>
    <xf numFmtId="0" fontId="21" fillId="11" borderId="35" xfId="0" applyFont="1" applyFill="1" applyBorder="1" applyAlignment="1">
      <alignment horizontal="right"/>
    </xf>
    <xf numFmtId="0" fontId="21" fillId="11" borderId="35" xfId="0" applyFont="1" applyFill="1" applyBorder="1" applyAlignment="1">
      <alignment horizontal="center"/>
    </xf>
    <xf numFmtId="0" fontId="22" fillId="31" borderId="44" xfId="0" applyFont="1" applyFill="1" applyBorder="1"/>
    <xf numFmtId="0" fontId="22" fillId="31" borderId="81" xfId="0" applyFont="1" applyFill="1" applyBorder="1"/>
    <xf numFmtId="1" fontId="0" fillId="7" borderId="0" xfId="0" applyNumberFormat="1" applyFill="1"/>
    <xf numFmtId="9" fontId="0" fillId="0" borderId="1" xfId="0" applyNumberFormat="1" applyBorder="1" applyAlignment="1">
      <alignment horizontal="center" vertical="center" wrapText="1"/>
    </xf>
    <xf numFmtId="0" fontId="22" fillId="31" borderId="44" xfId="0" applyFont="1" applyFill="1" applyBorder="1" applyAlignment="1">
      <alignment horizontal="right"/>
    </xf>
    <xf numFmtId="0" fontId="22" fillId="31" borderId="81" xfId="0" applyFont="1" applyFill="1" applyBorder="1" applyAlignment="1">
      <alignment horizontal="right"/>
    </xf>
    <xf numFmtId="168" fontId="21" fillId="11" borderId="44" xfId="0" applyNumberFormat="1" applyFont="1" applyFill="1" applyBorder="1" applyAlignment="1">
      <alignment horizontal="right"/>
    </xf>
    <xf numFmtId="0" fontId="0" fillId="29" borderId="0" xfId="0" applyFill="1"/>
    <xf numFmtId="1" fontId="0" fillId="29" borderId="1" xfId="0" applyNumberFormat="1" applyFill="1" applyBorder="1" applyAlignment="1">
      <alignment horizontal="center" vertical="center"/>
    </xf>
    <xf numFmtId="0" fontId="0" fillId="28" borderId="1" xfId="0" applyFill="1" applyBorder="1" applyAlignment="1">
      <alignment horizontal="center" vertical="center" wrapText="1"/>
    </xf>
    <xf numFmtId="0" fontId="0" fillId="28" borderId="0" xfId="0" applyFill="1"/>
    <xf numFmtId="0" fontId="0" fillId="0" borderId="105" xfId="0" applyBorder="1"/>
    <xf numFmtId="0" fontId="2" fillId="16" borderId="111" xfId="0" applyFont="1" applyFill="1" applyBorder="1" applyAlignment="1">
      <alignment horizontal="center" vertical="center" wrapText="1"/>
    </xf>
    <xf numFmtId="0" fontId="2" fillId="16" borderId="112" xfId="0" applyFont="1" applyFill="1" applyBorder="1" applyAlignment="1">
      <alignment horizontal="center" vertical="center" wrapText="1"/>
    </xf>
    <xf numFmtId="0" fontId="0" fillId="0" borderId="111" xfId="0" applyBorder="1"/>
    <xf numFmtId="164" fontId="0" fillId="0" borderId="112" xfId="1" applyNumberFormat="1" applyFont="1" applyBorder="1" applyAlignment="1">
      <alignment horizontal="center"/>
    </xf>
    <xf numFmtId="0" fontId="0" fillId="0" borderId="113" xfId="0" applyBorder="1"/>
    <xf numFmtId="0" fontId="0" fillId="0" borderId="114" xfId="0" applyBorder="1" applyAlignment="1">
      <alignment horizontal="center"/>
    </xf>
    <xf numFmtId="9" fontId="0" fillId="0" borderId="114" xfId="1" applyFont="1" applyBorder="1" applyAlignment="1">
      <alignment horizontal="center"/>
    </xf>
    <xf numFmtId="165" fontId="0" fillId="0" borderId="114" xfId="1" applyNumberFormat="1" applyFont="1" applyBorder="1" applyAlignment="1">
      <alignment horizontal="right"/>
    </xf>
    <xf numFmtId="0" fontId="2" fillId="16" borderId="119" xfId="0" applyFont="1" applyFill="1" applyBorder="1" applyAlignment="1">
      <alignment horizontal="center" vertical="center" wrapText="1"/>
    </xf>
    <xf numFmtId="0" fontId="2" fillId="16" borderId="120" xfId="0" applyFont="1" applyFill="1" applyBorder="1" applyAlignment="1">
      <alignment horizontal="center" vertical="center" wrapText="1"/>
    </xf>
    <xf numFmtId="0" fontId="0" fillId="0" borderId="119" xfId="0" applyBorder="1"/>
    <xf numFmtId="164" fontId="0" fillId="0" borderId="120" xfId="1" applyNumberFormat="1" applyFont="1" applyBorder="1" applyAlignment="1">
      <alignment horizontal="center"/>
    </xf>
    <xf numFmtId="0" fontId="0" fillId="0" borderId="121" xfId="0" applyBorder="1"/>
    <xf numFmtId="0" fontId="0" fillId="0" borderId="122" xfId="0" applyBorder="1" applyAlignment="1">
      <alignment horizontal="center"/>
    </xf>
    <xf numFmtId="9" fontId="0" fillId="0" borderId="122" xfId="1" applyFont="1" applyBorder="1" applyAlignment="1">
      <alignment horizontal="center"/>
    </xf>
    <xf numFmtId="165" fontId="0" fillId="0" borderId="122" xfId="1" applyNumberFormat="1" applyFont="1" applyBorder="1" applyAlignment="1">
      <alignment horizontal="right"/>
    </xf>
    <xf numFmtId="0" fontId="2" fillId="21" borderId="106" xfId="0" applyFont="1" applyFill="1" applyBorder="1" applyAlignment="1">
      <alignment horizontal="center" vertical="center"/>
    </xf>
    <xf numFmtId="0" fontId="8" fillId="21" borderId="111" xfId="0" applyFont="1" applyFill="1" applyBorder="1"/>
    <xf numFmtId="0" fontId="8" fillId="21" borderId="1" xfId="0" applyFont="1" applyFill="1" applyBorder="1" applyAlignment="1">
      <alignment horizontal="center"/>
    </xf>
    <xf numFmtId="164" fontId="8" fillId="21" borderId="1" xfId="1" applyNumberFormat="1" applyFont="1" applyFill="1" applyBorder="1" applyAlignment="1">
      <alignment horizontal="center"/>
    </xf>
    <xf numFmtId="165" fontId="8" fillId="21" borderId="1" xfId="0" applyNumberFormat="1" applyFont="1" applyFill="1" applyBorder="1" applyAlignment="1">
      <alignment horizontal="center"/>
    </xf>
    <xf numFmtId="164" fontId="8" fillId="21" borderId="112" xfId="1" applyNumberFormat="1" applyFont="1" applyFill="1" applyBorder="1" applyAlignment="1">
      <alignment horizontal="center"/>
    </xf>
    <xf numFmtId="0" fontId="2" fillId="13" borderId="115" xfId="0" applyFont="1" applyFill="1" applyBorder="1" applyAlignment="1">
      <alignment horizontal="center" vertical="center"/>
    </xf>
    <xf numFmtId="0" fontId="8" fillId="13" borderId="119" xfId="0" applyFont="1" applyFill="1" applyBorder="1"/>
    <xf numFmtId="0" fontId="8" fillId="13" borderId="1" xfId="0" applyFont="1" applyFill="1" applyBorder="1" applyAlignment="1">
      <alignment horizontal="center"/>
    </xf>
    <xf numFmtId="164" fontId="8" fillId="13" borderId="1" xfId="1" applyNumberFormat="1" applyFont="1" applyFill="1" applyBorder="1" applyAlignment="1">
      <alignment horizontal="center"/>
    </xf>
    <xf numFmtId="165" fontId="8" fillId="13" borderId="1" xfId="0" applyNumberFormat="1" applyFont="1" applyFill="1" applyBorder="1" applyAlignment="1">
      <alignment horizontal="center"/>
    </xf>
    <xf numFmtId="164" fontId="8" fillId="13" borderId="120" xfId="1" applyNumberFormat="1" applyFont="1" applyFill="1" applyBorder="1" applyAlignment="1">
      <alignment horizontal="center"/>
    </xf>
    <xf numFmtId="166" fontId="0" fillId="0" borderId="0" xfId="0" applyNumberFormat="1" applyAlignment="1">
      <alignment horizontal="center"/>
    </xf>
    <xf numFmtId="0" fontId="21" fillId="11" borderId="44" xfId="0" applyFont="1" applyFill="1" applyBorder="1"/>
    <xf numFmtId="3" fontId="8" fillId="2" borderId="1" xfId="0" applyNumberFormat="1" applyFont="1" applyFill="1" applyBorder="1" applyAlignment="1">
      <alignment horizontal="center"/>
    </xf>
    <xf numFmtId="3" fontId="0" fillId="0" borderId="1" xfId="1" applyNumberFormat="1" applyFont="1" applyBorder="1" applyAlignment="1">
      <alignment horizontal="center"/>
    </xf>
    <xf numFmtId="3" fontId="0" fillId="0" borderId="1" xfId="1" applyNumberFormat="1" applyFont="1" applyBorder="1" applyAlignment="1">
      <alignment horizontal="right"/>
    </xf>
    <xf numFmtId="3" fontId="0" fillId="0" borderId="15" xfId="1" applyNumberFormat="1" applyFont="1" applyBorder="1" applyAlignment="1">
      <alignment horizontal="center"/>
    </xf>
    <xf numFmtId="168" fontId="0" fillId="0" borderId="0" xfId="0" applyNumberFormat="1"/>
    <xf numFmtId="164" fontId="0" fillId="0" borderId="0" xfId="1" applyNumberFormat="1" applyFont="1" applyAlignment="1">
      <alignment horizontal="center"/>
    </xf>
    <xf numFmtId="165" fontId="0" fillId="0" borderId="0" xfId="1" applyNumberFormat="1" applyFont="1" applyAlignment="1">
      <alignment horizontal="right"/>
    </xf>
    <xf numFmtId="164" fontId="8" fillId="0" borderId="0" xfId="1" applyNumberFormat="1" applyFont="1" applyAlignment="1">
      <alignment horizontal="center"/>
    </xf>
    <xf numFmtId="1" fontId="0" fillId="0" borderId="0" xfId="1" applyNumberFormat="1" applyFont="1" applyBorder="1" applyAlignment="1">
      <alignment horizontal="right"/>
    </xf>
    <xf numFmtId="16" fontId="3" fillId="0" borderId="0" xfId="0" applyNumberFormat="1" applyFont="1" applyAlignment="1">
      <alignment horizontal="center" vertical="center"/>
    </xf>
    <xf numFmtId="170" fontId="0" fillId="0" borderId="0" xfId="0" applyNumberFormat="1"/>
    <xf numFmtId="3" fontId="8" fillId="17" borderId="1" xfId="0" applyNumberFormat="1" applyFont="1" applyFill="1" applyBorder="1" applyAlignment="1">
      <alignment horizontal="center"/>
    </xf>
    <xf numFmtId="3" fontId="3" fillId="0" borderId="0" xfId="0" applyNumberFormat="1" applyFont="1" applyAlignment="1">
      <alignment horizontal="center" vertical="center"/>
    </xf>
    <xf numFmtId="3" fontId="6" fillId="2" borderId="0" xfId="0" applyNumberFormat="1" applyFont="1" applyFill="1" applyAlignment="1">
      <alignment horizontal="center" vertical="center"/>
    </xf>
    <xf numFmtId="165" fontId="3" fillId="0" borderId="0" xfId="0" applyNumberFormat="1" applyFont="1" applyAlignment="1">
      <alignment vertical="center"/>
    </xf>
    <xf numFmtId="168" fontId="21" fillId="11" borderId="35" xfId="0" applyNumberFormat="1" applyFont="1" applyFill="1" applyBorder="1" applyAlignment="1">
      <alignment horizontal="center" vertical="top"/>
    </xf>
    <xf numFmtId="0" fontId="21" fillId="11" borderId="35" xfId="0" applyFont="1" applyFill="1" applyBorder="1" applyAlignment="1">
      <alignment horizontal="center" vertical="top"/>
    </xf>
    <xf numFmtId="49" fontId="21" fillId="25" borderId="35" xfId="0" applyNumberFormat="1" applyFont="1" applyFill="1" applyBorder="1"/>
    <xf numFmtId="49" fontId="21" fillId="11" borderId="35" xfId="0" applyNumberFormat="1" applyFont="1" applyFill="1" applyBorder="1" applyAlignment="1">
      <alignment vertical="top"/>
    </xf>
    <xf numFmtId="49" fontId="0" fillId="0" borderId="0" xfId="0" applyNumberFormat="1"/>
    <xf numFmtId="49" fontId="21" fillId="11" borderId="35" xfId="0" applyNumberFormat="1" applyFont="1" applyFill="1" applyBorder="1" applyAlignment="1">
      <alignment vertical="center"/>
    </xf>
    <xf numFmtId="49" fontId="22" fillId="25" borderId="35" xfId="0" applyNumberFormat="1" applyFont="1" applyFill="1" applyBorder="1"/>
    <xf numFmtId="3" fontId="8" fillId="0" borderId="0" xfId="1" applyNumberFormat="1" applyFont="1" applyFill="1" applyBorder="1" applyAlignment="1">
      <alignment horizontal="center"/>
    </xf>
    <xf numFmtId="165" fontId="21" fillId="11" borderId="35" xfId="0" applyNumberFormat="1" applyFont="1" applyFill="1" applyBorder="1" applyAlignment="1">
      <alignment horizontal="right"/>
    </xf>
    <xf numFmtId="49" fontId="23" fillId="11" borderId="35" xfId="0" applyNumberFormat="1" applyFont="1" applyFill="1" applyBorder="1"/>
    <xf numFmtId="164" fontId="0" fillId="0" borderId="125" xfId="1" applyNumberFormat="1" applyFont="1" applyBorder="1" applyAlignment="1">
      <alignment horizontal="center"/>
    </xf>
    <xf numFmtId="0" fontId="2" fillId="8" borderId="126" xfId="0" applyFont="1" applyFill="1" applyBorder="1" applyAlignment="1">
      <alignment horizontal="center" vertical="center"/>
    </xf>
    <xf numFmtId="0" fontId="0" fillId="0" borderId="131" xfId="0" applyBorder="1" applyAlignment="1">
      <alignment horizontal="center" vertical="center"/>
    </xf>
    <xf numFmtId="164" fontId="0" fillId="0" borderId="132" xfId="1" applyNumberFormat="1" applyFont="1" applyBorder="1" applyAlignment="1">
      <alignment horizontal="center"/>
    </xf>
    <xf numFmtId="0" fontId="8" fillId="2" borderId="133" xfId="0" applyFont="1" applyFill="1" applyBorder="1"/>
    <xf numFmtId="164" fontId="8" fillId="2" borderId="132" xfId="1" applyNumberFormat="1" applyFont="1" applyFill="1" applyBorder="1" applyAlignment="1">
      <alignment horizontal="center"/>
    </xf>
    <xf numFmtId="0" fontId="0" fillId="0" borderId="134" xfId="0" applyBorder="1"/>
    <xf numFmtId="0" fontId="0" fillId="0" borderId="135" xfId="0" applyBorder="1"/>
    <xf numFmtId="0" fontId="0" fillId="0" borderId="136" xfId="0" applyBorder="1"/>
    <xf numFmtId="0" fontId="0" fillId="0" borderId="137" xfId="0" applyBorder="1" applyAlignment="1">
      <alignment horizontal="center"/>
    </xf>
    <xf numFmtId="9" fontId="0" fillId="0" borderId="137" xfId="1" applyFont="1" applyBorder="1" applyAlignment="1">
      <alignment horizontal="center"/>
    </xf>
    <xf numFmtId="164" fontId="0" fillId="0" borderId="138" xfId="1" applyNumberFormat="1" applyFont="1" applyBorder="1" applyAlignment="1">
      <alignment horizontal="center"/>
    </xf>
    <xf numFmtId="3" fontId="8" fillId="21" borderId="1" xfId="0" applyNumberFormat="1" applyFont="1" applyFill="1" applyBorder="1" applyAlignment="1">
      <alignment horizontal="center"/>
    </xf>
    <xf numFmtId="0" fontId="0" fillId="11" borderId="35" xfId="0" applyFill="1" applyBorder="1"/>
    <xf numFmtId="0" fontId="21" fillId="11" borderId="74" xfId="0" applyFont="1" applyFill="1" applyBorder="1"/>
    <xf numFmtId="0" fontId="21" fillId="11" borderId="101" xfId="0" applyFont="1" applyFill="1" applyBorder="1"/>
    <xf numFmtId="165" fontId="21" fillId="11" borderId="83" xfId="0" applyNumberFormat="1" applyFont="1" applyFill="1" applyBorder="1"/>
    <xf numFmtId="168" fontId="21" fillId="11" borderId="83" xfId="0" applyNumberFormat="1" applyFont="1" applyFill="1" applyBorder="1" applyAlignment="1">
      <alignment horizontal="right"/>
    </xf>
    <xf numFmtId="49" fontId="21" fillId="0" borderId="35" xfId="0" applyNumberFormat="1" applyFont="1" applyBorder="1"/>
    <xf numFmtId="3" fontId="0" fillId="11" borderId="35" xfId="0" applyNumberFormat="1" applyFill="1" applyBorder="1"/>
    <xf numFmtId="3" fontId="0" fillId="0" borderId="58" xfId="1" applyNumberFormat="1" applyFont="1" applyBorder="1" applyAlignment="1">
      <alignment horizontal="right"/>
    </xf>
    <xf numFmtId="3" fontId="0" fillId="0" borderId="137" xfId="1" applyNumberFormat="1" applyFont="1" applyBorder="1" applyAlignment="1">
      <alignment horizontal="right"/>
    </xf>
    <xf numFmtId="171" fontId="2" fillId="0" borderId="0" xfId="0" applyNumberFormat="1" applyFont="1"/>
    <xf numFmtId="171" fontId="0" fillId="0" borderId="0" xfId="0" applyNumberFormat="1"/>
    <xf numFmtId="164" fontId="0" fillId="0" borderId="139" xfId="1" applyNumberFormat="1" applyFont="1" applyBorder="1" applyAlignment="1">
      <alignment horizontal="center"/>
    </xf>
    <xf numFmtId="49" fontId="21" fillId="11" borderId="83" xfId="0" applyNumberFormat="1" applyFont="1" applyFill="1" applyBorder="1"/>
    <xf numFmtId="169" fontId="21" fillId="11" borderId="83" xfId="0" applyNumberFormat="1" applyFont="1" applyFill="1" applyBorder="1"/>
    <xf numFmtId="164" fontId="0" fillId="0" borderId="137" xfId="0" applyNumberFormat="1" applyBorder="1" applyAlignment="1">
      <alignment horizontal="center"/>
    </xf>
    <xf numFmtId="49" fontId="22" fillId="11" borderId="35" xfId="0" applyNumberFormat="1" applyFont="1" applyFill="1" applyBorder="1"/>
    <xf numFmtId="0" fontId="21" fillId="11" borderId="44" xfId="0" applyFont="1" applyFill="1" applyBorder="1" applyAlignment="1">
      <alignment wrapText="1"/>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0" fillId="15" borderId="27" xfId="0" applyFill="1" applyBorder="1" applyAlignment="1">
      <alignment horizontal="center" vertical="center" wrapText="1"/>
    </xf>
    <xf numFmtId="0" fontId="0" fillId="15" borderId="45" xfId="0" applyFill="1" applyBorder="1" applyAlignment="1">
      <alignment horizontal="center" vertical="center" wrapText="1"/>
    </xf>
    <xf numFmtId="0" fontId="0" fillId="15" borderId="46" xfId="0" applyFill="1" applyBorder="1" applyAlignment="1">
      <alignment horizontal="center" vertical="center" wrapText="1"/>
    </xf>
    <xf numFmtId="0" fontId="2" fillId="0" borderId="85" xfId="0" applyFont="1" applyBorder="1" applyAlignment="1">
      <alignment horizontal="center"/>
    </xf>
    <xf numFmtId="0" fontId="2" fillId="0" borderId="25" xfId="0" applyFont="1" applyBorder="1" applyAlignment="1">
      <alignment horizontal="center"/>
    </xf>
    <xf numFmtId="0" fontId="2" fillId="0" borderId="23" xfId="0" applyFont="1" applyBorder="1" applyAlignment="1">
      <alignment horizontal="center"/>
    </xf>
    <xf numFmtId="0" fontId="0" fillId="22" borderId="35" xfId="0" applyFill="1" applyBorder="1" applyAlignment="1">
      <alignment horizontal="center" vertical="center"/>
    </xf>
    <xf numFmtId="49" fontId="0" fillId="22" borderId="35" xfId="0" applyNumberFormat="1" applyFill="1" applyBorder="1" applyAlignment="1">
      <alignment horizontal="center" vertical="center"/>
    </xf>
    <xf numFmtId="0" fontId="2" fillId="0" borderId="35" xfId="0" applyFont="1" applyBorder="1" applyAlignment="1">
      <alignment horizontal="center"/>
    </xf>
    <xf numFmtId="0" fontId="2" fillId="0" borderId="66"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50" xfId="0" applyFont="1" applyBorder="1" applyAlignment="1">
      <alignment horizontal="center" vertical="center" wrapText="1"/>
    </xf>
    <xf numFmtId="0" fontId="2" fillId="0" borderId="5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2"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75" xfId="0" applyFont="1" applyBorder="1" applyAlignment="1">
      <alignment horizontal="center" vertical="center" wrapText="1"/>
    </xf>
    <xf numFmtId="0" fontId="0" fillId="0" borderId="35" xfId="0" applyBorder="1" applyAlignment="1">
      <alignment horizontal="center" vertical="center"/>
    </xf>
    <xf numFmtId="165" fontId="0" fillId="0" borderId="35" xfId="0" applyNumberFormat="1" applyBorder="1" applyAlignment="1">
      <alignment horizontal="center" vertical="center"/>
    </xf>
    <xf numFmtId="0" fontId="0" fillId="0" borderId="83" xfId="0" applyBorder="1" applyAlignment="1">
      <alignment horizontal="center" vertical="center"/>
    </xf>
    <xf numFmtId="0" fontId="2" fillId="0" borderId="91" xfId="0" applyFont="1" applyBorder="1" applyAlignment="1">
      <alignment horizontal="center" vertical="center" wrapText="1"/>
    </xf>
    <xf numFmtId="0" fontId="2" fillId="0" borderId="12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127" xfId="0" applyFont="1" applyBorder="1" applyAlignment="1">
      <alignment horizontal="center" vertical="center" wrapText="1"/>
    </xf>
    <xf numFmtId="0" fontId="2" fillId="0" borderId="128" xfId="0" applyFont="1" applyBorder="1" applyAlignment="1">
      <alignment horizontal="center" vertical="center" wrapText="1"/>
    </xf>
    <xf numFmtId="0" fontId="2" fillId="0" borderId="129" xfId="0" applyFont="1" applyBorder="1" applyAlignment="1">
      <alignment horizontal="center" vertical="center" wrapText="1"/>
    </xf>
    <xf numFmtId="0" fontId="2" fillId="0" borderId="130" xfId="0" applyFont="1" applyBorder="1" applyAlignment="1">
      <alignment horizontal="center" vertical="center" wrapText="1"/>
    </xf>
    <xf numFmtId="0" fontId="2" fillId="0" borderId="107" xfId="0" applyFont="1" applyBorder="1" applyAlignment="1">
      <alignment horizontal="center" vertical="center" wrapText="1"/>
    </xf>
    <xf numFmtId="0" fontId="2" fillId="0" borderId="108" xfId="0" applyFont="1" applyBorder="1" applyAlignment="1">
      <alignment horizontal="center" vertical="center" wrapText="1"/>
    </xf>
    <xf numFmtId="0" fontId="2" fillId="0" borderId="109" xfId="0" applyFont="1" applyBorder="1" applyAlignment="1">
      <alignment horizontal="center" vertical="center" wrapText="1"/>
    </xf>
    <xf numFmtId="0" fontId="2" fillId="0" borderId="110" xfId="0" applyFont="1" applyBorder="1" applyAlignment="1">
      <alignment horizontal="center" vertical="center" wrapText="1"/>
    </xf>
    <xf numFmtId="0" fontId="2" fillId="0" borderId="123" xfId="0" applyFont="1" applyBorder="1" applyAlignment="1">
      <alignment horizontal="center" vertical="center" wrapText="1"/>
    </xf>
    <xf numFmtId="0" fontId="2" fillId="0" borderId="116" xfId="0" applyFont="1" applyBorder="1" applyAlignment="1">
      <alignment horizontal="center" vertical="center" wrapText="1"/>
    </xf>
    <xf numFmtId="0" fontId="2" fillId="0" borderId="117" xfId="0" applyFont="1" applyBorder="1" applyAlignment="1">
      <alignment horizontal="center" vertical="center" wrapText="1"/>
    </xf>
    <xf numFmtId="0" fontId="2" fillId="0" borderId="118" xfId="0" applyFont="1" applyBorder="1" applyAlignment="1">
      <alignment horizontal="center" vertical="center" wrapText="1"/>
    </xf>
    <xf numFmtId="0" fontId="0" fillId="9" borderId="82" xfId="0" applyFill="1" applyBorder="1" applyAlignment="1">
      <alignment horizontal="center"/>
    </xf>
    <xf numFmtId="0" fontId="0" fillId="9" borderId="79" xfId="0" applyFill="1" applyBorder="1" applyAlignment="1">
      <alignment horizontal="center"/>
    </xf>
    <xf numFmtId="0" fontId="2" fillId="0" borderId="0" xfId="0" applyFont="1" applyAlignment="1">
      <alignment horizontal="center" vertical="center" wrapText="1"/>
    </xf>
    <xf numFmtId="0" fontId="2" fillId="19" borderId="76" xfId="0" applyFont="1" applyFill="1" applyBorder="1" applyAlignment="1">
      <alignment horizontal="center" vertical="center" wrapText="1"/>
    </xf>
    <xf numFmtId="0" fontId="2" fillId="19" borderId="77"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8" fillId="9" borderId="1" xfId="0" applyFont="1" applyFill="1" applyBorder="1" applyAlignment="1">
      <alignment horizontal="left" vertical="center"/>
    </xf>
    <xf numFmtId="0" fontId="0" fillId="19" borderId="82" xfId="0" applyFill="1" applyBorder="1" applyAlignment="1">
      <alignment horizontal="center" vertical="center" wrapText="1"/>
    </xf>
    <xf numFmtId="0" fontId="0" fillId="19" borderId="79" xfId="0" applyFill="1" applyBorder="1" applyAlignment="1">
      <alignment horizontal="center" vertical="center" wrapText="1"/>
    </xf>
    <xf numFmtId="0" fontId="8" fillId="9" borderId="13" xfId="0" applyFont="1" applyFill="1" applyBorder="1" applyAlignment="1">
      <alignment horizontal="left"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xf>
    <xf numFmtId="0" fontId="6" fillId="0" borderId="0" xfId="0" applyFont="1" applyAlignment="1">
      <alignment horizontal="center" vertical="center" wrapText="1"/>
    </xf>
    <xf numFmtId="0" fontId="6" fillId="0" borderId="80" xfId="0" applyFont="1" applyBorder="1" applyAlignment="1">
      <alignment horizontal="center" vertical="center" wrapText="1"/>
    </xf>
    <xf numFmtId="0" fontId="8" fillId="0" borderId="7" xfId="0" applyFont="1" applyBorder="1"/>
    <xf numFmtId="0" fontId="8" fillId="0" borderId="8" xfId="0" applyFont="1" applyBorder="1"/>
    <xf numFmtId="0" fontId="8" fillId="0" borderId="9" xfId="0" applyFont="1" applyBorder="1"/>
    <xf numFmtId="0" fontId="8" fillId="2" borderId="7" xfId="0" applyFont="1" applyFill="1" applyBorder="1"/>
    <xf numFmtId="0" fontId="8" fillId="2" borderId="8" xfId="0" applyFont="1" applyFill="1" applyBorder="1"/>
    <xf numFmtId="0" fontId="8" fillId="2" borderId="9" xfId="0" applyFont="1" applyFill="1" applyBorder="1"/>
    <xf numFmtId="0" fontId="8" fillId="9" borderId="7" xfId="0" applyFont="1" applyFill="1" applyBorder="1"/>
    <xf numFmtId="0" fontId="8" fillId="9" borderId="8" xfId="0" applyFont="1" applyFill="1" applyBorder="1"/>
    <xf numFmtId="0" fontId="8" fillId="9" borderId="9" xfId="0" applyFont="1" applyFill="1" applyBorder="1"/>
  </cellXfs>
  <cellStyles count="4">
    <cellStyle name="Hipervínculo" xfId="2" builtinId="8"/>
    <cellStyle name="Millares" xfId="3" builtinId="3"/>
    <cellStyle name="Normal" xfId="0" builtinId="0"/>
    <cellStyle name="Porcentaje" xfId="1" builtinId="5"/>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8A68A-ABFA-4FD5-B5CE-57B994DF452A}" name="Table1" displayName="Table1" ref="B64:E66" totalsRowShown="0">
  <autoFilter ref="B64:E66" xr:uid="{9068A68A-ABFA-4FD5-B5CE-57B994DF452A}">
    <filterColumn colId="0" hiddenButton="1"/>
    <filterColumn colId="1" hiddenButton="1"/>
    <filterColumn colId="2" hiddenButton="1"/>
    <filterColumn colId="3" hiddenButton="1"/>
  </autoFilter>
  <tableColumns count="4">
    <tableColumn id="1" xr3:uid="{7296946B-5828-42D2-90FB-B94D6A326188}" name="error de critica en la codificación"/>
    <tableColumn id="2" xr3:uid="{2DC0A27B-B83D-4C5F-87C1-7EDA4CF36DA9}" name="Casos presentados"/>
    <tableColumn id="3" xr3:uid="{88707A0F-0167-4EE1-88FB-873102B77C4E}" name="error"/>
    <tableColumn id="4" xr3:uid="{C6701DA8-6662-4DBA-AD2A-7BDBFDDC17AC}" name="Representacion % del error" dataDxfId="0">
      <calculatedColumnFormula>D65/C65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2FA94-0BDE-425A-82FB-087D9DF25B96}">
  <dimension ref="A1:J219"/>
  <sheetViews>
    <sheetView topLeftCell="A202" workbookViewId="0">
      <selection activeCell="I221" sqref="I221"/>
    </sheetView>
  </sheetViews>
  <sheetFormatPr baseColWidth="10" defaultColWidth="9.140625" defaultRowHeight="15" x14ac:dyDescent="0.25"/>
  <cols>
    <col min="1" max="1" width="24.7109375" style="367" customWidth="1"/>
    <col min="2" max="2" width="11.7109375" style="378" bestFit="1" customWidth="1"/>
    <col min="3" max="3" width="9.140625" style="367"/>
    <col min="4" max="4" width="59.5703125" style="367" bestFit="1" customWidth="1"/>
    <col min="5" max="6" width="20.85546875" style="367" bestFit="1" customWidth="1"/>
    <col min="7" max="7" width="14.28515625" style="368" bestFit="1" customWidth="1"/>
    <col min="8" max="8" width="13" style="368" bestFit="1" customWidth="1"/>
    <col min="9" max="9" width="20.85546875" style="367" bestFit="1" customWidth="1"/>
    <col min="10" max="10" width="12.28515625" style="369" bestFit="1" customWidth="1"/>
    <col min="11" max="16384" width="9.140625" style="367"/>
  </cols>
  <sheetData>
    <row r="1" spans="1:10" x14ac:dyDescent="0.25">
      <c r="A1" s="379" t="s">
        <v>0</v>
      </c>
      <c r="B1" s="379" t="s">
        <v>1</v>
      </c>
      <c r="C1" s="379" t="s">
        <v>2</v>
      </c>
      <c r="D1" s="379" t="s">
        <v>3</v>
      </c>
      <c r="E1" s="379" t="s">
        <v>4</v>
      </c>
      <c r="F1" s="379" t="s">
        <v>5</v>
      </c>
      <c r="G1" s="380" t="s">
        <v>6</v>
      </c>
      <c r="H1" s="380" t="s">
        <v>7</v>
      </c>
      <c r="I1" s="379" t="s">
        <v>8</v>
      </c>
      <c r="J1" s="381" t="s">
        <v>9</v>
      </c>
    </row>
    <row r="2" spans="1:10" x14ac:dyDescent="0.25">
      <c r="A2" s="370" t="s">
        <v>10</v>
      </c>
      <c r="B2" s="377" t="s">
        <v>11</v>
      </c>
      <c r="C2" s="370">
        <v>1</v>
      </c>
      <c r="D2" s="370" t="s">
        <v>12</v>
      </c>
      <c r="E2" s="370">
        <v>40</v>
      </c>
      <c r="F2" s="397">
        <v>10341</v>
      </c>
      <c r="G2" s="371">
        <v>44956</v>
      </c>
      <c r="H2" s="371">
        <v>44960</v>
      </c>
      <c r="I2" s="397">
        <v>700</v>
      </c>
      <c r="J2" s="372">
        <v>10500</v>
      </c>
    </row>
    <row r="3" spans="1:10" x14ac:dyDescent="0.25">
      <c r="A3" s="370" t="s">
        <v>13</v>
      </c>
      <c r="B3" s="377" t="s">
        <v>11</v>
      </c>
      <c r="C3" s="370">
        <v>1</v>
      </c>
      <c r="D3" s="370" t="s">
        <v>14</v>
      </c>
      <c r="E3" s="370">
        <v>63</v>
      </c>
      <c r="F3" s="397">
        <v>10341</v>
      </c>
      <c r="G3" s="371">
        <v>44956</v>
      </c>
      <c r="H3" s="371">
        <v>44960</v>
      </c>
      <c r="I3" s="397">
        <v>877</v>
      </c>
      <c r="J3" s="372">
        <v>10500</v>
      </c>
    </row>
    <row r="4" spans="1:10" x14ac:dyDescent="0.25">
      <c r="A4" s="370" t="s">
        <v>15</v>
      </c>
      <c r="B4" s="377" t="s">
        <v>16</v>
      </c>
      <c r="C4" s="370">
        <v>2</v>
      </c>
      <c r="D4" s="370" t="s">
        <v>17</v>
      </c>
      <c r="E4" s="370">
        <v>18</v>
      </c>
      <c r="F4" s="397">
        <v>9007</v>
      </c>
      <c r="G4" s="371">
        <v>44956</v>
      </c>
      <c r="H4" s="371">
        <v>44960</v>
      </c>
      <c r="I4" s="397">
        <v>1581</v>
      </c>
      <c r="J4" s="372">
        <v>9000</v>
      </c>
    </row>
    <row r="5" spans="1:10" x14ac:dyDescent="0.25">
      <c r="A5" s="370" t="s">
        <v>18</v>
      </c>
      <c r="B5" s="377" t="s">
        <v>16</v>
      </c>
      <c r="C5" s="370">
        <v>2</v>
      </c>
      <c r="D5" s="370" t="s">
        <v>17</v>
      </c>
      <c r="E5" s="370">
        <v>18</v>
      </c>
      <c r="F5" s="397">
        <v>3320</v>
      </c>
      <c r="G5" s="371">
        <v>44956</v>
      </c>
      <c r="H5" s="371">
        <v>44960</v>
      </c>
      <c r="I5" s="397">
        <v>453</v>
      </c>
      <c r="J5" s="372">
        <v>9000</v>
      </c>
    </row>
    <row r="6" spans="1:10" x14ac:dyDescent="0.25">
      <c r="A6" s="370" t="s">
        <v>19</v>
      </c>
      <c r="B6" s="377" t="s">
        <v>16</v>
      </c>
      <c r="C6" s="370">
        <v>2</v>
      </c>
      <c r="D6" s="370" t="s">
        <v>17</v>
      </c>
      <c r="E6" s="370">
        <v>18</v>
      </c>
      <c r="F6" s="397">
        <v>4766</v>
      </c>
      <c r="G6" s="371">
        <v>44956</v>
      </c>
      <c r="H6" s="371">
        <v>44960</v>
      </c>
      <c r="I6" s="397">
        <v>530</v>
      </c>
      <c r="J6" s="372">
        <v>9000</v>
      </c>
    </row>
    <row r="7" spans="1:10" x14ac:dyDescent="0.25">
      <c r="A7" s="370" t="s">
        <v>20</v>
      </c>
      <c r="B7" s="377" t="s">
        <v>16</v>
      </c>
      <c r="C7" s="370">
        <v>2</v>
      </c>
      <c r="D7" s="370" t="s">
        <v>17</v>
      </c>
      <c r="E7" s="370">
        <v>18</v>
      </c>
      <c r="F7" s="397">
        <v>2640</v>
      </c>
      <c r="G7" s="371">
        <v>44956</v>
      </c>
      <c r="H7" s="371">
        <v>44960</v>
      </c>
      <c r="I7" s="397">
        <v>986</v>
      </c>
      <c r="J7" s="372">
        <v>9000</v>
      </c>
    </row>
    <row r="8" spans="1:10" x14ac:dyDescent="0.25">
      <c r="A8" s="370" t="s">
        <v>21</v>
      </c>
      <c r="B8" s="377" t="s">
        <v>16</v>
      </c>
      <c r="C8" s="370">
        <v>2</v>
      </c>
      <c r="D8" s="370" t="s">
        <v>17</v>
      </c>
      <c r="E8" s="370">
        <v>18</v>
      </c>
      <c r="F8" s="397">
        <v>7712</v>
      </c>
      <c r="G8" s="371">
        <v>44956</v>
      </c>
      <c r="H8" s="371">
        <v>44960</v>
      </c>
      <c r="I8" s="397">
        <v>1135</v>
      </c>
      <c r="J8" s="372">
        <v>4500</v>
      </c>
    </row>
    <row r="9" spans="1:10" x14ac:dyDescent="0.25">
      <c r="A9" s="370" t="s">
        <v>22</v>
      </c>
      <c r="B9" s="377" t="s">
        <v>16</v>
      </c>
      <c r="C9" s="370">
        <v>2</v>
      </c>
      <c r="D9" s="370" t="s">
        <v>17</v>
      </c>
      <c r="E9" s="370">
        <v>18</v>
      </c>
      <c r="F9" s="397">
        <v>4298</v>
      </c>
      <c r="G9" s="371">
        <v>44956</v>
      </c>
      <c r="H9" s="371">
        <v>44960</v>
      </c>
      <c r="I9" s="397">
        <v>688</v>
      </c>
      <c r="J9" s="372">
        <v>10500</v>
      </c>
    </row>
    <row r="10" spans="1:10" x14ac:dyDescent="0.25">
      <c r="A10" s="370" t="s">
        <v>23</v>
      </c>
      <c r="B10" s="377" t="s">
        <v>16</v>
      </c>
      <c r="C10" s="370">
        <v>2</v>
      </c>
      <c r="D10" s="370" t="s">
        <v>17</v>
      </c>
      <c r="E10" s="370">
        <v>18</v>
      </c>
      <c r="F10" s="397">
        <v>4283</v>
      </c>
      <c r="G10" s="371">
        <v>44956</v>
      </c>
      <c r="H10" s="371">
        <v>44960</v>
      </c>
      <c r="I10" s="397">
        <v>973</v>
      </c>
      <c r="J10" s="372">
        <v>10500</v>
      </c>
    </row>
    <row r="11" spans="1:10" x14ac:dyDescent="0.25">
      <c r="A11" s="370" t="s">
        <v>24</v>
      </c>
      <c r="B11" s="377" t="s">
        <v>11</v>
      </c>
      <c r="C11" s="370">
        <v>3</v>
      </c>
      <c r="D11" s="370" t="s">
        <v>25</v>
      </c>
      <c r="E11" s="370">
        <v>9</v>
      </c>
      <c r="F11" s="397">
        <v>12078</v>
      </c>
      <c r="G11" s="371">
        <v>44956</v>
      </c>
      <c r="H11" s="371">
        <v>44960</v>
      </c>
      <c r="I11" s="397">
        <v>1656</v>
      </c>
      <c r="J11" s="372">
        <v>9000</v>
      </c>
    </row>
    <row r="12" spans="1:10" x14ac:dyDescent="0.25">
      <c r="A12" s="370" t="s">
        <v>26</v>
      </c>
      <c r="B12" s="377" t="s">
        <v>11</v>
      </c>
      <c r="C12" s="370">
        <v>3</v>
      </c>
      <c r="D12" s="370" t="s">
        <v>25</v>
      </c>
      <c r="E12" s="370">
        <v>9</v>
      </c>
      <c r="F12" s="397">
        <v>1264</v>
      </c>
      <c r="G12" s="371">
        <v>44956</v>
      </c>
      <c r="H12" s="371">
        <v>44960</v>
      </c>
      <c r="I12" s="397">
        <v>728</v>
      </c>
      <c r="J12" s="372">
        <v>10500</v>
      </c>
    </row>
    <row r="13" spans="1:10" x14ac:dyDescent="0.25">
      <c r="A13" s="370" t="s">
        <v>27</v>
      </c>
      <c r="B13" s="377" t="s">
        <v>11</v>
      </c>
      <c r="C13" s="370">
        <v>3</v>
      </c>
      <c r="D13" s="370" t="s">
        <v>25</v>
      </c>
      <c r="E13" s="370">
        <v>9</v>
      </c>
      <c r="F13" s="397">
        <v>6436</v>
      </c>
      <c r="G13" s="371">
        <v>44956</v>
      </c>
      <c r="H13" s="371">
        <v>44960</v>
      </c>
      <c r="I13" s="397">
        <v>2300</v>
      </c>
      <c r="J13" s="372">
        <v>9000</v>
      </c>
    </row>
    <row r="14" spans="1:10" x14ac:dyDescent="0.25">
      <c r="A14" s="370" t="s">
        <v>28</v>
      </c>
      <c r="B14" s="377" t="s">
        <v>11</v>
      </c>
      <c r="C14" s="370">
        <v>3</v>
      </c>
      <c r="D14" s="370" t="s">
        <v>25</v>
      </c>
      <c r="E14" s="370">
        <v>9</v>
      </c>
      <c r="F14" s="397">
        <v>3059</v>
      </c>
      <c r="G14" s="371">
        <v>44956</v>
      </c>
      <c r="H14" s="371">
        <v>44960</v>
      </c>
      <c r="I14" s="397">
        <v>3072</v>
      </c>
      <c r="J14" s="372">
        <v>9000</v>
      </c>
    </row>
    <row r="15" spans="1:10" x14ac:dyDescent="0.25">
      <c r="A15" s="370" t="s">
        <v>29</v>
      </c>
      <c r="B15" s="377" t="s">
        <v>11</v>
      </c>
      <c r="C15" s="370">
        <v>3</v>
      </c>
      <c r="D15" s="370" t="s">
        <v>25</v>
      </c>
      <c r="E15" s="370">
        <v>9</v>
      </c>
      <c r="F15" s="397">
        <v>449</v>
      </c>
      <c r="G15" s="371">
        <v>44956</v>
      </c>
      <c r="H15" s="371">
        <v>44960</v>
      </c>
      <c r="I15" s="397">
        <v>1979</v>
      </c>
      <c r="J15" s="372">
        <v>9000</v>
      </c>
    </row>
    <row r="16" spans="1:10" x14ac:dyDescent="0.25">
      <c r="A16" s="370" t="s">
        <v>30</v>
      </c>
      <c r="B16" s="377" t="s">
        <v>11</v>
      </c>
      <c r="C16" s="370">
        <v>3</v>
      </c>
      <c r="D16" s="370" t="s">
        <v>25</v>
      </c>
      <c r="E16" s="370">
        <v>9</v>
      </c>
      <c r="F16" s="397">
        <v>3153</v>
      </c>
      <c r="G16" s="371">
        <v>44956</v>
      </c>
      <c r="H16" s="371">
        <v>44960</v>
      </c>
      <c r="I16" s="397">
        <v>1537</v>
      </c>
      <c r="J16" s="372">
        <v>10500</v>
      </c>
    </row>
    <row r="17" spans="1:10" x14ac:dyDescent="0.25">
      <c r="A17" s="370" t="s">
        <v>31</v>
      </c>
      <c r="B17" s="377" t="s">
        <v>11</v>
      </c>
      <c r="C17" s="370">
        <v>3</v>
      </c>
      <c r="D17" s="370" t="s">
        <v>25</v>
      </c>
      <c r="E17" s="370">
        <v>9</v>
      </c>
      <c r="F17" s="397">
        <v>3318</v>
      </c>
      <c r="G17" s="371">
        <v>44956</v>
      </c>
      <c r="H17" s="371">
        <v>44960</v>
      </c>
      <c r="I17" s="397">
        <v>1727</v>
      </c>
      <c r="J17" s="372">
        <v>10500</v>
      </c>
    </row>
    <row r="18" spans="1:10" x14ac:dyDescent="0.25">
      <c r="A18" s="370" t="s">
        <v>15</v>
      </c>
      <c r="B18" s="377" t="s">
        <v>16</v>
      </c>
      <c r="C18" s="370">
        <v>2</v>
      </c>
      <c r="D18" s="370" t="s">
        <v>32</v>
      </c>
      <c r="E18" s="370">
        <v>2</v>
      </c>
      <c r="F18" s="397">
        <v>2187499</v>
      </c>
      <c r="G18" s="371">
        <v>44963</v>
      </c>
      <c r="H18" s="411">
        <v>44967</v>
      </c>
      <c r="I18" s="397">
        <v>476</v>
      </c>
      <c r="J18" s="372">
        <v>9000</v>
      </c>
    </row>
    <row r="19" spans="1:10" x14ac:dyDescent="0.25">
      <c r="A19" s="370" t="s">
        <v>18</v>
      </c>
      <c r="B19" s="377" t="s">
        <v>16</v>
      </c>
      <c r="C19" s="370">
        <v>2</v>
      </c>
      <c r="D19" s="370" t="s">
        <v>32</v>
      </c>
      <c r="E19" s="370">
        <v>3</v>
      </c>
      <c r="F19" s="397">
        <v>266047</v>
      </c>
      <c r="G19" s="371">
        <v>44963</v>
      </c>
      <c r="H19" s="411">
        <v>44967</v>
      </c>
      <c r="I19" s="397">
        <v>99</v>
      </c>
      <c r="J19" s="372">
        <v>9000</v>
      </c>
    </row>
    <row r="20" spans="1:10" x14ac:dyDescent="0.25">
      <c r="A20" s="370" t="s">
        <v>19</v>
      </c>
      <c r="B20" s="377" t="s">
        <v>16</v>
      </c>
      <c r="C20" s="370">
        <v>2</v>
      </c>
      <c r="D20" s="370" t="s">
        <v>32</v>
      </c>
      <c r="E20" s="370">
        <v>1</v>
      </c>
      <c r="F20" s="397">
        <v>295608</v>
      </c>
      <c r="G20" s="371">
        <v>44963</v>
      </c>
      <c r="H20" s="411">
        <v>44967</v>
      </c>
      <c r="I20" s="397">
        <v>400</v>
      </c>
      <c r="J20" s="372">
        <v>9000</v>
      </c>
    </row>
    <row r="21" spans="1:10" x14ac:dyDescent="0.25">
      <c r="A21" s="370" t="s">
        <v>20</v>
      </c>
      <c r="B21" s="377" t="s">
        <v>16</v>
      </c>
      <c r="C21" s="370">
        <v>2</v>
      </c>
      <c r="D21" s="370" t="s">
        <v>32</v>
      </c>
      <c r="E21" s="370">
        <v>1</v>
      </c>
      <c r="F21" s="397">
        <v>118243</v>
      </c>
      <c r="G21" s="371">
        <v>44963</v>
      </c>
      <c r="H21" s="411">
        <v>44967</v>
      </c>
      <c r="I21" s="397">
        <v>35</v>
      </c>
      <c r="J21" s="372">
        <v>9000</v>
      </c>
    </row>
    <row r="22" spans="1:10" x14ac:dyDescent="0.25">
      <c r="A22" s="370" t="s">
        <v>21</v>
      </c>
      <c r="B22" s="377" t="s">
        <v>16</v>
      </c>
      <c r="C22" s="370">
        <v>2</v>
      </c>
      <c r="D22" s="370" t="s">
        <v>32</v>
      </c>
      <c r="E22" s="370">
        <v>3</v>
      </c>
      <c r="F22" s="397">
        <v>561655</v>
      </c>
      <c r="G22" s="371">
        <v>44963</v>
      </c>
      <c r="H22" s="411">
        <v>44967</v>
      </c>
      <c r="I22" s="397">
        <v>23</v>
      </c>
      <c r="J22" s="372">
        <v>4500</v>
      </c>
    </row>
    <row r="23" spans="1:10" x14ac:dyDescent="0.25">
      <c r="A23" s="370" t="s">
        <v>22</v>
      </c>
      <c r="B23" s="377" t="s">
        <v>16</v>
      </c>
      <c r="C23" s="370">
        <v>2</v>
      </c>
      <c r="D23" s="370" t="s">
        <v>32</v>
      </c>
      <c r="E23" s="370">
        <v>4</v>
      </c>
      <c r="F23" s="397">
        <v>1005067</v>
      </c>
      <c r="G23" s="371">
        <v>44963</v>
      </c>
      <c r="H23" s="411">
        <v>44967</v>
      </c>
      <c r="I23" s="397">
        <v>579</v>
      </c>
      <c r="J23" s="372">
        <v>10500</v>
      </c>
    </row>
    <row r="24" spans="1:10" x14ac:dyDescent="0.25">
      <c r="A24" s="370" t="s">
        <v>23</v>
      </c>
      <c r="B24" s="377" t="s">
        <v>16</v>
      </c>
      <c r="C24" s="370">
        <v>2</v>
      </c>
      <c r="D24" s="370" t="s">
        <v>32</v>
      </c>
      <c r="E24" s="370">
        <v>1</v>
      </c>
      <c r="F24" s="397">
        <v>295608</v>
      </c>
      <c r="G24" s="371">
        <v>44963</v>
      </c>
      <c r="H24" s="411">
        <v>44967</v>
      </c>
      <c r="I24" s="397">
        <v>45</v>
      </c>
      <c r="J24" s="372">
        <v>10500</v>
      </c>
    </row>
    <row r="25" spans="1:10" x14ac:dyDescent="0.25">
      <c r="A25" s="370" t="s">
        <v>33</v>
      </c>
      <c r="B25" s="377" t="s">
        <v>16</v>
      </c>
      <c r="C25" s="370">
        <v>2</v>
      </c>
      <c r="D25" s="370" t="s">
        <v>32</v>
      </c>
      <c r="E25" s="370">
        <v>1</v>
      </c>
      <c r="F25" s="397">
        <v>295608</v>
      </c>
      <c r="G25" s="371">
        <v>44963</v>
      </c>
      <c r="H25" s="411">
        <v>44967</v>
      </c>
      <c r="I25" s="397">
        <v>190</v>
      </c>
      <c r="J25" s="372">
        <v>10500</v>
      </c>
    </row>
    <row r="26" spans="1:10" x14ac:dyDescent="0.25">
      <c r="A26" s="370" t="s">
        <v>10</v>
      </c>
      <c r="B26" s="377" t="s">
        <v>11</v>
      </c>
      <c r="C26" s="370">
        <v>1</v>
      </c>
      <c r="D26" s="370" t="s">
        <v>34</v>
      </c>
      <c r="E26" s="370">
        <v>27</v>
      </c>
      <c r="F26" s="397">
        <v>10341</v>
      </c>
      <c r="G26" s="371">
        <v>44963</v>
      </c>
      <c r="H26" s="411">
        <v>44967</v>
      </c>
      <c r="I26" s="397">
        <v>852</v>
      </c>
      <c r="J26" s="372">
        <v>10500</v>
      </c>
    </row>
    <row r="27" spans="1:10" x14ac:dyDescent="0.25">
      <c r="A27" s="370" t="s">
        <v>13</v>
      </c>
      <c r="B27" s="377" t="s">
        <v>11</v>
      </c>
      <c r="C27" s="370">
        <v>1</v>
      </c>
      <c r="D27" s="370" t="s">
        <v>35</v>
      </c>
      <c r="E27" s="370">
        <v>48</v>
      </c>
      <c r="F27" s="397">
        <v>10341</v>
      </c>
      <c r="G27" s="371">
        <v>44963</v>
      </c>
      <c r="H27" s="411">
        <v>44967</v>
      </c>
      <c r="I27" s="397">
        <v>2639</v>
      </c>
      <c r="J27" s="372">
        <v>10500</v>
      </c>
    </row>
    <row r="28" spans="1:10" x14ac:dyDescent="0.25">
      <c r="A28" s="370" t="s">
        <v>31</v>
      </c>
      <c r="B28" s="377" t="s">
        <v>11</v>
      </c>
      <c r="C28" s="370">
        <v>3</v>
      </c>
      <c r="D28" s="370" t="s">
        <v>25</v>
      </c>
      <c r="E28" s="370">
        <v>9</v>
      </c>
      <c r="F28" s="397">
        <v>2406</v>
      </c>
      <c r="G28" s="371">
        <v>44963</v>
      </c>
      <c r="H28" s="411">
        <v>44967</v>
      </c>
      <c r="I28" s="397">
        <v>1998</v>
      </c>
      <c r="J28" s="372">
        <v>10500</v>
      </c>
    </row>
    <row r="29" spans="1:10" x14ac:dyDescent="0.25">
      <c r="A29" s="370" t="s">
        <v>29</v>
      </c>
      <c r="B29" s="377" t="s">
        <v>11</v>
      </c>
      <c r="C29" s="370">
        <v>3</v>
      </c>
      <c r="D29" s="370" t="s">
        <v>25</v>
      </c>
      <c r="E29" s="370">
        <v>9</v>
      </c>
      <c r="F29" s="397">
        <v>2720</v>
      </c>
      <c r="G29" s="371">
        <v>44963</v>
      </c>
      <c r="H29" s="411">
        <v>44967</v>
      </c>
      <c r="I29" s="397">
        <v>4106</v>
      </c>
      <c r="J29" s="372">
        <v>9000</v>
      </c>
    </row>
    <row r="30" spans="1:10" x14ac:dyDescent="0.25">
      <c r="A30" s="370" t="s">
        <v>24</v>
      </c>
      <c r="B30" s="377" t="s">
        <v>11</v>
      </c>
      <c r="C30" s="370">
        <v>3</v>
      </c>
      <c r="D30" s="370" t="s">
        <v>25</v>
      </c>
      <c r="E30" s="370">
        <v>9</v>
      </c>
      <c r="F30" s="397">
        <v>2581</v>
      </c>
      <c r="G30" s="371">
        <v>44963</v>
      </c>
      <c r="H30" s="411">
        <v>44967</v>
      </c>
      <c r="I30" s="397">
        <v>118</v>
      </c>
      <c r="J30" s="372">
        <v>9000</v>
      </c>
    </row>
    <row r="31" spans="1:10" x14ac:dyDescent="0.25">
      <c r="A31" s="370" t="s">
        <v>27</v>
      </c>
      <c r="B31" s="377" t="s">
        <v>11</v>
      </c>
      <c r="C31" s="370">
        <v>3</v>
      </c>
      <c r="D31" s="370" t="s">
        <v>25</v>
      </c>
      <c r="E31" s="370">
        <v>9</v>
      </c>
      <c r="F31" s="397">
        <v>2417</v>
      </c>
      <c r="G31" s="371">
        <v>44963</v>
      </c>
      <c r="H31" s="411">
        <v>44967</v>
      </c>
      <c r="I31" s="397">
        <v>2107</v>
      </c>
      <c r="J31" s="372">
        <v>9000</v>
      </c>
    </row>
    <row r="32" spans="1:10" x14ac:dyDescent="0.25">
      <c r="A32" s="370" t="s">
        <v>30</v>
      </c>
      <c r="B32" s="377" t="s">
        <v>11</v>
      </c>
      <c r="C32" s="370">
        <v>3</v>
      </c>
      <c r="D32" s="370" t="s">
        <v>25</v>
      </c>
      <c r="E32" s="370">
        <v>9</v>
      </c>
      <c r="F32" s="397">
        <v>2103</v>
      </c>
      <c r="G32" s="371">
        <v>44963</v>
      </c>
      <c r="H32" s="411">
        <v>44967</v>
      </c>
      <c r="I32" s="397">
        <v>932</v>
      </c>
      <c r="J32" s="372">
        <v>10500</v>
      </c>
    </row>
    <row r="33" spans="1:10" x14ac:dyDescent="0.25">
      <c r="A33" s="370" t="s">
        <v>28</v>
      </c>
      <c r="B33" s="377" t="s">
        <v>11</v>
      </c>
      <c r="C33" s="370">
        <v>3</v>
      </c>
      <c r="D33" s="370" t="s">
        <v>25</v>
      </c>
      <c r="E33" s="370">
        <v>9</v>
      </c>
      <c r="F33" s="397">
        <v>1969</v>
      </c>
      <c r="G33" s="371">
        <v>44963</v>
      </c>
      <c r="H33" s="411">
        <v>44967</v>
      </c>
      <c r="I33" s="397">
        <v>1824</v>
      </c>
      <c r="J33" s="372">
        <v>9000</v>
      </c>
    </row>
    <row r="34" spans="1:10" x14ac:dyDescent="0.25">
      <c r="A34" s="370" t="s">
        <v>26</v>
      </c>
      <c r="B34" s="377" t="s">
        <v>11</v>
      </c>
      <c r="C34" s="370">
        <v>3</v>
      </c>
      <c r="D34" s="370" t="s">
        <v>25</v>
      </c>
      <c r="E34" s="370">
        <v>9</v>
      </c>
      <c r="F34" s="397">
        <v>584</v>
      </c>
      <c r="G34" s="371">
        <v>44963</v>
      </c>
      <c r="H34" s="411">
        <v>44967</v>
      </c>
      <c r="I34" s="397">
        <v>901</v>
      </c>
      <c r="J34" s="372">
        <v>10500</v>
      </c>
    </row>
    <row r="35" spans="1:10" x14ac:dyDescent="0.25">
      <c r="A35" s="370" t="s">
        <v>20</v>
      </c>
      <c r="B35" s="377" t="s">
        <v>16</v>
      </c>
      <c r="C35" s="370">
        <v>2</v>
      </c>
      <c r="D35" s="370" t="s">
        <v>36</v>
      </c>
      <c r="E35" s="370">
        <v>1</v>
      </c>
      <c r="F35" s="397">
        <v>11791</v>
      </c>
      <c r="G35" s="371">
        <v>44963</v>
      </c>
      <c r="H35" s="411">
        <v>44967</v>
      </c>
      <c r="I35" s="397">
        <v>0</v>
      </c>
      <c r="J35" s="372">
        <v>9000</v>
      </c>
    </row>
    <row r="36" spans="1:10" x14ac:dyDescent="0.25">
      <c r="A36" s="370" t="s">
        <v>19</v>
      </c>
      <c r="B36" s="377" t="s">
        <v>16</v>
      </c>
      <c r="C36" s="370">
        <v>2</v>
      </c>
      <c r="D36" s="370" t="s">
        <v>36</v>
      </c>
      <c r="E36" s="370">
        <v>7</v>
      </c>
      <c r="F36" s="397">
        <v>206337</v>
      </c>
      <c r="G36" s="371">
        <v>44963</v>
      </c>
      <c r="H36" s="411">
        <v>44967</v>
      </c>
      <c r="I36" s="397">
        <v>625</v>
      </c>
      <c r="J36" s="372">
        <v>9000</v>
      </c>
    </row>
    <row r="37" spans="1:10" x14ac:dyDescent="0.25">
      <c r="A37" s="370" t="s">
        <v>23</v>
      </c>
      <c r="B37" s="377" t="s">
        <v>16</v>
      </c>
      <c r="C37" s="370">
        <v>2</v>
      </c>
      <c r="D37" s="370" t="s">
        <v>36</v>
      </c>
      <c r="E37" s="370">
        <v>4</v>
      </c>
      <c r="F37" s="397">
        <v>100221</v>
      </c>
      <c r="G37" s="371">
        <v>44963</v>
      </c>
      <c r="H37" s="411">
        <v>44967</v>
      </c>
      <c r="I37" s="397">
        <v>281</v>
      </c>
      <c r="J37" s="372">
        <v>10500</v>
      </c>
    </row>
    <row r="38" spans="1:10" x14ac:dyDescent="0.25">
      <c r="A38" s="370" t="s">
        <v>18</v>
      </c>
      <c r="B38" s="377" t="s">
        <v>37</v>
      </c>
      <c r="C38" s="370">
        <v>2</v>
      </c>
      <c r="D38" s="370" t="s">
        <v>38</v>
      </c>
      <c r="E38" s="370">
        <v>11</v>
      </c>
      <c r="F38" s="397">
        <v>66</v>
      </c>
      <c r="G38" s="371">
        <v>44963</v>
      </c>
      <c r="H38" s="411">
        <v>44967</v>
      </c>
      <c r="I38" s="397">
        <v>25</v>
      </c>
      <c r="J38" s="372">
        <v>9000</v>
      </c>
    </row>
    <row r="39" spans="1:10" x14ac:dyDescent="0.25">
      <c r="A39" s="370" t="s">
        <v>18</v>
      </c>
      <c r="B39" s="377" t="s">
        <v>37</v>
      </c>
      <c r="C39" s="370">
        <v>2</v>
      </c>
      <c r="D39" s="370" t="s">
        <v>39</v>
      </c>
      <c r="E39" s="370">
        <v>11</v>
      </c>
      <c r="F39" s="397">
        <v>54</v>
      </c>
      <c r="G39" s="371">
        <v>44963</v>
      </c>
      <c r="H39" s="411">
        <v>44967</v>
      </c>
      <c r="I39" s="397">
        <v>32</v>
      </c>
      <c r="J39" s="372">
        <v>9000</v>
      </c>
    </row>
    <row r="40" spans="1:10" x14ac:dyDescent="0.25">
      <c r="A40" s="370" t="s">
        <v>33</v>
      </c>
      <c r="B40" s="377" t="s">
        <v>16</v>
      </c>
      <c r="C40" s="370">
        <v>2</v>
      </c>
      <c r="D40" s="370" t="s">
        <v>40</v>
      </c>
      <c r="E40" s="370">
        <v>17</v>
      </c>
      <c r="F40" s="397">
        <v>250128</v>
      </c>
      <c r="G40" s="371">
        <v>44963</v>
      </c>
      <c r="H40" s="411">
        <v>44967</v>
      </c>
      <c r="I40" s="397">
        <v>1843</v>
      </c>
      <c r="J40" s="372">
        <v>10500</v>
      </c>
    </row>
    <row r="41" spans="1:10" x14ac:dyDescent="0.25">
      <c r="A41" s="370" t="s">
        <v>24</v>
      </c>
      <c r="B41" s="377" t="s">
        <v>11</v>
      </c>
      <c r="C41" s="370">
        <v>3</v>
      </c>
      <c r="D41" s="370" t="s">
        <v>25</v>
      </c>
      <c r="E41" s="370">
        <v>9</v>
      </c>
      <c r="F41" s="397">
        <v>1506</v>
      </c>
      <c r="G41" s="371">
        <v>44970</v>
      </c>
      <c r="H41" s="371">
        <v>44974</v>
      </c>
      <c r="I41" s="397">
        <v>970</v>
      </c>
      <c r="J41" s="372">
        <v>9000</v>
      </c>
    </row>
    <row r="42" spans="1:10" x14ac:dyDescent="0.25">
      <c r="A42" s="370" t="s">
        <v>26</v>
      </c>
      <c r="B42" s="377" t="s">
        <v>11</v>
      </c>
      <c r="C42" s="370">
        <v>3</v>
      </c>
      <c r="D42" s="370" t="s">
        <v>25</v>
      </c>
      <c r="E42" s="370">
        <v>9</v>
      </c>
      <c r="F42" s="397">
        <v>437</v>
      </c>
      <c r="G42" s="371">
        <v>44970</v>
      </c>
      <c r="H42" s="371">
        <v>44974</v>
      </c>
      <c r="I42" s="397">
        <v>1682</v>
      </c>
      <c r="J42" s="372">
        <v>10500</v>
      </c>
    </row>
    <row r="43" spans="1:10" x14ac:dyDescent="0.25">
      <c r="A43" s="370" t="s">
        <v>27</v>
      </c>
      <c r="B43" s="377" t="s">
        <v>11</v>
      </c>
      <c r="C43" s="370">
        <v>3</v>
      </c>
      <c r="D43" s="370" t="s">
        <v>25</v>
      </c>
      <c r="E43" s="370">
        <v>9</v>
      </c>
      <c r="F43" s="397">
        <v>1098</v>
      </c>
      <c r="G43" s="371">
        <v>44970</v>
      </c>
      <c r="H43" s="371">
        <v>44974</v>
      </c>
      <c r="I43" s="397">
        <v>1181</v>
      </c>
      <c r="J43" s="372">
        <v>9000</v>
      </c>
    </row>
    <row r="44" spans="1:10" x14ac:dyDescent="0.25">
      <c r="A44" s="370" t="s">
        <v>28</v>
      </c>
      <c r="B44" s="377" t="s">
        <v>11</v>
      </c>
      <c r="C44" s="370">
        <v>3</v>
      </c>
      <c r="D44" s="370" t="s">
        <v>25</v>
      </c>
      <c r="E44" s="370">
        <v>9</v>
      </c>
      <c r="F44" s="397">
        <v>1285</v>
      </c>
      <c r="G44" s="371">
        <v>44970</v>
      </c>
      <c r="H44" s="371">
        <v>44974</v>
      </c>
      <c r="I44" s="397">
        <v>828</v>
      </c>
      <c r="J44" s="372">
        <v>9000</v>
      </c>
    </row>
    <row r="45" spans="1:10" x14ac:dyDescent="0.25">
      <c r="A45" s="370" t="s">
        <v>29</v>
      </c>
      <c r="B45" s="377" t="s">
        <v>11</v>
      </c>
      <c r="C45" s="370">
        <v>3</v>
      </c>
      <c r="D45" s="370" t="s">
        <v>25</v>
      </c>
      <c r="E45" s="370">
        <v>9</v>
      </c>
      <c r="F45" s="397">
        <v>1072</v>
      </c>
      <c r="G45" s="371">
        <v>44970</v>
      </c>
      <c r="H45" s="371">
        <v>44974</v>
      </c>
      <c r="I45" s="397">
        <v>531</v>
      </c>
      <c r="J45" s="372">
        <v>9000</v>
      </c>
    </row>
    <row r="46" spans="1:10" x14ac:dyDescent="0.25">
      <c r="A46" s="370" t="s">
        <v>30</v>
      </c>
      <c r="B46" s="377" t="s">
        <v>11</v>
      </c>
      <c r="C46" s="370">
        <v>3</v>
      </c>
      <c r="D46" s="370" t="s">
        <v>25</v>
      </c>
      <c r="E46" s="370">
        <v>9</v>
      </c>
      <c r="F46" s="397">
        <v>2031</v>
      </c>
      <c r="G46" s="371">
        <v>44970</v>
      </c>
      <c r="H46" s="371">
        <v>44974</v>
      </c>
      <c r="I46" s="397">
        <v>2931</v>
      </c>
      <c r="J46" s="372">
        <v>10500</v>
      </c>
    </row>
    <row r="47" spans="1:10" x14ac:dyDescent="0.25">
      <c r="A47" s="370" t="s">
        <v>31</v>
      </c>
      <c r="B47" s="377" t="s">
        <v>11</v>
      </c>
      <c r="C47" s="370">
        <v>3</v>
      </c>
      <c r="D47" s="370" t="s">
        <v>25</v>
      </c>
      <c r="E47" s="370">
        <v>9</v>
      </c>
      <c r="F47" s="397">
        <v>1151</v>
      </c>
      <c r="G47" s="371">
        <v>44970</v>
      </c>
      <c r="H47" s="371">
        <v>44974</v>
      </c>
      <c r="I47" s="397">
        <v>906</v>
      </c>
      <c r="J47" s="372">
        <v>10500</v>
      </c>
    </row>
    <row r="48" spans="1:10" x14ac:dyDescent="0.25">
      <c r="A48" s="370" t="s">
        <v>41</v>
      </c>
      <c r="B48" s="377" t="s">
        <v>11</v>
      </c>
      <c r="C48" s="370">
        <v>3</v>
      </c>
      <c r="D48" s="370" t="s">
        <v>42</v>
      </c>
      <c r="E48" s="370">
        <v>18</v>
      </c>
      <c r="F48" s="397">
        <v>1066</v>
      </c>
      <c r="G48" s="371">
        <v>44970</v>
      </c>
      <c r="H48" s="371">
        <v>44974</v>
      </c>
      <c r="I48" s="397">
        <v>342</v>
      </c>
      <c r="J48" s="372">
        <v>9000</v>
      </c>
    </row>
    <row r="49" spans="1:10" x14ac:dyDescent="0.25">
      <c r="A49" s="370" t="s">
        <v>10</v>
      </c>
      <c r="B49" s="377" t="s">
        <v>11</v>
      </c>
      <c r="C49" s="370">
        <v>1</v>
      </c>
      <c r="D49" s="370" t="s">
        <v>43</v>
      </c>
      <c r="E49" s="370">
        <v>27</v>
      </c>
      <c r="F49" s="397">
        <v>10341</v>
      </c>
      <c r="G49" s="371">
        <v>44970</v>
      </c>
      <c r="H49" s="371">
        <v>44974</v>
      </c>
      <c r="I49" s="397">
        <v>750</v>
      </c>
      <c r="J49" s="372">
        <v>10500</v>
      </c>
    </row>
    <row r="50" spans="1:10" x14ac:dyDescent="0.25">
      <c r="A50" s="370" t="s">
        <v>13</v>
      </c>
      <c r="B50" s="377" t="s">
        <v>11</v>
      </c>
      <c r="C50" s="370">
        <v>1</v>
      </c>
      <c r="D50" s="370" t="s">
        <v>44</v>
      </c>
      <c r="E50" s="370">
        <v>44</v>
      </c>
      <c r="F50" s="397">
        <v>10341</v>
      </c>
      <c r="G50" s="371">
        <v>44970</v>
      </c>
      <c r="H50" s="371">
        <v>44974</v>
      </c>
      <c r="I50" s="397">
        <v>423</v>
      </c>
      <c r="J50" s="372">
        <v>10500</v>
      </c>
    </row>
    <row r="51" spans="1:10" x14ac:dyDescent="0.25">
      <c r="A51" s="370" t="s">
        <v>24</v>
      </c>
      <c r="B51" s="377" t="s">
        <v>11</v>
      </c>
      <c r="C51" s="370">
        <v>3</v>
      </c>
      <c r="D51" s="370" t="s">
        <v>25</v>
      </c>
      <c r="E51" s="370">
        <v>9</v>
      </c>
      <c r="F51" s="397">
        <v>116</v>
      </c>
      <c r="G51" s="371">
        <v>44977</v>
      </c>
      <c r="H51" s="371">
        <v>44981</v>
      </c>
      <c r="I51" s="397">
        <v>235</v>
      </c>
      <c r="J51" s="372">
        <v>9000</v>
      </c>
    </row>
    <row r="52" spans="1:10" x14ac:dyDescent="0.25">
      <c r="A52" s="370" t="s">
        <v>26</v>
      </c>
      <c r="B52" s="377" t="s">
        <v>11</v>
      </c>
      <c r="C52" s="370">
        <v>3</v>
      </c>
      <c r="D52" s="370" t="s">
        <v>25</v>
      </c>
      <c r="E52" s="370">
        <v>9</v>
      </c>
      <c r="F52" s="397">
        <v>374</v>
      </c>
      <c r="G52" s="371">
        <v>44977</v>
      </c>
      <c r="H52" s="371">
        <v>44981</v>
      </c>
      <c r="I52" s="397">
        <v>274</v>
      </c>
      <c r="J52" s="372">
        <v>10500</v>
      </c>
    </row>
    <row r="53" spans="1:10" x14ac:dyDescent="0.25">
      <c r="A53" s="370" t="s">
        <v>27</v>
      </c>
      <c r="B53" s="377" t="s">
        <v>11</v>
      </c>
      <c r="C53" s="370">
        <v>3</v>
      </c>
      <c r="D53" s="370" t="s">
        <v>25</v>
      </c>
      <c r="E53" s="370">
        <v>9</v>
      </c>
      <c r="F53" s="397">
        <v>179</v>
      </c>
      <c r="G53" s="371">
        <v>44977</v>
      </c>
      <c r="H53" s="371">
        <v>44981</v>
      </c>
      <c r="I53" s="397">
        <v>653</v>
      </c>
      <c r="J53" s="372">
        <v>9000</v>
      </c>
    </row>
    <row r="54" spans="1:10" x14ac:dyDescent="0.25">
      <c r="A54" s="370" t="s">
        <v>28</v>
      </c>
      <c r="B54" s="377" t="s">
        <v>11</v>
      </c>
      <c r="C54" s="370">
        <v>3</v>
      </c>
      <c r="D54" s="370" t="s">
        <v>25</v>
      </c>
      <c r="E54" s="370">
        <v>9</v>
      </c>
      <c r="F54" s="397">
        <v>1269</v>
      </c>
      <c r="G54" s="371">
        <v>44977</v>
      </c>
      <c r="H54" s="371">
        <v>44981</v>
      </c>
      <c r="I54" s="397">
        <v>1475</v>
      </c>
      <c r="J54" s="372">
        <v>9000</v>
      </c>
    </row>
    <row r="55" spans="1:10" x14ac:dyDescent="0.25">
      <c r="A55" s="370" t="s">
        <v>29</v>
      </c>
      <c r="B55" s="377" t="s">
        <v>11</v>
      </c>
      <c r="C55" s="370">
        <v>3</v>
      </c>
      <c r="D55" s="370" t="s">
        <v>25</v>
      </c>
      <c r="E55" s="370">
        <v>9</v>
      </c>
      <c r="F55" s="397">
        <v>2283</v>
      </c>
      <c r="G55" s="371">
        <v>44977</v>
      </c>
      <c r="H55" s="371">
        <v>44981</v>
      </c>
      <c r="I55" s="397">
        <v>2083</v>
      </c>
      <c r="J55" s="372">
        <v>9000</v>
      </c>
    </row>
    <row r="56" spans="1:10" x14ac:dyDescent="0.25">
      <c r="A56" s="370" t="s">
        <v>30</v>
      </c>
      <c r="B56" s="377" t="s">
        <v>11</v>
      </c>
      <c r="C56" s="370">
        <v>3</v>
      </c>
      <c r="D56" s="370" t="s">
        <v>25</v>
      </c>
      <c r="E56" s="370">
        <v>9</v>
      </c>
      <c r="F56" s="397">
        <v>1412</v>
      </c>
      <c r="G56" s="371">
        <v>44977</v>
      </c>
      <c r="H56" s="371">
        <v>44981</v>
      </c>
      <c r="I56" s="397">
        <v>1980</v>
      </c>
      <c r="J56" s="372">
        <v>10500</v>
      </c>
    </row>
    <row r="57" spans="1:10" x14ac:dyDescent="0.25">
      <c r="A57" s="370" t="s">
        <v>31</v>
      </c>
      <c r="B57" s="377" t="s">
        <v>11</v>
      </c>
      <c r="C57" s="370">
        <v>3</v>
      </c>
      <c r="D57" s="370" t="s">
        <v>25</v>
      </c>
      <c r="E57" s="370">
        <v>9</v>
      </c>
      <c r="F57" s="397">
        <v>400</v>
      </c>
      <c r="G57" s="371">
        <v>44977</v>
      </c>
      <c r="H57" s="371">
        <v>44981</v>
      </c>
      <c r="I57" s="397">
        <v>367</v>
      </c>
      <c r="J57" s="372">
        <v>10500</v>
      </c>
    </row>
    <row r="58" spans="1:10" x14ac:dyDescent="0.25">
      <c r="A58" s="370" t="s">
        <v>10</v>
      </c>
      <c r="B58" s="377" t="s">
        <v>11</v>
      </c>
      <c r="C58" s="370">
        <v>1</v>
      </c>
      <c r="D58" s="370" t="s">
        <v>45</v>
      </c>
      <c r="E58" s="370">
        <v>29</v>
      </c>
      <c r="F58" s="397">
        <v>10341</v>
      </c>
      <c r="G58" s="371">
        <v>44977</v>
      </c>
      <c r="H58" s="371">
        <v>44981</v>
      </c>
      <c r="I58" s="397">
        <v>900</v>
      </c>
      <c r="J58" s="372">
        <v>10500</v>
      </c>
    </row>
    <row r="59" spans="1:10" x14ac:dyDescent="0.25">
      <c r="A59" s="370" t="s">
        <v>13</v>
      </c>
      <c r="B59" s="377" t="s">
        <v>11</v>
      </c>
      <c r="C59" s="370">
        <v>1</v>
      </c>
      <c r="D59" s="370" t="s">
        <v>46</v>
      </c>
      <c r="E59" s="370">
        <v>14</v>
      </c>
      <c r="F59" s="397"/>
      <c r="G59" s="371">
        <v>44977</v>
      </c>
      <c r="H59" s="371">
        <v>44981</v>
      </c>
      <c r="I59" s="397">
        <v>590</v>
      </c>
      <c r="J59" s="372">
        <v>10500</v>
      </c>
    </row>
    <row r="60" spans="1:10" x14ac:dyDescent="0.25">
      <c r="A60" s="370" t="s">
        <v>15</v>
      </c>
      <c r="B60" s="377" t="s">
        <v>16</v>
      </c>
      <c r="C60" s="370">
        <v>2</v>
      </c>
      <c r="D60" s="370" t="s">
        <v>47</v>
      </c>
      <c r="E60" s="428"/>
      <c r="F60" s="397">
        <v>77092</v>
      </c>
      <c r="G60" s="371">
        <v>44977</v>
      </c>
      <c r="H60" s="371">
        <v>44981</v>
      </c>
      <c r="I60" s="494" t="s">
        <v>48</v>
      </c>
      <c r="J60" s="372">
        <v>9000</v>
      </c>
    </row>
    <row r="61" spans="1:10" x14ac:dyDescent="0.25">
      <c r="A61" s="370" t="s">
        <v>18</v>
      </c>
      <c r="B61" s="377" t="s">
        <v>16</v>
      </c>
      <c r="C61" s="370">
        <v>2</v>
      </c>
      <c r="D61" s="370" t="s">
        <v>47</v>
      </c>
      <c r="E61" s="428"/>
      <c r="F61" s="397">
        <v>64330</v>
      </c>
      <c r="G61" s="371">
        <v>44977</v>
      </c>
      <c r="H61" s="371">
        <v>44981</v>
      </c>
      <c r="I61" s="494" t="s">
        <v>49</v>
      </c>
      <c r="J61" s="372">
        <v>9000</v>
      </c>
    </row>
    <row r="62" spans="1:10" x14ac:dyDescent="0.25">
      <c r="A62" s="370" t="s">
        <v>33</v>
      </c>
      <c r="B62" s="377" t="s">
        <v>16</v>
      </c>
      <c r="C62" s="370">
        <v>2</v>
      </c>
      <c r="D62" s="370" t="s">
        <v>47</v>
      </c>
      <c r="E62" s="428"/>
      <c r="F62" s="397">
        <v>1395</v>
      </c>
      <c r="G62" s="371">
        <v>44977</v>
      </c>
      <c r="H62" s="371">
        <v>44981</v>
      </c>
      <c r="I62" s="494" t="s">
        <v>50</v>
      </c>
      <c r="J62" s="372">
        <v>10500</v>
      </c>
    </row>
    <row r="63" spans="1:10" x14ac:dyDescent="0.25">
      <c r="A63" s="370" t="s">
        <v>19</v>
      </c>
      <c r="B63" s="377" t="s">
        <v>16</v>
      </c>
      <c r="C63" s="370">
        <v>2</v>
      </c>
      <c r="D63" s="370" t="s">
        <v>47</v>
      </c>
      <c r="E63" s="428"/>
      <c r="F63" s="397">
        <v>10951</v>
      </c>
      <c r="G63" s="371">
        <v>44977</v>
      </c>
      <c r="H63" s="371">
        <v>44981</v>
      </c>
      <c r="I63" s="494" t="s">
        <v>51</v>
      </c>
      <c r="J63" s="372">
        <v>9000</v>
      </c>
    </row>
    <row r="64" spans="1:10" x14ac:dyDescent="0.25">
      <c r="A64" s="370" t="s">
        <v>20</v>
      </c>
      <c r="B64" s="377" t="s">
        <v>16</v>
      </c>
      <c r="C64" s="370">
        <v>2</v>
      </c>
      <c r="D64" s="370" t="s">
        <v>47</v>
      </c>
      <c r="E64" s="428"/>
      <c r="F64" s="397">
        <v>38896</v>
      </c>
      <c r="G64" s="371">
        <v>44977</v>
      </c>
      <c r="H64" s="371">
        <v>44981</v>
      </c>
      <c r="I64" s="494" t="s">
        <v>52</v>
      </c>
      <c r="J64" s="372">
        <v>9000</v>
      </c>
    </row>
    <row r="65" spans="1:10" x14ac:dyDescent="0.25">
      <c r="A65" s="370" t="s">
        <v>21</v>
      </c>
      <c r="B65" s="377" t="s">
        <v>16</v>
      </c>
      <c r="C65" s="370">
        <v>2</v>
      </c>
      <c r="D65" s="370" t="s">
        <v>47</v>
      </c>
      <c r="E65" s="428"/>
      <c r="F65" s="397">
        <v>30299</v>
      </c>
      <c r="G65" s="371">
        <v>44977</v>
      </c>
      <c r="H65" s="371">
        <v>44981</v>
      </c>
      <c r="I65" s="494" t="s">
        <v>53</v>
      </c>
      <c r="J65" s="372">
        <v>4500</v>
      </c>
    </row>
    <row r="66" spans="1:10" x14ac:dyDescent="0.25">
      <c r="A66" s="370" t="s">
        <v>22</v>
      </c>
      <c r="B66" s="377" t="s">
        <v>16</v>
      </c>
      <c r="C66" s="370">
        <v>2</v>
      </c>
      <c r="D66" s="370" t="s">
        <v>47</v>
      </c>
      <c r="E66" s="428"/>
      <c r="F66" s="397">
        <v>57822</v>
      </c>
      <c r="G66" s="371">
        <v>44977</v>
      </c>
      <c r="H66" s="371">
        <v>44981</v>
      </c>
      <c r="I66" s="494" t="s">
        <v>54</v>
      </c>
      <c r="J66" s="372">
        <v>10500</v>
      </c>
    </row>
    <row r="67" spans="1:10" x14ac:dyDescent="0.25">
      <c r="A67" s="370" t="s">
        <v>23</v>
      </c>
      <c r="B67" s="377" t="s">
        <v>16</v>
      </c>
      <c r="C67" s="370">
        <v>2</v>
      </c>
      <c r="D67" s="370" t="s">
        <v>47</v>
      </c>
      <c r="E67" s="428"/>
      <c r="F67" s="397">
        <v>15565</v>
      </c>
      <c r="G67" s="371">
        <v>44977</v>
      </c>
      <c r="H67" s="371">
        <v>44981</v>
      </c>
      <c r="I67" s="494" t="s">
        <v>55</v>
      </c>
      <c r="J67" s="372">
        <v>10500</v>
      </c>
    </row>
    <row r="68" spans="1:10" x14ac:dyDescent="0.25">
      <c r="A68" s="370" t="s">
        <v>10</v>
      </c>
      <c r="B68" s="370" t="s">
        <v>56</v>
      </c>
      <c r="C68" s="370">
        <v>1</v>
      </c>
      <c r="D68" s="370" t="s">
        <v>57</v>
      </c>
      <c r="E68" s="370"/>
      <c r="F68" s="397"/>
      <c r="G68" s="427" t="s">
        <v>58</v>
      </c>
      <c r="H68" s="371">
        <v>44988</v>
      </c>
      <c r="I68" s="494"/>
      <c r="J68" s="372">
        <v>10500</v>
      </c>
    </row>
    <row r="69" spans="1:10" x14ac:dyDescent="0.25">
      <c r="A69" s="370" t="s">
        <v>13</v>
      </c>
      <c r="B69" s="370" t="s">
        <v>56</v>
      </c>
      <c r="C69" s="370">
        <v>1</v>
      </c>
      <c r="D69" s="370" t="s">
        <v>59</v>
      </c>
      <c r="E69" s="370"/>
      <c r="F69" s="397"/>
      <c r="G69" s="427" t="s">
        <v>58</v>
      </c>
      <c r="H69" s="371">
        <v>44988</v>
      </c>
      <c r="I69" s="494"/>
      <c r="J69" s="372">
        <v>10500</v>
      </c>
    </row>
    <row r="70" spans="1:10" x14ac:dyDescent="0.25">
      <c r="A70" s="370" t="s">
        <v>24</v>
      </c>
      <c r="B70" s="377" t="s">
        <v>11</v>
      </c>
      <c r="C70" s="370">
        <v>3</v>
      </c>
      <c r="D70" s="370" t="s">
        <v>60</v>
      </c>
      <c r="E70" s="370">
        <v>9</v>
      </c>
      <c r="F70" s="397">
        <v>6</v>
      </c>
      <c r="G70" s="371">
        <v>44984</v>
      </c>
      <c r="H70" s="371">
        <v>44988</v>
      </c>
      <c r="I70" s="397">
        <v>361</v>
      </c>
      <c r="J70" s="372">
        <v>9000</v>
      </c>
    </row>
    <row r="71" spans="1:10" x14ac:dyDescent="0.25">
      <c r="A71" s="370" t="s">
        <v>26</v>
      </c>
      <c r="B71" s="377" t="s">
        <v>11</v>
      </c>
      <c r="C71" s="370">
        <v>3</v>
      </c>
      <c r="D71" s="370" t="s">
        <v>25</v>
      </c>
      <c r="E71" s="370">
        <v>9</v>
      </c>
      <c r="F71" s="397">
        <v>530</v>
      </c>
      <c r="G71" s="371">
        <v>44984</v>
      </c>
      <c r="H71" s="371">
        <v>44988</v>
      </c>
      <c r="I71" s="397">
        <v>1206</v>
      </c>
      <c r="J71" s="372">
        <v>10500</v>
      </c>
    </row>
    <row r="72" spans="1:10" x14ac:dyDescent="0.25">
      <c r="A72" s="370" t="s">
        <v>27</v>
      </c>
      <c r="B72" s="377" t="s">
        <v>11</v>
      </c>
      <c r="C72" s="370">
        <v>3</v>
      </c>
      <c r="D72" s="370" t="s">
        <v>60</v>
      </c>
      <c r="E72" s="370">
        <v>9</v>
      </c>
      <c r="F72" s="397">
        <v>255</v>
      </c>
      <c r="G72" s="371">
        <v>44984</v>
      </c>
      <c r="H72" s="371">
        <v>44988</v>
      </c>
      <c r="I72" s="397">
        <v>52</v>
      </c>
      <c r="J72" s="372">
        <v>9000</v>
      </c>
    </row>
    <row r="73" spans="1:10" x14ac:dyDescent="0.25">
      <c r="A73" s="370" t="s">
        <v>28</v>
      </c>
      <c r="B73" s="377" t="s">
        <v>11</v>
      </c>
      <c r="C73" s="370">
        <v>3</v>
      </c>
      <c r="D73" s="370" t="s">
        <v>60</v>
      </c>
      <c r="E73" s="370">
        <v>9</v>
      </c>
      <c r="F73" s="397">
        <v>390</v>
      </c>
      <c r="G73" s="371">
        <v>44984</v>
      </c>
      <c r="H73" s="371">
        <v>44988</v>
      </c>
      <c r="I73" s="397">
        <v>620</v>
      </c>
      <c r="J73" s="372">
        <v>9000</v>
      </c>
    </row>
    <row r="74" spans="1:10" x14ac:dyDescent="0.25">
      <c r="A74" s="370" t="s">
        <v>29</v>
      </c>
      <c r="B74" s="377" t="s">
        <v>11</v>
      </c>
      <c r="C74" s="370">
        <v>3</v>
      </c>
      <c r="D74" s="370" t="s">
        <v>60</v>
      </c>
      <c r="E74" s="370">
        <v>9</v>
      </c>
      <c r="F74" s="397">
        <v>1073</v>
      </c>
      <c r="G74" s="371">
        <v>44984</v>
      </c>
      <c r="H74" s="371">
        <v>44988</v>
      </c>
      <c r="I74" s="397">
        <v>3662</v>
      </c>
      <c r="J74" s="372">
        <v>9000</v>
      </c>
    </row>
    <row r="75" spans="1:10" x14ac:dyDescent="0.25">
      <c r="A75" s="370" t="s">
        <v>30</v>
      </c>
      <c r="B75" s="377" t="s">
        <v>11</v>
      </c>
      <c r="C75" s="370">
        <v>3</v>
      </c>
      <c r="D75" s="370" t="s">
        <v>60</v>
      </c>
      <c r="E75" s="370">
        <v>9</v>
      </c>
      <c r="F75" s="397">
        <v>640</v>
      </c>
      <c r="G75" s="371">
        <v>44984</v>
      </c>
      <c r="H75" s="371">
        <v>44988</v>
      </c>
      <c r="I75" s="397">
        <v>2110</v>
      </c>
      <c r="J75" s="372">
        <v>10500</v>
      </c>
    </row>
    <row r="76" spans="1:10" x14ac:dyDescent="0.25">
      <c r="A76" s="370" t="s">
        <v>31</v>
      </c>
      <c r="B76" s="377" t="s">
        <v>11</v>
      </c>
      <c r="C76" s="370">
        <v>3</v>
      </c>
      <c r="D76" s="370" t="s">
        <v>60</v>
      </c>
      <c r="E76" s="370">
        <v>9</v>
      </c>
      <c r="F76" s="397">
        <v>842</v>
      </c>
      <c r="G76" s="371">
        <v>44984</v>
      </c>
      <c r="H76" s="371">
        <v>44988</v>
      </c>
      <c r="I76" s="397">
        <v>715</v>
      </c>
      <c r="J76" s="372">
        <v>10500</v>
      </c>
    </row>
    <row r="77" spans="1:10" x14ac:dyDescent="0.25">
      <c r="A77" s="370" t="s">
        <v>41</v>
      </c>
      <c r="B77" s="377" t="s">
        <v>11</v>
      </c>
      <c r="C77" s="370">
        <v>3</v>
      </c>
      <c r="D77" s="370" t="s">
        <v>61</v>
      </c>
      <c r="E77" s="370">
        <v>18</v>
      </c>
      <c r="F77" s="397">
        <v>4348</v>
      </c>
      <c r="G77" s="371">
        <v>44984</v>
      </c>
      <c r="H77" s="371">
        <v>44988</v>
      </c>
      <c r="I77" s="397">
        <v>4625</v>
      </c>
      <c r="J77" s="372">
        <v>9000</v>
      </c>
    </row>
    <row r="78" spans="1:10" x14ac:dyDescent="0.25">
      <c r="A78" s="370" t="s">
        <v>26</v>
      </c>
      <c r="B78" s="377" t="s">
        <v>11</v>
      </c>
      <c r="C78" s="370">
        <v>3</v>
      </c>
      <c r="D78" s="370" t="s">
        <v>25</v>
      </c>
      <c r="E78" s="370">
        <v>9</v>
      </c>
      <c r="F78" s="397">
        <v>1600</v>
      </c>
      <c r="G78" s="415">
        <v>44991</v>
      </c>
      <c r="H78" s="371">
        <v>44995</v>
      </c>
      <c r="I78" s="397">
        <v>2415</v>
      </c>
      <c r="J78" s="372">
        <v>10500</v>
      </c>
    </row>
    <row r="79" spans="1:10" x14ac:dyDescent="0.25">
      <c r="A79" s="370" t="s">
        <v>28</v>
      </c>
      <c r="B79" s="377" t="s">
        <v>11</v>
      </c>
      <c r="C79" s="370">
        <v>3</v>
      </c>
      <c r="D79" s="370" t="s">
        <v>25</v>
      </c>
      <c r="E79" s="370">
        <v>9</v>
      </c>
      <c r="F79" s="397">
        <v>605</v>
      </c>
      <c r="G79" s="415">
        <v>44991</v>
      </c>
      <c r="H79" s="371">
        <v>44995</v>
      </c>
      <c r="I79" s="397">
        <v>2370</v>
      </c>
      <c r="J79" s="372">
        <v>9000</v>
      </c>
    </row>
    <row r="80" spans="1:10" x14ac:dyDescent="0.25">
      <c r="A80" s="370" t="s">
        <v>15</v>
      </c>
      <c r="B80" s="377" t="s">
        <v>16</v>
      </c>
      <c r="C80" s="370">
        <v>2</v>
      </c>
      <c r="D80" s="370" t="s">
        <v>62</v>
      </c>
      <c r="E80" s="370">
        <v>9</v>
      </c>
      <c r="F80" s="397">
        <v>5398</v>
      </c>
      <c r="G80" s="415">
        <v>45026</v>
      </c>
      <c r="H80" s="371">
        <v>45030</v>
      </c>
      <c r="I80" s="397">
        <v>194</v>
      </c>
      <c r="J80" s="372">
        <v>9000</v>
      </c>
    </row>
    <row r="81" spans="1:10" x14ac:dyDescent="0.25">
      <c r="A81" s="370" t="s">
        <v>18</v>
      </c>
      <c r="B81" s="377" t="s">
        <v>16</v>
      </c>
      <c r="C81" s="370">
        <v>2</v>
      </c>
      <c r="D81" s="370" t="s">
        <v>62</v>
      </c>
      <c r="E81" s="370">
        <v>9</v>
      </c>
      <c r="F81" s="397">
        <v>7734</v>
      </c>
      <c r="G81" s="415">
        <v>45026</v>
      </c>
      <c r="H81" s="371">
        <v>45030</v>
      </c>
      <c r="I81" s="397">
        <v>169</v>
      </c>
      <c r="J81" s="372">
        <v>9000</v>
      </c>
    </row>
    <row r="82" spans="1:10" x14ac:dyDescent="0.25">
      <c r="A82" s="370" t="s">
        <v>19</v>
      </c>
      <c r="B82" s="377" t="s">
        <v>16</v>
      </c>
      <c r="C82" s="370">
        <v>2</v>
      </c>
      <c r="D82" s="370" t="s">
        <v>62</v>
      </c>
      <c r="E82" s="370">
        <v>9</v>
      </c>
      <c r="F82" s="397">
        <v>2871</v>
      </c>
      <c r="G82" s="415">
        <v>45026</v>
      </c>
      <c r="H82" s="371">
        <v>45030</v>
      </c>
      <c r="I82" s="397">
        <v>130</v>
      </c>
      <c r="J82" s="372">
        <v>9000</v>
      </c>
    </row>
    <row r="83" spans="1:10" x14ac:dyDescent="0.25">
      <c r="A83" s="370" t="s">
        <v>20</v>
      </c>
      <c r="B83" s="377" t="s">
        <v>16</v>
      </c>
      <c r="C83" s="370">
        <v>2</v>
      </c>
      <c r="D83" s="370" t="s">
        <v>62</v>
      </c>
      <c r="E83" s="370">
        <v>9</v>
      </c>
      <c r="F83" s="397">
        <v>4385</v>
      </c>
      <c r="G83" s="415">
        <v>45026</v>
      </c>
      <c r="H83" s="371">
        <v>45030</v>
      </c>
      <c r="I83" s="397">
        <v>40</v>
      </c>
      <c r="J83" s="372">
        <v>9000</v>
      </c>
    </row>
    <row r="84" spans="1:10" x14ac:dyDescent="0.25">
      <c r="A84" s="370" t="s">
        <v>21</v>
      </c>
      <c r="B84" s="377" t="s">
        <v>16</v>
      </c>
      <c r="C84" s="370">
        <v>2</v>
      </c>
      <c r="D84" s="370" t="s">
        <v>62</v>
      </c>
      <c r="E84" s="370">
        <v>9</v>
      </c>
      <c r="F84" s="397">
        <v>5572</v>
      </c>
      <c r="G84" s="415">
        <v>45026</v>
      </c>
      <c r="H84" s="371">
        <v>45030</v>
      </c>
      <c r="I84" s="397">
        <v>527</v>
      </c>
      <c r="J84" s="372">
        <v>4500</v>
      </c>
    </row>
    <row r="85" spans="1:10" x14ac:dyDescent="0.25">
      <c r="A85" s="370" t="s">
        <v>22</v>
      </c>
      <c r="B85" s="377" t="s">
        <v>16</v>
      </c>
      <c r="C85" s="370">
        <v>2</v>
      </c>
      <c r="D85" s="370" t="s">
        <v>62</v>
      </c>
      <c r="E85" s="370">
        <v>9</v>
      </c>
      <c r="F85" s="397">
        <v>6905</v>
      </c>
      <c r="G85" s="415">
        <v>45026</v>
      </c>
      <c r="H85" s="371">
        <v>45030</v>
      </c>
      <c r="I85" s="397">
        <v>452</v>
      </c>
      <c r="J85" s="372">
        <v>10500</v>
      </c>
    </row>
    <row r="86" spans="1:10" x14ac:dyDescent="0.25">
      <c r="A86" s="370" t="s">
        <v>23</v>
      </c>
      <c r="B86" s="377" t="s">
        <v>16</v>
      </c>
      <c r="C86" s="370">
        <v>2</v>
      </c>
      <c r="D86" s="370" t="s">
        <v>62</v>
      </c>
      <c r="E86" s="370">
        <v>9</v>
      </c>
      <c r="F86" s="397">
        <v>2661</v>
      </c>
      <c r="G86" s="415">
        <v>45026</v>
      </c>
      <c r="H86" s="371">
        <v>45030</v>
      </c>
      <c r="I86" s="397">
        <v>60</v>
      </c>
      <c r="J86" s="372">
        <v>10500</v>
      </c>
    </row>
    <row r="87" spans="1:10" x14ac:dyDescent="0.25">
      <c r="A87" s="370" t="s">
        <v>24</v>
      </c>
      <c r="B87" s="377" t="s">
        <v>63</v>
      </c>
      <c r="C87" s="370">
        <v>3</v>
      </c>
      <c r="D87" s="370" t="s">
        <v>60</v>
      </c>
      <c r="E87" s="370">
        <v>9</v>
      </c>
      <c r="F87" s="397">
        <v>15507</v>
      </c>
      <c r="G87" s="415">
        <v>45026</v>
      </c>
      <c r="H87" s="371">
        <v>45030</v>
      </c>
      <c r="I87" s="397">
        <v>1681</v>
      </c>
      <c r="J87" s="372">
        <v>9000</v>
      </c>
    </row>
    <row r="88" spans="1:10" x14ac:dyDescent="0.25">
      <c r="A88" s="370" t="s">
        <v>26</v>
      </c>
      <c r="B88" s="377" t="s">
        <v>63</v>
      </c>
      <c r="C88" s="370">
        <v>3</v>
      </c>
      <c r="D88" s="370" t="s">
        <v>25</v>
      </c>
      <c r="E88" s="370">
        <v>9</v>
      </c>
      <c r="F88" s="397">
        <v>3132</v>
      </c>
      <c r="G88" s="415">
        <v>45026</v>
      </c>
      <c r="H88" s="371">
        <v>45030</v>
      </c>
      <c r="I88" s="397">
        <v>2204</v>
      </c>
      <c r="J88" s="372">
        <v>10500</v>
      </c>
    </row>
    <row r="89" spans="1:10" x14ac:dyDescent="0.25">
      <c r="A89" s="370" t="s">
        <v>27</v>
      </c>
      <c r="B89" s="377" t="s">
        <v>63</v>
      </c>
      <c r="C89" s="370">
        <v>3</v>
      </c>
      <c r="D89" s="370" t="s">
        <v>60</v>
      </c>
      <c r="E89" s="370">
        <v>9</v>
      </c>
      <c r="F89" s="397">
        <v>10808</v>
      </c>
      <c r="G89" s="415">
        <v>45026</v>
      </c>
      <c r="H89" s="371">
        <v>45030</v>
      </c>
      <c r="I89" s="397">
        <v>1180</v>
      </c>
      <c r="J89" s="372">
        <v>9000</v>
      </c>
    </row>
    <row r="90" spans="1:10" x14ac:dyDescent="0.25">
      <c r="A90" s="370" t="s">
        <v>29</v>
      </c>
      <c r="B90" s="377" t="s">
        <v>63</v>
      </c>
      <c r="C90" s="370">
        <v>3</v>
      </c>
      <c r="D90" s="370" t="s">
        <v>60</v>
      </c>
      <c r="E90" s="370">
        <v>9</v>
      </c>
      <c r="F90" s="397">
        <v>5109</v>
      </c>
      <c r="G90" s="415">
        <v>45026</v>
      </c>
      <c r="H90" s="371">
        <v>45030</v>
      </c>
      <c r="I90" s="397">
        <v>6551</v>
      </c>
      <c r="J90" s="372">
        <v>9000</v>
      </c>
    </row>
    <row r="91" spans="1:10" x14ac:dyDescent="0.25">
      <c r="A91" s="370" t="s">
        <v>30</v>
      </c>
      <c r="B91" s="377" t="s">
        <v>63</v>
      </c>
      <c r="C91" s="370">
        <v>3</v>
      </c>
      <c r="D91" s="370" t="s">
        <v>60</v>
      </c>
      <c r="E91" s="370">
        <v>9</v>
      </c>
      <c r="F91" s="397">
        <v>5658</v>
      </c>
      <c r="G91" s="415">
        <v>45026</v>
      </c>
      <c r="H91" s="371">
        <v>45030</v>
      </c>
      <c r="I91" s="397">
        <v>6064</v>
      </c>
      <c r="J91" s="372">
        <v>10500</v>
      </c>
    </row>
    <row r="92" spans="1:10" x14ac:dyDescent="0.25">
      <c r="A92" s="370" t="s">
        <v>31</v>
      </c>
      <c r="B92" s="377" t="s">
        <v>63</v>
      </c>
      <c r="C92" s="370">
        <v>3</v>
      </c>
      <c r="D92" s="370" t="s">
        <v>60</v>
      </c>
      <c r="E92" s="370">
        <v>9</v>
      </c>
      <c r="F92" s="397">
        <v>5583</v>
      </c>
      <c r="G92" s="415">
        <v>45026</v>
      </c>
      <c r="H92" s="371">
        <v>45030</v>
      </c>
      <c r="I92" s="397">
        <v>852</v>
      </c>
      <c r="J92" s="372">
        <v>10500</v>
      </c>
    </row>
    <row r="93" spans="1:10" x14ac:dyDescent="0.25">
      <c r="A93" s="370" t="s">
        <v>24</v>
      </c>
      <c r="B93" s="377" t="s">
        <v>63</v>
      </c>
      <c r="C93" s="370">
        <v>3</v>
      </c>
      <c r="D93" s="370" t="s">
        <v>60</v>
      </c>
      <c r="E93" s="370">
        <v>9</v>
      </c>
      <c r="F93" s="397">
        <v>18896</v>
      </c>
      <c r="G93" s="415">
        <v>45033</v>
      </c>
      <c r="H93" s="371">
        <v>45037</v>
      </c>
      <c r="I93" s="397">
        <v>3166</v>
      </c>
      <c r="J93" s="372">
        <v>9000</v>
      </c>
    </row>
    <row r="94" spans="1:10" x14ac:dyDescent="0.25">
      <c r="A94" s="370" t="s">
        <v>41</v>
      </c>
      <c r="B94" s="377" t="s">
        <v>63</v>
      </c>
      <c r="C94" s="370">
        <v>3</v>
      </c>
      <c r="D94" s="370" t="s">
        <v>25</v>
      </c>
      <c r="E94" s="370">
        <v>9</v>
      </c>
      <c r="F94" s="397">
        <v>22710</v>
      </c>
      <c r="G94" s="415">
        <v>45033</v>
      </c>
      <c r="H94" s="371">
        <v>45037</v>
      </c>
      <c r="I94" s="397">
        <v>7830</v>
      </c>
      <c r="J94" s="372">
        <v>9000</v>
      </c>
    </row>
    <row r="95" spans="1:10" x14ac:dyDescent="0.25">
      <c r="A95" s="370" t="s">
        <v>29</v>
      </c>
      <c r="B95" s="377" t="s">
        <v>63</v>
      </c>
      <c r="C95" s="370">
        <v>3</v>
      </c>
      <c r="D95" s="370" t="s">
        <v>60</v>
      </c>
      <c r="E95" s="370">
        <v>9</v>
      </c>
      <c r="F95" s="397">
        <v>3264</v>
      </c>
      <c r="G95" s="415">
        <v>45033</v>
      </c>
      <c r="H95" s="371">
        <v>45037</v>
      </c>
      <c r="I95" s="397">
        <v>3861</v>
      </c>
      <c r="J95" s="372">
        <v>9000</v>
      </c>
    </row>
    <row r="96" spans="1:10" x14ac:dyDescent="0.25">
      <c r="A96" s="370" t="s">
        <v>30</v>
      </c>
      <c r="B96" s="377" t="s">
        <v>63</v>
      </c>
      <c r="C96" s="370">
        <v>3</v>
      </c>
      <c r="D96" s="370" t="s">
        <v>60</v>
      </c>
      <c r="E96" s="370">
        <v>9</v>
      </c>
      <c r="F96" s="397">
        <v>2279</v>
      </c>
      <c r="G96" s="415">
        <v>45033</v>
      </c>
      <c r="H96" s="371">
        <v>45037</v>
      </c>
      <c r="I96" s="397">
        <v>3277</v>
      </c>
      <c r="J96" s="372">
        <v>10500</v>
      </c>
    </row>
    <row r="97" spans="1:10" x14ac:dyDescent="0.25">
      <c r="A97" s="370" t="s">
        <v>31</v>
      </c>
      <c r="B97" s="377" t="s">
        <v>63</v>
      </c>
      <c r="C97" s="370">
        <v>3</v>
      </c>
      <c r="D97" s="370" t="s">
        <v>60</v>
      </c>
      <c r="E97" s="370">
        <v>9</v>
      </c>
      <c r="F97" s="397">
        <v>4483</v>
      </c>
      <c r="G97" s="415">
        <v>45033</v>
      </c>
      <c r="H97" s="371">
        <v>45037</v>
      </c>
      <c r="I97" s="397">
        <v>2510</v>
      </c>
      <c r="J97" s="372">
        <v>10500</v>
      </c>
    </row>
    <row r="98" spans="1:10" x14ac:dyDescent="0.25">
      <c r="A98" s="370" t="s">
        <v>18</v>
      </c>
      <c r="B98" s="377" t="s">
        <v>16</v>
      </c>
      <c r="C98" s="370">
        <v>2</v>
      </c>
      <c r="D98" s="370" t="s">
        <v>64</v>
      </c>
      <c r="E98" s="370">
        <v>9</v>
      </c>
      <c r="F98" s="397">
        <v>9938</v>
      </c>
      <c r="G98" s="415" t="s">
        <v>65</v>
      </c>
      <c r="H98" s="371">
        <v>45037</v>
      </c>
      <c r="I98" s="397">
        <v>159</v>
      </c>
      <c r="J98" s="372">
        <v>9000</v>
      </c>
    </row>
    <row r="99" spans="1:10" x14ac:dyDescent="0.25">
      <c r="A99" s="370" t="s">
        <v>19</v>
      </c>
      <c r="B99" s="377" t="s">
        <v>16</v>
      </c>
      <c r="C99" s="370">
        <v>2</v>
      </c>
      <c r="D99" s="370" t="s">
        <v>64</v>
      </c>
      <c r="E99" s="370">
        <v>9</v>
      </c>
      <c r="F99" s="397">
        <v>5081</v>
      </c>
      <c r="G99" s="415" t="s">
        <v>65</v>
      </c>
      <c r="H99" s="371">
        <v>45037</v>
      </c>
      <c r="I99" s="397">
        <v>46</v>
      </c>
      <c r="J99" s="372">
        <v>9000</v>
      </c>
    </row>
    <row r="100" spans="1:10" x14ac:dyDescent="0.25">
      <c r="A100" s="370" t="s">
        <v>20</v>
      </c>
      <c r="B100" s="377" t="s">
        <v>16</v>
      </c>
      <c r="C100" s="370">
        <v>2</v>
      </c>
      <c r="D100" s="370" t="s">
        <v>64</v>
      </c>
      <c r="E100" s="370">
        <v>9</v>
      </c>
      <c r="F100" s="397">
        <v>4533</v>
      </c>
      <c r="G100" s="415" t="s">
        <v>65</v>
      </c>
      <c r="H100" s="371">
        <v>45037</v>
      </c>
      <c r="I100" s="397">
        <v>124</v>
      </c>
      <c r="J100" s="372">
        <v>9000</v>
      </c>
    </row>
    <row r="101" spans="1:10" x14ac:dyDescent="0.25">
      <c r="A101" s="370" t="s">
        <v>21</v>
      </c>
      <c r="B101" s="377" t="s">
        <v>16</v>
      </c>
      <c r="C101" s="370">
        <v>2</v>
      </c>
      <c r="D101" s="370" t="s">
        <v>64</v>
      </c>
      <c r="E101" s="370">
        <v>9</v>
      </c>
      <c r="F101" s="397">
        <v>5980</v>
      </c>
      <c r="G101" s="415" t="s">
        <v>65</v>
      </c>
      <c r="H101" s="371">
        <v>45037</v>
      </c>
      <c r="I101" s="397">
        <v>285</v>
      </c>
      <c r="J101" s="372">
        <v>4500</v>
      </c>
    </row>
    <row r="102" spans="1:10" x14ac:dyDescent="0.25">
      <c r="A102" s="370" t="s">
        <v>22</v>
      </c>
      <c r="B102" s="377" t="s">
        <v>16</v>
      </c>
      <c r="C102" s="370">
        <v>2</v>
      </c>
      <c r="D102" s="370" t="s">
        <v>64</v>
      </c>
      <c r="E102" s="370">
        <v>9</v>
      </c>
      <c r="F102" s="397">
        <v>8135</v>
      </c>
      <c r="G102" s="415" t="s">
        <v>65</v>
      </c>
      <c r="H102" s="371">
        <v>45037</v>
      </c>
      <c r="I102" s="397">
        <v>203</v>
      </c>
      <c r="J102" s="372">
        <v>10500</v>
      </c>
    </row>
    <row r="103" spans="1:10" x14ac:dyDescent="0.25">
      <c r="A103" s="370" t="s">
        <v>23</v>
      </c>
      <c r="B103" s="377" t="s">
        <v>16</v>
      </c>
      <c r="C103" s="370">
        <v>2</v>
      </c>
      <c r="D103" s="370" t="s">
        <v>64</v>
      </c>
      <c r="E103" s="370">
        <v>9</v>
      </c>
      <c r="F103" s="397">
        <v>3207</v>
      </c>
      <c r="G103" s="415" t="s">
        <v>65</v>
      </c>
      <c r="H103" s="371">
        <v>45037</v>
      </c>
      <c r="I103" s="397">
        <v>55</v>
      </c>
      <c r="J103" s="372">
        <v>10500</v>
      </c>
    </row>
    <row r="104" spans="1:10" x14ac:dyDescent="0.25">
      <c r="A104" s="370" t="s">
        <v>15</v>
      </c>
      <c r="B104" s="377" t="s">
        <v>16</v>
      </c>
      <c r="C104" s="370">
        <v>2</v>
      </c>
      <c r="D104" s="370" t="s">
        <v>40</v>
      </c>
      <c r="E104" s="370">
        <v>9</v>
      </c>
      <c r="F104" s="397">
        <v>250128</v>
      </c>
      <c r="G104" s="415" t="s">
        <v>65</v>
      </c>
      <c r="H104" s="371">
        <v>45037</v>
      </c>
      <c r="I104" s="397">
        <v>1647</v>
      </c>
      <c r="J104" s="372">
        <v>9000</v>
      </c>
    </row>
    <row r="105" spans="1:10" x14ac:dyDescent="0.25">
      <c r="A105" s="370" t="s">
        <v>24</v>
      </c>
      <c r="B105" s="377" t="s">
        <v>63</v>
      </c>
      <c r="C105" s="370">
        <v>3</v>
      </c>
      <c r="D105" s="370" t="s">
        <v>60</v>
      </c>
      <c r="E105" s="370">
        <v>9</v>
      </c>
      <c r="F105" s="397">
        <v>1372</v>
      </c>
      <c r="G105" s="415">
        <v>45040</v>
      </c>
      <c r="H105" s="371">
        <v>45044</v>
      </c>
      <c r="I105" s="397">
        <v>73</v>
      </c>
      <c r="J105" s="372">
        <v>9000</v>
      </c>
    </row>
    <row r="106" spans="1:10" x14ac:dyDescent="0.25">
      <c r="A106" s="370" t="s">
        <v>26</v>
      </c>
      <c r="B106" s="377" t="s">
        <v>63</v>
      </c>
      <c r="C106" s="370">
        <v>3</v>
      </c>
      <c r="D106" s="370" t="s">
        <v>25</v>
      </c>
      <c r="E106" s="370">
        <v>9</v>
      </c>
      <c r="F106" s="397">
        <v>1791</v>
      </c>
      <c r="G106" s="415">
        <v>45040</v>
      </c>
      <c r="H106" s="371">
        <v>45044</v>
      </c>
      <c r="I106" s="397">
        <v>1573</v>
      </c>
      <c r="J106" s="372">
        <v>10500</v>
      </c>
    </row>
    <row r="107" spans="1:10" x14ac:dyDescent="0.25">
      <c r="A107" s="370" t="s">
        <v>27</v>
      </c>
      <c r="B107" s="377" t="s">
        <v>63</v>
      </c>
      <c r="C107" s="370">
        <v>3</v>
      </c>
      <c r="D107" s="370" t="s">
        <v>60</v>
      </c>
      <c r="E107" s="370">
        <v>9</v>
      </c>
      <c r="F107" s="397">
        <v>7425</v>
      </c>
      <c r="G107" s="415">
        <v>45040</v>
      </c>
      <c r="H107" s="371">
        <v>45044</v>
      </c>
      <c r="I107" s="397">
        <v>4955</v>
      </c>
      <c r="J107" s="372">
        <v>9000</v>
      </c>
    </row>
    <row r="108" spans="1:10" x14ac:dyDescent="0.25">
      <c r="A108" s="370" t="s">
        <v>29</v>
      </c>
      <c r="B108" s="377" t="s">
        <v>63</v>
      </c>
      <c r="C108" s="370">
        <v>3</v>
      </c>
      <c r="D108" s="370" t="s">
        <v>60</v>
      </c>
      <c r="E108" s="370">
        <v>9</v>
      </c>
      <c r="F108" s="397">
        <v>3439</v>
      </c>
      <c r="G108" s="415">
        <v>45040</v>
      </c>
      <c r="H108" s="371">
        <v>45044</v>
      </c>
      <c r="I108" s="397">
        <v>7092</v>
      </c>
      <c r="J108" s="372">
        <v>9000</v>
      </c>
    </row>
    <row r="109" spans="1:10" x14ac:dyDescent="0.25">
      <c r="A109" s="370" t="s">
        <v>30</v>
      </c>
      <c r="B109" s="377" t="s">
        <v>63</v>
      </c>
      <c r="C109" s="370">
        <v>3</v>
      </c>
      <c r="D109" s="370" t="s">
        <v>60</v>
      </c>
      <c r="E109" s="370">
        <v>9</v>
      </c>
      <c r="F109" s="397">
        <v>3529</v>
      </c>
      <c r="G109" s="415">
        <v>45040</v>
      </c>
      <c r="H109" s="371">
        <v>45044</v>
      </c>
      <c r="I109" s="397">
        <v>8579</v>
      </c>
      <c r="J109" s="372">
        <v>10500</v>
      </c>
    </row>
    <row r="110" spans="1:10" x14ac:dyDescent="0.25">
      <c r="A110" s="370" t="s">
        <v>31</v>
      </c>
      <c r="B110" s="377" t="s">
        <v>63</v>
      </c>
      <c r="C110" s="370">
        <v>3</v>
      </c>
      <c r="D110" s="370" t="s">
        <v>60</v>
      </c>
      <c r="E110" s="370">
        <v>9</v>
      </c>
      <c r="F110" s="397">
        <v>4172</v>
      </c>
      <c r="G110" s="415">
        <v>45040</v>
      </c>
      <c r="H110" s="371">
        <v>45044</v>
      </c>
      <c r="I110" s="397">
        <v>2733</v>
      </c>
      <c r="J110" s="372">
        <v>10500</v>
      </c>
    </row>
    <row r="111" spans="1:10" x14ac:dyDescent="0.25">
      <c r="A111" s="370" t="s">
        <v>10</v>
      </c>
      <c r="B111" s="377" t="s">
        <v>63</v>
      </c>
      <c r="C111" s="370">
        <v>1</v>
      </c>
      <c r="D111" s="370" t="s">
        <v>66</v>
      </c>
      <c r="E111" s="370">
        <v>29</v>
      </c>
      <c r="F111" s="397">
        <v>25446</v>
      </c>
      <c r="G111" s="415">
        <v>45040</v>
      </c>
      <c r="H111" s="371">
        <v>45044</v>
      </c>
      <c r="I111" s="397">
        <v>1070</v>
      </c>
      <c r="J111" s="372">
        <v>10500</v>
      </c>
    </row>
    <row r="112" spans="1:10" x14ac:dyDescent="0.25">
      <c r="A112" s="370" t="s">
        <v>19</v>
      </c>
      <c r="B112" s="377" t="s">
        <v>67</v>
      </c>
      <c r="C112" s="370">
        <v>2</v>
      </c>
      <c r="D112" s="370" t="s">
        <v>68</v>
      </c>
      <c r="E112" s="370">
        <v>12</v>
      </c>
      <c r="F112" s="397">
        <v>18105</v>
      </c>
      <c r="G112" s="415">
        <v>45040</v>
      </c>
      <c r="H112" s="371">
        <v>45044</v>
      </c>
      <c r="I112" s="397">
        <v>600</v>
      </c>
      <c r="J112" s="372">
        <v>9000</v>
      </c>
    </row>
    <row r="113" spans="1:10" x14ac:dyDescent="0.25">
      <c r="A113" s="370" t="s">
        <v>18</v>
      </c>
      <c r="B113" s="377" t="s">
        <v>67</v>
      </c>
      <c r="C113" s="370">
        <v>2</v>
      </c>
      <c r="D113" s="370" t="s">
        <v>68</v>
      </c>
      <c r="E113" s="370">
        <v>12</v>
      </c>
      <c r="F113" s="397">
        <v>13305</v>
      </c>
      <c r="G113" s="415">
        <v>45040</v>
      </c>
      <c r="H113" s="371">
        <v>45044</v>
      </c>
      <c r="I113" s="397">
        <v>468</v>
      </c>
      <c r="J113" s="372">
        <v>9000</v>
      </c>
    </row>
    <row r="114" spans="1:10" x14ac:dyDescent="0.25">
      <c r="A114" s="370" t="s">
        <v>20</v>
      </c>
      <c r="B114" s="377" t="s">
        <v>67</v>
      </c>
      <c r="C114" s="370">
        <v>2</v>
      </c>
      <c r="D114" s="370" t="s">
        <v>68</v>
      </c>
      <c r="E114" s="370">
        <v>12</v>
      </c>
      <c r="F114" s="397">
        <v>7748</v>
      </c>
      <c r="G114" s="415">
        <v>45040</v>
      </c>
      <c r="H114" s="371">
        <v>45044</v>
      </c>
      <c r="I114" s="397">
        <v>200</v>
      </c>
      <c r="J114" s="372">
        <v>9000</v>
      </c>
    </row>
    <row r="115" spans="1:10" x14ac:dyDescent="0.25">
      <c r="A115" s="370" t="s">
        <v>21</v>
      </c>
      <c r="B115" s="377" t="s">
        <v>67</v>
      </c>
      <c r="C115" s="370">
        <v>2</v>
      </c>
      <c r="D115" s="370" t="s">
        <v>68</v>
      </c>
      <c r="E115" s="370">
        <v>12</v>
      </c>
      <c r="F115" s="397">
        <v>16324</v>
      </c>
      <c r="G115" s="415">
        <v>45040</v>
      </c>
      <c r="H115" s="371">
        <v>45044</v>
      </c>
      <c r="I115" s="397">
        <v>1538</v>
      </c>
      <c r="J115" s="372">
        <v>4500</v>
      </c>
    </row>
    <row r="116" spans="1:10" x14ac:dyDescent="0.25">
      <c r="A116" s="370" t="s">
        <v>22</v>
      </c>
      <c r="B116" s="377" t="s">
        <v>67</v>
      </c>
      <c r="C116" s="370">
        <v>2</v>
      </c>
      <c r="D116" s="370" t="s">
        <v>68</v>
      </c>
      <c r="E116" s="370">
        <v>12</v>
      </c>
      <c r="F116" s="397">
        <v>10015</v>
      </c>
      <c r="G116" s="415">
        <v>45040</v>
      </c>
      <c r="H116" s="371">
        <v>45044</v>
      </c>
      <c r="I116" s="397">
        <v>765</v>
      </c>
      <c r="J116" s="372">
        <v>10500</v>
      </c>
    </row>
    <row r="117" spans="1:10" x14ac:dyDescent="0.25">
      <c r="A117" s="370" t="s">
        <v>69</v>
      </c>
      <c r="B117" s="377" t="s">
        <v>67</v>
      </c>
      <c r="C117" s="370">
        <v>2</v>
      </c>
      <c r="D117" s="370" t="s">
        <v>68</v>
      </c>
      <c r="E117" s="370">
        <v>12</v>
      </c>
      <c r="F117" s="397">
        <v>989</v>
      </c>
      <c r="G117" s="415">
        <v>45040</v>
      </c>
      <c r="H117" s="371">
        <v>45044</v>
      </c>
      <c r="I117" s="397">
        <v>285</v>
      </c>
      <c r="J117" s="372">
        <v>10500</v>
      </c>
    </row>
    <row r="118" spans="1:10" x14ac:dyDescent="0.25">
      <c r="A118" s="370" t="s">
        <v>23</v>
      </c>
      <c r="B118" s="377" t="s">
        <v>67</v>
      </c>
      <c r="C118" s="370">
        <v>2</v>
      </c>
      <c r="D118" s="370" t="s">
        <v>68</v>
      </c>
      <c r="E118" s="370">
        <v>12</v>
      </c>
      <c r="F118" s="397">
        <v>5074</v>
      </c>
      <c r="G118" s="415">
        <v>45040</v>
      </c>
      <c r="H118" s="371">
        <v>45044</v>
      </c>
      <c r="I118" s="397">
        <v>920</v>
      </c>
      <c r="J118" s="372">
        <v>10500</v>
      </c>
    </row>
    <row r="119" spans="1:10" x14ac:dyDescent="0.25">
      <c r="A119" s="370" t="s">
        <v>15</v>
      </c>
      <c r="B119" s="377" t="s">
        <v>67</v>
      </c>
      <c r="C119" s="370">
        <v>2</v>
      </c>
      <c r="D119" s="370" t="s">
        <v>38</v>
      </c>
      <c r="E119" s="370">
        <v>12</v>
      </c>
      <c r="F119" s="397">
        <v>442</v>
      </c>
      <c r="G119" s="415">
        <v>45040</v>
      </c>
      <c r="H119" s="371">
        <v>45044</v>
      </c>
      <c r="I119" s="397">
        <v>54</v>
      </c>
      <c r="J119" s="372">
        <v>9000</v>
      </c>
    </row>
    <row r="120" spans="1:10" x14ac:dyDescent="0.25">
      <c r="A120" s="370" t="s">
        <v>24</v>
      </c>
      <c r="B120" s="377" t="s">
        <v>63</v>
      </c>
      <c r="C120" s="370">
        <v>3</v>
      </c>
      <c r="D120" s="370" t="s">
        <v>60</v>
      </c>
      <c r="E120" s="370">
        <v>9</v>
      </c>
      <c r="F120" s="397">
        <v>6284</v>
      </c>
      <c r="G120" s="415">
        <v>45048</v>
      </c>
      <c r="H120" s="415">
        <v>45051</v>
      </c>
      <c r="I120" s="397">
        <v>1494</v>
      </c>
      <c r="J120" s="372">
        <v>9000</v>
      </c>
    </row>
    <row r="121" spans="1:10" x14ac:dyDescent="0.25">
      <c r="A121" s="370" t="s">
        <v>26</v>
      </c>
      <c r="B121" s="377" t="s">
        <v>63</v>
      </c>
      <c r="C121" s="370">
        <v>3</v>
      </c>
      <c r="D121" s="370" t="s">
        <v>25</v>
      </c>
      <c r="E121" s="370">
        <v>9</v>
      </c>
      <c r="F121" s="397">
        <v>1393</v>
      </c>
      <c r="G121" s="415">
        <v>45048</v>
      </c>
      <c r="H121" s="415">
        <v>45051</v>
      </c>
      <c r="I121" s="397">
        <v>2259</v>
      </c>
      <c r="J121" s="372">
        <v>10500</v>
      </c>
    </row>
    <row r="122" spans="1:10" x14ac:dyDescent="0.25">
      <c r="A122" s="370" t="s">
        <v>27</v>
      </c>
      <c r="B122" s="377" t="s">
        <v>63</v>
      </c>
      <c r="C122" s="370">
        <v>3</v>
      </c>
      <c r="D122" s="370" t="s">
        <v>60</v>
      </c>
      <c r="E122" s="370">
        <v>9</v>
      </c>
      <c r="F122" s="397">
        <v>3142</v>
      </c>
      <c r="G122" s="415">
        <v>45048</v>
      </c>
      <c r="H122" s="415">
        <v>45051</v>
      </c>
      <c r="I122" s="397">
        <v>876</v>
      </c>
      <c r="J122" s="372">
        <v>9000</v>
      </c>
    </row>
    <row r="123" spans="1:10" x14ac:dyDescent="0.25">
      <c r="A123" s="370" t="s">
        <v>29</v>
      </c>
      <c r="B123" s="377" t="s">
        <v>63</v>
      </c>
      <c r="C123" s="370">
        <v>3</v>
      </c>
      <c r="D123" s="370" t="s">
        <v>60</v>
      </c>
      <c r="E123" s="370">
        <v>9</v>
      </c>
      <c r="F123" s="397">
        <v>2774</v>
      </c>
      <c r="G123" s="415">
        <v>45048</v>
      </c>
      <c r="H123" s="415">
        <v>45051</v>
      </c>
      <c r="I123" s="397">
        <v>2592</v>
      </c>
      <c r="J123" s="372">
        <v>9000</v>
      </c>
    </row>
    <row r="124" spans="1:10" x14ac:dyDescent="0.25">
      <c r="A124" s="370" t="s">
        <v>30</v>
      </c>
      <c r="B124" s="377" t="s">
        <v>63</v>
      </c>
      <c r="C124" s="370">
        <v>3</v>
      </c>
      <c r="D124" s="370" t="s">
        <v>60</v>
      </c>
      <c r="E124" s="370">
        <v>9</v>
      </c>
      <c r="F124" s="397">
        <v>2666</v>
      </c>
      <c r="G124" s="415">
        <v>45048</v>
      </c>
      <c r="H124" s="415">
        <v>45051</v>
      </c>
      <c r="I124" s="397">
        <v>1442</v>
      </c>
      <c r="J124" s="372">
        <v>10500</v>
      </c>
    </row>
    <row r="125" spans="1:10" x14ac:dyDescent="0.25">
      <c r="A125" s="370" t="s">
        <v>31</v>
      </c>
      <c r="B125" s="377" t="s">
        <v>63</v>
      </c>
      <c r="C125" s="370">
        <v>3</v>
      </c>
      <c r="D125" s="370" t="s">
        <v>60</v>
      </c>
      <c r="E125" s="370">
        <v>9</v>
      </c>
      <c r="F125" s="397">
        <v>4397</v>
      </c>
      <c r="G125" s="415">
        <v>45048</v>
      </c>
      <c r="H125" s="415">
        <v>45051</v>
      </c>
      <c r="I125" s="397">
        <v>680</v>
      </c>
      <c r="J125" s="372">
        <v>10500</v>
      </c>
    </row>
    <row r="126" spans="1:10" x14ac:dyDescent="0.25">
      <c r="A126" s="370" t="s">
        <v>28</v>
      </c>
      <c r="B126" s="377" t="s">
        <v>63</v>
      </c>
      <c r="C126" s="370">
        <v>3</v>
      </c>
      <c r="D126" s="370" t="s">
        <v>25</v>
      </c>
      <c r="E126" s="370">
        <v>9</v>
      </c>
      <c r="F126" s="397">
        <v>3367</v>
      </c>
      <c r="G126" s="415">
        <v>45048</v>
      </c>
      <c r="H126" s="415">
        <v>45051</v>
      </c>
      <c r="I126" s="397">
        <v>3402</v>
      </c>
      <c r="J126" s="372">
        <v>9000</v>
      </c>
    </row>
    <row r="127" spans="1:10" x14ac:dyDescent="0.25">
      <c r="A127" s="370" t="s">
        <v>10</v>
      </c>
      <c r="B127" s="377" t="s">
        <v>63</v>
      </c>
      <c r="C127" s="370">
        <v>1</v>
      </c>
      <c r="D127" s="370" t="s">
        <v>12</v>
      </c>
      <c r="E127" s="370">
        <v>5</v>
      </c>
      <c r="F127" s="397">
        <v>25436</v>
      </c>
      <c r="G127" s="415">
        <v>45048</v>
      </c>
      <c r="H127" s="415">
        <v>45051</v>
      </c>
      <c r="I127" s="397">
        <v>88</v>
      </c>
      <c r="J127" s="372">
        <v>10500</v>
      </c>
    </row>
    <row r="128" spans="1:10" x14ac:dyDescent="0.25">
      <c r="A128" s="370" t="s">
        <v>13</v>
      </c>
      <c r="B128" s="377" t="s">
        <v>63</v>
      </c>
      <c r="C128" s="370">
        <v>1</v>
      </c>
      <c r="D128" s="370" t="s">
        <v>70</v>
      </c>
      <c r="E128" s="370">
        <v>28</v>
      </c>
      <c r="F128" s="397">
        <v>5709</v>
      </c>
      <c r="G128" s="415">
        <v>45048</v>
      </c>
      <c r="H128" s="415">
        <v>45051</v>
      </c>
      <c r="I128" s="397">
        <v>374</v>
      </c>
      <c r="J128" s="372">
        <v>10500</v>
      </c>
    </row>
    <row r="129" spans="1:10" x14ac:dyDescent="0.25">
      <c r="A129" s="370" t="s">
        <v>19</v>
      </c>
      <c r="B129" s="377" t="s">
        <v>67</v>
      </c>
      <c r="C129" s="370">
        <v>2</v>
      </c>
      <c r="D129" s="370" t="s">
        <v>68</v>
      </c>
      <c r="E129" s="370">
        <v>12</v>
      </c>
      <c r="F129" s="397">
        <v>19396</v>
      </c>
      <c r="G129" s="415">
        <v>45048</v>
      </c>
      <c r="H129" s="415">
        <v>45051</v>
      </c>
      <c r="I129" s="397">
        <v>1276</v>
      </c>
      <c r="J129" s="372">
        <v>9000</v>
      </c>
    </row>
    <row r="130" spans="1:10" x14ac:dyDescent="0.25">
      <c r="A130" s="370" t="s">
        <v>18</v>
      </c>
      <c r="B130" s="377" t="s">
        <v>67</v>
      </c>
      <c r="C130" s="370">
        <v>2</v>
      </c>
      <c r="D130" s="370" t="s">
        <v>68</v>
      </c>
      <c r="E130" s="370">
        <v>12</v>
      </c>
      <c r="F130" s="397">
        <v>2393</v>
      </c>
      <c r="G130" s="415">
        <v>45048</v>
      </c>
      <c r="H130" s="415">
        <v>45051</v>
      </c>
      <c r="I130" s="397">
        <v>2488</v>
      </c>
      <c r="J130" s="372">
        <v>9000</v>
      </c>
    </row>
    <row r="131" spans="1:10" x14ac:dyDescent="0.25">
      <c r="A131" s="370" t="s">
        <v>20</v>
      </c>
      <c r="B131" s="377" t="s">
        <v>67</v>
      </c>
      <c r="C131" s="370">
        <v>2</v>
      </c>
      <c r="D131" s="370" t="s">
        <v>68</v>
      </c>
      <c r="E131" s="370">
        <v>12</v>
      </c>
      <c r="F131" s="397">
        <v>3276</v>
      </c>
      <c r="G131" s="415">
        <v>45048</v>
      </c>
      <c r="H131" s="415">
        <v>45051</v>
      </c>
      <c r="I131" s="397">
        <v>169</v>
      </c>
      <c r="J131" s="372">
        <v>9000</v>
      </c>
    </row>
    <row r="132" spans="1:10" x14ac:dyDescent="0.25">
      <c r="A132" s="370" t="s">
        <v>21</v>
      </c>
      <c r="B132" s="377" t="s">
        <v>67</v>
      </c>
      <c r="C132" s="370">
        <v>2</v>
      </c>
      <c r="D132" s="370" t="s">
        <v>68</v>
      </c>
      <c r="E132" s="370">
        <v>12</v>
      </c>
      <c r="F132" s="397">
        <v>4069</v>
      </c>
      <c r="G132" s="415">
        <v>45048</v>
      </c>
      <c r="H132" s="415">
        <v>45051</v>
      </c>
      <c r="I132" s="397">
        <v>2114</v>
      </c>
      <c r="J132" s="372">
        <v>4500</v>
      </c>
    </row>
    <row r="133" spans="1:10" x14ac:dyDescent="0.25">
      <c r="A133" s="370" t="s">
        <v>22</v>
      </c>
      <c r="B133" s="377" t="s">
        <v>67</v>
      </c>
      <c r="C133" s="370">
        <v>2</v>
      </c>
      <c r="D133" s="370" t="s">
        <v>68</v>
      </c>
      <c r="E133" s="370">
        <v>12</v>
      </c>
      <c r="F133" s="397">
        <v>9400</v>
      </c>
      <c r="G133" s="415">
        <v>45048</v>
      </c>
      <c r="H133" s="415">
        <v>45051</v>
      </c>
      <c r="I133" s="397">
        <v>2011</v>
      </c>
      <c r="J133" s="372">
        <v>10500</v>
      </c>
    </row>
    <row r="134" spans="1:10" x14ac:dyDescent="0.25">
      <c r="A134" s="370" t="s">
        <v>69</v>
      </c>
      <c r="B134" s="377" t="s">
        <v>67</v>
      </c>
      <c r="C134" s="370">
        <v>2</v>
      </c>
      <c r="D134" s="370" t="s">
        <v>68</v>
      </c>
      <c r="E134" s="370">
        <v>12</v>
      </c>
      <c r="F134" s="397">
        <v>4291</v>
      </c>
      <c r="G134" s="415">
        <v>45048</v>
      </c>
      <c r="H134" s="415">
        <v>45051</v>
      </c>
      <c r="I134" s="397">
        <v>2443</v>
      </c>
      <c r="J134" s="372">
        <v>10500</v>
      </c>
    </row>
    <row r="135" spans="1:10" x14ac:dyDescent="0.25">
      <c r="A135" s="370" t="s">
        <v>23</v>
      </c>
      <c r="B135" s="377" t="s">
        <v>67</v>
      </c>
      <c r="C135" s="370">
        <v>2</v>
      </c>
      <c r="D135" s="370" t="s">
        <v>68</v>
      </c>
      <c r="E135" s="370">
        <v>12</v>
      </c>
      <c r="F135" s="397">
        <v>20192</v>
      </c>
      <c r="G135" s="415">
        <v>45048</v>
      </c>
      <c r="H135" s="415">
        <v>45051</v>
      </c>
      <c r="I135" s="397">
        <v>2079</v>
      </c>
      <c r="J135" s="372">
        <v>10500</v>
      </c>
    </row>
    <row r="136" spans="1:10" x14ac:dyDescent="0.25">
      <c r="A136" s="370" t="s">
        <v>15</v>
      </c>
      <c r="B136" s="377" t="s">
        <v>71</v>
      </c>
      <c r="C136" s="370">
        <v>2</v>
      </c>
      <c r="D136" s="370" t="s">
        <v>40</v>
      </c>
      <c r="E136" s="370">
        <v>4</v>
      </c>
      <c r="F136" s="397">
        <v>41312</v>
      </c>
      <c r="G136" s="415">
        <v>45048</v>
      </c>
      <c r="H136" s="415">
        <v>45051</v>
      </c>
      <c r="I136" s="397">
        <v>558</v>
      </c>
      <c r="J136" s="372">
        <v>9000</v>
      </c>
    </row>
    <row r="137" spans="1:10" x14ac:dyDescent="0.25">
      <c r="A137" s="370" t="s">
        <v>24</v>
      </c>
      <c r="B137" s="377" t="s">
        <v>63</v>
      </c>
      <c r="C137" s="370">
        <v>3</v>
      </c>
      <c r="D137" s="370" t="s">
        <v>60</v>
      </c>
      <c r="E137" s="370">
        <v>9</v>
      </c>
      <c r="F137" s="397">
        <v>2958</v>
      </c>
      <c r="G137" s="415">
        <v>45054</v>
      </c>
      <c r="H137" s="415">
        <v>45058</v>
      </c>
      <c r="I137" s="397">
        <v>1541</v>
      </c>
      <c r="J137" s="372">
        <v>9000</v>
      </c>
    </row>
    <row r="138" spans="1:10" x14ac:dyDescent="0.25">
      <c r="A138" s="370" t="s">
        <v>26</v>
      </c>
      <c r="B138" s="377" t="s">
        <v>63</v>
      </c>
      <c r="C138" s="370">
        <v>3</v>
      </c>
      <c r="D138" s="370" t="s">
        <v>25</v>
      </c>
      <c r="E138" s="370">
        <v>9</v>
      </c>
      <c r="F138" s="397">
        <v>1175</v>
      </c>
      <c r="G138" s="415">
        <v>45054</v>
      </c>
      <c r="H138" s="415">
        <v>45058</v>
      </c>
      <c r="I138" s="397">
        <v>3015</v>
      </c>
      <c r="J138" s="372">
        <v>10500</v>
      </c>
    </row>
    <row r="139" spans="1:10" x14ac:dyDescent="0.25">
      <c r="A139" s="370" t="s">
        <v>27</v>
      </c>
      <c r="B139" s="377" t="s">
        <v>63</v>
      </c>
      <c r="C139" s="370">
        <v>3</v>
      </c>
      <c r="D139" s="370" t="s">
        <v>60</v>
      </c>
      <c r="E139" s="370">
        <v>9</v>
      </c>
      <c r="F139" s="397">
        <v>3644</v>
      </c>
      <c r="G139" s="415">
        <v>45054</v>
      </c>
      <c r="H139" s="415">
        <v>45058</v>
      </c>
      <c r="I139" s="397">
        <v>2223</v>
      </c>
      <c r="J139" s="372">
        <v>9000</v>
      </c>
    </row>
    <row r="140" spans="1:10" x14ac:dyDescent="0.25">
      <c r="A140" s="370" t="s">
        <v>29</v>
      </c>
      <c r="B140" s="377" t="s">
        <v>63</v>
      </c>
      <c r="C140" s="370">
        <v>3</v>
      </c>
      <c r="D140" s="370" t="s">
        <v>60</v>
      </c>
      <c r="E140" s="370">
        <v>9</v>
      </c>
      <c r="F140" s="397">
        <v>4500</v>
      </c>
      <c r="G140" s="415">
        <v>45054</v>
      </c>
      <c r="H140" s="415">
        <v>45058</v>
      </c>
      <c r="I140" s="397">
        <v>4352</v>
      </c>
      <c r="J140" s="372">
        <v>9000</v>
      </c>
    </row>
    <row r="141" spans="1:10" x14ac:dyDescent="0.25">
      <c r="A141" s="370" t="s">
        <v>30</v>
      </c>
      <c r="B141" s="377" t="s">
        <v>63</v>
      </c>
      <c r="C141" s="370">
        <v>3</v>
      </c>
      <c r="D141" s="370" t="s">
        <v>60</v>
      </c>
      <c r="E141" s="370">
        <v>9</v>
      </c>
      <c r="F141" s="397">
        <v>2701</v>
      </c>
      <c r="G141" s="415">
        <v>45054</v>
      </c>
      <c r="H141" s="415">
        <v>45058</v>
      </c>
      <c r="I141" s="397">
        <v>4268</v>
      </c>
      <c r="J141" s="372">
        <v>10500</v>
      </c>
    </row>
    <row r="142" spans="1:10" x14ac:dyDescent="0.25">
      <c r="A142" s="370" t="s">
        <v>31</v>
      </c>
      <c r="B142" s="377" t="s">
        <v>63</v>
      </c>
      <c r="C142" s="370">
        <v>3</v>
      </c>
      <c r="D142" s="370" t="s">
        <v>60</v>
      </c>
      <c r="E142" s="370">
        <v>9</v>
      </c>
      <c r="F142" s="397">
        <v>3050</v>
      </c>
      <c r="G142" s="415">
        <v>45054</v>
      </c>
      <c r="H142" s="415">
        <v>45058</v>
      </c>
      <c r="I142" s="397">
        <v>1298</v>
      </c>
      <c r="J142" s="372">
        <v>10500</v>
      </c>
    </row>
    <row r="143" spans="1:10" x14ac:dyDescent="0.25">
      <c r="A143" s="370" t="s">
        <v>28</v>
      </c>
      <c r="B143" s="377" t="s">
        <v>63</v>
      </c>
      <c r="C143" s="370">
        <v>3</v>
      </c>
      <c r="D143" s="370" t="s">
        <v>25</v>
      </c>
      <c r="E143" s="370">
        <v>9</v>
      </c>
      <c r="F143" s="397">
        <v>6728</v>
      </c>
      <c r="G143" s="415">
        <v>45054</v>
      </c>
      <c r="H143" s="415">
        <v>45058</v>
      </c>
      <c r="I143" s="397">
        <v>5021</v>
      </c>
      <c r="J143" s="372">
        <v>9000</v>
      </c>
    </row>
    <row r="144" spans="1:10" x14ac:dyDescent="0.25">
      <c r="A144" s="370" t="s">
        <v>41</v>
      </c>
      <c r="B144" s="377" t="s">
        <v>63</v>
      </c>
      <c r="C144" s="370">
        <v>3</v>
      </c>
      <c r="D144" s="370" t="s">
        <v>61</v>
      </c>
      <c r="E144" s="370">
        <v>18</v>
      </c>
      <c r="F144" s="397">
        <v>3347</v>
      </c>
      <c r="G144" s="415">
        <v>45054</v>
      </c>
      <c r="H144" s="415">
        <v>45058</v>
      </c>
      <c r="I144" s="397">
        <v>1556</v>
      </c>
      <c r="J144" s="372">
        <v>9000</v>
      </c>
    </row>
    <row r="145" spans="1:10" x14ac:dyDescent="0.25">
      <c r="A145" s="370" t="s">
        <v>19</v>
      </c>
      <c r="B145" s="377" t="s">
        <v>67</v>
      </c>
      <c r="C145" s="370">
        <v>2</v>
      </c>
      <c r="D145" s="370" t="s">
        <v>68</v>
      </c>
      <c r="E145" s="370">
        <v>12</v>
      </c>
      <c r="F145" s="397">
        <v>12447</v>
      </c>
      <c r="G145" s="415">
        <v>45054</v>
      </c>
      <c r="H145" s="415">
        <v>45058</v>
      </c>
      <c r="I145" s="397">
        <v>693</v>
      </c>
      <c r="J145" s="372">
        <v>9000</v>
      </c>
    </row>
    <row r="146" spans="1:10" x14ac:dyDescent="0.25">
      <c r="A146" s="370" t="s">
        <v>18</v>
      </c>
      <c r="B146" s="377" t="s">
        <v>67</v>
      </c>
      <c r="C146" s="370">
        <v>2</v>
      </c>
      <c r="D146" s="370" t="s">
        <v>68</v>
      </c>
      <c r="E146" s="370">
        <v>12</v>
      </c>
      <c r="F146" s="397">
        <v>4853</v>
      </c>
      <c r="G146" s="415">
        <v>45054</v>
      </c>
      <c r="H146" s="415">
        <v>45058</v>
      </c>
      <c r="I146" s="397">
        <v>390</v>
      </c>
      <c r="J146" s="372">
        <v>9000</v>
      </c>
    </row>
    <row r="147" spans="1:10" x14ac:dyDescent="0.25">
      <c r="A147" s="370" t="s">
        <v>20</v>
      </c>
      <c r="B147" s="377" t="s">
        <v>67</v>
      </c>
      <c r="C147" s="370">
        <v>2</v>
      </c>
      <c r="D147" s="370" t="s">
        <v>68</v>
      </c>
      <c r="E147" s="370">
        <v>12</v>
      </c>
      <c r="F147" s="397">
        <v>6015</v>
      </c>
      <c r="G147" s="415">
        <v>45054</v>
      </c>
      <c r="H147" s="415">
        <v>45058</v>
      </c>
      <c r="I147" s="397">
        <v>494</v>
      </c>
      <c r="J147" s="372">
        <v>9000</v>
      </c>
    </row>
    <row r="148" spans="1:10" x14ac:dyDescent="0.25">
      <c r="A148" s="370" t="s">
        <v>21</v>
      </c>
      <c r="B148" s="377" t="s">
        <v>67</v>
      </c>
      <c r="C148" s="370">
        <v>2</v>
      </c>
      <c r="D148" s="370" t="s">
        <v>68</v>
      </c>
      <c r="E148" s="370">
        <v>12</v>
      </c>
      <c r="F148" s="397">
        <v>27272</v>
      </c>
      <c r="G148" s="415">
        <v>45054</v>
      </c>
      <c r="H148" s="415">
        <v>45058</v>
      </c>
      <c r="I148" s="397">
        <v>889</v>
      </c>
      <c r="J148" s="372">
        <v>4500</v>
      </c>
    </row>
    <row r="149" spans="1:10" x14ac:dyDescent="0.25">
      <c r="A149" s="370" t="s">
        <v>22</v>
      </c>
      <c r="B149" s="377" t="s">
        <v>67</v>
      </c>
      <c r="C149" s="370">
        <v>2</v>
      </c>
      <c r="D149" s="370" t="s">
        <v>68</v>
      </c>
      <c r="E149" s="370">
        <v>12</v>
      </c>
      <c r="F149" s="397">
        <v>16997</v>
      </c>
      <c r="G149" s="415">
        <v>45054</v>
      </c>
      <c r="H149" s="415">
        <v>45058</v>
      </c>
      <c r="I149" s="397">
        <v>2924</v>
      </c>
      <c r="J149" s="372">
        <v>10500</v>
      </c>
    </row>
    <row r="150" spans="1:10" x14ac:dyDescent="0.25">
      <c r="A150" s="370" t="s">
        <v>69</v>
      </c>
      <c r="B150" s="377" t="s">
        <v>67</v>
      </c>
      <c r="C150" s="370">
        <v>2</v>
      </c>
      <c r="D150" s="370" t="s">
        <v>68</v>
      </c>
      <c r="E150" s="370">
        <v>12</v>
      </c>
      <c r="F150" s="397">
        <v>3285</v>
      </c>
      <c r="G150" s="415">
        <v>45054</v>
      </c>
      <c r="H150" s="415">
        <v>45058</v>
      </c>
      <c r="I150" s="397">
        <v>2094</v>
      </c>
      <c r="J150" s="372">
        <v>10500</v>
      </c>
    </row>
    <row r="151" spans="1:10" x14ac:dyDescent="0.25">
      <c r="A151" s="370" t="s">
        <v>23</v>
      </c>
      <c r="B151" s="377" t="s">
        <v>67</v>
      </c>
      <c r="C151" s="370">
        <v>2</v>
      </c>
      <c r="D151" s="370" t="s">
        <v>68</v>
      </c>
      <c r="E151" s="370">
        <v>12</v>
      </c>
      <c r="F151" s="397">
        <v>15841</v>
      </c>
      <c r="G151" s="415">
        <v>45054</v>
      </c>
      <c r="H151" s="415">
        <v>45058</v>
      </c>
      <c r="I151" s="397">
        <v>1479</v>
      </c>
      <c r="J151" s="372">
        <v>10500</v>
      </c>
    </row>
    <row r="152" spans="1:10" x14ac:dyDescent="0.25">
      <c r="A152" s="370" t="s">
        <v>15</v>
      </c>
      <c r="B152" s="377" t="s">
        <v>71</v>
      </c>
      <c r="C152" s="370">
        <v>2</v>
      </c>
      <c r="D152" s="370" t="s">
        <v>40</v>
      </c>
      <c r="E152" s="370">
        <v>4</v>
      </c>
      <c r="F152" s="397">
        <v>34425</v>
      </c>
      <c r="G152" s="415">
        <v>45054</v>
      </c>
      <c r="H152" s="415">
        <v>45058</v>
      </c>
      <c r="I152" s="397">
        <v>12774</v>
      </c>
      <c r="J152" s="372">
        <v>9000</v>
      </c>
    </row>
    <row r="153" spans="1:10" x14ac:dyDescent="0.25">
      <c r="A153" s="370" t="s">
        <v>24</v>
      </c>
      <c r="B153" s="377" t="s">
        <v>63</v>
      </c>
      <c r="C153" s="370">
        <v>3</v>
      </c>
      <c r="D153" s="370" t="s">
        <v>60</v>
      </c>
      <c r="E153" s="370">
        <v>9</v>
      </c>
      <c r="F153" s="397">
        <v>307</v>
      </c>
      <c r="G153" s="415">
        <v>45061</v>
      </c>
      <c r="H153" s="415">
        <v>45065</v>
      </c>
      <c r="I153" s="397">
        <v>754</v>
      </c>
      <c r="J153" s="372">
        <v>9000</v>
      </c>
    </row>
    <row r="154" spans="1:10" x14ac:dyDescent="0.25">
      <c r="A154" s="370" t="s">
        <v>26</v>
      </c>
      <c r="B154" s="377" t="s">
        <v>63</v>
      </c>
      <c r="C154" s="370">
        <v>3</v>
      </c>
      <c r="D154" s="370" t="s">
        <v>25</v>
      </c>
      <c r="E154" s="370">
        <v>9</v>
      </c>
      <c r="F154" s="397">
        <v>834</v>
      </c>
      <c r="G154" s="415">
        <v>45061</v>
      </c>
      <c r="H154" s="415">
        <v>45065</v>
      </c>
      <c r="I154" s="397">
        <v>809</v>
      </c>
      <c r="J154" s="372">
        <v>10500</v>
      </c>
    </row>
    <row r="155" spans="1:10" x14ac:dyDescent="0.25">
      <c r="A155" s="370" t="s">
        <v>27</v>
      </c>
      <c r="B155" s="377" t="s">
        <v>63</v>
      </c>
      <c r="C155" s="370">
        <v>3</v>
      </c>
      <c r="D155" s="370" t="s">
        <v>60</v>
      </c>
      <c r="E155" s="370">
        <v>9</v>
      </c>
      <c r="F155" s="397">
        <v>1585</v>
      </c>
      <c r="G155" s="415">
        <v>45061</v>
      </c>
      <c r="H155" s="415">
        <v>45065</v>
      </c>
      <c r="I155" s="397">
        <v>1195</v>
      </c>
      <c r="J155" s="372">
        <v>9000</v>
      </c>
    </row>
    <row r="156" spans="1:10" x14ac:dyDescent="0.25">
      <c r="A156" s="370" t="s">
        <v>29</v>
      </c>
      <c r="B156" s="377" t="s">
        <v>63</v>
      </c>
      <c r="C156" s="370">
        <v>3</v>
      </c>
      <c r="D156" s="370" t="s">
        <v>60</v>
      </c>
      <c r="E156" s="370">
        <v>9</v>
      </c>
      <c r="F156" s="397">
        <v>2436</v>
      </c>
      <c r="G156" s="415">
        <v>45061</v>
      </c>
      <c r="H156" s="415">
        <v>45065</v>
      </c>
      <c r="I156" s="397">
        <v>2162</v>
      </c>
      <c r="J156" s="372">
        <v>9000</v>
      </c>
    </row>
    <row r="157" spans="1:10" x14ac:dyDescent="0.25">
      <c r="A157" s="370" t="s">
        <v>30</v>
      </c>
      <c r="B157" s="377" t="s">
        <v>63</v>
      </c>
      <c r="C157" s="370">
        <v>3</v>
      </c>
      <c r="D157" s="370" t="s">
        <v>60</v>
      </c>
      <c r="E157" s="370">
        <v>9</v>
      </c>
      <c r="F157" s="397">
        <v>1852</v>
      </c>
      <c r="G157" s="415">
        <v>45061</v>
      </c>
      <c r="H157" s="415">
        <v>45065</v>
      </c>
      <c r="I157" s="397">
        <v>1265</v>
      </c>
      <c r="J157" s="372">
        <v>10500</v>
      </c>
    </row>
    <row r="158" spans="1:10" x14ac:dyDescent="0.25">
      <c r="A158" s="370" t="s">
        <v>31</v>
      </c>
      <c r="B158" s="377" t="s">
        <v>63</v>
      </c>
      <c r="C158" s="370">
        <v>3</v>
      </c>
      <c r="D158" s="370" t="s">
        <v>60</v>
      </c>
      <c r="E158" s="370">
        <v>9</v>
      </c>
      <c r="F158" s="397">
        <v>2013</v>
      </c>
      <c r="G158" s="415">
        <v>45061</v>
      </c>
      <c r="H158" s="415">
        <v>45065</v>
      </c>
      <c r="I158" s="397">
        <v>1173</v>
      </c>
      <c r="J158" s="372">
        <v>10500</v>
      </c>
    </row>
    <row r="159" spans="1:10" x14ac:dyDescent="0.25">
      <c r="A159" s="370" t="s">
        <v>28</v>
      </c>
      <c r="B159" s="377" t="s">
        <v>63</v>
      </c>
      <c r="C159" s="370">
        <v>3</v>
      </c>
      <c r="D159" s="370" t="s">
        <v>25</v>
      </c>
      <c r="E159" s="370">
        <v>9</v>
      </c>
      <c r="F159" s="397">
        <v>3329</v>
      </c>
      <c r="G159" s="415">
        <v>45061</v>
      </c>
      <c r="H159" s="415">
        <v>45065</v>
      </c>
      <c r="I159" s="397">
        <v>1315</v>
      </c>
      <c r="J159" s="372">
        <v>9000</v>
      </c>
    </row>
    <row r="160" spans="1:10" x14ac:dyDescent="0.25">
      <c r="A160" s="370" t="s">
        <v>41</v>
      </c>
      <c r="B160" s="377" t="s">
        <v>63</v>
      </c>
      <c r="C160" s="370">
        <v>3</v>
      </c>
      <c r="D160" s="370" t="s">
        <v>61</v>
      </c>
      <c r="E160" s="413">
        <v>18</v>
      </c>
      <c r="F160" s="512">
        <v>4777</v>
      </c>
      <c r="G160" s="513">
        <v>45061</v>
      </c>
      <c r="H160" s="513">
        <v>45065</v>
      </c>
      <c r="I160" s="512">
        <v>3073</v>
      </c>
      <c r="J160" s="372">
        <v>9000</v>
      </c>
    </row>
    <row r="161" spans="1:10" x14ac:dyDescent="0.25">
      <c r="A161" s="370" t="s">
        <v>10</v>
      </c>
      <c r="B161" s="377" t="s">
        <v>63</v>
      </c>
      <c r="C161" s="510">
        <v>1</v>
      </c>
      <c r="D161" s="511" t="s">
        <v>72</v>
      </c>
      <c r="E161" s="509">
        <v>17</v>
      </c>
      <c r="F161" s="515">
        <v>25436</v>
      </c>
      <c r="G161" s="415">
        <v>45061</v>
      </c>
      <c r="H161" s="415">
        <v>45065</v>
      </c>
      <c r="I161" s="397">
        <v>209</v>
      </c>
      <c r="J161" s="412">
        <v>10500</v>
      </c>
    </row>
    <row r="162" spans="1:10" x14ac:dyDescent="0.25">
      <c r="A162" s="370" t="s">
        <v>13</v>
      </c>
      <c r="B162" s="377" t="s">
        <v>63</v>
      </c>
      <c r="C162" s="510">
        <v>1</v>
      </c>
      <c r="D162" s="510" t="s">
        <v>73</v>
      </c>
      <c r="E162" s="509">
        <v>20</v>
      </c>
      <c r="F162" s="515">
        <v>25436</v>
      </c>
      <c r="G162" s="415">
        <v>45061</v>
      </c>
      <c r="H162" s="415">
        <v>45065</v>
      </c>
      <c r="I162" s="397">
        <v>320</v>
      </c>
      <c r="J162" s="412">
        <v>10500</v>
      </c>
    </row>
    <row r="163" spans="1:10" x14ac:dyDescent="0.25">
      <c r="A163" s="370" t="s">
        <v>19</v>
      </c>
      <c r="B163" s="377" t="s">
        <v>67</v>
      </c>
      <c r="C163" s="370">
        <v>2</v>
      </c>
      <c r="D163" s="370" t="s">
        <v>68</v>
      </c>
      <c r="E163" s="370">
        <v>12</v>
      </c>
      <c r="F163" s="397">
        <v>2728</v>
      </c>
      <c r="G163" s="415">
        <v>45061</v>
      </c>
      <c r="H163" s="415">
        <v>45065</v>
      </c>
      <c r="I163" s="397">
        <v>847</v>
      </c>
      <c r="J163" s="372">
        <v>9000</v>
      </c>
    </row>
    <row r="164" spans="1:10" x14ac:dyDescent="0.25">
      <c r="A164" s="370" t="s">
        <v>18</v>
      </c>
      <c r="B164" s="377" t="s">
        <v>67</v>
      </c>
      <c r="C164" s="370">
        <v>2</v>
      </c>
      <c r="D164" s="370" t="s">
        <v>68</v>
      </c>
      <c r="E164" s="370">
        <v>12</v>
      </c>
      <c r="F164" s="397">
        <v>1302</v>
      </c>
      <c r="G164" s="415">
        <v>45061</v>
      </c>
      <c r="H164" s="415">
        <v>45065</v>
      </c>
      <c r="I164" s="397">
        <v>718</v>
      </c>
      <c r="J164" s="372">
        <v>9000</v>
      </c>
    </row>
    <row r="165" spans="1:10" x14ac:dyDescent="0.25">
      <c r="A165" s="370" t="s">
        <v>20</v>
      </c>
      <c r="B165" s="377" t="s">
        <v>67</v>
      </c>
      <c r="C165" s="370">
        <v>2</v>
      </c>
      <c r="D165" s="370" t="s">
        <v>68</v>
      </c>
      <c r="E165" s="370">
        <v>12</v>
      </c>
      <c r="F165" s="397">
        <v>1187</v>
      </c>
      <c r="G165" s="415">
        <v>45061</v>
      </c>
      <c r="H165" s="415">
        <v>45065</v>
      </c>
      <c r="I165" s="397">
        <v>194</v>
      </c>
      <c r="J165" s="372">
        <v>9000</v>
      </c>
    </row>
    <row r="166" spans="1:10" x14ac:dyDescent="0.25">
      <c r="A166" s="370" t="s">
        <v>21</v>
      </c>
      <c r="B166" s="377" t="s">
        <v>67</v>
      </c>
      <c r="C166" s="370">
        <v>2</v>
      </c>
      <c r="D166" s="370" t="s">
        <v>68</v>
      </c>
      <c r="E166" s="370">
        <v>12</v>
      </c>
      <c r="F166" s="397">
        <v>1195</v>
      </c>
      <c r="G166" s="415">
        <v>45061</v>
      </c>
      <c r="H166" s="415">
        <v>45065</v>
      </c>
      <c r="I166" s="397">
        <v>315</v>
      </c>
      <c r="J166" s="372">
        <v>4500</v>
      </c>
    </row>
    <row r="167" spans="1:10" x14ac:dyDescent="0.25">
      <c r="A167" s="370" t="s">
        <v>22</v>
      </c>
      <c r="B167" s="377" t="s">
        <v>67</v>
      </c>
      <c r="C167" s="370">
        <v>2</v>
      </c>
      <c r="D167" s="370" t="s">
        <v>68</v>
      </c>
      <c r="E167" s="370">
        <v>12</v>
      </c>
      <c r="F167" s="397">
        <v>2745</v>
      </c>
      <c r="G167" s="415">
        <v>45061</v>
      </c>
      <c r="H167" s="415">
        <v>45065</v>
      </c>
      <c r="I167" s="397">
        <v>1992</v>
      </c>
      <c r="J167" s="372">
        <v>10500</v>
      </c>
    </row>
    <row r="168" spans="1:10" x14ac:dyDescent="0.25">
      <c r="A168" s="370" t="s">
        <v>69</v>
      </c>
      <c r="B168" s="377" t="s">
        <v>67</v>
      </c>
      <c r="C168" s="370">
        <v>2</v>
      </c>
      <c r="D168" s="370" t="s">
        <v>68</v>
      </c>
      <c r="E168" s="370">
        <v>12</v>
      </c>
      <c r="F168" s="397">
        <v>1616</v>
      </c>
      <c r="G168" s="415">
        <v>45061</v>
      </c>
      <c r="H168" s="415">
        <v>45065</v>
      </c>
      <c r="I168" s="397">
        <v>872</v>
      </c>
      <c r="J168" s="372">
        <v>10500</v>
      </c>
    </row>
    <row r="169" spans="1:10" x14ac:dyDescent="0.25">
      <c r="A169" s="370" t="s">
        <v>23</v>
      </c>
      <c r="B169" s="377" t="s">
        <v>67</v>
      </c>
      <c r="C169" s="370">
        <v>2</v>
      </c>
      <c r="D169" s="370" t="s">
        <v>68</v>
      </c>
      <c r="E169" s="370">
        <v>12</v>
      </c>
      <c r="F169" s="397">
        <v>1328</v>
      </c>
      <c r="G169" s="415">
        <v>45061</v>
      </c>
      <c r="H169" s="415">
        <v>45065</v>
      </c>
      <c r="I169" s="397">
        <v>864</v>
      </c>
      <c r="J169" s="372">
        <v>10500</v>
      </c>
    </row>
    <row r="170" spans="1:10" x14ac:dyDescent="0.25">
      <c r="A170" s="370" t="s">
        <v>15</v>
      </c>
      <c r="B170" s="377" t="s">
        <v>71</v>
      </c>
      <c r="C170" s="370">
        <v>2</v>
      </c>
      <c r="D170" s="370" t="s">
        <v>40</v>
      </c>
      <c r="E170" s="370">
        <v>4</v>
      </c>
      <c r="F170" s="397">
        <v>117042</v>
      </c>
      <c r="G170" s="415">
        <v>45061</v>
      </c>
      <c r="H170" s="415">
        <v>45065</v>
      </c>
      <c r="I170" s="397">
        <v>48702</v>
      </c>
      <c r="J170" s="372">
        <v>9000</v>
      </c>
    </row>
    <row r="171" spans="1:10" x14ac:dyDescent="0.25">
      <c r="A171" s="370" t="s">
        <v>19</v>
      </c>
      <c r="B171" s="377" t="s">
        <v>67</v>
      </c>
      <c r="C171" s="370">
        <v>2</v>
      </c>
      <c r="D171" s="370" t="s">
        <v>68</v>
      </c>
      <c r="E171" s="370">
        <v>12</v>
      </c>
      <c r="F171" s="397">
        <v>2115</v>
      </c>
      <c r="G171" s="415">
        <v>45068</v>
      </c>
      <c r="H171" s="415">
        <v>45072</v>
      </c>
      <c r="I171" s="397">
        <v>1633</v>
      </c>
      <c r="J171" s="372">
        <v>9000</v>
      </c>
    </row>
    <row r="172" spans="1:10" x14ac:dyDescent="0.25">
      <c r="A172" s="370" t="s">
        <v>18</v>
      </c>
      <c r="B172" s="377" t="s">
        <v>67</v>
      </c>
      <c r="C172" s="370">
        <v>2</v>
      </c>
      <c r="D172" s="370" t="s">
        <v>68</v>
      </c>
      <c r="E172" s="370">
        <v>12</v>
      </c>
      <c r="F172" s="397">
        <v>2179</v>
      </c>
      <c r="G172" s="415">
        <v>45068</v>
      </c>
      <c r="H172" s="415">
        <v>45072</v>
      </c>
      <c r="I172" s="397">
        <v>1056</v>
      </c>
      <c r="J172" s="372">
        <v>9000</v>
      </c>
    </row>
    <row r="173" spans="1:10" x14ac:dyDescent="0.25">
      <c r="A173" s="370" t="s">
        <v>20</v>
      </c>
      <c r="B173" s="377" t="s">
        <v>67</v>
      </c>
      <c r="C173" s="370">
        <v>2</v>
      </c>
      <c r="D173" s="370" t="s">
        <v>68</v>
      </c>
      <c r="E173" s="370">
        <v>12</v>
      </c>
      <c r="F173" s="397">
        <v>2195</v>
      </c>
      <c r="G173" s="415">
        <v>45068</v>
      </c>
      <c r="H173" s="415">
        <v>45072</v>
      </c>
      <c r="I173" s="397">
        <v>783</v>
      </c>
      <c r="J173" s="372">
        <v>9000</v>
      </c>
    </row>
    <row r="174" spans="1:10" x14ac:dyDescent="0.25">
      <c r="A174" s="370" t="s">
        <v>21</v>
      </c>
      <c r="B174" s="377" t="s">
        <v>67</v>
      </c>
      <c r="C174" s="370">
        <v>2</v>
      </c>
      <c r="D174" s="370" t="s">
        <v>68</v>
      </c>
      <c r="E174" s="370">
        <v>12</v>
      </c>
      <c r="F174" s="397">
        <v>503</v>
      </c>
      <c r="G174" s="415">
        <v>45068</v>
      </c>
      <c r="H174" s="415">
        <v>45072</v>
      </c>
      <c r="I174" s="397">
        <v>415</v>
      </c>
      <c r="J174" s="372">
        <v>4500</v>
      </c>
    </row>
    <row r="175" spans="1:10" x14ac:dyDescent="0.25">
      <c r="A175" s="370" t="s">
        <v>22</v>
      </c>
      <c r="B175" s="377" t="s">
        <v>67</v>
      </c>
      <c r="C175" s="370">
        <v>2</v>
      </c>
      <c r="D175" s="370" t="s">
        <v>68</v>
      </c>
      <c r="E175" s="370">
        <v>12</v>
      </c>
      <c r="F175" s="397">
        <v>1452</v>
      </c>
      <c r="G175" s="415">
        <v>45068</v>
      </c>
      <c r="H175" s="415">
        <v>45072</v>
      </c>
      <c r="I175" s="397">
        <v>1222</v>
      </c>
      <c r="J175" s="372">
        <v>10500</v>
      </c>
    </row>
    <row r="176" spans="1:10" x14ac:dyDescent="0.25">
      <c r="A176" s="370" t="s">
        <v>69</v>
      </c>
      <c r="B176" s="377" t="s">
        <v>67</v>
      </c>
      <c r="C176" s="370">
        <v>2</v>
      </c>
      <c r="D176" s="370" t="s">
        <v>68</v>
      </c>
      <c r="E176" s="370">
        <v>12</v>
      </c>
      <c r="F176" s="397">
        <v>820</v>
      </c>
      <c r="G176" s="415">
        <v>45068</v>
      </c>
      <c r="H176" s="415">
        <v>45072</v>
      </c>
      <c r="I176" s="397">
        <v>446</v>
      </c>
      <c r="J176" s="372">
        <v>10500</v>
      </c>
    </row>
    <row r="177" spans="1:10" x14ac:dyDescent="0.25">
      <c r="A177" s="370" t="s">
        <v>23</v>
      </c>
      <c r="B177" s="377" t="s">
        <v>67</v>
      </c>
      <c r="C177" s="370">
        <v>2</v>
      </c>
      <c r="D177" s="370" t="s">
        <v>68</v>
      </c>
      <c r="E177" s="370">
        <v>12</v>
      </c>
      <c r="F177" s="397">
        <v>1349</v>
      </c>
      <c r="G177" s="415">
        <v>45068</v>
      </c>
      <c r="H177" s="415">
        <v>45072</v>
      </c>
      <c r="I177" s="397">
        <v>561</v>
      </c>
      <c r="J177" s="372">
        <v>10500</v>
      </c>
    </row>
    <row r="178" spans="1:10" x14ac:dyDescent="0.25">
      <c r="A178" s="370" t="s">
        <v>15</v>
      </c>
      <c r="B178" s="377" t="s">
        <v>71</v>
      </c>
      <c r="C178" s="370">
        <v>2</v>
      </c>
      <c r="D178" s="370" t="s">
        <v>40</v>
      </c>
      <c r="E178" s="370">
        <v>4</v>
      </c>
      <c r="F178" s="397">
        <v>55080</v>
      </c>
      <c r="G178" s="415">
        <v>45068</v>
      </c>
      <c r="H178" s="415">
        <v>45072</v>
      </c>
      <c r="I178" s="397">
        <v>13861</v>
      </c>
      <c r="J178" s="372">
        <v>9000</v>
      </c>
    </row>
    <row r="179" spans="1:10" x14ac:dyDescent="0.25">
      <c r="A179" s="370" t="s">
        <v>24</v>
      </c>
      <c r="B179" s="377" t="s">
        <v>63</v>
      </c>
      <c r="C179" s="370">
        <v>3</v>
      </c>
      <c r="D179" s="370" t="s">
        <v>60</v>
      </c>
      <c r="E179" s="370">
        <v>9</v>
      </c>
      <c r="F179" s="397">
        <v>3225</v>
      </c>
      <c r="G179" s="415">
        <v>45068</v>
      </c>
      <c r="H179" s="415">
        <v>45072</v>
      </c>
      <c r="I179" s="397">
        <v>1410</v>
      </c>
      <c r="J179" s="372">
        <v>9000</v>
      </c>
    </row>
    <row r="180" spans="1:10" x14ac:dyDescent="0.25">
      <c r="A180" s="370" t="s">
        <v>26</v>
      </c>
      <c r="B180" s="377" t="s">
        <v>63</v>
      </c>
      <c r="C180" s="370">
        <v>3</v>
      </c>
      <c r="D180" s="370" t="s">
        <v>25</v>
      </c>
      <c r="E180" s="370">
        <v>9</v>
      </c>
      <c r="F180" s="397">
        <v>635</v>
      </c>
      <c r="G180" s="415">
        <v>45068</v>
      </c>
      <c r="H180" s="415">
        <v>45072</v>
      </c>
      <c r="I180" s="397">
        <v>2591</v>
      </c>
      <c r="J180" s="372">
        <v>10500</v>
      </c>
    </row>
    <row r="181" spans="1:10" x14ac:dyDescent="0.25">
      <c r="A181" s="370" t="s">
        <v>27</v>
      </c>
      <c r="B181" s="377" t="s">
        <v>63</v>
      </c>
      <c r="C181" s="370">
        <v>3</v>
      </c>
      <c r="D181" s="370" t="s">
        <v>60</v>
      </c>
      <c r="E181" s="370">
        <v>9</v>
      </c>
      <c r="F181" s="397">
        <v>3610</v>
      </c>
      <c r="G181" s="415">
        <v>45068</v>
      </c>
      <c r="H181" s="415">
        <v>45072</v>
      </c>
      <c r="I181" s="397">
        <v>1049</v>
      </c>
      <c r="J181" s="372">
        <v>9000</v>
      </c>
    </row>
    <row r="182" spans="1:10" x14ac:dyDescent="0.25">
      <c r="A182" s="370" t="s">
        <v>29</v>
      </c>
      <c r="B182" s="377" t="s">
        <v>63</v>
      </c>
      <c r="C182" s="370">
        <v>3</v>
      </c>
      <c r="D182" s="370" t="s">
        <v>60</v>
      </c>
      <c r="E182" s="370">
        <v>9</v>
      </c>
      <c r="F182" s="397">
        <v>3679</v>
      </c>
      <c r="G182" s="415">
        <v>45068</v>
      </c>
      <c r="H182" s="415">
        <v>45072</v>
      </c>
      <c r="I182" s="397">
        <v>2906</v>
      </c>
      <c r="J182" s="372">
        <v>9000</v>
      </c>
    </row>
    <row r="183" spans="1:10" x14ac:dyDescent="0.25">
      <c r="A183" s="370" t="s">
        <v>30</v>
      </c>
      <c r="B183" s="377" t="s">
        <v>63</v>
      </c>
      <c r="C183" s="370">
        <v>3</v>
      </c>
      <c r="D183" s="370" t="s">
        <v>60</v>
      </c>
      <c r="E183" s="370">
        <v>9</v>
      </c>
      <c r="F183" s="397">
        <v>1633</v>
      </c>
      <c r="G183" s="415">
        <v>45068</v>
      </c>
      <c r="H183" s="415">
        <v>45072</v>
      </c>
      <c r="I183" s="397">
        <v>1302</v>
      </c>
      <c r="J183" s="372">
        <v>10500</v>
      </c>
    </row>
    <row r="184" spans="1:10" x14ac:dyDescent="0.25">
      <c r="A184" s="370" t="s">
        <v>31</v>
      </c>
      <c r="B184" s="377" t="s">
        <v>63</v>
      </c>
      <c r="C184" s="370">
        <v>3</v>
      </c>
      <c r="D184" s="370" t="s">
        <v>60</v>
      </c>
      <c r="E184" s="370">
        <v>9</v>
      </c>
      <c r="F184" s="397">
        <v>2883</v>
      </c>
      <c r="G184" s="415">
        <v>45068</v>
      </c>
      <c r="H184" s="415">
        <v>45072</v>
      </c>
      <c r="I184" s="397">
        <v>1564</v>
      </c>
      <c r="J184" s="372">
        <v>10500</v>
      </c>
    </row>
    <row r="185" spans="1:10" x14ac:dyDescent="0.25">
      <c r="A185" s="370" t="s">
        <v>28</v>
      </c>
      <c r="B185" s="377" t="s">
        <v>63</v>
      </c>
      <c r="C185" s="370">
        <v>3</v>
      </c>
      <c r="D185" s="413" t="s">
        <v>25</v>
      </c>
      <c r="E185" s="413">
        <v>9</v>
      </c>
      <c r="F185" s="512">
        <v>2297</v>
      </c>
      <c r="G185" s="513">
        <v>45068</v>
      </c>
      <c r="H185" s="513">
        <v>45072</v>
      </c>
      <c r="I185" s="512">
        <v>761</v>
      </c>
      <c r="J185" s="372">
        <v>9000</v>
      </c>
    </row>
    <row r="186" spans="1:10" x14ac:dyDescent="0.25">
      <c r="A186" s="370" t="s">
        <v>41</v>
      </c>
      <c r="B186" s="377" t="s">
        <v>63</v>
      </c>
      <c r="C186" s="510">
        <v>3</v>
      </c>
      <c r="D186" s="370" t="s">
        <v>61</v>
      </c>
      <c r="E186" s="370">
        <v>18</v>
      </c>
      <c r="F186" s="397">
        <v>4092</v>
      </c>
      <c r="G186" s="415">
        <v>45068</v>
      </c>
      <c r="H186" s="415">
        <v>45072</v>
      </c>
      <c r="I186" s="397">
        <v>4050</v>
      </c>
      <c r="J186" s="412">
        <v>9000</v>
      </c>
    </row>
    <row r="187" spans="1:10" x14ac:dyDescent="0.25">
      <c r="A187" s="370" t="s">
        <v>24</v>
      </c>
      <c r="B187" s="377" t="s">
        <v>63</v>
      </c>
      <c r="C187" s="370">
        <v>3</v>
      </c>
      <c r="D187" s="370" t="s">
        <v>60</v>
      </c>
      <c r="E187" s="370">
        <v>9</v>
      </c>
      <c r="F187" s="397">
        <v>1281</v>
      </c>
      <c r="G187" s="415">
        <v>45075</v>
      </c>
      <c r="H187" s="415">
        <v>45079</v>
      </c>
      <c r="I187" s="397">
        <v>2216</v>
      </c>
      <c r="J187" s="372">
        <v>9000</v>
      </c>
    </row>
    <row r="188" spans="1:10" x14ac:dyDescent="0.25">
      <c r="A188" s="370" t="s">
        <v>26</v>
      </c>
      <c r="B188" s="377" t="s">
        <v>63</v>
      </c>
      <c r="C188" s="370">
        <v>3</v>
      </c>
      <c r="D188" s="370" t="s">
        <v>25</v>
      </c>
      <c r="E188" s="370">
        <v>9</v>
      </c>
      <c r="F188" s="397">
        <v>512</v>
      </c>
      <c r="G188" s="415">
        <v>45075</v>
      </c>
      <c r="H188" s="415">
        <v>45079</v>
      </c>
      <c r="I188" s="397">
        <v>1048</v>
      </c>
      <c r="J188" s="372">
        <v>10500</v>
      </c>
    </row>
    <row r="189" spans="1:10" x14ac:dyDescent="0.25">
      <c r="A189" s="370" t="s">
        <v>27</v>
      </c>
      <c r="B189" s="377" t="s">
        <v>63</v>
      </c>
      <c r="C189" s="370">
        <v>3</v>
      </c>
      <c r="D189" s="370" t="s">
        <v>60</v>
      </c>
      <c r="E189" s="370">
        <v>9</v>
      </c>
      <c r="F189" s="397">
        <v>1404</v>
      </c>
      <c r="G189" s="415">
        <v>45075</v>
      </c>
      <c r="H189" s="415">
        <v>45079</v>
      </c>
      <c r="I189" s="397">
        <v>1761</v>
      </c>
      <c r="J189" s="372">
        <v>9000</v>
      </c>
    </row>
    <row r="190" spans="1:10" x14ac:dyDescent="0.25">
      <c r="A190" s="370" t="s">
        <v>29</v>
      </c>
      <c r="B190" s="377" t="s">
        <v>63</v>
      </c>
      <c r="C190" s="370">
        <v>3</v>
      </c>
      <c r="D190" s="370" t="s">
        <v>60</v>
      </c>
      <c r="E190" s="370">
        <v>9</v>
      </c>
      <c r="F190" s="397">
        <v>4600</v>
      </c>
      <c r="G190" s="415">
        <v>45075</v>
      </c>
      <c r="H190" s="415">
        <v>45079</v>
      </c>
      <c r="I190" s="397">
        <v>6924</v>
      </c>
      <c r="J190" s="372">
        <v>9000</v>
      </c>
    </row>
    <row r="191" spans="1:10" x14ac:dyDescent="0.25">
      <c r="A191" s="370" t="s">
        <v>30</v>
      </c>
      <c r="B191" s="377" t="s">
        <v>63</v>
      </c>
      <c r="C191" s="370">
        <v>3</v>
      </c>
      <c r="D191" s="370" t="s">
        <v>60</v>
      </c>
      <c r="E191" s="370">
        <v>9</v>
      </c>
      <c r="F191" s="397">
        <v>520</v>
      </c>
      <c r="G191" s="415">
        <v>45075</v>
      </c>
      <c r="H191" s="415">
        <v>45079</v>
      </c>
      <c r="I191" s="397">
        <v>917</v>
      </c>
      <c r="J191" s="372">
        <v>10500</v>
      </c>
    </row>
    <row r="192" spans="1:10" x14ac:dyDescent="0.25">
      <c r="A192" s="413" t="s">
        <v>31</v>
      </c>
      <c r="B192" s="521" t="s">
        <v>63</v>
      </c>
      <c r="C192" s="413">
        <v>3</v>
      </c>
      <c r="D192" s="413" t="s">
        <v>60</v>
      </c>
      <c r="E192" s="413">
        <v>9</v>
      </c>
      <c r="F192" s="512">
        <v>1914</v>
      </c>
      <c r="G192" s="513">
        <v>45075</v>
      </c>
      <c r="H192" s="513">
        <v>45079</v>
      </c>
      <c r="I192" s="512">
        <v>1387</v>
      </c>
      <c r="J192" s="522">
        <v>10500</v>
      </c>
    </row>
    <row r="193" spans="1:10" x14ac:dyDescent="0.25">
      <c r="A193" s="370" t="s">
        <v>28</v>
      </c>
      <c r="B193" s="377" t="s">
        <v>63</v>
      </c>
      <c r="C193" s="370">
        <v>3</v>
      </c>
      <c r="D193" s="370" t="s">
        <v>25</v>
      </c>
      <c r="E193" s="370">
        <v>9</v>
      </c>
      <c r="F193" s="397">
        <v>256</v>
      </c>
      <c r="G193" s="415">
        <v>45075</v>
      </c>
      <c r="H193" s="415">
        <v>45079</v>
      </c>
      <c r="I193" s="397">
        <v>2249</v>
      </c>
      <c r="J193" s="372">
        <v>9000</v>
      </c>
    </row>
    <row r="194" spans="1:10" x14ac:dyDescent="0.25">
      <c r="A194" s="370" t="s">
        <v>41</v>
      </c>
      <c r="B194" s="377" t="s">
        <v>63</v>
      </c>
      <c r="C194" s="370">
        <v>3</v>
      </c>
      <c r="D194" s="370" t="s">
        <v>25</v>
      </c>
      <c r="E194" s="370">
        <v>9</v>
      </c>
      <c r="F194" s="512">
        <v>505</v>
      </c>
      <c r="G194" s="415">
        <v>45075</v>
      </c>
      <c r="H194" s="415">
        <v>45079</v>
      </c>
      <c r="I194" s="512">
        <v>553</v>
      </c>
      <c r="J194" s="372">
        <v>9000</v>
      </c>
    </row>
    <row r="195" spans="1:10" x14ac:dyDescent="0.25">
      <c r="A195" s="370" t="s">
        <v>19</v>
      </c>
      <c r="B195" s="377" t="s">
        <v>74</v>
      </c>
      <c r="C195" s="370">
        <v>2</v>
      </c>
      <c r="D195" s="370" t="s">
        <v>68</v>
      </c>
      <c r="E195" s="370">
        <v>12</v>
      </c>
      <c r="F195" s="397">
        <v>20946</v>
      </c>
      <c r="G195" s="415">
        <v>45075</v>
      </c>
      <c r="H195" s="415">
        <v>45079</v>
      </c>
      <c r="I195" s="397">
        <v>2289</v>
      </c>
      <c r="J195" s="372">
        <v>9000</v>
      </c>
    </row>
    <row r="196" spans="1:10" x14ac:dyDescent="0.25">
      <c r="A196" s="370" t="s">
        <v>18</v>
      </c>
      <c r="B196" s="377" t="s">
        <v>74</v>
      </c>
      <c r="C196" s="370">
        <v>2</v>
      </c>
      <c r="D196" s="370" t="s">
        <v>68</v>
      </c>
      <c r="E196" s="370">
        <v>12</v>
      </c>
      <c r="F196" s="397">
        <v>15840</v>
      </c>
      <c r="G196" s="415">
        <v>45075</v>
      </c>
      <c r="H196" s="415">
        <v>45079</v>
      </c>
      <c r="I196" s="397">
        <v>3214</v>
      </c>
      <c r="J196" s="372">
        <v>9000</v>
      </c>
    </row>
    <row r="197" spans="1:10" x14ac:dyDescent="0.25">
      <c r="A197" s="370" t="s">
        <v>20</v>
      </c>
      <c r="B197" s="377" t="s">
        <v>71</v>
      </c>
      <c r="C197" s="370">
        <v>2</v>
      </c>
      <c r="D197" s="370" t="s">
        <v>17</v>
      </c>
      <c r="E197" s="370">
        <v>10</v>
      </c>
      <c r="F197" s="397">
        <v>5850</v>
      </c>
      <c r="G197" s="415">
        <v>45075</v>
      </c>
      <c r="H197" s="415">
        <v>45079</v>
      </c>
      <c r="I197" s="397">
        <v>1758</v>
      </c>
      <c r="J197" s="372">
        <v>9000</v>
      </c>
    </row>
    <row r="198" spans="1:10" x14ac:dyDescent="0.25">
      <c r="A198" s="370" t="s">
        <v>21</v>
      </c>
      <c r="B198" s="377" t="s">
        <v>74</v>
      </c>
      <c r="C198" s="370">
        <v>2</v>
      </c>
      <c r="D198" s="370" t="s">
        <v>68</v>
      </c>
      <c r="E198" s="370">
        <v>12</v>
      </c>
      <c r="F198" s="397">
        <v>37093</v>
      </c>
      <c r="G198" s="415">
        <v>45075</v>
      </c>
      <c r="H198" s="415">
        <v>45079</v>
      </c>
      <c r="I198" s="397">
        <v>5695</v>
      </c>
      <c r="J198" s="372">
        <v>4500</v>
      </c>
    </row>
    <row r="199" spans="1:10" x14ac:dyDescent="0.25">
      <c r="A199" s="370" t="s">
        <v>22</v>
      </c>
      <c r="B199" s="377" t="s">
        <v>71</v>
      </c>
      <c r="C199" s="370">
        <v>2</v>
      </c>
      <c r="D199" s="370" t="s">
        <v>17</v>
      </c>
      <c r="E199" s="370">
        <v>10</v>
      </c>
      <c r="F199" s="397">
        <v>10739</v>
      </c>
      <c r="G199" s="415">
        <v>45075</v>
      </c>
      <c r="H199" s="415">
        <v>45079</v>
      </c>
      <c r="I199" s="397">
        <v>6128</v>
      </c>
      <c r="J199" s="372">
        <v>10500</v>
      </c>
    </row>
    <row r="200" spans="1:10" x14ac:dyDescent="0.25">
      <c r="A200" s="370" t="s">
        <v>69</v>
      </c>
      <c r="B200" s="377" t="s">
        <v>74</v>
      </c>
      <c r="C200" s="370">
        <v>2</v>
      </c>
      <c r="D200" s="370" t="s">
        <v>68</v>
      </c>
      <c r="E200" s="370">
        <v>12</v>
      </c>
      <c r="F200" s="397">
        <v>9862</v>
      </c>
      <c r="G200" s="415">
        <v>45075</v>
      </c>
      <c r="H200" s="415">
        <v>45079</v>
      </c>
      <c r="I200" s="397">
        <v>2350</v>
      </c>
      <c r="J200" s="372">
        <v>10500</v>
      </c>
    </row>
    <row r="201" spans="1:10" x14ac:dyDescent="0.25">
      <c r="A201" s="370" t="s">
        <v>23</v>
      </c>
      <c r="B201" s="377" t="s">
        <v>74</v>
      </c>
      <c r="C201" s="370">
        <v>2</v>
      </c>
      <c r="D201" s="370" t="s">
        <v>68</v>
      </c>
      <c r="E201" s="370">
        <v>12</v>
      </c>
      <c r="F201" s="397">
        <v>20247</v>
      </c>
      <c r="G201" s="415">
        <v>45075</v>
      </c>
      <c r="H201" s="415">
        <v>45079</v>
      </c>
      <c r="I201" s="397">
        <v>6673</v>
      </c>
      <c r="J201" s="372">
        <v>10500</v>
      </c>
    </row>
    <row r="202" spans="1:10" x14ac:dyDescent="0.25">
      <c r="A202" s="370" t="s">
        <v>15</v>
      </c>
      <c r="B202" s="377" t="s">
        <v>71</v>
      </c>
      <c r="C202" s="370">
        <v>2</v>
      </c>
      <c r="D202" s="370" t="s">
        <v>17</v>
      </c>
      <c r="E202" s="370">
        <v>10</v>
      </c>
      <c r="F202" s="397">
        <v>42015</v>
      </c>
      <c r="G202" s="415">
        <v>45075</v>
      </c>
      <c r="H202" s="415">
        <v>45079</v>
      </c>
      <c r="I202" s="397">
        <v>1232</v>
      </c>
      <c r="J202" s="372">
        <v>9000</v>
      </c>
    </row>
    <row r="203" spans="1:10" x14ac:dyDescent="0.25">
      <c r="A203" s="370" t="s">
        <v>10</v>
      </c>
      <c r="B203" s="377" t="s">
        <v>71</v>
      </c>
      <c r="C203" s="370">
        <v>2</v>
      </c>
      <c r="D203" s="370" t="s">
        <v>17</v>
      </c>
      <c r="E203" s="370">
        <v>10</v>
      </c>
      <c r="F203" s="397">
        <v>10370</v>
      </c>
      <c r="G203" s="415">
        <v>45075</v>
      </c>
      <c r="H203" s="415">
        <v>45079</v>
      </c>
      <c r="I203" s="397">
        <v>2005</v>
      </c>
      <c r="J203" s="372">
        <v>10500</v>
      </c>
    </row>
    <row r="204" spans="1:10" x14ac:dyDescent="0.25">
      <c r="A204" s="370" t="s">
        <v>19</v>
      </c>
      <c r="B204" s="377" t="s">
        <v>74</v>
      </c>
      <c r="C204" s="370">
        <v>2</v>
      </c>
      <c r="D204" s="370" t="s">
        <v>68</v>
      </c>
      <c r="E204" s="370">
        <v>12</v>
      </c>
      <c r="F204" s="397">
        <v>6683</v>
      </c>
      <c r="G204" s="415">
        <v>45082</v>
      </c>
      <c r="H204" s="415">
        <v>45086</v>
      </c>
      <c r="I204" s="397">
        <v>3414</v>
      </c>
      <c r="J204" s="372">
        <v>9000</v>
      </c>
    </row>
    <row r="205" spans="1:10" x14ac:dyDescent="0.25">
      <c r="A205" s="370" t="s">
        <v>18</v>
      </c>
      <c r="B205" s="377" t="s">
        <v>74</v>
      </c>
      <c r="C205" s="370">
        <v>2</v>
      </c>
      <c r="D205" s="370" t="s">
        <v>68</v>
      </c>
      <c r="E205" s="370">
        <v>12</v>
      </c>
      <c r="F205" s="397">
        <v>6295</v>
      </c>
      <c r="G205" s="415">
        <v>45082</v>
      </c>
      <c r="H205" s="415">
        <v>45086</v>
      </c>
      <c r="I205" s="397">
        <v>2092</v>
      </c>
      <c r="J205" s="372">
        <v>9000</v>
      </c>
    </row>
    <row r="206" spans="1:10" x14ac:dyDescent="0.25">
      <c r="A206" s="370" t="s">
        <v>20</v>
      </c>
      <c r="B206" s="377" t="s">
        <v>71</v>
      </c>
      <c r="C206" s="370">
        <v>2</v>
      </c>
      <c r="D206" s="370" t="s">
        <v>17</v>
      </c>
      <c r="E206" s="370">
        <v>10</v>
      </c>
      <c r="F206" s="397">
        <v>712</v>
      </c>
      <c r="G206" s="415">
        <v>45082</v>
      </c>
      <c r="H206" s="415">
        <v>45086</v>
      </c>
      <c r="I206" s="397">
        <v>320</v>
      </c>
      <c r="J206" s="372">
        <v>9000</v>
      </c>
    </row>
    <row r="207" spans="1:10" x14ac:dyDescent="0.25">
      <c r="A207" s="370" t="s">
        <v>21</v>
      </c>
      <c r="B207" s="377" t="s">
        <v>74</v>
      </c>
      <c r="C207" s="370">
        <v>2</v>
      </c>
      <c r="D207" s="370" t="s">
        <v>68</v>
      </c>
      <c r="E207" s="370">
        <v>12</v>
      </c>
      <c r="F207" s="397">
        <v>1981</v>
      </c>
      <c r="G207" s="415">
        <v>45082</v>
      </c>
      <c r="H207" s="415">
        <v>45086</v>
      </c>
      <c r="I207" s="397">
        <v>962</v>
      </c>
      <c r="J207" s="372">
        <v>4500</v>
      </c>
    </row>
    <row r="208" spans="1:10" x14ac:dyDescent="0.25">
      <c r="A208" s="370" t="s">
        <v>22</v>
      </c>
      <c r="B208" s="377" t="s">
        <v>71</v>
      </c>
      <c r="C208" s="370">
        <v>2</v>
      </c>
      <c r="D208" s="370" t="s">
        <v>75</v>
      </c>
      <c r="E208" s="370">
        <v>10</v>
      </c>
      <c r="F208" s="397">
        <v>1942</v>
      </c>
      <c r="G208" s="415">
        <v>45082</v>
      </c>
      <c r="H208" s="415">
        <v>45086</v>
      </c>
      <c r="I208" s="397">
        <v>1454</v>
      </c>
      <c r="J208" s="372">
        <v>10500</v>
      </c>
    </row>
    <row r="209" spans="1:10" x14ac:dyDescent="0.25">
      <c r="A209" s="370" t="s">
        <v>69</v>
      </c>
      <c r="B209" s="377" t="s">
        <v>74</v>
      </c>
      <c r="C209" s="370">
        <v>2</v>
      </c>
      <c r="D209" s="370" t="s">
        <v>68</v>
      </c>
      <c r="E209" s="370">
        <v>12</v>
      </c>
      <c r="F209" s="397">
        <v>1983</v>
      </c>
      <c r="G209" s="415">
        <v>45082</v>
      </c>
      <c r="H209" s="415">
        <v>45086</v>
      </c>
      <c r="I209" s="397">
        <v>1006</v>
      </c>
      <c r="J209" s="372">
        <v>10500</v>
      </c>
    </row>
    <row r="210" spans="1:10" x14ac:dyDescent="0.25">
      <c r="A210" s="370" t="s">
        <v>23</v>
      </c>
      <c r="B210" s="377" t="s">
        <v>74</v>
      </c>
      <c r="C210" s="370">
        <v>2</v>
      </c>
      <c r="D210" s="370" t="s">
        <v>68</v>
      </c>
      <c r="E210" s="370">
        <v>12</v>
      </c>
      <c r="F210" s="397">
        <v>12147</v>
      </c>
      <c r="G210" s="415">
        <v>45082</v>
      </c>
      <c r="H210" s="415">
        <v>45086</v>
      </c>
      <c r="I210" s="397">
        <v>5148</v>
      </c>
      <c r="J210" s="372">
        <v>10500</v>
      </c>
    </row>
    <row r="211" spans="1:10" x14ac:dyDescent="0.25">
      <c r="A211" s="370" t="s">
        <v>15</v>
      </c>
      <c r="B211" s="377" t="s">
        <v>71</v>
      </c>
      <c r="C211" s="370">
        <v>2</v>
      </c>
      <c r="D211" s="370" t="s">
        <v>17</v>
      </c>
      <c r="E211" s="370">
        <v>10</v>
      </c>
      <c r="F211" s="397">
        <v>106</v>
      </c>
      <c r="G211" s="415">
        <v>45082</v>
      </c>
      <c r="H211" s="415">
        <v>45086</v>
      </c>
      <c r="I211" s="397">
        <v>121</v>
      </c>
      <c r="J211" s="372">
        <v>9000</v>
      </c>
    </row>
    <row r="212" spans="1:10" x14ac:dyDescent="0.25">
      <c r="A212" s="370" t="s">
        <v>10</v>
      </c>
      <c r="B212" s="377" t="s">
        <v>71</v>
      </c>
      <c r="C212" s="370">
        <v>2</v>
      </c>
      <c r="D212" s="370" t="s">
        <v>17</v>
      </c>
      <c r="E212" s="370">
        <v>10</v>
      </c>
      <c r="F212" s="397">
        <v>387</v>
      </c>
      <c r="G212" s="415">
        <v>45082</v>
      </c>
      <c r="H212" s="415">
        <v>45086</v>
      </c>
      <c r="I212" s="397">
        <v>165</v>
      </c>
      <c r="J212" s="372">
        <v>10500</v>
      </c>
    </row>
    <row r="213" spans="1:10" x14ac:dyDescent="0.25">
      <c r="A213" s="370" t="s">
        <v>26</v>
      </c>
      <c r="B213" s="377" t="s">
        <v>63</v>
      </c>
      <c r="C213" s="370">
        <v>3</v>
      </c>
      <c r="D213" s="370" t="s">
        <v>25</v>
      </c>
      <c r="E213" s="370">
        <v>9</v>
      </c>
      <c r="F213" s="397">
        <v>1390</v>
      </c>
      <c r="G213" s="415">
        <v>45082</v>
      </c>
      <c r="H213" s="415">
        <v>45086</v>
      </c>
      <c r="I213" s="397">
        <v>1162</v>
      </c>
      <c r="J213" s="372">
        <v>10500</v>
      </c>
    </row>
    <row r="214" spans="1:10" x14ac:dyDescent="0.25">
      <c r="A214" s="370" t="s">
        <v>27</v>
      </c>
      <c r="B214" s="377" t="s">
        <v>63</v>
      </c>
      <c r="C214" s="370">
        <v>3</v>
      </c>
      <c r="D214" s="370" t="s">
        <v>60</v>
      </c>
      <c r="E214" s="370">
        <v>9</v>
      </c>
      <c r="F214" s="397">
        <v>56</v>
      </c>
      <c r="G214" s="415">
        <v>45082</v>
      </c>
      <c r="H214" s="415">
        <v>45086</v>
      </c>
      <c r="I214" s="397">
        <v>1018</v>
      </c>
      <c r="J214" s="372">
        <v>9000</v>
      </c>
    </row>
    <row r="215" spans="1:10" x14ac:dyDescent="0.25">
      <c r="A215" s="370" t="s">
        <v>29</v>
      </c>
      <c r="B215" s="377" t="s">
        <v>63</v>
      </c>
      <c r="C215" s="370">
        <v>3</v>
      </c>
      <c r="D215" s="370" t="s">
        <v>60</v>
      </c>
      <c r="E215" s="370">
        <v>9</v>
      </c>
      <c r="F215" s="397">
        <v>384</v>
      </c>
      <c r="G215" s="415">
        <v>45082</v>
      </c>
      <c r="H215" s="415">
        <v>45086</v>
      </c>
      <c r="I215" s="397">
        <v>11960</v>
      </c>
      <c r="J215" s="372">
        <v>9000</v>
      </c>
    </row>
    <row r="216" spans="1:10" x14ac:dyDescent="0.25">
      <c r="A216" s="370" t="s">
        <v>30</v>
      </c>
      <c r="B216" s="377" t="s">
        <v>63</v>
      </c>
      <c r="C216" s="370">
        <v>3</v>
      </c>
      <c r="D216" s="370" t="s">
        <v>60</v>
      </c>
      <c r="E216" s="370">
        <v>9</v>
      </c>
      <c r="F216" s="397">
        <v>87</v>
      </c>
      <c r="G216" s="415">
        <v>45082</v>
      </c>
      <c r="H216" s="415">
        <v>45086</v>
      </c>
      <c r="I216" s="397">
        <v>1459</v>
      </c>
      <c r="J216" s="372">
        <v>10500</v>
      </c>
    </row>
    <row r="217" spans="1:10" x14ac:dyDescent="0.25">
      <c r="A217" s="413" t="s">
        <v>31</v>
      </c>
      <c r="B217" s="521" t="s">
        <v>63</v>
      </c>
      <c r="C217" s="413">
        <v>3</v>
      </c>
      <c r="D217" s="413" t="s">
        <v>60</v>
      </c>
      <c r="E217" s="413">
        <v>9</v>
      </c>
      <c r="F217" s="512">
        <v>147</v>
      </c>
      <c r="G217" s="415">
        <v>45082</v>
      </c>
      <c r="H217" s="415">
        <v>45086</v>
      </c>
      <c r="I217" s="512">
        <v>1642</v>
      </c>
      <c r="J217" s="522">
        <v>10500</v>
      </c>
    </row>
    <row r="218" spans="1:10" x14ac:dyDescent="0.25">
      <c r="A218" s="370" t="s">
        <v>28</v>
      </c>
      <c r="B218" s="377" t="s">
        <v>63</v>
      </c>
      <c r="C218" s="370">
        <v>3</v>
      </c>
      <c r="D218" s="370" t="s">
        <v>25</v>
      </c>
      <c r="E218" s="370">
        <v>9</v>
      </c>
      <c r="F218" s="512"/>
      <c r="G218" s="513">
        <v>45082</v>
      </c>
      <c r="H218" s="513">
        <v>45086</v>
      </c>
      <c r="I218" s="512"/>
      <c r="J218" s="372">
        <v>9000</v>
      </c>
    </row>
    <row r="219" spans="1:10" x14ac:dyDescent="0.25">
      <c r="A219" s="370" t="s">
        <v>41</v>
      </c>
      <c r="B219" s="377" t="s">
        <v>63</v>
      </c>
      <c r="C219" s="370">
        <v>3</v>
      </c>
      <c r="D219" s="370" t="s">
        <v>25</v>
      </c>
      <c r="E219" s="510">
        <v>9</v>
      </c>
      <c r="F219" s="397"/>
      <c r="G219" s="415">
        <v>45082</v>
      </c>
      <c r="H219" s="415">
        <v>45086</v>
      </c>
      <c r="I219" s="397"/>
      <c r="J219" s="412">
        <v>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EFB24-22C3-4A4C-A027-E1D37DBE7C6D}">
  <dimension ref="A1:F289"/>
  <sheetViews>
    <sheetView topLeftCell="A269" zoomScaleNormal="100" workbookViewId="0">
      <selection activeCell="A290" sqref="A290"/>
    </sheetView>
  </sheetViews>
  <sheetFormatPr baseColWidth="10" defaultColWidth="9.140625" defaultRowHeight="15" x14ac:dyDescent="0.25"/>
  <cols>
    <col min="1" max="1" width="22.7109375" style="367" customWidth="1"/>
    <col min="2" max="2" width="53.5703125" style="367" customWidth="1"/>
    <col min="3" max="3" width="12.42578125" style="367" customWidth="1"/>
    <col min="4" max="4" width="13.5703125" style="367" customWidth="1"/>
    <col min="5" max="5" width="121.28515625" style="367" customWidth="1"/>
    <col min="6" max="6" width="14.5703125" style="367" customWidth="1"/>
    <col min="7" max="16384" width="9.140625" style="367"/>
  </cols>
  <sheetData>
    <row r="1" spans="1:6" x14ac:dyDescent="0.25">
      <c r="A1" s="379" t="s">
        <v>0</v>
      </c>
      <c r="B1" s="379" t="s">
        <v>76</v>
      </c>
      <c r="C1" s="379" t="s">
        <v>77</v>
      </c>
      <c r="D1" s="379" t="s">
        <v>7</v>
      </c>
      <c r="E1" s="379" t="s">
        <v>78</v>
      </c>
      <c r="F1" s="379" t="s">
        <v>79</v>
      </c>
    </row>
    <row r="2" spans="1:6" x14ac:dyDescent="0.25">
      <c r="A2" s="370" t="s">
        <v>10</v>
      </c>
      <c r="B2" s="370" t="s">
        <v>80</v>
      </c>
      <c r="C2" s="415">
        <v>44956</v>
      </c>
      <c r="D2" s="371">
        <v>44960</v>
      </c>
      <c r="E2" s="370" t="s">
        <v>81</v>
      </c>
      <c r="F2" s="372">
        <v>10500</v>
      </c>
    </row>
    <row r="3" spans="1:6" x14ac:dyDescent="0.25">
      <c r="A3" s="370" t="s">
        <v>10</v>
      </c>
      <c r="B3" s="370" t="s">
        <v>82</v>
      </c>
      <c r="C3" s="415">
        <v>44956</v>
      </c>
      <c r="D3" s="371">
        <v>44960</v>
      </c>
      <c r="E3" s="370" t="s">
        <v>83</v>
      </c>
      <c r="F3" s="372">
        <v>10500</v>
      </c>
    </row>
    <row r="4" spans="1:6" x14ac:dyDescent="0.25">
      <c r="A4" s="370" t="s">
        <v>10</v>
      </c>
      <c r="B4" s="370" t="s">
        <v>84</v>
      </c>
      <c r="C4" s="415">
        <v>44956</v>
      </c>
      <c r="D4" s="371">
        <v>44960</v>
      </c>
      <c r="E4" s="370" t="s">
        <v>85</v>
      </c>
      <c r="F4" s="372">
        <v>10500</v>
      </c>
    </row>
    <row r="5" spans="1:6" x14ac:dyDescent="0.25">
      <c r="A5" s="370" t="s">
        <v>13</v>
      </c>
      <c r="B5" s="370" t="s">
        <v>86</v>
      </c>
      <c r="C5" s="415">
        <v>44956</v>
      </c>
      <c r="D5" s="371">
        <v>44960</v>
      </c>
      <c r="E5" s="370" t="s">
        <v>87</v>
      </c>
      <c r="F5" s="372">
        <v>10500</v>
      </c>
    </row>
    <row r="6" spans="1:6" x14ac:dyDescent="0.25">
      <c r="A6" s="370" t="s">
        <v>33</v>
      </c>
      <c r="B6" s="370" t="s">
        <v>88</v>
      </c>
      <c r="C6" s="415">
        <v>44956</v>
      </c>
      <c r="D6" s="371">
        <v>44960</v>
      </c>
      <c r="E6" s="370" t="s">
        <v>89</v>
      </c>
      <c r="F6" s="372">
        <v>10500</v>
      </c>
    </row>
    <row r="7" spans="1:6" x14ac:dyDescent="0.25">
      <c r="A7" s="370" t="s">
        <v>90</v>
      </c>
      <c r="B7" s="370" t="s">
        <v>91</v>
      </c>
      <c r="C7" s="415">
        <v>44956</v>
      </c>
      <c r="D7" s="371">
        <v>44960</v>
      </c>
      <c r="E7" s="370" t="s">
        <v>92</v>
      </c>
      <c r="F7" s="372">
        <v>10500</v>
      </c>
    </row>
    <row r="8" spans="1:6" x14ac:dyDescent="0.25">
      <c r="A8" s="370" t="s">
        <v>93</v>
      </c>
      <c r="B8" s="370" t="s">
        <v>94</v>
      </c>
      <c r="C8" s="415">
        <v>44956</v>
      </c>
      <c r="D8" s="371">
        <v>44960</v>
      </c>
      <c r="E8" s="370" t="s">
        <v>95</v>
      </c>
      <c r="F8" s="372">
        <v>9000</v>
      </c>
    </row>
    <row r="9" spans="1:6" x14ac:dyDescent="0.25">
      <c r="A9" s="370" t="s">
        <v>41</v>
      </c>
      <c r="B9" s="370" t="s">
        <v>96</v>
      </c>
      <c r="C9" s="415">
        <v>44956</v>
      </c>
      <c r="D9" s="371">
        <v>44960</v>
      </c>
      <c r="E9" s="370" t="s">
        <v>97</v>
      </c>
      <c r="F9" s="372">
        <v>9000</v>
      </c>
    </row>
    <row r="10" spans="1:6" x14ac:dyDescent="0.25">
      <c r="A10" s="370" t="s">
        <v>24</v>
      </c>
      <c r="B10" s="370" t="s">
        <v>98</v>
      </c>
      <c r="C10" s="415">
        <v>44956</v>
      </c>
      <c r="D10" s="371">
        <v>44960</v>
      </c>
      <c r="E10" s="370" t="s">
        <v>99</v>
      </c>
      <c r="F10" s="372">
        <v>9000</v>
      </c>
    </row>
    <row r="11" spans="1:6" x14ac:dyDescent="0.25">
      <c r="A11" s="370" t="s">
        <v>26</v>
      </c>
      <c r="B11" s="370" t="s">
        <v>100</v>
      </c>
      <c r="C11" s="415">
        <v>44956</v>
      </c>
      <c r="D11" s="371">
        <v>44960</v>
      </c>
      <c r="E11" s="370" t="s">
        <v>101</v>
      </c>
      <c r="F11" s="372">
        <v>10500</v>
      </c>
    </row>
    <row r="12" spans="1:6" x14ac:dyDescent="0.25">
      <c r="A12" s="370" t="s">
        <v>41</v>
      </c>
      <c r="B12" s="370" t="s">
        <v>96</v>
      </c>
      <c r="C12" s="415">
        <v>44963</v>
      </c>
      <c r="D12" s="371">
        <v>44967</v>
      </c>
      <c r="E12" s="370" t="s">
        <v>97</v>
      </c>
      <c r="F12" s="372">
        <v>9000</v>
      </c>
    </row>
    <row r="13" spans="1:6" x14ac:dyDescent="0.25">
      <c r="A13" s="370" t="s">
        <v>24</v>
      </c>
      <c r="B13" s="370" t="s">
        <v>98</v>
      </c>
      <c r="C13" s="415">
        <v>44963</v>
      </c>
      <c r="D13" s="371">
        <v>44967</v>
      </c>
      <c r="E13" s="370" t="s">
        <v>99</v>
      </c>
      <c r="F13" s="372">
        <v>9000</v>
      </c>
    </row>
    <row r="14" spans="1:6" x14ac:dyDescent="0.25">
      <c r="A14" s="370" t="s">
        <v>26</v>
      </c>
      <c r="B14" s="370" t="s">
        <v>100</v>
      </c>
      <c r="C14" s="415">
        <v>44963</v>
      </c>
      <c r="D14" s="371">
        <v>44967</v>
      </c>
      <c r="E14" s="370" t="s">
        <v>102</v>
      </c>
      <c r="F14" s="372">
        <v>10500</v>
      </c>
    </row>
    <row r="15" spans="1:6" x14ac:dyDescent="0.25">
      <c r="A15" s="370" t="s">
        <v>28</v>
      </c>
      <c r="B15" s="370" t="s">
        <v>103</v>
      </c>
      <c r="C15" s="415">
        <v>44963</v>
      </c>
      <c r="D15" s="371">
        <v>44967</v>
      </c>
      <c r="E15" s="413" t="s">
        <v>104</v>
      </c>
      <c r="F15" s="372">
        <v>9000</v>
      </c>
    </row>
    <row r="16" spans="1:6" x14ac:dyDescent="0.25">
      <c r="A16" s="370" t="s">
        <v>10</v>
      </c>
      <c r="B16" s="370" t="s">
        <v>105</v>
      </c>
      <c r="C16" s="415">
        <v>44963</v>
      </c>
      <c r="D16" s="411">
        <v>44967</v>
      </c>
      <c r="E16" s="370" t="s">
        <v>106</v>
      </c>
      <c r="F16" s="412">
        <v>10500</v>
      </c>
    </row>
    <row r="17" spans="1:6" x14ac:dyDescent="0.25">
      <c r="A17" s="370" t="s">
        <v>10</v>
      </c>
      <c r="B17" s="370" t="s">
        <v>107</v>
      </c>
      <c r="C17" s="415">
        <v>44963</v>
      </c>
      <c r="D17" s="411">
        <v>44967</v>
      </c>
      <c r="E17" s="370" t="s">
        <v>108</v>
      </c>
      <c r="F17" s="412">
        <v>10500</v>
      </c>
    </row>
    <row r="18" spans="1:6" x14ac:dyDescent="0.25">
      <c r="A18" s="370" t="s">
        <v>10</v>
      </c>
      <c r="B18" s="370" t="s">
        <v>109</v>
      </c>
      <c r="C18" s="415">
        <v>44963</v>
      </c>
      <c r="D18" s="411">
        <v>44967</v>
      </c>
      <c r="E18" s="410" t="s">
        <v>110</v>
      </c>
      <c r="F18" s="412">
        <v>10500</v>
      </c>
    </row>
    <row r="19" spans="1:6" x14ac:dyDescent="0.25">
      <c r="A19" s="370" t="s">
        <v>10</v>
      </c>
      <c r="B19" s="370" t="s">
        <v>88</v>
      </c>
      <c r="C19" s="415">
        <v>44963</v>
      </c>
      <c r="D19" s="411">
        <v>44967</v>
      </c>
      <c r="E19" s="410" t="s">
        <v>111</v>
      </c>
      <c r="F19" s="412">
        <v>10500</v>
      </c>
    </row>
    <row r="20" spans="1:6" x14ac:dyDescent="0.25">
      <c r="A20" s="370" t="s">
        <v>13</v>
      </c>
      <c r="B20" s="370" t="s">
        <v>103</v>
      </c>
      <c r="C20" s="415">
        <v>44963</v>
      </c>
      <c r="D20" s="371">
        <v>44967</v>
      </c>
      <c r="E20" s="410" t="s">
        <v>104</v>
      </c>
      <c r="F20" s="372">
        <v>10500</v>
      </c>
    </row>
    <row r="21" spans="1:6" x14ac:dyDescent="0.25">
      <c r="A21" s="370" t="s">
        <v>13</v>
      </c>
      <c r="B21" s="370" t="s">
        <v>86</v>
      </c>
      <c r="C21" s="415">
        <v>44963</v>
      </c>
      <c r="D21" s="371">
        <v>44967</v>
      </c>
      <c r="E21" s="370" t="s">
        <v>87</v>
      </c>
      <c r="F21" s="372">
        <v>10500</v>
      </c>
    </row>
    <row r="22" spans="1:6" x14ac:dyDescent="0.25">
      <c r="A22" s="370" t="s">
        <v>90</v>
      </c>
      <c r="B22" s="370" t="s">
        <v>112</v>
      </c>
      <c r="C22" s="415">
        <v>44963</v>
      </c>
      <c r="D22" s="371">
        <v>44967</v>
      </c>
      <c r="E22" s="370" t="s">
        <v>113</v>
      </c>
      <c r="F22" s="372">
        <v>10500</v>
      </c>
    </row>
    <row r="23" spans="1:6" x14ac:dyDescent="0.25">
      <c r="A23" s="370" t="s">
        <v>90</v>
      </c>
      <c r="B23" s="370" t="s">
        <v>114</v>
      </c>
      <c r="C23" s="415" t="s">
        <v>115</v>
      </c>
      <c r="D23" s="415" t="s">
        <v>116</v>
      </c>
      <c r="E23" s="370" t="s">
        <v>117</v>
      </c>
      <c r="F23" s="372">
        <v>10500</v>
      </c>
    </row>
    <row r="24" spans="1:6" x14ac:dyDescent="0.25">
      <c r="A24" s="370" t="s">
        <v>90</v>
      </c>
      <c r="B24" s="370" t="s">
        <v>118</v>
      </c>
      <c r="C24" s="415" t="s">
        <v>115</v>
      </c>
      <c r="D24" s="415" t="s">
        <v>116</v>
      </c>
      <c r="E24" s="370" t="s">
        <v>119</v>
      </c>
      <c r="F24" s="372">
        <v>10500</v>
      </c>
    </row>
    <row r="25" spans="1:6" x14ac:dyDescent="0.25">
      <c r="A25" s="370" t="s">
        <v>90</v>
      </c>
      <c r="B25" s="370" t="s">
        <v>120</v>
      </c>
      <c r="C25" s="415" t="s">
        <v>115</v>
      </c>
      <c r="D25" s="415" t="s">
        <v>116</v>
      </c>
      <c r="E25" s="370" t="s">
        <v>121</v>
      </c>
      <c r="F25" s="372">
        <v>10500</v>
      </c>
    </row>
    <row r="26" spans="1:6" x14ac:dyDescent="0.25">
      <c r="A26" s="370" t="s">
        <v>90</v>
      </c>
      <c r="B26" s="370" t="s">
        <v>122</v>
      </c>
      <c r="C26" s="415" t="s">
        <v>115</v>
      </c>
      <c r="D26" s="415" t="s">
        <v>116</v>
      </c>
      <c r="E26" s="370" t="s">
        <v>123</v>
      </c>
      <c r="F26" s="372">
        <v>10500</v>
      </c>
    </row>
    <row r="27" spans="1:6" x14ac:dyDescent="0.25">
      <c r="A27" s="370" t="s">
        <v>21</v>
      </c>
      <c r="B27" s="370" t="s">
        <v>124</v>
      </c>
      <c r="C27" s="415" t="s">
        <v>115</v>
      </c>
      <c r="D27" s="415" t="s">
        <v>116</v>
      </c>
      <c r="E27" s="370" t="s">
        <v>125</v>
      </c>
      <c r="F27" s="372">
        <v>4500</v>
      </c>
    </row>
    <row r="28" spans="1:6" x14ac:dyDescent="0.25">
      <c r="A28" s="370" t="s">
        <v>15</v>
      </c>
      <c r="B28" s="370" t="s">
        <v>124</v>
      </c>
      <c r="C28" s="415" t="s">
        <v>115</v>
      </c>
      <c r="D28" s="415" t="s">
        <v>116</v>
      </c>
      <c r="E28" s="370" t="s">
        <v>125</v>
      </c>
      <c r="F28" s="372">
        <v>9000</v>
      </c>
    </row>
    <row r="29" spans="1:6" x14ac:dyDescent="0.25">
      <c r="A29" s="370" t="s">
        <v>18</v>
      </c>
      <c r="B29" s="370" t="s">
        <v>124</v>
      </c>
      <c r="C29" s="415" t="s">
        <v>115</v>
      </c>
      <c r="D29" s="415" t="s">
        <v>116</v>
      </c>
      <c r="E29" s="370" t="s">
        <v>125</v>
      </c>
      <c r="F29" s="372">
        <v>9000</v>
      </c>
    </row>
    <row r="30" spans="1:6" x14ac:dyDescent="0.25">
      <c r="A30" s="370" t="s">
        <v>23</v>
      </c>
      <c r="B30" s="370" t="s">
        <v>124</v>
      </c>
      <c r="C30" s="415" t="s">
        <v>115</v>
      </c>
      <c r="D30" s="415" t="s">
        <v>116</v>
      </c>
      <c r="E30" s="370" t="s">
        <v>125</v>
      </c>
      <c r="F30" s="372">
        <v>10500</v>
      </c>
    </row>
    <row r="31" spans="1:6" x14ac:dyDescent="0.25">
      <c r="A31" s="370" t="s">
        <v>20</v>
      </c>
      <c r="B31" s="370" t="s">
        <v>124</v>
      </c>
      <c r="C31" s="415" t="s">
        <v>115</v>
      </c>
      <c r="D31" s="415" t="s">
        <v>116</v>
      </c>
      <c r="E31" s="370" t="s">
        <v>125</v>
      </c>
      <c r="F31" s="372">
        <v>9000</v>
      </c>
    </row>
    <row r="32" spans="1:6" x14ac:dyDescent="0.25">
      <c r="A32" s="370" t="s">
        <v>33</v>
      </c>
      <c r="B32" s="370" t="s">
        <v>126</v>
      </c>
      <c r="C32" s="415" t="s">
        <v>115</v>
      </c>
      <c r="D32" s="415" t="s">
        <v>116</v>
      </c>
      <c r="E32" s="370" t="s">
        <v>127</v>
      </c>
      <c r="F32" s="372">
        <v>10500</v>
      </c>
    </row>
    <row r="33" spans="1:6" x14ac:dyDescent="0.25">
      <c r="A33" s="370" t="s">
        <v>19</v>
      </c>
      <c r="B33" s="370" t="s">
        <v>126</v>
      </c>
      <c r="C33" s="415" t="s">
        <v>115</v>
      </c>
      <c r="D33" s="415" t="s">
        <v>116</v>
      </c>
      <c r="E33" s="370" t="s">
        <v>128</v>
      </c>
      <c r="F33" s="372">
        <v>9000</v>
      </c>
    </row>
    <row r="34" spans="1:6" x14ac:dyDescent="0.25">
      <c r="A34" s="370" t="s">
        <v>22</v>
      </c>
      <c r="B34" s="370" t="s">
        <v>126</v>
      </c>
      <c r="C34" s="415" t="s">
        <v>115</v>
      </c>
      <c r="D34" s="415" t="s">
        <v>116</v>
      </c>
      <c r="E34" s="370" t="s">
        <v>128</v>
      </c>
      <c r="F34" s="372">
        <v>10500</v>
      </c>
    </row>
    <row r="35" spans="1:6" x14ac:dyDescent="0.25">
      <c r="A35" s="370" t="s">
        <v>10</v>
      </c>
      <c r="B35" s="370" t="s">
        <v>88</v>
      </c>
      <c r="C35" s="415" t="s">
        <v>115</v>
      </c>
      <c r="D35" s="415" t="s">
        <v>116</v>
      </c>
      <c r="E35" s="370" t="s">
        <v>129</v>
      </c>
      <c r="F35" s="372">
        <v>10500</v>
      </c>
    </row>
    <row r="36" spans="1:6" x14ac:dyDescent="0.25">
      <c r="A36" s="370" t="s">
        <v>10</v>
      </c>
      <c r="B36" s="370" t="s">
        <v>130</v>
      </c>
      <c r="C36" s="415" t="s">
        <v>115</v>
      </c>
      <c r="D36" s="415" t="s">
        <v>116</v>
      </c>
      <c r="E36" s="370" t="s">
        <v>131</v>
      </c>
      <c r="F36" s="372">
        <v>10500</v>
      </c>
    </row>
    <row r="37" spans="1:6" x14ac:dyDescent="0.25">
      <c r="A37" s="370" t="s">
        <v>10</v>
      </c>
      <c r="B37" s="370" t="s">
        <v>122</v>
      </c>
      <c r="C37" s="415" t="s">
        <v>115</v>
      </c>
      <c r="D37" s="415" t="s">
        <v>116</v>
      </c>
      <c r="E37" s="370" t="s">
        <v>132</v>
      </c>
      <c r="F37" s="372">
        <v>10500</v>
      </c>
    </row>
    <row r="38" spans="1:6" x14ac:dyDescent="0.25">
      <c r="A38" s="370" t="s">
        <v>10</v>
      </c>
      <c r="B38" s="370" t="s">
        <v>84</v>
      </c>
      <c r="C38" s="415" t="s">
        <v>115</v>
      </c>
      <c r="D38" s="415" t="s">
        <v>116</v>
      </c>
      <c r="E38" s="370" t="s">
        <v>85</v>
      </c>
      <c r="F38" s="372">
        <v>10500</v>
      </c>
    </row>
    <row r="39" spans="1:6" x14ac:dyDescent="0.25">
      <c r="A39" s="370" t="s">
        <v>13</v>
      </c>
      <c r="B39" s="370" t="s">
        <v>103</v>
      </c>
      <c r="C39" s="415" t="s">
        <v>115</v>
      </c>
      <c r="D39" s="415" t="s">
        <v>116</v>
      </c>
      <c r="E39" s="410" t="s">
        <v>104</v>
      </c>
      <c r="F39" s="372">
        <v>10500</v>
      </c>
    </row>
    <row r="40" spans="1:6" x14ac:dyDescent="0.25">
      <c r="A40" s="370" t="s">
        <v>26</v>
      </c>
      <c r="B40" s="370" t="s">
        <v>100</v>
      </c>
      <c r="C40" s="415" t="s">
        <v>115</v>
      </c>
      <c r="D40" s="415" t="s">
        <v>116</v>
      </c>
      <c r="E40" s="370" t="s">
        <v>133</v>
      </c>
      <c r="F40" s="372">
        <v>10500</v>
      </c>
    </row>
    <row r="41" spans="1:6" x14ac:dyDescent="0.25">
      <c r="A41" s="370" t="s">
        <v>41</v>
      </c>
      <c r="B41" s="370" t="s">
        <v>96</v>
      </c>
      <c r="C41" s="415" t="s">
        <v>115</v>
      </c>
      <c r="D41" s="415" t="s">
        <v>116</v>
      </c>
      <c r="E41" s="413" t="s">
        <v>97</v>
      </c>
      <c r="F41" s="372">
        <v>9000</v>
      </c>
    </row>
    <row r="42" spans="1:6" x14ac:dyDescent="0.25">
      <c r="A42" s="370" t="s">
        <v>28</v>
      </c>
      <c r="B42" s="370" t="s">
        <v>103</v>
      </c>
      <c r="C42" s="415" t="s">
        <v>115</v>
      </c>
      <c r="D42" s="421" t="s">
        <v>116</v>
      </c>
      <c r="E42" s="370" t="s">
        <v>104</v>
      </c>
      <c r="F42" s="412">
        <v>9000</v>
      </c>
    </row>
    <row r="43" spans="1:6" x14ac:dyDescent="0.25">
      <c r="A43" s="370" t="s">
        <v>26</v>
      </c>
      <c r="B43" s="370" t="s">
        <v>100</v>
      </c>
      <c r="C43" s="415" t="s">
        <v>134</v>
      </c>
      <c r="D43" s="415" t="s">
        <v>135</v>
      </c>
      <c r="E43" s="370" t="s">
        <v>136</v>
      </c>
      <c r="F43" s="372">
        <v>10500</v>
      </c>
    </row>
    <row r="44" spans="1:6" x14ac:dyDescent="0.25">
      <c r="A44" s="370" t="s">
        <v>41</v>
      </c>
      <c r="B44" s="370" t="s">
        <v>96</v>
      </c>
      <c r="C44" s="415" t="s">
        <v>134</v>
      </c>
      <c r="D44" s="415" t="s">
        <v>135</v>
      </c>
      <c r="E44" s="413" t="s">
        <v>97</v>
      </c>
      <c r="F44" s="372">
        <v>9000</v>
      </c>
    </row>
    <row r="45" spans="1:6" x14ac:dyDescent="0.25">
      <c r="A45" s="370" t="s">
        <v>24</v>
      </c>
      <c r="B45" s="370" t="s">
        <v>137</v>
      </c>
      <c r="C45" s="415" t="s">
        <v>134</v>
      </c>
      <c r="D45" s="415" t="s">
        <v>135</v>
      </c>
      <c r="E45" s="370" t="s">
        <v>138</v>
      </c>
      <c r="F45" s="372">
        <v>9000</v>
      </c>
    </row>
    <row r="46" spans="1:6" x14ac:dyDescent="0.25">
      <c r="A46" s="370" t="s">
        <v>27</v>
      </c>
      <c r="B46" s="370" t="s">
        <v>139</v>
      </c>
      <c r="C46" s="415" t="s">
        <v>134</v>
      </c>
      <c r="D46" s="415" t="s">
        <v>135</v>
      </c>
      <c r="E46" s="370" t="s">
        <v>140</v>
      </c>
      <c r="F46" s="372">
        <v>9000</v>
      </c>
    </row>
    <row r="47" spans="1:6" x14ac:dyDescent="0.25">
      <c r="A47" s="370" t="s">
        <v>90</v>
      </c>
      <c r="B47" s="370" t="s">
        <v>141</v>
      </c>
      <c r="C47" s="425" t="s">
        <v>134</v>
      </c>
      <c r="D47" s="425" t="s">
        <v>135</v>
      </c>
      <c r="E47" s="424" t="s">
        <v>142</v>
      </c>
      <c r="F47" s="426">
        <v>10500</v>
      </c>
    </row>
    <row r="48" spans="1:6" x14ac:dyDescent="0.25">
      <c r="A48" s="370" t="s">
        <v>90</v>
      </c>
      <c r="B48" s="370" t="s">
        <v>143</v>
      </c>
      <c r="C48" s="425" t="s">
        <v>134</v>
      </c>
      <c r="D48" s="425" t="s">
        <v>135</v>
      </c>
      <c r="E48" s="424" t="s">
        <v>144</v>
      </c>
      <c r="F48" s="426">
        <v>10500</v>
      </c>
    </row>
    <row r="49" spans="1:6" x14ac:dyDescent="0.25">
      <c r="A49" s="370" t="s">
        <v>90</v>
      </c>
      <c r="B49" s="370" t="s">
        <v>145</v>
      </c>
      <c r="C49" s="425" t="s">
        <v>134</v>
      </c>
      <c r="D49" s="425" t="s">
        <v>135</v>
      </c>
      <c r="E49" s="424" t="s">
        <v>146</v>
      </c>
      <c r="F49" s="426">
        <v>10500</v>
      </c>
    </row>
    <row r="50" spans="1:6" x14ac:dyDescent="0.25">
      <c r="A50" s="370" t="s">
        <v>10</v>
      </c>
      <c r="B50" s="370" t="s">
        <v>88</v>
      </c>
      <c r="C50" s="415" t="s">
        <v>134</v>
      </c>
      <c r="D50" s="415" t="s">
        <v>135</v>
      </c>
      <c r="E50" s="370" t="s">
        <v>147</v>
      </c>
      <c r="F50" s="372">
        <v>10500</v>
      </c>
    </row>
    <row r="51" spans="1:6" x14ac:dyDescent="0.25">
      <c r="A51" s="370" t="s">
        <v>10</v>
      </c>
      <c r="B51" s="370" t="s">
        <v>84</v>
      </c>
      <c r="C51" s="415" t="s">
        <v>134</v>
      </c>
      <c r="D51" s="415" t="s">
        <v>135</v>
      </c>
      <c r="E51" s="370" t="s">
        <v>85</v>
      </c>
      <c r="F51" s="372">
        <v>10500</v>
      </c>
    </row>
    <row r="52" spans="1:6" x14ac:dyDescent="0.25">
      <c r="A52" s="370" t="s">
        <v>10</v>
      </c>
      <c r="B52" s="370" t="s">
        <v>122</v>
      </c>
      <c r="C52" s="415" t="s">
        <v>134</v>
      </c>
      <c r="D52" s="415" t="s">
        <v>135</v>
      </c>
      <c r="E52" s="370" t="s">
        <v>148</v>
      </c>
      <c r="F52" s="372">
        <v>10500</v>
      </c>
    </row>
    <row r="53" spans="1:6" x14ac:dyDescent="0.25">
      <c r="A53" s="370" t="s">
        <v>10</v>
      </c>
      <c r="B53" s="370" t="s">
        <v>145</v>
      </c>
      <c r="C53" s="427" t="s">
        <v>134</v>
      </c>
      <c r="D53" s="427" t="s">
        <v>135</v>
      </c>
      <c r="E53" s="370" t="s">
        <v>149</v>
      </c>
      <c r="F53" s="372">
        <v>10500</v>
      </c>
    </row>
    <row r="54" spans="1:6" x14ac:dyDescent="0.25">
      <c r="A54" s="370" t="s">
        <v>33</v>
      </c>
      <c r="B54" s="370" t="s">
        <v>150</v>
      </c>
      <c r="C54" s="427" t="s">
        <v>134</v>
      </c>
      <c r="D54" s="427" t="s">
        <v>135</v>
      </c>
      <c r="E54" s="370" t="s">
        <v>151</v>
      </c>
      <c r="F54" s="372">
        <v>10500</v>
      </c>
    </row>
    <row r="55" spans="1:6" x14ac:dyDescent="0.25">
      <c r="A55" s="370" t="s">
        <v>10</v>
      </c>
      <c r="B55" s="370" t="s">
        <v>152</v>
      </c>
      <c r="C55" s="427" t="s">
        <v>58</v>
      </c>
      <c r="D55" s="371">
        <v>44988</v>
      </c>
      <c r="E55" s="370" t="s">
        <v>153</v>
      </c>
      <c r="F55" s="372">
        <v>10500</v>
      </c>
    </row>
    <row r="56" spans="1:6" x14ac:dyDescent="0.25">
      <c r="A56" s="370" t="s">
        <v>10</v>
      </c>
      <c r="B56" s="370" t="s">
        <v>154</v>
      </c>
      <c r="C56" s="427" t="s">
        <v>58</v>
      </c>
      <c r="D56" s="371">
        <v>44988</v>
      </c>
      <c r="E56" s="370" t="s">
        <v>155</v>
      </c>
      <c r="F56" s="372">
        <v>10500</v>
      </c>
    </row>
    <row r="57" spans="1:6" x14ac:dyDescent="0.25">
      <c r="A57" s="370" t="s">
        <v>10</v>
      </c>
      <c r="B57" s="370" t="s">
        <v>156</v>
      </c>
      <c r="C57" s="427" t="s">
        <v>58</v>
      </c>
      <c r="D57" s="371">
        <v>44988</v>
      </c>
      <c r="E57" s="370" t="s">
        <v>157</v>
      </c>
      <c r="F57" s="372">
        <v>10500</v>
      </c>
    </row>
    <row r="58" spans="1:6" x14ac:dyDescent="0.25">
      <c r="A58" s="370" t="s">
        <v>10</v>
      </c>
      <c r="B58" s="370" t="s">
        <v>154</v>
      </c>
      <c r="C58" s="427" t="s">
        <v>58</v>
      </c>
      <c r="D58" s="371">
        <v>44988</v>
      </c>
      <c r="E58" s="370" t="s">
        <v>158</v>
      </c>
      <c r="F58" s="372">
        <v>10500</v>
      </c>
    </row>
    <row r="59" spans="1:6" x14ac:dyDescent="0.25">
      <c r="A59" s="370" t="s">
        <v>13</v>
      </c>
      <c r="B59" s="370" t="s">
        <v>103</v>
      </c>
      <c r="C59" s="427" t="s">
        <v>58</v>
      </c>
      <c r="D59" s="371">
        <v>44988</v>
      </c>
      <c r="E59" s="370" t="s">
        <v>104</v>
      </c>
      <c r="F59" s="372">
        <v>10500</v>
      </c>
    </row>
    <row r="60" spans="1:6" x14ac:dyDescent="0.25">
      <c r="A60" s="370" t="s">
        <v>13</v>
      </c>
      <c r="B60" s="370" t="s">
        <v>122</v>
      </c>
      <c r="C60" s="427" t="s">
        <v>58</v>
      </c>
      <c r="D60" s="371">
        <v>44988</v>
      </c>
      <c r="E60" s="370" t="s">
        <v>159</v>
      </c>
      <c r="F60" s="372">
        <v>10500</v>
      </c>
    </row>
    <row r="61" spans="1:6" x14ac:dyDescent="0.25">
      <c r="A61" s="370" t="s">
        <v>90</v>
      </c>
      <c r="B61" s="370" t="s">
        <v>143</v>
      </c>
      <c r="C61" s="433" t="s">
        <v>58</v>
      </c>
      <c r="D61" s="371">
        <v>44988</v>
      </c>
      <c r="E61" s="429" t="s">
        <v>160</v>
      </c>
      <c r="F61" s="372">
        <v>10500</v>
      </c>
    </row>
    <row r="62" spans="1:6" x14ac:dyDescent="0.25">
      <c r="A62" s="370" t="s">
        <v>90</v>
      </c>
      <c r="B62" s="370" t="s">
        <v>161</v>
      </c>
      <c r="C62" s="434" t="s">
        <v>58</v>
      </c>
      <c r="D62" s="371">
        <v>44988</v>
      </c>
      <c r="E62" s="430" t="s">
        <v>162</v>
      </c>
      <c r="F62" s="372">
        <v>10500</v>
      </c>
    </row>
    <row r="63" spans="1:6" x14ac:dyDescent="0.25">
      <c r="A63" s="370" t="s">
        <v>90</v>
      </c>
      <c r="B63" s="370" t="s">
        <v>122</v>
      </c>
      <c r="C63" s="434" t="s">
        <v>58</v>
      </c>
      <c r="D63" s="371">
        <v>44988</v>
      </c>
      <c r="E63" s="430" t="s">
        <v>163</v>
      </c>
      <c r="F63" s="372">
        <v>10500</v>
      </c>
    </row>
    <row r="64" spans="1:6" x14ac:dyDescent="0.25">
      <c r="A64" s="370" t="s">
        <v>24</v>
      </c>
      <c r="B64" s="370" t="s">
        <v>164</v>
      </c>
      <c r="C64" s="434" t="s">
        <v>58</v>
      </c>
      <c r="D64" s="371">
        <v>44988</v>
      </c>
      <c r="E64" s="370" t="s">
        <v>165</v>
      </c>
      <c r="F64" s="372">
        <v>9000</v>
      </c>
    </row>
    <row r="65" spans="1:6" x14ac:dyDescent="0.25">
      <c r="A65" s="370" t="s">
        <v>24</v>
      </c>
      <c r="B65" s="370" t="s">
        <v>137</v>
      </c>
      <c r="C65" s="434" t="s">
        <v>58</v>
      </c>
      <c r="D65" s="371">
        <v>44988</v>
      </c>
      <c r="E65" s="370" t="s">
        <v>138</v>
      </c>
      <c r="F65" s="372">
        <v>9000</v>
      </c>
    </row>
    <row r="66" spans="1:6" x14ac:dyDescent="0.25">
      <c r="A66" s="370" t="s">
        <v>26</v>
      </c>
      <c r="B66" s="370" t="s">
        <v>164</v>
      </c>
      <c r="C66" s="434" t="s">
        <v>58</v>
      </c>
      <c r="D66" s="371">
        <v>44988</v>
      </c>
      <c r="E66" s="370" t="s">
        <v>166</v>
      </c>
      <c r="F66" s="372">
        <v>10500</v>
      </c>
    </row>
    <row r="67" spans="1:6" x14ac:dyDescent="0.25">
      <c r="A67" s="370" t="s">
        <v>26</v>
      </c>
      <c r="B67" s="370" t="s">
        <v>100</v>
      </c>
      <c r="C67" s="434" t="s">
        <v>58</v>
      </c>
      <c r="D67" s="371">
        <v>44988</v>
      </c>
      <c r="E67" s="370" t="s">
        <v>102</v>
      </c>
      <c r="F67" s="372">
        <v>10500</v>
      </c>
    </row>
    <row r="68" spans="1:6" x14ac:dyDescent="0.25">
      <c r="A68" s="370" t="s">
        <v>27</v>
      </c>
      <c r="B68" s="370" t="s">
        <v>164</v>
      </c>
      <c r="C68" s="434" t="s">
        <v>58</v>
      </c>
      <c r="D68" s="371">
        <v>44988</v>
      </c>
      <c r="E68" s="370" t="s">
        <v>166</v>
      </c>
      <c r="F68" s="372">
        <v>9000</v>
      </c>
    </row>
    <row r="69" spans="1:6" x14ac:dyDescent="0.25">
      <c r="A69" s="370" t="s">
        <v>28</v>
      </c>
      <c r="B69" s="370" t="s">
        <v>164</v>
      </c>
      <c r="C69" s="434" t="s">
        <v>58</v>
      </c>
      <c r="D69" s="371">
        <v>44988</v>
      </c>
      <c r="E69" s="370" t="s">
        <v>166</v>
      </c>
      <c r="F69" s="372">
        <v>9000</v>
      </c>
    </row>
    <row r="70" spans="1:6" x14ac:dyDescent="0.25">
      <c r="A70" s="370" t="s">
        <v>28</v>
      </c>
      <c r="B70" s="370" t="s">
        <v>103</v>
      </c>
      <c r="C70" s="434" t="s">
        <v>58</v>
      </c>
      <c r="D70" s="371">
        <v>44988</v>
      </c>
      <c r="E70" s="370" t="s">
        <v>104</v>
      </c>
      <c r="F70" s="412">
        <v>9000</v>
      </c>
    </row>
    <row r="71" spans="1:6" x14ac:dyDescent="0.25">
      <c r="A71" s="370" t="s">
        <v>29</v>
      </c>
      <c r="B71" s="370" t="s">
        <v>164</v>
      </c>
      <c r="C71" s="434" t="s">
        <v>58</v>
      </c>
      <c r="D71" s="371">
        <v>44988</v>
      </c>
      <c r="E71" s="370" t="s">
        <v>166</v>
      </c>
      <c r="F71" s="372">
        <v>9000</v>
      </c>
    </row>
    <row r="72" spans="1:6" x14ac:dyDescent="0.25">
      <c r="A72" s="370" t="s">
        <v>30</v>
      </c>
      <c r="B72" s="370" t="s">
        <v>164</v>
      </c>
      <c r="C72" s="434" t="s">
        <v>58</v>
      </c>
      <c r="D72" s="371">
        <v>44988</v>
      </c>
      <c r="E72" s="370" t="s">
        <v>166</v>
      </c>
      <c r="F72" s="372">
        <v>10500</v>
      </c>
    </row>
    <row r="73" spans="1:6" x14ac:dyDescent="0.25">
      <c r="A73" s="370" t="s">
        <v>31</v>
      </c>
      <c r="B73" s="370" t="s">
        <v>164</v>
      </c>
      <c r="C73" s="434" t="s">
        <v>58</v>
      </c>
      <c r="D73" s="371">
        <v>44988</v>
      </c>
      <c r="E73" s="370" t="s">
        <v>166</v>
      </c>
      <c r="F73" s="372">
        <v>10500</v>
      </c>
    </row>
    <row r="74" spans="1:6" x14ac:dyDescent="0.25">
      <c r="A74" s="370" t="s">
        <v>41</v>
      </c>
      <c r="B74" s="370" t="s">
        <v>164</v>
      </c>
      <c r="C74" s="434" t="s">
        <v>58</v>
      </c>
      <c r="D74" s="371">
        <v>44988</v>
      </c>
      <c r="E74" s="370" t="s">
        <v>166</v>
      </c>
      <c r="F74" s="372">
        <v>9000</v>
      </c>
    </row>
    <row r="75" spans="1:6" x14ac:dyDescent="0.25">
      <c r="A75" s="370" t="s">
        <v>41</v>
      </c>
      <c r="B75" s="370" t="s">
        <v>96</v>
      </c>
      <c r="C75" s="434" t="s">
        <v>58</v>
      </c>
      <c r="D75" s="371">
        <v>44988</v>
      </c>
      <c r="E75" s="370" t="s">
        <v>97</v>
      </c>
      <c r="F75" s="372">
        <v>9000</v>
      </c>
    </row>
    <row r="76" spans="1:6" x14ac:dyDescent="0.25">
      <c r="A76" s="370" t="s">
        <v>13</v>
      </c>
      <c r="B76" s="370" t="s">
        <v>167</v>
      </c>
      <c r="C76" s="415">
        <v>44991</v>
      </c>
      <c r="D76" s="371">
        <v>44995</v>
      </c>
      <c r="E76" s="370" t="s">
        <v>168</v>
      </c>
      <c r="F76" s="372">
        <v>10500</v>
      </c>
    </row>
    <row r="77" spans="1:6" x14ac:dyDescent="0.25">
      <c r="A77" s="370" t="s">
        <v>13</v>
      </c>
      <c r="B77" s="370" t="s">
        <v>167</v>
      </c>
      <c r="C77" s="415">
        <v>44991</v>
      </c>
      <c r="D77" s="371">
        <v>44995</v>
      </c>
      <c r="E77" s="370" t="s">
        <v>169</v>
      </c>
      <c r="F77" s="372">
        <v>10500</v>
      </c>
    </row>
    <row r="78" spans="1:6" x14ac:dyDescent="0.25">
      <c r="A78" s="370" t="s">
        <v>13</v>
      </c>
      <c r="B78" s="370" t="s">
        <v>170</v>
      </c>
      <c r="C78" s="415">
        <v>44991</v>
      </c>
      <c r="D78" s="371">
        <v>44995</v>
      </c>
      <c r="E78" s="370" t="s">
        <v>171</v>
      </c>
      <c r="F78" s="372">
        <v>10500</v>
      </c>
    </row>
    <row r="79" spans="1:6" x14ac:dyDescent="0.25">
      <c r="A79" s="370" t="s">
        <v>10</v>
      </c>
      <c r="B79" s="370" t="s">
        <v>122</v>
      </c>
      <c r="C79" s="415">
        <v>44991</v>
      </c>
      <c r="D79" s="371">
        <v>44995</v>
      </c>
      <c r="E79" s="370" t="s">
        <v>172</v>
      </c>
      <c r="F79" s="372">
        <v>10500</v>
      </c>
    </row>
    <row r="80" spans="1:6" x14ac:dyDescent="0.25">
      <c r="A80" s="370" t="s">
        <v>10</v>
      </c>
      <c r="B80" s="370" t="s">
        <v>122</v>
      </c>
      <c r="C80" s="415">
        <v>44991</v>
      </c>
      <c r="D80" s="371">
        <v>44995</v>
      </c>
      <c r="E80" s="370" t="s">
        <v>173</v>
      </c>
      <c r="F80" s="372">
        <v>10500</v>
      </c>
    </row>
    <row r="81" spans="1:6" x14ac:dyDescent="0.25">
      <c r="A81" s="370" t="s">
        <v>10</v>
      </c>
      <c r="B81" s="370" t="s">
        <v>84</v>
      </c>
      <c r="C81" s="415">
        <v>44991</v>
      </c>
      <c r="D81" s="371">
        <v>44995</v>
      </c>
      <c r="E81" s="370" t="s">
        <v>174</v>
      </c>
      <c r="F81" s="372">
        <v>10500</v>
      </c>
    </row>
    <row r="82" spans="1:6" x14ac:dyDescent="0.25">
      <c r="A82" s="370" t="s">
        <v>10</v>
      </c>
      <c r="B82" s="370" t="s">
        <v>175</v>
      </c>
      <c r="C82" s="415">
        <v>44991</v>
      </c>
      <c r="D82" s="371">
        <v>44995</v>
      </c>
      <c r="E82" s="370" t="s">
        <v>176</v>
      </c>
      <c r="F82" s="372">
        <v>10500</v>
      </c>
    </row>
    <row r="83" spans="1:6" x14ac:dyDescent="0.25">
      <c r="A83" s="370" t="s">
        <v>10</v>
      </c>
      <c r="B83" s="370" t="s">
        <v>177</v>
      </c>
      <c r="C83" s="415">
        <v>44991</v>
      </c>
      <c r="D83" s="371">
        <v>44995</v>
      </c>
      <c r="E83" s="370" t="s">
        <v>178</v>
      </c>
      <c r="F83" s="372">
        <v>10500</v>
      </c>
    </row>
    <row r="84" spans="1:6" x14ac:dyDescent="0.25">
      <c r="A84" s="370" t="s">
        <v>90</v>
      </c>
      <c r="B84" s="370" t="s">
        <v>122</v>
      </c>
      <c r="C84" s="415">
        <v>44991</v>
      </c>
      <c r="D84" s="371">
        <v>44995</v>
      </c>
      <c r="E84" s="429" t="s">
        <v>179</v>
      </c>
      <c r="F84" s="372">
        <v>10500</v>
      </c>
    </row>
    <row r="85" spans="1:6" x14ac:dyDescent="0.25">
      <c r="A85" s="370" t="s">
        <v>90</v>
      </c>
      <c r="B85" s="370" t="s">
        <v>161</v>
      </c>
      <c r="C85" s="415">
        <v>44991</v>
      </c>
      <c r="D85" s="371">
        <v>44995</v>
      </c>
      <c r="E85" s="430" t="s">
        <v>180</v>
      </c>
      <c r="F85" s="372">
        <v>10500</v>
      </c>
    </row>
    <row r="86" spans="1:6" x14ac:dyDescent="0.25">
      <c r="A86" s="370" t="s">
        <v>26</v>
      </c>
      <c r="B86" s="370" t="s">
        <v>100</v>
      </c>
      <c r="C86" s="415">
        <v>44991</v>
      </c>
      <c r="D86" s="371">
        <v>44995</v>
      </c>
      <c r="E86" s="370" t="s">
        <v>181</v>
      </c>
      <c r="F86" s="372">
        <v>10500</v>
      </c>
    </row>
    <row r="87" spans="1:6" x14ac:dyDescent="0.25">
      <c r="A87" s="370" t="s">
        <v>26</v>
      </c>
      <c r="B87" s="370" t="s">
        <v>164</v>
      </c>
      <c r="C87" s="415">
        <v>44991</v>
      </c>
      <c r="D87" s="371">
        <v>44995</v>
      </c>
      <c r="E87" s="370" t="s">
        <v>165</v>
      </c>
      <c r="F87" s="372">
        <v>10500</v>
      </c>
    </row>
    <row r="88" spans="1:6" x14ac:dyDescent="0.25">
      <c r="A88" s="370" t="s">
        <v>27</v>
      </c>
      <c r="B88" s="370" t="s">
        <v>164</v>
      </c>
      <c r="C88" s="415">
        <v>44991</v>
      </c>
      <c r="D88" s="371">
        <v>44995</v>
      </c>
      <c r="E88" s="370" t="s">
        <v>165</v>
      </c>
      <c r="F88" s="372">
        <v>9000</v>
      </c>
    </row>
    <row r="89" spans="1:6" x14ac:dyDescent="0.25">
      <c r="A89" s="370" t="s">
        <v>28</v>
      </c>
      <c r="B89" s="370" t="s">
        <v>164</v>
      </c>
      <c r="C89" s="415">
        <v>44991</v>
      </c>
      <c r="D89" s="371">
        <v>44995</v>
      </c>
      <c r="E89" s="370" t="s">
        <v>165</v>
      </c>
      <c r="F89" s="372">
        <v>9000</v>
      </c>
    </row>
    <row r="90" spans="1:6" x14ac:dyDescent="0.25">
      <c r="A90" s="370" t="s">
        <v>29</v>
      </c>
      <c r="B90" s="370" t="s">
        <v>164</v>
      </c>
      <c r="C90" s="415">
        <v>44991</v>
      </c>
      <c r="D90" s="371">
        <v>44995</v>
      </c>
      <c r="E90" s="370" t="s">
        <v>165</v>
      </c>
      <c r="F90" s="372">
        <v>9000</v>
      </c>
    </row>
    <row r="91" spans="1:6" x14ac:dyDescent="0.25">
      <c r="A91" s="370" t="s">
        <v>30</v>
      </c>
      <c r="B91" s="370" t="s">
        <v>164</v>
      </c>
      <c r="C91" s="415">
        <v>44991</v>
      </c>
      <c r="D91" s="371">
        <v>44995</v>
      </c>
      <c r="E91" s="370" t="s">
        <v>165</v>
      </c>
      <c r="F91" s="372">
        <v>10500</v>
      </c>
    </row>
    <row r="92" spans="1:6" x14ac:dyDescent="0.25">
      <c r="A92" s="370" t="s">
        <v>31</v>
      </c>
      <c r="B92" s="370" t="s">
        <v>164</v>
      </c>
      <c r="C92" s="415">
        <v>44991</v>
      </c>
      <c r="D92" s="371">
        <v>44995</v>
      </c>
      <c r="E92" s="370" t="s">
        <v>165</v>
      </c>
      <c r="F92" s="372">
        <v>10500</v>
      </c>
    </row>
    <row r="93" spans="1:6" x14ac:dyDescent="0.25">
      <c r="A93" s="370" t="s">
        <v>41</v>
      </c>
      <c r="B93" s="370" t="s">
        <v>164</v>
      </c>
      <c r="C93" s="415">
        <v>44991</v>
      </c>
      <c r="D93" s="371">
        <v>44995</v>
      </c>
      <c r="E93" s="370" t="s">
        <v>165</v>
      </c>
      <c r="F93" s="372">
        <v>9000</v>
      </c>
    </row>
    <row r="94" spans="1:6" x14ac:dyDescent="0.25">
      <c r="A94" s="370" t="s">
        <v>24</v>
      </c>
      <c r="B94" s="370" t="s">
        <v>164</v>
      </c>
      <c r="C94" s="415">
        <v>44991</v>
      </c>
      <c r="D94" s="371">
        <v>44995</v>
      </c>
      <c r="E94" s="413" t="s">
        <v>165</v>
      </c>
      <c r="F94" s="372">
        <v>9000</v>
      </c>
    </row>
    <row r="95" spans="1:6" x14ac:dyDescent="0.25">
      <c r="A95" s="370" t="s">
        <v>13</v>
      </c>
      <c r="B95" s="370" t="s">
        <v>182</v>
      </c>
      <c r="C95" s="435">
        <v>44998</v>
      </c>
      <c r="D95" s="411">
        <v>45002</v>
      </c>
      <c r="E95" s="370" t="s">
        <v>183</v>
      </c>
      <c r="F95" s="412">
        <v>10500</v>
      </c>
    </row>
    <row r="96" spans="1:6" x14ac:dyDescent="0.25">
      <c r="A96" s="370" t="s">
        <v>10</v>
      </c>
      <c r="B96" s="370" t="s">
        <v>122</v>
      </c>
      <c r="C96" s="435">
        <v>44998</v>
      </c>
      <c r="D96" s="411">
        <v>45002</v>
      </c>
      <c r="E96" s="370" t="s">
        <v>184</v>
      </c>
      <c r="F96" s="412">
        <v>10500</v>
      </c>
    </row>
    <row r="97" spans="1:6" x14ac:dyDescent="0.25">
      <c r="A97" s="370" t="s">
        <v>10</v>
      </c>
      <c r="B97" s="370" t="s">
        <v>122</v>
      </c>
      <c r="C97" s="435">
        <v>44998</v>
      </c>
      <c r="D97" s="411">
        <v>45002</v>
      </c>
      <c r="E97" s="410" t="s">
        <v>185</v>
      </c>
      <c r="F97" s="412">
        <v>10500</v>
      </c>
    </row>
    <row r="98" spans="1:6" x14ac:dyDescent="0.25">
      <c r="A98" s="370" t="s">
        <v>10</v>
      </c>
      <c r="B98" s="370" t="s">
        <v>186</v>
      </c>
      <c r="C98" s="435">
        <v>44998</v>
      </c>
      <c r="D98" s="411">
        <v>45002</v>
      </c>
      <c r="E98" s="410" t="s">
        <v>187</v>
      </c>
      <c r="F98" s="412">
        <v>10500</v>
      </c>
    </row>
    <row r="99" spans="1:6" x14ac:dyDescent="0.25">
      <c r="A99" s="370" t="s">
        <v>26</v>
      </c>
      <c r="B99" s="370" t="s">
        <v>100</v>
      </c>
      <c r="C99" s="415">
        <v>44998</v>
      </c>
      <c r="D99" s="371">
        <v>45002</v>
      </c>
      <c r="E99" s="410" t="s">
        <v>188</v>
      </c>
      <c r="F99" s="372">
        <v>10500</v>
      </c>
    </row>
    <row r="100" spans="1:6" x14ac:dyDescent="0.25">
      <c r="A100" s="370" t="s">
        <v>26</v>
      </c>
      <c r="B100" s="370" t="s">
        <v>164</v>
      </c>
      <c r="C100" s="415">
        <v>44998</v>
      </c>
      <c r="D100" s="371">
        <v>45002</v>
      </c>
      <c r="E100" s="370" t="s">
        <v>189</v>
      </c>
      <c r="F100" s="372">
        <v>10500</v>
      </c>
    </row>
    <row r="101" spans="1:6" x14ac:dyDescent="0.25">
      <c r="A101" s="370" t="s">
        <v>27</v>
      </c>
      <c r="B101" s="370" t="s">
        <v>164</v>
      </c>
      <c r="C101" s="415">
        <v>44998</v>
      </c>
      <c r="D101" s="371">
        <v>45002</v>
      </c>
      <c r="E101" s="370" t="s">
        <v>165</v>
      </c>
      <c r="F101" s="372">
        <v>9000</v>
      </c>
    </row>
    <row r="102" spans="1:6" x14ac:dyDescent="0.25">
      <c r="A102" s="370" t="s">
        <v>28</v>
      </c>
      <c r="B102" s="370" t="s">
        <v>164</v>
      </c>
      <c r="C102" s="415">
        <v>44998</v>
      </c>
      <c r="D102" s="371">
        <v>45002</v>
      </c>
      <c r="E102" s="370" t="s">
        <v>165</v>
      </c>
      <c r="F102" s="372">
        <v>9000</v>
      </c>
    </row>
    <row r="103" spans="1:6" x14ac:dyDescent="0.25">
      <c r="A103" s="370" t="s">
        <v>29</v>
      </c>
      <c r="B103" s="370" t="s">
        <v>164</v>
      </c>
      <c r="C103" s="415">
        <v>44998</v>
      </c>
      <c r="D103" s="371">
        <v>45002</v>
      </c>
      <c r="E103" s="370" t="s">
        <v>165</v>
      </c>
      <c r="F103" s="372">
        <v>9000</v>
      </c>
    </row>
    <row r="104" spans="1:6" x14ac:dyDescent="0.25">
      <c r="A104" s="370" t="s">
        <v>30</v>
      </c>
      <c r="B104" s="370" t="s">
        <v>164</v>
      </c>
      <c r="C104" s="415">
        <v>44998</v>
      </c>
      <c r="D104" s="371">
        <v>45002</v>
      </c>
      <c r="E104" s="370" t="s">
        <v>165</v>
      </c>
      <c r="F104" s="372">
        <v>10500</v>
      </c>
    </row>
    <row r="105" spans="1:6" x14ac:dyDescent="0.25">
      <c r="A105" s="370" t="s">
        <v>31</v>
      </c>
      <c r="B105" s="370" t="s">
        <v>164</v>
      </c>
      <c r="C105" s="415">
        <v>44998</v>
      </c>
      <c r="D105" s="371">
        <v>45002</v>
      </c>
      <c r="E105" s="370" t="s">
        <v>165</v>
      </c>
      <c r="F105" s="372">
        <v>10500</v>
      </c>
    </row>
    <row r="106" spans="1:6" x14ac:dyDescent="0.25">
      <c r="A106" s="370" t="s">
        <v>41</v>
      </c>
      <c r="B106" s="370" t="s">
        <v>164</v>
      </c>
      <c r="C106" s="415">
        <v>44998</v>
      </c>
      <c r="D106" s="371">
        <v>45002</v>
      </c>
      <c r="E106" s="370" t="s">
        <v>190</v>
      </c>
      <c r="F106" s="372">
        <v>9000</v>
      </c>
    </row>
    <row r="107" spans="1:6" x14ac:dyDescent="0.25">
      <c r="A107" s="370" t="s">
        <v>41</v>
      </c>
      <c r="B107" s="370" t="s">
        <v>96</v>
      </c>
      <c r="C107" s="415">
        <v>44998</v>
      </c>
      <c r="D107" s="371">
        <v>45002</v>
      </c>
      <c r="E107" s="370" t="s">
        <v>191</v>
      </c>
      <c r="F107" s="372">
        <v>9000</v>
      </c>
    </row>
    <row r="108" spans="1:6" x14ac:dyDescent="0.25">
      <c r="A108" s="370" t="s">
        <v>24</v>
      </c>
      <c r="B108" s="370" t="s">
        <v>164</v>
      </c>
      <c r="C108" s="415">
        <v>44998</v>
      </c>
      <c r="D108" s="371">
        <v>45002</v>
      </c>
      <c r="E108" s="370" t="s">
        <v>165</v>
      </c>
      <c r="F108" s="372">
        <v>9000</v>
      </c>
    </row>
    <row r="109" spans="1:6" x14ac:dyDescent="0.25">
      <c r="A109" s="370" t="s">
        <v>90</v>
      </c>
      <c r="B109" s="370" t="s">
        <v>161</v>
      </c>
      <c r="C109" s="415">
        <v>44998</v>
      </c>
      <c r="D109" s="371">
        <v>45002</v>
      </c>
      <c r="E109" s="429" t="s">
        <v>192</v>
      </c>
      <c r="F109" s="372">
        <v>10500</v>
      </c>
    </row>
    <row r="110" spans="1:6" x14ac:dyDescent="0.25">
      <c r="A110" s="370" t="s">
        <v>90</v>
      </c>
      <c r="B110" s="370" t="s">
        <v>193</v>
      </c>
      <c r="C110" s="415">
        <v>44998</v>
      </c>
      <c r="D110" s="371">
        <v>45002</v>
      </c>
      <c r="E110" s="429" t="s">
        <v>194</v>
      </c>
      <c r="F110" s="372">
        <v>10500</v>
      </c>
    </row>
    <row r="111" spans="1:6" x14ac:dyDescent="0.25">
      <c r="A111" s="370" t="s">
        <v>90</v>
      </c>
      <c r="B111" s="370" t="s">
        <v>161</v>
      </c>
      <c r="C111" s="415">
        <v>45005</v>
      </c>
      <c r="D111" s="371">
        <v>45009</v>
      </c>
      <c r="E111" s="429" t="s">
        <v>195</v>
      </c>
      <c r="F111" s="372">
        <v>10500</v>
      </c>
    </row>
    <row r="112" spans="1:6" x14ac:dyDescent="0.25">
      <c r="A112" s="370" t="s">
        <v>26</v>
      </c>
      <c r="B112" s="370" t="s">
        <v>100</v>
      </c>
      <c r="C112" s="415">
        <v>45005</v>
      </c>
      <c r="D112" s="371">
        <v>45009</v>
      </c>
      <c r="E112" s="410" t="s">
        <v>188</v>
      </c>
      <c r="F112" s="372">
        <v>10500</v>
      </c>
    </row>
    <row r="113" spans="1:6" x14ac:dyDescent="0.25">
      <c r="A113" s="370" t="s">
        <v>26</v>
      </c>
      <c r="B113" s="370" t="s">
        <v>164</v>
      </c>
      <c r="C113" s="415">
        <v>45005</v>
      </c>
      <c r="D113" s="371">
        <v>45009</v>
      </c>
      <c r="E113" s="370" t="s">
        <v>189</v>
      </c>
      <c r="F113" s="372">
        <v>10500</v>
      </c>
    </row>
    <row r="114" spans="1:6" x14ac:dyDescent="0.25">
      <c r="A114" s="370" t="s">
        <v>27</v>
      </c>
      <c r="B114" s="370" t="s">
        <v>164</v>
      </c>
      <c r="C114" s="415">
        <v>45005</v>
      </c>
      <c r="D114" s="371">
        <v>45009</v>
      </c>
      <c r="E114" s="370" t="s">
        <v>165</v>
      </c>
      <c r="F114" s="372">
        <v>9000</v>
      </c>
    </row>
    <row r="115" spans="1:6" x14ac:dyDescent="0.25">
      <c r="A115" s="370" t="s">
        <v>28</v>
      </c>
      <c r="B115" s="370" t="s">
        <v>164</v>
      </c>
      <c r="C115" s="415">
        <v>45005</v>
      </c>
      <c r="D115" s="371">
        <v>45009</v>
      </c>
      <c r="E115" s="370" t="s">
        <v>165</v>
      </c>
      <c r="F115" s="372">
        <v>9000</v>
      </c>
    </row>
    <row r="116" spans="1:6" x14ac:dyDescent="0.25">
      <c r="A116" s="370" t="s">
        <v>29</v>
      </c>
      <c r="B116" s="370" t="s">
        <v>164</v>
      </c>
      <c r="C116" s="415">
        <v>45005</v>
      </c>
      <c r="D116" s="371">
        <v>45009</v>
      </c>
      <c r="E116" s="370" t="s">
        <v>165</v>
      </c>
      <c r="F116" s="372">
        <v>9000</v>
      </c>
    </row>
    <row r="117" spans="1:6" x14ac:dyDescent="0.25">
      <c r="A117" s="370" t="s">
        <v>30</v>
      </c>
      <c r="B117" s="370" t="s">
        <v>164</v>
      </c>
      <c r="C117" s="415">
        <v>45005</v>
      </c>
      <c r="D117" s="371">
        <v>45009</v>
      </c>
      <c r="E117" s="370" t="s">
        <v>165</v>
      </c>
      <c r="F117" s="372">
        <v>10500</v>
      </c>
    </row>
    <row r="118" spans="1:6" x14ac:dyDescent="0.25">
      <c r="A118" s="370" t="s">
        <v>31</v>
      </c>
      <c r="B118" s="370" t="s">
        <v>164</v>
      </c>
      <c r="C118" s="415">
        <v>45005</v>
      </c>
      <c r="D118" s="371">
        <v>45009</v>
      </c>
      <c r="E118" s="370" t="s">
        <v>165</v>
      </c>
      <c r="F118" s="372">
        <v>10500</v>
      </c>
    </row>
    <row r="119" spans="1:6" x14ac:dyDescent="0.25">
      <c r="A119" s="370" t="s">
        <v>41</v>
      </c>
      <c r="B119" s="370" t="s">
        <v>164</v>
      </c>
      <c r="C119" s="415">
        <v>45005</v>
      </c>
      <c r="D119" s="371">
        <v>45009</v>
      </c>
      <c r="E119" s="370" t="s">
        <v>190</v>
      </c>
      <c r="F119" s="372">
        <v>9000</v>
      </c>
    </row>
    <row r="120" spans="1:6" x14ac:dyDescent="0.25">
      <c r="A120" s="370" t="s">
        <v>41</v>
      </c>
      <c r="B120" s="370" t="s">
        <v>96</v>
      </c>
      <c r="C120" s="415">
        <v>45005</v>
      </c>
      <c r="D120" s="371">
        <v>45009</v>
      </c>
      <c r="E120" s="370" t="s">
        <v>191</v>
      </c>
      <c r="F120" s="372">
        <v>9000</v>
      </c>
    </row>
    <row r="121" spans="1:6" x14ac:dyDescent="0.25">
      <c r="A121" s="370" t="s">
        <v>24</v>
      </c>
      <c r="B121" s="370" t="s">
        <v>164</v>
      </c>
      <c r="C121" s="415">
        <v>45005</v>
      </c>
      <c r="D121" s="371">
        <v>45009</v>
      </c>
      <c r="E121" s="370" t="s">
        <v>165</v>
      </c>
      <c r="F121" s="372">
        <v>9000</v>
      </c>
    </row>
    <row r="122" spans="1:6" x14ac:dyDescent="0.25">
      <c r="A122" s="370" t="s">
        <v>10</v>
      </c>
      <c r="B122" s="370" t="s">
        <v>122</v>
      </c>
      <c r="C122" s="415">
        <v>45005</v>
      </c>
      <c r="D122" s="371">
        <v>45009</v>
      </c>
      <c r="E122" s="370" t="s">
        <v>196</v>
      </c>
      <c r="F122" s="372">
        <v>10500</v>
      </c>
    </row>
    <row r="123" spans="1:6" x14ac:dyDescent="0.25">
      <c r="A123" s="370" t="s">
        <v>10</v>
      </c>
      <c r="B123" s="370" t="s">
        <v>122</v>
      </c>
      <c r="C123" s="415">
        <v>45005</v>
      </c>
      <c r="D123" s="371">
        <v>45009</v>
      </c>
      <c r="E123" s="370" t="s">
        <v>197</v>
      </c>
      <c r="F123" s="372">
        <v>10500</v>
      </c>
    </row>
    <row r="124" spans="1:6" x14ac:dyDescent="0.25">
      <c r="A124" s="370" t="s">
        <v>10</v>
      </c>
      <c r="B124" s="370" t="s">
        <v>198</v>
      </c>
      <c r="C124" s="415">
        <v>45005</v>
      </c>
      <c r="D124" s="371">
        <v>45009</v>
      </c>
      <c r="E124" s="370" t="s">
        <v>199</v>
      </c>
      <c r="F124" s="372">
        <v>10500</v>
      </c>
    </row>
    <row r="125" spans="1:6" x14ac:dyDescent="0.25">
      <c r="A125" s="370" t="s">
        <v>10</v>
      </c>
      <c r="B125" s="370" t="s">
        <v>200</v>
      </c>
      <c r="C125" s="415">
        <v>45005</v>
      </c>
      <c r="D125" s="371">
        <v>45009</v>
      </c>
      <c r="E125" s="370" t="s">
        <v>201</v>
      </c>
      <c r="F125" s="372">
        <v>10500</v>
      </c>
    </row>
    <row r="126" spans="1:6" x14ac:dyDescent="0.25">
      <c r="A126" s="370" t="s">
        <v>10</v>
      </c>
      <c r="B126" s="370" t="s">
        <v>202</v>
      </c>
      <c r="C126" s="415">
        <v>45005</v>
      </c>
      <c r="D126" s="371">
        <v>45009</v>
      </c>
      <c r="E126" s="370" t="s">
        <v>203</v>
      </c>
      <c r="F126" s="372">
        <v>10500</v>
      </c>
    </row>
    <row r="127" spans="1:6" x14ac:dyDescent="0.25">
      <c r="A127" s="370" t="s">
        <v>26</v>
      </c>
      <c r="B127" s="370" t="s">
        <v>100</v>
      </c>
      <c r="C127" s="415">
        <v>45012</v>
      </c>
      <c r="D127" s="371">
        <v>45016</v>
      </c>
      <c r="E127" s="410" t="s">
        <v>188</v>
      </c>
      <c r="F127" s="372">
        <v>10500</v>
      </c>
    </row>
    <row r="128" spans="1:6" x14ac:dyDescent="0.25">
      <c r="A128" s="370" t="s">
        <v>26</v>
      </c>
      <c r="B128" s="370" t="s">
        <v>164</v>
      </c>
      <c r="C128" s="415">
        <v>45012</v>
      </c>
      <c r="D128" s="371">
        <v>45016</v>
      </c>
      <c r="E128" s="370" t="s">
        <v>165</v>
      </c>
      <c r="F128" s="372">
        <v>10500</v>
      </c>
    </row>
    <row r="129" spans="1:6" x14ac:dyDescent="0.25">
      <c r="A129" s="370" t="s">
        <v>27</v>
      </c>
      <c r="B129" s="370" t="s">
        <v>164</v>
      </c>
      <c r="C129" s="415">
        <v>45012</v>
      </c>
      <c r="D129" s="371">
        <v>45016</v>
      </c>
      <c r="E129" s="370" t="s">
        <v>165</v>
      </c>
      <c r="F129" s="372">
        <v>9000</v>
      </c>
    </row>
    <row r="130" spans="1:6" x14ac:dyDescent="0.25">
      <c r="A130" s="370" t="s">
        <v>28</v>
      </c>
      <c r="B130" s="370" t="s">
        <v>164</v>
      </c>
      <c r="C130" s="415">
        <v>45012</v>
      </c>
      <c r="D130" s="371">
        <v>45016</v>
      </c>
      <c r="E130" s="370" t="s">
        <v>165</v>
      </c>
      <c r="F130" s="372">
        <v>9000</v>
      </c>
    </row>
    <row r="131" spans="1:6" x14ac:dyDescent="0.25">
      <c r="A131" s="370" t="s">
        <v>29</v>
      </c>
      <c r="B131" s="370" t="s">
        <v>164</v>
      </c>
      <c r="C131" s="415">
        <v>45012</v>
      </c>
      <c r="D131" s="371">
        <v>45016</v>
      </c>
      <c r="E131" s="370" t="s">
        <v>165</v>
      </c>
      <c r="F131" s="372">
        <v>9000</v>
      </c>
    </row>
    <row r="132" spans="1:6" x14ac:dyDescent="0.25">
      <c r="A132" s="370" t="s">
        <v>30</v>
      </c>
      <c r="B132" s="370" t="s">
        <v>164</v>
      </c>
      <c r="C132" s="415">
        <v>45012</v>
      </c>
      <c r="D132" s="371">
        <v>45016</v>
      </c>
      <c r="E132" s="370" t="s">
        <v>165</v>
      </c>
      <c r="F132" s="372">
        <v>10500</v>
      </c>
    </row>
    <row r="133" spans="1:6" x14ac:dyDescent="0.25">
      <c r="A133" s="370" t="s">
        <v>31</v>
      </c>
      <c r="B133" s="370" t="s">
        <v>164</v>
      </c>
      <c r="C133" s="415">
        <v>45012</v>
      </c>
      <c r="D133" s="371">
        <v>45016</v>
      </c>
      <c r="E133" s="370" t="s">
        <v>165</v>
      </c>
      <c r="F133" s="372">
        <v>10500</v>
      </c>
    </row>
    <row r="134" spans="1:6" x14ac:dyDescent="0.25">
      <c r="A134" s="370" t="s">
        <v>41</v>
      </c>
      <c r="B134" s="370" t="s">
        <v>164</v>
      </c>
      <c r="C134" s="415">
        <v>45012</v>
      </c>
      <c r="D134" s="371">
        <v>45016</v>
      </c>
      <c r="E134" s="370" t="s">
        <v>190</v>
      </c>
      <c r="F134" s="372">
        <v>9000</v>
      </c>
    </row>
    <row r="135" spans="1:6" x14ac:dyDescent="0.25">
      <c r="A135" s="370" t="s">
        <v>41</v>
      </c>
      <c r="B135" s="370" t="s">
        <v>204</v>
      </c>
      <c r="C135" s="415">
        <v>45012</v>
      </c>
      <c r="D135" s="371">
        <v>45016</v>
      </c>
      <c r="E135" s="370" t="s">
        <v>205</v>
      </c>
      <c r="F135" s="372">
        <v>9000</v>
      </c>
    </row>
    <row r="136" spans="1:6" x14ac:dyDescent="0.25">
      <c r="A136" s="370" t="s">
        <v>24</v>
      </c>
      <c r="B136" s="370" t="s">
        <v>164</v>
      </c>
      <c r="C136" s="415">
        <v>45012</v>
      </c>
      <c r="D136" s="371">
        <v>45016</v>
      </c>
      <c r="E136" s="370" t="s">
        <v>190</v>
      </c>
      <c r="F136" s="372">
        <v>9000</v>
      </c>
    </row>
    <row r="137" spans="1:6" x14ac:dyDescent="0.25">
      <c r="A137" s="370" t="s">
        <v>24</v>
      </c>
      <c r="B137" s="370" t="s">
        <v>204</v>
      </c>
      <c r="C137" s="415">
        <v>45012</v>
      </c>
      <c r="D137" s="371">
        <v>45016</v>
      </c>
      <c r="E137" s="370" t="s">
        <v>206</v>
      </c>
      <c r="F137" s="372">
        <v>9000</v>
      </c>
    </row>
    <row r="138" spans="1:6" x14ac:dyDescent="0.25">
      <c r="A138" s="370" t="s">
        <v>15</v>
      </c>
      <c r="B138" s="370" t="s">
        <v>207</v>
      </c>
      <c r="C138" s="415" t="s">
        <v>58</v>
      </c>
      <c r="D138" s="371">
        <v>44988</v>
      </c>
      <c r="E138" s="370" t="s">
        <v>208</v>
      </c>
      <c r="F138" s="372">
        <v>9000</v>
      </c>
    </row>
    <row r="139" spans="1:6" x14ac:dyDescent="0.25">
      <c r="A139" s="370" t="s">
        <v>18</v>
      </c>
      <c r="B139" s="370" t="s">
        <v>207</v>
      </c>
      <c r="C139" s="415" t="s">
        <v>58</v>
      </c>
      <c r="D139" s="371">
        <v>44988</v>
      </c>
      <c r="E139" s="370" t="s">
        <v>209</v>
      </c>
      <c r="F139" s="372">
        <v>9000</v>
      </c>
    </row>
    <row r="140" spans="1:6" x14ac:dyDescent="0.25">
      <c r="A140" s="370" t="s">
        <v>19</v>
      </c>
      <c r="B140" s="370" t="s">
        <v>210</v>
      </c>
      <c r="C140" s="415" t="s">
        <v>58</v>
      </c>
      <c r="D140" s="371">
        <v>44988</v>
      </c>
      <c r="E140" s="370" t="s">
        <v>211</v>
      </c>
      <c r="F140" s="372">
        <v>9000</v>
      </c>
    </row>
    <row r="141" spans="1:6" x14ac:dyDescent="0.25">
      <c r="A141" s="370" t="s">
        <v>20</v>
      </c>
      <c r="B141" s="370" t="s">
        <v>210</v>
      </c>
      <c r="C141" s="415" t="s">
        <v>58</v>
      </c>
      <c r="D141" s="371">
        <v>44988</v>
      </c>
      <c r="E141" s="370" t="s">
        <v>211</v>
      </c>
      <c r="F141" s="372">
        <v>9000</v>
      </c>
    </row>
    <row r="142" spans="1:6" x14ac:dyDescent="0.25">
      <c r="A142" s="370" t="s">
        <v>21</v>
      </c>
      <c r="B142" s="370" t="s">
        <v>210</v>
      </c>
      <c r="C142" s="415" t="s">
        <v>58</v>
      </c>
      <c r="D142" s="371">
        <v>44988</v>
      </c>
      <c r="E142" s="370" t="s">
        <v>211</v>
      </c>
      <c r="F142" s="372">
        <v>4500</v>
      </c>
    </row>
    <row r="143" spans="1:6" x14ac:dyDescent="0.25">
      <c r="A143" s="370" t="s">
        <v>22</v>
      </c>
      <c r="B143" s="370" t="s">
        <v>210</v>
      </c>
      <c r="C143" s="415" t="s">
        <v>58</v>
      </c>
      <c r="D143" s="371">
        <v>44988</v>
      </c>
      <c r="E143" s="370" t="s">
        <v>211</v>
      </c>
      <c r="F143" s="372">
        <v>10500</v>
      </c>
    </row>
    <row r="144" spans="1:6" x14ac:dyDescent="0.25">
      <c r="A144" s="370" t="s">
        <v>23</v>
      </c>
      <c r="B144" s="370" t="s">
        <v>210</v>
      </c>
      <c r="C144" s="415" t="s">
        <v>58</v>
      </c>
      <c r="D144" s="371">
        <v>44988</v>
      </c>
      <c r="E144" s="370" t="s">
        <v>211</v>
      </c>
      <c r="F144" s="372">
        <v>10500</v>
      </c>
    </row>
    <row r="145" spans="1:6" x14ac:dyDescent="0.25">
      <c r="A145" s="370" t="s">
        <v>33</v>
      </c>
      <c r="B145" s="370" t="s">
        <v>210</v>
      </c>
      <c r="C145" s="415" t="s">
        <v>58</v>
      </c>
      <c r="D145" s="371">
        <v>44988</v>
      </c>
      <c r="E145" s="370" t="s">
        <v>211</v>
      </c>
      <c r="F145" s="372">
        <v>10500</v>
      </c>
    </row>
    <row r="146" spans="1:6" x14ac:dyDescent="0.25">
      <c r="A146" s="370" t="s">
        <v>15</v>
      </c>
      <c r="B146" s="370" t="s">
        <v>212</v>
      </c>
      <c r="C146" s="415">
        <v>44991</v>
      </c>
      <c r="D146" s="371">
        <v>44995</v>
      </c>
      <c r="E146" s="370" t="s">
        <v>213</v>
      </c>
      <c r="F146" s="372">
        <v>9000</v>
      </c>
    </row>
    <row r="147" spans="1:6" x14ac:dyDescent="0.25">
      <c r="A147" s="370" t="s">
        <v>18</v>
      </c>
      <c r="B147" s="370" t="s">
        <v>210</v>
      </c>
      <c r="C147" s="415">
        <v>44991</v>
      </c>
      <c r="D147" s="371">
        <v>44995</v>
      </c>
      <c r="E147" s="370" t="s">
        <v>214</v>
      </c>
      <c r="F147" s="372">
        <v>9000</v>
      </c>
    </row>
    <row r="148" spans="1:6" x14ac:dyDescent="0.25">
      <c r="A148" s="370" t="s">
        <v>19</v>
      </c>
      <c r="B148" s="370" t="s">
        <v>212</v>
      </c>
      <c r="C148" s="415">
        <v>44991</v>
      </c>
      <c r="D148" s="371">
        <v>44995</v>
      </c>
      <c r="E148" s="370" t="s">
        <v>213</v>
      </c>
      <c r="F148" s="372">
        <v>9000</v>
      </c>
    </row>
    <row r="149" spans="1:6" x14ac:dyDescent="0.25">
      <c r="A149" s="370" t="s">
        <v>20</v>
      </c>
      <c r="B149" s="370" t="s">
        <v>212</v>
      </c>
      <c r="C149" s="415">
        <v>44991</v>
      </c>
      <c r="D149" s="371">
        <v>44995</v>
      </c>
      <c r="E149" s="370" t="s">
        <v>213</v>
      </c>
      <c r="F149" s="372">
        <v>9000</v>
      </c>
    </row>
    <row r="150" spans="1:6" x14ac:dyDescent="0.25">
      <c r="A150" s="370" t="s">
        <v>21</v>
      </c>
      <c r="B150" s="370" t="s">
        <v>212</v>
      </c>
      <c r="C150" s="415">
        <v>44991</v>
      </c>
      <c r="D150" s="371">
        <v>44995</v>
      </c>
      <c r="E150" s="370" t="s">
        <v>213</v>
      </c>
      <c r="F150" s="372">
        <v>4500</v>
      </c>
    </row>
    <row r="151" spans="1:6" x14ac:dyDescent="0.25">
      <c r="A151" s="370" t="s">
        <v>22</v>
      </c>
      <c r="B151" s="370" t="s">
        <v>212</v>
      </c>
      <c r="C151" s="415">
        <v>44991</v>
      </c>
      <c r="D151" s="371">
        <v>44995</v>
      </c>
      <c r="E151" s="370" t="s">
        <v>213</v>
      </c>
      <c r="F151" s="372">
        <v>10500</v>
      </c>
    </row>
    <row r="152" spans="1:6" x14ac:dyDescent="0.25">
      <c r="A152" s="370" t="s">
        <v>23</v>
      </c>
      <c r="B152" s="370" t="s">
        <v>212</v>
      </c>
      <c r="C152" s="415">
        <v>44991</v>
      </c>
      <c r="D152" s="371">
        <v>44995</v>
      </c>
      <c r="E152" s="370" t="s">
        <v>213</v>
      </c>
      <c r="F152" s="372">
        <v>10500</v>
      </c>
    </row>
    <row r="153" spans="1:6" x14ac:dyDescent="0.25">
      <c r="A153" s="370" t="s">
        <v>33</v>
      </c>
      <c r="B153" s="370" t="s">
        <v>210</v>
      </c>
      <c r="C153" s="415">
        <v>44991</v>
      </c>
      <c r="D153" s="371">
        <v>44995</v>
      </c>
      <c r="E153" s="370" t="s">
        <v>214</v>
      </c>
      <c r="F153" s="372">
        <v>10500</v>
      </c>
    </row>
    <row r="154" spans="1:6" x14ac:dyDescent="0.25">
      <c r="A154" s="370" t="s">
        <v>15</v>
      </c>
      <c r="B154" s="370" t="s">
        <v>212</v>
      </c>
      <c r="C154" s="415">
        <v>44998</v>
      </c>
      <c r="D154" s="371">
        <v>45002</v>
      </c>
      <c r="E154" s="370" t="s">
        <v>215</v>
      </c>
      <c r="F154" s="372">
        <v>9000</v>
      </c>
    </row>
    <row r="155" spans="1:6" x14ac:dyDescent="0.25">
      <c r="A155" s="370" t="s">
        <v>18</v>
      </c>
      <c r="B155" s="370" t="s">
        <v>212</v>
      </c>
      <c r="C155" s="415">
        <v>44998</v>
      </c>
      <c r="D155" s="371">
        <v>45002</v>
      </c>
      <c r="E155" s="370" t="s">
        <v>215</v>
      </c>
      <c r="F155" s="372">
        <v>9000</v>
      </c>
    </row>
    <row r="156" spans="1:6" x14ac:dyDescent="0.25">
      <c r="A156" s="370" t="s">
        <v>19</v>
      </c>
      <c r="B156" s="370" t="s">
        <v>212</v>
      </c>
      <c r="C156" s="415">
        <v>44998</v>
      </c>
      <c r="D156" s="371">
        <v>45002</v>
      </c>
      <c r="E156" s="370" t="s">
        <v>215</v>
      </c>
      <c r="F156" s="372">
        <v>9000</v>
      </c>
    </row>
    <row r="157" spans="1:6" x14ac:dyDescent="0.25">
      <c r="A157" s="370" t="s">
        <v>20</v>
      </c>
      <c r="B157" s="370" t="s">
        <v>212</v>
      </c>
      <c r="C157" s="415">
        <v>44998</v>
      </c>
      <c r="D157" s="371">
        <v>45002</v>
      </c>
      <c r="E157" s="370" t="s">
        <v>215</v>
      </c>
      <c r="F157" s="372">
        <v>9000</v>
      </c>
    </row>
    <row r="158" spans="1:6" x14ac:dyDescent="0.25">
      <c r="A158" s="370" t="s">
        <v>21</v>
      </c>
      <c r="B158" s="370" t="s">
        <v>212</v>
      </c>
      <c r="C158" s="415">
        <v>44998</v>
      </c>
      <c r="D158" s="371">
        <v>45002</v>
      </c>
      <c r="E158" s="370" t="s">
        <v>215</v>
      </c>
      <c r="F158" s="372">
        <v>4500</v>
      </c>
    </row>
    <row r="159" spans="1:6" x14ac:dyDescent="0.25">
      <c r="A159" s="370" t="s">
        <v>22</v>
      </c>
      <c r="B159" s="370" t="s">
        <v>212</v>
      </c>
      <c r="C159" s="415">
        <v>44998</v>
      </c>
      <c r="D159" s="371">
        <v>45002</v>
      </c>
      <c r="E159" s="370" t="s">
        <v>215</v>
      </c>
      <c r="F159" s="372">
        <v>10500</v>
      </c>
    </row>
    <row r="160" spans="1:6" x14ac:dyDescent="0.25">
      <c r="A160" s="370" t="s">
        <v>23</v>
      </c>
      <c r="B160" s="370" t="s">
        <v>212</v>
      </c>
      <c r="C160" s="415">
        <v>44998</v>
      </c>
      <c r="D160" s="371">
        <v>45002</v>
      </c>
      <c r="E160" s="370" t="s">
        <v>215</v>
      </c>
      <c r="F160" s="372">
        <v>10500</v>
      </c>
    </row>
    <row r="161" spans="1:6" x14ac:dyDescent="0.25">
      <c r="A161" s="370" t="s">
        <v>33</v>
      </c>
      <c r="B161" s="370" t="s">
        <v>212</v>
      </c>
      <c r="C161" s="415">
        <v>44998</v>
      </c>
      <c r="D161" s="371">
        <v>45002</v>
      </c>
      <c r="E161" s="370" t="s">
        <v>215</v>
      </c>
      <c r="F161" s="372">
        <v>10500</v>
      </c>
    </row>
    <row r="162" spans="1:6" x14ac:dyDescent="0.25">
      <c r="A162" s="370" t="s">
        <v>90</v>
      </c>
      <c r="B162" s="370" t="s">
        <v>161</v>
      </c>
      <c r="C162" s="415">
        <v>45012</v>
      </c>
      <c r="D162" s="371">
        <v>45016</v>
      </c>
      <c r="E162" s="429" t="s">
        <v>216</v>
      </c>
      <c r="F162" s="372">
        <v>10500</v>
      </c>
    </row>
    <row r="163" spans="1:6" x14ac:dyDescent="0.25">
      <c r="A163" s="370" t="s">
        <v>15</v>
      </c>
      <c r="B163" s="370" t="s">
        <v>217</v>
      </c>
      <c r="C163" s="415">
        <v>45005</v>
      </c>
      <c r="D163" s="371">
        <v>45009</v>
      </c>
      <c r="E163" s="370" t="s">
        <v>218</v>
      </c>
      <c r="F163" s="372">
        <v>9000</v>
      </c>
    </row>
    <row r="164" spans="1:6" x14ac:dyDescent="0.25">
      <c r="A164" s="370" t="s">
        <v>18</v>
      </c>
      <c r="B164" s="370" t="s">
        <v>217</v>
      </c>
      <c r="C164" s="415">
        <v>45005</v>
      </c>
      <c r="D164" s="371">
        <v>45009</v>
      </c>
      <c r="E164" s="370" t="s">
        <v>218</v>
      </c>
      <c r="F164" s="372">
        <v>9000</v>
      </c>
    </row>
    <row r="165" spans="1:6" x14ac:dyDescent="0.25">
      <c r="A165" s="370" t="s">
        <v>19</v>
      </c>
      <c r="B165" s="370" t="s">
        <v>217</v>
      </c>
      <c r="C165" s="415">
        <v>45005</v>
      </c>
      <c r="D165" s="371">
        <v>45009</v>
      </c>
      <c r="E165" s="370" t="s">
        <v>218</v>
      </c>
      <c r="F165" s="372">
        <v>9000</v>
      </c>
    </row>
    <row r="166" spans="1:6" x14ac:dyDescent="0.25">
      <c r="A166" s="370" t="s">
        <v>20</v>
      </c>
      <c r="B166" s="370" t="s">
        <v>217</v>
      </c>
      <c r="C166" s="415">
        <v>45005</v>
      </c>
      <c r="D166" s="371">
        <v>45009</v>
      </c>
      <c r="E166" s="370" t="s">
        <v>218</v>
      </c>
      <c r="F166" s="372">
        <v>9000</v>
      </c>
    </row>
    <row r="167" spans="1:6" x14ac:dyDescent="0.25">
      <c r="A167" s="370" t="s">
        <v>21</v>
      </c>
      <c r="B167" s="370" t="s">
        <v>217</v>
      </c>
      <c r="C167" s="415">
        <v>45005</v>
      </c>
      <c r="D167" s="371">
        <v>45009</v>
      </c>
      <c r="E167" s="370" t="s">
        <v>218</v>
      </c>
      <c r="F167" s="372">
        <v>4500</v>
      </c>
    </row>
    <row r="168" spans="1:6" x14ac:dyDescent="0.25">
      <c r="A168" s="370" t="s">
        <v>22</v>
      </c>
      <c r="B168" s="370" t="s">
        <v>217</v>
      </c>
      <c r="C168" s="415">
        <v>45005</v>
      </c>
      <c r="D168" s="371">
        <v>45009</v>
      </c>
      <c r="E168" s="370" t="s">
        <v>218</v>
      </c>
      <c r="F168" s="372">
        <v>10500</v>
      </c>
    </row>
    <row r="169" spans="1:6" x14ac:dyDescent="0.25">
      <c r="A169" s="370" t="s">
        <v>23</v>
      </c>
      <c r="B169" s="370" t="s">
        <v>217</v>
      </c>
      <c r="C169" s="415">
        <v>45005</v>
      </c>
      <c r="D169" s="371">
        <v>45009</v>
      </c>
      <c r="E169" s="370" t="s">
        <v>218</v>
      </c>
      <c r="F169" s="372">
        <v>10500</v>
      </c>
    </row>
    <row r="170" spans="1:6" x14ac:dyDescent="0.25">
      <c r="A170" s="370" t="s">
        <v>33</v>
      </c>
      <c r="B170" s="370" t="s">
        <v>217</v>
      </c>
      <c r="C170" s="415">
        <v>45005</v>
      </c>
      <c r="D170" s="371">
        <v>45009</v>
      </c>
      <c r="E170" s="370" t="s">
        <v>218</v>
      </c>
      <c r="F170" s="372">
        <v>10500</v>
      </c>
    </row>
    <row r="171" spans="1:6" x14ac:dyDescent="0.25">
      <c r="A171" s="370" t="s">
        <v>15</v>
      </c>
      <c r="B171" s="370" t="s">
        <v>212</v>
      </c>
      <c r="C171" s="415">
        <v>45012</v>
      </c>
      <c r="D171" s="371">
        <v>45016</v>
      </c>
      <c r="E171" s="370" t="s">
        <v>219</v>
      </c>
      <c r="F171" s="372">
        <v>9000</v>
      </c>
    </row>
    <row r="172" spans="1:6" x14ac:dyDescent="0.25">
      <c r="A172" s="370" t="s">
        <v>18</v>
      </c>
      <c r="B172" s="370" t="s">
        <v>212</v>
      </c>
      <c r="C172" s="415">
        <v>45012</v>
      </c>
      <c r="D172" s="371">
        <v>45016</v>
      </c>
      <c r="E172" s="370" t="s">
        <v>219</v>
      </c>
      <c r="F172" s="372">
        <v>9000</v>
      </c>
    </row>
    <row r="173" spans="1:6" x14ac:dyDescent="0.25">
      <c r="A173" s="370" t="s">
        <v>19</v>
      </c>
      <c r="B173" s="370" t="s">
        <v>212</v>
      </c>
      <c r="C173" s="415">
        <v>45012</v>
      </c>
      <c r="D173" s="371">
        <v>45016</v>
      </c>
      <c r="E173" s="370" t="s">
        <v>219</v>
      </c>
      <c r="F173" s="372">
        <v>9000</v>
      </c>
    </row>
    <row r="174" spans="1:6" x14ac:dyDescent="0.25">
      <c r="A174" s="370" t="s">
        <v>20</v>
      </c>
      <c r="B174" s="370" t="s">
        <v>212</v>
      </c>
      <c r="C174" s="415">
        <v>45012</v>
      </c>
      <c r="D174" s="371">
        <v>45016</v>
      </c>
      <c r="E174" s="370" t="s">
        <v>219</v>
      </c>
      <c r="F174" s="372">
        <v>9000</v>
      </c>
    </row>
    <row r="175" spans="1:6" x14ac:dyDescent="0.25">
      <c r="A175" s="370" t="s">
        <v>21</v>
      </c>
      <c r="B175" s="370" t="s">
        <v>212</v>
      </c>
      <c r="C175" s="415">
        <v>45012</v>
      </c>
      <c r="D175" s="371">
        <v>45016</v>
      </c>
      <c r="E175" s="370" t="s">
        <v>219</v>
      </c>
      <c r="F175" s="372">
        <v>4500</v>
      </c>
    </row>
    <row r="176" spans="1:6" x14ac:dyDescent="0.25">
      <c r="A176" s="370" t="s">
        <v>22</v>
      </c>
      <c r="B176" s="370" t="s">
        <v>212</v>
      </c>
      <c r="C176" s="415">
        <v>45012</v>
      </c>
      <c r="D176" s="371">
        <v>45016</v>
      </c>
      <c r="E176" s="370" t="s">
        <v>219</v>
      </c>
      <c r="F176" s="372">
        <v>10500</v>
      </c>
    </row>
    <row r="177" spans="1:6" x14ac:dyDescent="0.25">
      <c r="A177" s="370" t="s">
        <v>23</v>
      </c>
      <c r="B177" s="370" t="s">
        <v>212</v>
      </c>
      <c r="C177" s="415">
        <v>45012</v>
      </c>
      <c r="D177" s="371">
        <v>45016</v>
      </c>
      <c r="E177" s="370" t="s">
        <v>219</v>
      </c>
      <c r="F177" s="372">
        <v>10500</v>
      </c>
    </row>
    <row r="178" spans="1:6" x14ac:dyDescent="0.25">
      <c r="A178" s="370" t="s">
        <v>33</v>
      </c>
      <c r="B178" s="370" t="s">
        <v>212</v>
      </c>
      <c r="C178" s="415">
        <v>45012</v>
      </c>
      <c r="D178" s="371">
        <v>45016</v>
      </c>
      <c r="E178" s="370" t="s">
        <v>219</v>
      </c>
      <c r="F178" s="372">
        <v>10500</v>
      </c>
    </row>
    <row r="179" spans="1:6" x14ac:dyDescent="0.25">
      <c r="A179" s="370" t="s">
        <v>90</v>
      </c>
      <c r="B179" s="370" t="s">
        <v>220</v>
      </c>
      <c r="C179" s="415">
        <v>45012</v>
      </c>
      <c r="D179" s="371">
        <v>45016</v>
      </c>
      <c r="E179" s="429" t="s">
        <v>221</v>
      </c>
      <c r="F179" s="372">
        <v>10500</v>
      </c>
    </row>
    <row r="180" spans="1:6" x14ac:dyDescent="0.25">
      <c r="A180" s="370" t="s">
        <v>13</v>
      </c>
      <c r="B180" s="429" t="s">
        <v>222</v>
      </c>
      <c r="C180" s="415">
        <v>45012</v>
      </c>
      <c r="D180" s="371">
        <v>45016</v>
      </c>
      <c r="E180" s="429" t="s">
        <v>223</v>
      </c>
      <c r="F180" s="372">
        <v>10500</v>
      </c>
    </row>
    <row r="181" spans="1:6" x14ac:dyDescent="0.25">
      <c r="A181" s="370" t="s">
        <v>10</v>
      </c>
      <c r="B181" s="429" t="s">
        <v>224</v>
      </c>
      <c r="C181" s="415">
        <v>45012</v>
      </c>
      <c r="D181" s="371">
        <v>45016</v>
      </c>
      <c r="E181" s="429" t="s">
        <v>225</v>
      </c>
      <c r="F181" s="372">
        <v>10500</v>
      </c>
    </row>
    <row r="182" spans="1:6" x14ac:dyDescent="0.25">
      <c r="A182" s="370" t="s">
        <v>10</v>
      </c>
      <c r="B182" s="429" t="s">
        <v>226</v>
      </c>
      <c r="C182" s="415">
        <v>45012</v>
      </c>
      <c r="D182" s="371">
        <v>45016</v>
      </c>
      <c r="E182" s="429" t="s">
        <v>227</v>
      </c>
      <c r="F182" s="372">
        <v>10500</v>
      </c>
    </row>
    <row r="183" spans="1:6" x14ac:dyDescent="0.25">
      <c r="A183" s="370" t="s">
        <v>10</v>
      </c>
      <c r="B183" s="429" t="s">
        <v>228</v>
      </c>
      <c r="C183" s="415">
        <v>45012</v>
      </c>
      <c r="D183" s="371">
        <v>45016</v>
      </c>
      <c r="E183" s="429" t="s">
        <v>229</v>
      </c>
      <c r="F183" s="372">
        <v>10500</v>
      </c>
    </row>
    <row r="184" spans="1:6" x14ac:dyDescent="0.25">
      <c r="A184" s="370" t="s">
        <v>13</v>
      </c>
      <c r="B184" s="429" t="s">
        <v>222</v>
      </c>
      <c r="C184" s="415">
        <v>44989</v>
      </c>
      <c r="D184" s="371">
        <v>45019</v>
      </c>
      <c r="E184" s="429" t="s">
        <v>223</v>
      </c>
      <c r="F184" s="372">
        <v>10500</v>
      </c>
    </row>
    <row r="185" spans="1:6" x14ac:dyDescent="0.25">
      <c r="A185" s="370" t="s">
        <v>10</v>
      </c>
      <c r="B185" s="370" t="s">
        <v>200</v>
      </c>
      <c r="C185" s="415">
        <v>44989</v>
      </c>
      <c r="D185" s="371">
        <v>45019</v>
      </c>
      <c r="E185" s="370" t="s">
        <v>201</v>
      </c>
      <c r="F185" s="372">
        <v>10500</v>
      </c>
    </row>
    <row r="186" spans="1:6" x14ac:dyDescent="0.25">
      <c r="A186" s="370" t="s">
        <v>10</v>
      </c>
      <c r="B186" s="370" t="s">
        <v>230</v>
      </c>
      <c r="C186" s="415">
        <v>44989</v>
      </c>
      <c r="D186" s="371">
        <v>45019</v>
      </c>
      <c r="E186" s="370" t="s">
        <v>231</v>
      </c>
      <c r="F186" s="372">
        <v>10500</v>
      </c>
    </row>
    <row r="187" spans="1:6" x14ac:dyDescent="0.25">
      <c r="A187" s="370" t="s">
        <v>90</v>
      </c>
      <c r="B187" s="370" t="s">
        <v>220</v>
      </c>
      <c r="C187" s="415">
        <v>45026</v>
      </c>
      <c r="D187" s="371">
        <v>45030</v>
      </c>
      <c r="E187" s="429" t="s">
        <v>232</v>
      </c>
      <c r="F187" s="372">
        <v>10500</v>
      </c>
    </row>
    <row r="188" spans="1:6" x14ac:dyDescent="0.25">
      <c r="A188" s="370" t="s">
        <v>13</v>
      </c>
      <c r="B188" s="370" t="s">
        <v>233</v>
      </c>
      <c r="C188" s="415">
        <v>45026</v>
      </c>
      <c r="D188" s="371">
        <v>45030</v>
      </c>
      <c r="E188" s="429" t="s">
        <v>234</v>
      </c>
      <c r="F188" s="372">
        <v>10500</v>
      </c>
    </row>
    <row r="189" spans="1:6" x14ac:dyDescent="0.25">
      <c r="A189" s="370" t="s">
        <v>10</v>
      </c>
      <c r="B189" s="370" t="s">
        <v>235</v>
      </c>
      <c r="C189" s="415">
        <v>45026</v>
      </c>
      <c r="D189" s="371">
        <v>45030</v>
      </c>
      <c r="E189" s="429" t="s">
        <v>236</v>
      </c>
      <c r="F189" s="372">
        <v>10500</v>
      </c>
    </row>
    <row r="190" spans="1:6" x14ac:dyDescent="0.25">
      <c r="A190" s="370" t="s">
        <v>10</v>
      </c>
      <c r="B190" s="370" t="s">
        <v>237</v>
      </c>
      <c r="C190" s="415">
        <v>45026</v>
      </c>
      <c r="D190" s="371">
        <v>45030</v>
      </c>
      <c r="E190" s="429" t="s">
        <v>238</v>
      </c>
      <c r="F190" s="372">
        <v>10500</v>
      </c>
    </row>
    <row r="191" spans="1:6" x14ac:dyDescent="0.25">
      <c r="A191" s="370" t="s">
        <v>15</v>
      </c>
      <c r="B191" s="370" t="s">
        <v>217</v>
      </c>
      <c r="C191" s="415">
        <v>45026</v>
      </c>
      <c r="D191" s="371">
        <v>45030</v>
      </c>
      <c r="E191" s="370" t="s">
        <v>239</v>
      </c>
      <c r="F191" s="372">
        <v>9000</v>
      </c>
    </row>
    <row r="192" spans="1:6" x14ac:dyDescent="0.25">
      <c r="A192" s="370" t="s">
        <v>18</v>
      </c>
      <c r="B192" s="370" t="s">
        <v>217</v>
      </c>
      <c r="C192" s="415">
        <v>45026</v>
      </c>
      <c r="D192" s="371">
        <v>45030</v>
      </c>
      <c r="E192" s="370" t="s">
        <v>239</v>
      </c>
      <c r="F192" s="372">
        <v>9000</v>
      </c>
    </row>
    <row r="193" spans="1:6" x14ac:dyDescent="0.25">
      <c r="A193" s="370" t="s">
        <v>19</v>
      </c>
      <c r="B193" s="370" t="s">
        <v>217</v>
      </c>
      <c r="C193" s="415">
        <v>45026</v>
      </c>
      <c r="D193" s="371">
        <v>45030</v>
      </c>
      <c r="E193" s="370" t="s">
        <v>239</v>
      </c>
      <c r="F193" s="372">
        <v>9000</v>
      </c>
    </row>
    <row r="194" spans="1:6" x14ac:dyDescent="0.25">
      <c r="A194" s="370" t="s">
        <v>20</v>
      </c>
      <c r="B194" s="370" t="s">
        <v>217</v>
      </c>
      <c r="C194" s="415">
        <v>45026</v>
      </c>
      <c r="D194" s="371">
        <v>45030</v>
      </c>
      <c r="E194" s="370" t="s">
        <v>239</v>
      </c>
      <c r="F194" s="372">
        <v>9000</v>
      </c>
    </row>
    <row r="195" spans="1:6" x14ac:dyDescent="0.25">
      <c r="A195" s="370" t="s">
        <v>21</v>
      </c>
      <c r="B195" s="370" t="s">
        <v>217</v>
      </c>
      <c r="C195" s="415">
        <v>45026</v>
      </c>
      <c r="D195" s="371">
        <v>45030</v>
      </c>
      <c r="E195" s="370" t="s">
        <v>239</v>
      </c>
      <c r="F195" s="372">
        <v>4500</v>
      </c>
    </row>
    <row r="196" spans="1:6" x14ac:dyDescent="0.25">
      <c r="A196" s="370" t="s">
        <v>22</v>
      </c>
      <c r="B196" s="370" t="s">
        <v>217</v>
      </c>
      <c r="C196" s="415">
        <v>45026</v>
      </c>
      <c r="D196" s="371">
        <v>45030</v>
      </c>
      <c r="E196" s="370" t="s">
        <v>239</v>
      </c>
      <c r="F196" s="372">
        <v>10500</v>
      </c>
    </row>
    <row r="197" spans="1:6" x14ac:dyDescent="0.25">
      <c r="A197" s="370" t="s">
        <v>23</v>
      </c>
      <c r="B197" s="370" t="s">
        <v>217</v>
      </c>
      <c r="C197" s="415">
        <v>45026</v>
      </c>
      <c r="D197" s="371">
        <v>45030</v>
      </c>
      <c r="E197" s="413" t="s">
        <v>239</v>
      </c>
      <c r="F197" s="372">
        <v>10500</v>
      </c>
    </row>
    <row r="198" spans="1:6" x14ac:dyDescent="0.25">
      <c r="A198" s="370" t="s">
        <v>28</v>
      </c>
      <c r="B198" s="370" t="s">
        <v>233</v>
      </c>
      <c r="C198" s="415">
        <v>45026</v>
      </c>
      <c r="D198" s="371">
        <v>45030</v>
      </c>
      <c r="E198" s="370" t="s">
        <v>240</v>
      </c>
      <c r="F198" s="412">
        <v>9000</v>
      </c>
    </row>
    <row r="199" spans="1:6" x14ac:dyDescent="0.25">
      <c r="A199" s="370" t="s">
        <v>26</v>
      </c>
      <c r="B199" s="370" t="s">
        <v>100</v>
      </c>
      <c r="C199" s="415">
        <v>45026</v>
      </c>
      <c r="D199" s="371">
        <v>45030</v>
      </c>
      <c r="E199" s="410" t="s">
        <v>241</v>
      </c>
      <c r="F199" s="372">
        <v>10500</v>
      </c>
    </row>
    <row r="200" spans="1:6" x14ac:dyDescent="0.25">
      <c r="A200" s="370" t="s">
        <v>41</v>
      </c>
      <c r="B200" s="370" t="s">
        <v>204</v>
      </c>
      <c r="C200" s="415">
        <v>45026</v>
      </c>
      <c r="D200" s="371">
        <v>45030</v>
      </c>
      <c r="E200" s="370" t="s">
        <v>205</v>
      </c>
      <c r="F200" s="372">
        <v>9000</v>
      </c>
    </row>
    <row r="201" spans="1:6" x14ac:dyDescent="0.25">
      <c r="A201" s="370" t="s">
        <v>90</v>
      </c>
      <c r="B201" s="370" t="s">
        <v>220</v>
      </c>
      <c r="C201" s="415">
        <v>45033</v>
      </c>
      <c r="D201" s="371">
        <v>45037</v>
      </c>
      <c r="E201" s="429" t="s">
        <v>242</v>
      </c>
      <c r="F201" s="372">
        <v>10500</v>
      </c>
    </row>
    <row r="202" spans="1:6" x14ac:dyDescent="0.25">
      <c r="A202" s="370" t="s">
        <v>90</v>
      </c>
      <c r="B202" s="370" t="s">
        <v>122</v>
      </c>
      <c r="C202" s="415">
        <v>45033</v>
      </c>
      <c r="D202" s="371">
        <v>45037</v>
      </c>
      <c r="E202" s="429" t="s">
        <v>243</v>
      </c>
      <c r="F202" s="372">
        <v>10500</v>
      </c>
    </row>
    <row r="203" spans="1:6" x14ac:dyDescent="0.25">
      <c r="A203" s="370" t="s">
        <v>90</v>
      </c>
      <c r="B203" s="370" t="s">
        <v>161</v>
      </c>
      <c r="C203" s="415">
        <v>45033</v>
      </c>
      <c r="D203" s="371">
        <v>45037</v>
      </c>
      <c r="E203" s="429" t="s">
        <v>244</v>
      </c>
      <c r="F203" s="372">
        <v>10500</v>
      </c>
    </row>
    <row r="204" spans="1:6" x14ac:dyDescent="0.25">
      <c r="A204" s="370" t="s">
        <v>28</v>
      </c>
      <c r="B204" s="370" t="s">
        <v>233</v>
      </c>
      <c r="C204" s="415">
        <v>45033</v>
      </c>
      <c r="D204" s="371">
        <v>45037</v>
      </c>
      <c r="E204" s="370" t="s">
        <v>245</v>
      </c>
      <c r="F204" s="412">
        <v>9000</v>
      </c>
    </row>
    <row r="205" spans="1:6" x14ac:dyDescent="0.25">
      <c r="A205" s="370" t="s">
        <v>26</v>
      </c>
      <c r="B205" s="370" t="s">
        <v>100</v>
      </c>
      <c r="C205" s="415">
        <v>45033</v>
      </c>
      <c r="D205" s="371">
        <v>45037</v>
      </c>
      <c r="E205" s="410" t="s">
        <v>241</v>
      </c>
      <c r="F205" s="372">
        <v>10500</v>
      </c>
    </row>
    <row r="206" spans="1:6" x14ac:dyDescent="0.25">
      <c r="A206" s="370" t="s">
        <v>26</v>
      </c>
      <c r="B206" s="370" t="s">
        <v>246</v>
      </c>
      <c r="C206" s="415">
        <v>45033</v>
      </c>
      <c r="D206" s="371">
        <v>45037</v>
      </c>
      <c r="E206" s="410" t="s">
        <v>247</v>
      </c>
      <c r="F206" s="372">
        <v>10500</v>
      </c>
    </row>
    <row r="207" spans="1:6" x14ac:dyDescent="0.25">
      <c r="A207" s="370" t="s">
        <v>27</v>
      </c>
      <c r="B207" s="370" t="s">
        <v>248</v>
      </c>
      <c r="C207" s="415">
        <v>45033</v>
      </c>
      <c r="D207" s="371">
        <v>45037</v>
      </c>
      <c r="E207" s="370" t="s">
        <v>249</v>
      </c>
      <c r="F207" s="372">
        <v>9000</v>
      </c>
    </row>
    <row r="208" spans="1:6" x14ac:dyDescent="0.25">
      <c r="A208" s="370" t="s">
        <v>15</v>
      </c>
      <c r="B208" s="370" t="s">
        <v>250</v>
      </c>
      <c r="C208" s="415">
        <v>45033</v>
      </c>
      <c r="D208" s="371">
        <v>45037</v>
      </c>
      <c r="E208" s="370" t="s">
        <v>251</v>
      </c>
      <c r="F208" s="372">
        <v>9000</v>
      </c>
    </row>
    <row r="209" spans="1:6" x14ac:dyDescent="0.25">
      <c r="A209" s="370" t="s">
        <v>18</v>
      </c>
      <c r="B209" s="370" t="s">
        <v>252</v>
      </c>
      <c r="C209" s="415">
        <v>45033</v>
      </c>
      <c r="D209" s="371">
        <v>45037</v>
      </c>
      <c r="E209" s="370" t="s">
        <v>253</v>
      </c>
      <c r="F209" s="372">
        <v>9000</v>
      </c>
    </row>
    <row r="210" spans="1:6" x14ac:dyDescent="0.25">
      <c r="A210" s="370" t="s">
        <v>19</v>
      </c>
      <c r="B210" s="370" t="s">
        <v>252</v>
      </c>
      <c r="C210" s="415">
        <v>45033</v>
      </c>
      <c r="D210" s="371">
        <v>45037</v>
      </c>
      <c r="E210" s="370" t="s">
        <v>253</v>
      </c>
      <c r="F210" s="372">
        <v>9000</v>
      </c>
    </row>
    <row r="211" spans="1:6" x14ac:dyDescent="0.25">
      <c r="A211" s="370" t="s">
        <v>20</v>
      </c>
      <c r="B211" s="370" t="s">
        <v>252</v>
      </c>
      <c r="C211" s="415">
        <v>45033</v>
      </c>
      <c r="D211" s="371">
        <v>45037</v>
      </c>
      <c r="E211" s="370" t="s">
        <v>253</v>
      </c>
      <c r="F211" s="372">
        <v>9000</v>
      </c>
    </row>
    <row r="212" spans="1:6" x14ac:dyDescent="0.25">
      <c r="A212" s="370" t="s">
        <v>21</v>
      </c>
      <c r="B212" s="370" t="s">
        <v>252</v>
      </c>
      <c r="C212" s="415">
        <v>45033</v>
      </c>
      <c r="D212" s="371">
        <v>45037</v>
      </c>
      <c r="E212" s="370" t="s">
        <v>253</v>
      </c>
      <c r="F212" s="372">
        <v>4500</v>
      </c>
    </row>
    <row r="213" spans="1:6" x14ac:dyDescent="0.25">
      <c r="A213" s="370" t="s">
        <v>22</v>
      </c>
      <c r="B213" s="370" t="s">
        <v>252</v>
      </c>
      <c r="C213" s="415">
        <v>45033</v>
      </c>
      <c r="D213" s="371">
        <v>45037</v>
      </c>
      <c r="E213" s="370" t="s">
        <v>253</v>
      </c>
      <c r="F213" s="372">
        <v>10500</v>
      </c>
    </row>
    <row r="214" spans="1:6" x14ac:dyDescent="0.25">
      <c r="A214" s="370" t="s">
        <v>23</v>
      </c>
      <c r="B214" s="370" t="s">
        <v>252</v>
      </c>
      <c r="C214" s="415">
        <v>45033</v>
      </c>
      <c r="D214" s="371">
        <v>45037</v>
      </c>
      <c r="E214" s="370" t="s">
        <v>253</v>
      </c>
      <c r="F214" s="372">
        <v>10500</v>
      </c>
    </row>
    <row r="215" spans="1:6" x14ac:dyDescent="0.25">
      <c r="A215" s="370" t="s">
        <v>10</v>
      </c>
      <c r="B215" s="370" t="s">
        <v>122</v>
      </c>
      <c r="C215" s="415">
        <v>45033</v>
      </c>
      <c r="D215" s="371">
        <v>45037</v>
      </c>
      <c r="E215" s="370" t="s">
        <v>254</v>
      </c>
      <c r="F215" s="372">
        <v>10500</v>
      </c>
    </row>
    <row r="216" spans="1:6" x14ac:dyDescent="0.25">
      <c r="A216" s="370" t="s">
        <v>10</v>
      </c>
      <c r="B216" s="370" t="s">
        <v>255</v>
      </c>
      <c r="C216" s="415">
        <v>45033</v>
      </c>
      <c r="D216" s="371">
        <v>45037</v>
      </c>
      <c r="E216" s="370" t="s">
        <v>256</v>
      </c>
      <c r="F216" s="372">
        <v>10500</v>
      </c>
    </row>
    <row r="217" spans="1:6" x14ac:dyDescent="0.25">
      <c r="A217" s="370" t="s">
        <v>10</v>
      </c>
      <c r="B217" s="370" t="s">
        <v>84</v>
      </c>
      <c r="C217" s="415">
        <v>45033</v>
      </c>
      <c r="D217" s="371">
        <v>45037</v>
      </c>
      <c r="E217" s="370" t="s">
        <v>85</v>
      </c>
      <c r="F217" s="372">
        <v>10500</v>
      </c>
    </row>
    <row r="218" spans="1:6" x14ac:dyDescent="0.25">
      <c r="A218" s="370" t="s">
        <v>10</v>
      </c>
      <c r="B218" s="370" t="s">
        <v>257</v>
      </c>
      <c r="C218" s="415">
        <v>45033</v>
      </c>
      <c r="D218" s="371">
        <v>45037</v>
      </c>
      <c r="E218" s="370" t="s">
        <v>258</v>
      </c>
      <c r="F218" s="372">
        <v>10500</v>
      </c>
    </row>
    <row r="219" spans="1:6" x14ac:dyDescent="0.25">
      <c r="A219" s="370" t="s">
        <v>13</v>
      </c>
      <c r="B219" s="370" t="s">
        <v>233</v>
      </c>
      <c r="C219" s="415">
        <v>45033</v>
      </c>
      <c r="D219" s="371">
        <v>45037</v>
      </c>
      <c r="E219" s="370" t="s">
        <v>245</v>
      </c>
      <c r="F219" s="372">
        <v>10500</v>
      </c>
    </row>
    <row r="220" spans="1:6" x14ac:dyDescent="0.25">
      <c r="A220" s="370" t="s">
        <v>13</v>
      </c>
      <c r="B220" s="370" t="s">
        <v>233</v>
      </c>
      <c r="C220" s="415">
        <v>45040</v>
      </c>
      <c r="D220" s="371">
        <v>45044</v>
      </c>
      <c r="E220" s="370" t="s">
        <v>245</v>
      </c>
      <c r="F220" s="372">
        <v>10500</v>
      </c>
    </row>
    <row r="221" spans="1:6" x14ac:dyDescent="0.25">
      <c r="A221" s="370" t="s">
        <v>10</v>
      </c>
      <c r="B221" s="370" t="s">
        <v>122</v>
      </c>
      <c r="C221" s="415">
        <v>45040</v>
      </c>
      <c r="D221" s="371">
        <v>45044</v>
      </c>
      <c r="E221" s="470" t="s">
        <v>259</v>
      </c>
      <c r="F221" s="372">
        <v>10500</v>
      </c>
    </row>
    <row r="222" spans="1:6" x14ac:dyDescent="0.25">
      <c r="A222" s="370" t="s">
        <v>10</v>
      </c>
      <c r="B222" s="370" t="s">
        <v>260</v>
      </c>
      <c r="C222" s="415">
        <v>45040</v>
      </c>
      <c r="D222" s="371">
        <v>45044</v>
      </c>
      <c r="E222" s="470" t="s">
        <v>261</v>
      </c>
      <c r="F222" s="372">
        <v>10500</v>
      </c>
    </row>
    <row r="223" spans="1:6" x14ac:dyDescent="0.25">
      <c r="A223" s="370" t="s">
        <v>10</v>
      </c>
      <c r="B223" s="370" t="s">
        <v>262</v>
      </c>
      <c r="C223" s="415">
        <v>45040</v>
      </c>
      <c r="D223" s="371">
        <v>45044</v>
      </c>
      <c r="E223" s="470" t="s">
        <v>263</v>
      </c>
      <c r="F223" s="372">
        <v>10500</v>
      </c>
    </row>
    <row r="224" spans="1:6" x14ac:dyDescent="0.25">
      <c r="A224" s="370" t="s">
        <v>10</v>
      </c>
      <c r="B224" s="370" t="s">
        <v>264</v>
      </c>
      <c r="C224" s="415">
        <v>45040</v>
      </c>
      <c r="D224" s="371">
        <v>45044</v>
      </c>
      <c r="E224" s="470" t="s">
        <v>265</v>
      </c>
      <c r="F224" s="372">
        <v>10500</v>
      </c>
    </row>
    <row r="225" spans="1:6" x14ac:dyDescent="0.25">
      <c r="A225" s="370" t="s">
        <v>90</v>
      </c>
      <c r="B225" s="370" t="s">
        <v>220</v>
      </c>
      <c r="C225" s="415">
        <v>45040</v>
      </c>
      <c r="D225" s="371">
        <v>45044</v>
      </c>
      <c r="E225" s="429" t="s">
        <v>266</v>
      </c>
      <c r="F225" s="372">
        <v>10500</v>
      </c>
    </row>
    <row r="226" spans="1:6" x14ac:dyDescent="0.25">
      <c r="A226" s="370" t="s">
        <v>90</v>
      </c>
      <c r="B226" s="370" t="s">
        <v>267</v>
      </c>
      <c r="C226" s="415">
        <v>45040</v>
      </c>
      <c r="D226" s="371">
        <v>45044</v>
      </c>
      <c r="E226" s="429" t="s">
        <v>268</v>
      </c>
      <c r="F226" s="372">
        <v>10500</v>
      </c>
    </row>
    <row r="227" spans="1:6" x14ac:dyDescent="0.25">
      <c r="A227" s="370" t="s">
        <v>90</v>
      </c>
      <c r="B227" s="370" t="s">
        <v>161</v>
      </c>
      <c r="C227" s="415">
        <v>45040</v>
      </c>
      <c r="D227" s="371">
        <v>45044</v>
      </c>
      <c r="E227" s="429" t="s">
        <v>269</v>
      </c>
      <c r="F227" s="372">
        <v>10500</v>
      </c>
    </row>
    <row r="228" spans="1:6" x14ac:dyDescent="0.25">
      <c r="A228" s="370" t="s">
        <v>28</v>
      </c>
      <c r="B228" s="370" t="s">
        <v>233</v>
      </c>
      <c r="C228" s="415">
        <v>45040</v>
      </c>
      <c r="D228" s="371">
        <v>45044</v>
      </c>
      <c r="E228" s="370" t="s">
        <v>270</v>
      </c>
      <c r="F228" s="412">
        <v>9000</v>
      </c>
    </row>
    <row r="229" spans="1:6" x14ac:dyDescent="0.25">
      <c r="A229" s="370" t="s">
        <v>26</v>
      </c>
      <c r="B229" s="370" t="s">
        <v>100</v>
      </c>
      <c r="C229" s="415">
        <v>45040</v>
      </c>
      <c r="D229" s="371">
        <v>45044</v>
      </c>
      <c r="E229" s="410" t="s">
        <v>271</v>
      </c>
      <c r="F229" s="372">
        <v>10500</v>
      </c>
    </row>
    <row r="230" spans="1:6" x14ac:dyDescent="0.25">
      <c r="A230" s="370" t="s">
        <v>26</v>
      </c>
      <c r="B230" s="370" t="s">
        <v>246</v>
      </c>
      <c r="C230" s="415">
        <v>45040</v>
      </c>
      <c r="D230" s="371">
        <v>45044</v>
      </c>
      <c r="E230" s="410" t="s">
        <v>272</v>
      </c>
      <c r="F230" s="372">
        <v>10500</v>
      </c>
    </row>
    <row r="231" spans="1:6" x14ac:dyDescent="0.25">
      <c r="A231" s="370" t="s">
        <v>27</v>
      </c>
      <c r="B231" s="370" t="s">
        <v>273</v>
      </c>
      <c r="C231" s="415">
        <v>45040</v>
      </c>
      <c r="D231" s="371">
        <v>45044</v>
      </c>
      <c r="E231" s="370" t="s">
        <v>274</v>
      </c>
      <c r="F231" s="372">
        <v>9000</v>
      </c>
    </row>
    <row r="232" spans="1:6" x14ac:dyDescent="0.25">
      <c r="A232" s="370" t="s">
        <v>41</v>
      </c>
      <c r="B232" s="370" t="s">
        <v>248</v>
      </c>
      <c r="C232" s="415">
        <v>45040</v>
      </c>
      <c r="D232" s="371">
        <v>45044</v>
      </c>
      <c r="E232" s="370" t="s">
        <v>249</v>
      </c>
      <c r="F232" s="372">
        <v>9000</v>
      </c>
    </row>
    <row r="233" spans="1:6" x14ac:dyDescent="0.25">
      <c r="A233" s="370" t="s">
        <v>15</v>
      </c>
      <c r="B233" s="370" t="s">
        <v>275</v>
      </c>
      <c r="C233" s="415">
        <v>45040</v>
      </c>
      <c r="D233" s="371">
        <v>45044</v>
      </c>
      <c r="E233" s="370" t="s">
        <v>276</v>
      </c>
      <c r="F233" s="372">
        <v>9000</v>
      </c>
    </row>
    <row r="234" spans="1:6" x14ac:dyDescent="0.25">
      <c r="A234" s="370" t="s">
        <v>18</v>
      </c>
      <c r="B234" s="370" t="s">
        <v>275</v>
      </c>
      <c r="C234" s="415">
        <v>45040</v>
      </c>
      <c r="D234" s="371">
        <v>45044</v>
      </c>
      <c r="E234" s="370" t="s">
        <v>277</v>
      </c>
      <c r="F234" s="372">
        <v>9000</v>
      </c>
    </row>
    <row r="235" spans="1:6" x14ac:dyDescent="0.25">
      <c r="A235" s="370" t="s">
        <v>19</v>
      </c>
      <c r="B235" s="370" t="s">
        <v>275</v>
      </c>
      <c r="C235" s="415">
        <v>45040</v>
      </c>
      <c r="D235" s="371">
        <v>45044</v>
      </c>
      <c r="E235" s="370" t="s">
        <v>277</v>
      </c>
      <c r="F235" s="372">
        <v>9000</v>
      </c>
    </row>
    <row r="236" spans="1:6" x14ac:dyDescent="0.25">
      <c r="A236" s="370" t="s">
        <v>20</v>
      </c>
      <c r="B236" s="370" t="s">
        <v>275</v>
      </c>
      <c r="C236" s="415">
        <v>45040</v>
      </c>
      <c r="D236" s="371">
        <v>45044</v>
      </c>
      <c r="E236" s="370" t="s">
        <v>278</v>
      </c>
      <c r="F236" s="372">
        <v>9000</v>
      </c>
    </row>
    <row r="237" spans="1:6" x14ac:dyDescent="0.25">
      <c r="A237" s="370" t="s">
        <v>21</v>
      </c>
      <c r="B237" s="370" t="s">
        <v>275</v>
      </c>
      <c r="C237" s="415">
        <v>45040</v>
      </c>
      <c r="D237" s="371">
        <v>45044</v>
      </c>
      <c r="E237" s="370" t="s">
        <v>278</v>
      </c>
      <c r="F237" s="372">
        <v>4500</v>
      </c>
    </row>
    <row r="238" spans="1:6" x14ac:dyDescent="0.25">
      <c r="A238" s="370" t="s">
        <v>22</v>
      </c>
      <c r="B238" s="370" t="s">
        <v>275</v>
      </c>
      <c r="C238" s="415">
        <v>45040</v>
      </c>
      <c r="D238" s="371">
        <v>45044</v>
      </c>
      <c r="E238" s="370" t="s">
        <v>277</v>
      </c>
      <c r="F238" s="372">
        <v>10500</v>
      </c>
    </row>
    <row r="239" spans="1:6" x14ac:dyDescent="0.25">
      <c r="A239" s="370" t="s">
        <v>23</v>
      </c>
      <c r="B239" s="370" t="s">
        <v>275</v>
      </c>
      <c r="C239" s="415">
        <v>45040</v>
      </c>
      <c r="D239" s="371">
        <v>45044</v>
      </c>
      <c r="E239" s="370" t="s">
        <v>278</v>
      </c>
      <c r="F239" s="372">
        <v>10500</v>
      </c>
    </row>
    <row r="240" spans="1:6" x14ac:dyDescent="0.25">
      <c r="A240" s="370" t="s">
        <v>28</v>
      </c>
      <c r="B240" s="370" t="s">
        <v>233</v>
      </c>
      <c r="C240" s="415">
        <v>45048</v>
      </c>
      <c r="D240" s="415">
        <v>45051</v>
      </c>
      <c r="E240" s="370" t="s">
        <v>279</v>
      </c>
      <c r="F240" s="412">
        <v>9000</v>
      </c>
    </row>
    <row r="241" spans="1:6" x14ac:dyDescent="0.25">
      <c r="A241" s="370" t="s">
        <v>26</v>
      </c>
      <c r="B241" s="370" t="s">
        <v>100</v>
      </c>
      <c r="C241" s="415">
        <v>45048</v>
      </c>
      <c r="D241" s="415">
        <v>45051</v>
      </c>
      <c r="E241" s="410" t="s">
        <v>271</v>
      </c>
      <c r="F241" s="372">
        <v>10500</v>
      </c>
    </row>
    <row r="242" spans="1:6" x14ac:dyDescent="0.25">
      <c r="A242" s="370" t="s">
        <v>27</v>
      </c>
      <c r="B242" s="370" t="s">
        <v>248</v>
      </c>
      <c r="C242" s="415">
        <v>45048</v>
      </c>
      <c r="D242" s="415">
        <v>45051</v>
      </c>
      <c r="E242" s="370" t="s">
        <v>274</v>
      </c>
      <c r="F242" s="372">
        <v>9000</v>
      </c>
    </row>
    <row r="243" spans="1:6" x14ac:dyDescent="0.25">
      <c r="A243" s="370" t="s">
        <v>41</v>
      </c>
      <c r="B243" s="370" t="s">
        <v>273</v>
      </c>
      <c r="C243" s="415">
        <v>45048</v>
      </c>
      <c r="D243" s="415">
        <v>45051</v>
      </c>
      <c r="E243" s="370" t="s">
        <v>280</v>
      </c>
      <c r="F243" s="372">
        <v>9000</v>
      </c>
    </row>
    <row r="244" spans="1:6" x14ac:dyDescent="0.25">
      <c r="A244" s="370" t="s">
        <v>10</v>
      </c>
      <c r="B244" s="370" t="s">
        <v>281</v>
      </c>
      <c r="C244" s="415">
        <v>45048</v>
      </c>
      <c r="D244" s="415">
        <v>45051</v>
      </c>
      <c r="E244" s="470" t="s">
        <v>282</v>
      </c>
      <c r="F244" s="372">
        <v>10500</v>
      </c>
    </row>
    <row r="245" spans="1:6" x14ac:dyDescent="0.25">
      <c r="A245" s="370" t="s">
        <v>10</v>
      </c>
      <c r="B245" s="370" t="s">
        <v>230</v>
      </c>
      <c r="C245" s="415">
        <v>45048</v>
      </c>
      <c r="D245" s="415">
        <v>45051</v>
      </c>
      <c r="E245" s="470" t="s">
        <v>283</v>
      </c>
      <c r="F245" s="372">
        <v>10500</v>
      </c>
    </row>
    <row r="246" spans="1:6" x14ac:dyDescent="0.25">
      <c r="A246" s="370" t="s">
        <v>10</v>
      </c>
      <c r="B246" s="370" t="s">
        <v>235</v>
      </c>
      <c r="C246" s="415">
        <v>45048</v>
      </c>
      <c r="D246" s="415">
        <v>45051</v>
      </c>
      <c r="E246" s="370" t="s">
        <v>284</v>
      </c>
      <c r="F246" s="372">
        <v>10500</v>
      </c>
    </row>
    <row r="247" spans="1:6" x14ac:dyDescent="0.25">
      <c r="A247" s="370" t="s">
        <v>90</v>
      </c>
      <c r="B247" s="370" t="s">
        <v>267</v>
      </c>
      <c r="C247" s="415">
        <v>45048</v>
      </c>
      <c r="D247" s="415">
        <v>45051</v>
      </c>
      <c r="E247" s="470" t="s">
        <v>285</v>
      </c>
      <c r="F247" s="372">
        <v>10500</v>
      </c>
    </row>
    <row r="248" spans="1:6" x14ac:dyDescent="0.25">
      <c r="A248" s="370" t="s">
        <v>90</v>
      </c>
      <c r="B248" s="370" t="s">
        <v>220</v>
      </c>
      <c r="C248" s="415">
        <v>45048</v>
      </c>
      <c r="D248" s="415">
        <v>45051</v>
      </c>
      <c r="E248" s="470" t="s">
        <v>286</v>
      </c>
      <c r="F248" s="372">
        <v>10500</v>
      </c>
    </row>
    <row r="249" spans="1:6" x14ac:dyDescent="0.25">
      <c r="A249" s="370" t="s">
        <v>15</v>
      </c>
      <c r="B249" s="370" t="s">
        <v>287</v>
      </c>
      <c r="C249" s="415">
        <v>45048</v>
      </c>
      <c r="D249" s="415">
        <v>45051</v>
      </c>
      <c r="E249" s="370" t="s">
        <v>288</v>
      </c>
      <c r="F249" s="372">
        <v>9000</v>
      </c>
    </row>
    <row r="250" spans="1:6" x14ac:dyDescent="0.25">
      <c r="A250" s="370" t="s">
        <v>18</v>
      </c>
      <c r="B250" s="370" t="s">
        <v>287</v>
      </c>
      <c r="C250" s="415">
        <v>45048</v>
      </c>
      <c r="D250" s="415">
        <v>45051</v>
      </c>
      <c r="E250" s="370" t="s">
        <v>289</v>
      </c>
      <c r="F250" s="372">
        <v>9000</v>
      </c>
    </row>
    <row r="251" spans="1:6" x14ac:dyDescent="0.25">
      <c r="A251" s="370" t="s">
        <v>19</v>
      </c>
      <c r="B251" s="370" t="s">
        <v>287</v>
      </c>
      <c r="C251" s="415">
        <v>45048</v>
      </c>
      <c r="D251" s="415">
        <v>45051</v>
      </c>
      <c r="E251" s="370" t="s">
        <v>290</v>
      </c>
      <c r="F251" s="372">
        <v>9000</v>
      </c>
    </row>
    <row r="252" spans="1:6" x14ac:dyDescent="0.25">
      <c r="A252" s="370" t="s">
        <v>20</v>
      </c>
      <c r="B252" s="370" t="s">
        <v>287</v>
      </c>
      <c r="C252" s="415">
        <v>45048</v>
      </c>
      <c r="D252" s="415">
        <v>45051</v>
      </c>
      <c r="E252" s="370" t="s">
        <v>291</v>
      </c>
      <c r="F252" s="372">
        <v>9000</v>
      </c>
    </row>
    <row r="253" spans="1:6" x14ac:dyDescent="0.25">
      <c r="A253" s="370" t="s">
        <v>21</v>
      </c>
      <c r="B253" s="370" t="s">
        <v>287</v>
      </c>
      <c r="C253" s="415">
        <v>45048</v>
      </c>
      <c r="D253" s="415">
        <v>45051</v>
      </c>
      <c r="E253" s="370" t="s">
        <v>291</v>
      </c>
      <c r="F253" s="372">
        <v>4500</v>
      </c>
    </row>
    <row r="254" spans="1:6" x14ac:dyDescent="0.25">
      <c r="A254" s="370" t="s">
        <v>22</v>
      </c>
      <c r="B254" s="370" t="s">
        <v>287</v>
      </c>
      <c r="C254" s="415">
        <v>45048</v>
      </c>
      <c r="D254" s="415">
        <v>45051</v>
      </c>
      <c r="E254" s="370" t="s">
        <v>291</v>
      </c>
      <c r="F254" s="372">
        <v>10500</v>
      </c>
    </row>
    <row r="255" spans="1:6" x14ac:dyDescent="0.25">
      <c r="A255" s="370" t="s">
        <v>23</v>
      </c>
      <c r="B255" s="370" t="s">
        <v>287</v>
      </c>
      <c r="C255" s="415">
        <v>45048</v>
      </c>
      <c r="D255" s="415">
        <v>45051</v>
      </c>
      <c r="E255" s="370" t="s">
        <v>291</v>
      </c>
      <c r="F255" s="372">
        <v>10500</v>
      </c>
    </row>
    <row r="256" spans="1:6" x14ac:dyDescent="0.25">
      <c r="A256" s="370" t="s">
        <v>69</v>
      </c>
      <c r="B256" s="370" t="s">
        <v>287</v>
      </c>
      <c r="C256" s="415">
        <v>45048</v>
      </c>
      <c r="D256" s="415">
        <v>45051</v>
      </c>
      <c r="E256" s="370" t="s">
        <v>291</v>
      </c>
      <c r="F256" s="372">
        <v>10500</v>
      </c>
    </row>
    <row r="257" spans="1:6" x14ac:dyDescent="0.25">
      <c r="A257" s="370" t="s">
        <v>90</v>
      </c>
      <c r="B257" s="370" t="s">
        <v>267</v>
      </c>
      <c r="C257" s="415">
        <v>45054</v>
      </c>
      <c r="D257" s="415">
        <v>45058</v>
      </c>
      <c r="E257" s="470" t="s">
        <v>292</v>
      </c>
      <c r="F257" s="372">
        <v>10500</v>
      </c>
    </row>
    <row r="258" spans="1:6" x14ac:dyDescent="0.25">
      <c r="A258" s="370" t="s">
        <v>90</v>
      </c>
      <c r="B258" s="370" t="s">
        <v>161</v>
      </c>
      <c r="C258" s="415">
        <v>45054</v>
      </c>
      <c r="D258" s="415">
        <v>45058</v>
      </c>
      <c r="E258" s="470" t="s">
        <v>293</v>
      </c>
      <c r="F258" s="372">
        <v>10500</v>
      </c>
    </row>
    <row r="259" spans="1:6" x14ac:dyDescent="0.25">
      <c r="A259" s="370" t="s">
        <v>90</v>
      </c>
      <c r="B259" s="370" t="s">
        <v>220</v>
      </c>
      <c r="C259" s="415">
        <v>45054</v>
      </c>
      <c r="D259" s="415">
        <v>45058</v>
      </c>
      <c r="E259" s="470" t="s">
        <v>294</v>
      </c>
      <c r="F259" s="372">
        <v>10500</v>
      </c>
    </row>
    <row r="260" spans="1:6" x14ac:dyDescent="0.25">
      <c r="A260" s="370" t="s">
        <v>28</v>
      </c>
      <c r="B260" s="370" t="s">
        <v>233</v>
      </c>
      <c r="C260" s="415">
        <v>45054</v>
      </c>
      <c r="D260" s="415">
        <v>45058</v>
      </c>
      <c r="E260" s="370" t="s">
        <v>295</v>
      </c>
      <c r="F260" s="412">
        <v>9000</v>
      </c>
    </row>
    <row r="261" spans="1:6" x14ac:dyDescent="0.25">
      <c r="A261" s="370" t="s">
        <v>26</v>
      </c>
      <c r="B261" s="370" t="s">
        <v>100</v>
      </c>
      <c r="C261" s="415">
        <v>45054</v>
      </c>
      <c r="D261" s="415">
        <v>45058</v>
      </c>
      <c r="E261" s="410" t="s">
        <v>271</v>
      </c>
      <c r="F261" s="372">
        <v>10500</v>
      </c>
    </row>
    <row r="262" spans="1:6" x14ac:dyDescent="0.25">
      <c r="A262" s="370" t="s">
        <v>27</v>
      </c>
      <c r="B262" s="370" t="s">
        <v>273</v>
      </c>
      <c r="C262" s="415">
        <v>45054</v>
      </c>
      <c r="D262" s="415">
        <v>45058</v>
      </c>
      <c r="E262" s="370" t="s">
        <v>274</v>
      </c>
      <c r="F262" s="372">
        <v>9000</v>
      </c>
    </row>
    <row r="263" spans="1:6" x14ac:dyDescent="0.25">
      <c r="A263" s="370" t="s">
        <v>41</v>
      </c>
      <c r="B263" s="370" t="s">
        <v>248</v>
      </c>
      <c r="C263" s="415">
        <v>45054</v>
      </c>
      <c r="D263" s="415">
        <v>45058</v>
      </c>
      <c r="E263" s="370" t="s">
        <v>296</v>
      </c>
      <c r="F263" s="372">
        <v>9000</v>
      </c>
    </row>
    <row r="264" spans="1:6" x14ac:dyDescent="0.25">
      <c r="A264" s="370" t="s">
        <v>90</v>
      </c>
      <c r="B264" s="370" t="s">
        <v>220</v>
      </c>
      <c r="C264" s="415">
        <v>45061</v>
      </c>
      <c r="D264" s="415">
        <v>45065</v>
      </c>
      <c r="E264" s="470" t="s">
        <v>297</v>
      </c>
      <c r="F264" s="372">
        <v>10500</v>
      </c>
    </row>
    <row r="265" spans="1:6" x14ac:dyDescent="0.25">
      <c r="A265" s="370" t="s">
        <v>90</v>
      </c>
      <c r="B265" s="370" t="s">
        <v>267</v>
      </c>
      <c r="C265" s="415">
        <v>45061</v>
      </c>
      <c r="D265" s="415">
        <v>45065</v>
      </c>
      <c r="E265" s="470" t="s">
        <v>298</v>
      </c>
      <c r="F265" s="372">
        <v>10500</v>
      </c>
    </row>
    <row r="266" spans="1:6" x14ac:dyDescent="0.25">
      <c r="A266" s="370" t="s">
        <v>90</v>
      </c>
      <c r="B266" s="370" t="s">
        <v>122</v>
      </c>
      <c r="C266" s="415">
        <v>45061</v>
      </c>
      <c r="D266" s="415">
        <v>45065</v>
      </c>
      <c r="E266" s="470" t="s">
        <v>299</v>
      </c>
      <c r="F266" s="372">
        <v>10500</v>
      </c>
    </row>
    <row r="267" spans="1:6" x14ac:dyDescent="0.25">
      <c r="A267" s="370" t="s">
        <v>26</v>
      </c>
      <c r="B267" s="370" t="s">
        <v>100</v>
      </c>
      <c r="C267" s="415">
        <v>45061</v>
      </c>
      <c r="D267" s="415">
        <v>45065</v>
      </c>
      <c r="E267" s="410" t="s">
        <v>271</v>
      </c>
      <c r="F267" s="372">
        <v>10500</v>
      </c>
    </row>
    <row r="268" spans="1:6" x14ac:dyDescent="0.25">
      <c r="A268" s="370" t="s">
        <v>27</v>
      </c>
      <c r="B268" s="370" t="s">
        <v>273</v>
      </c>
      <c r="C268" s="415">
        <v>45061</v>
      </c>
      <c r="D268" s="415">
        <v>45065</v>
      </c>
      <c r="E268" s="370" t="s">
        <v>274</v>
      </c>
      <c r="F268" s="372">
        <v>9000</v>
      </c>
    </row>
    <row r="269" spans="1:6" x14ac:dyDescent="0.25">
      <c r="A269" s="370" t="s">
        <v>41</v>
      </c>
      <c r="B269" s="370" t="s">
        <v>300</v>
      </c>
      <c r="C269" s="415">
        <v>45061</v>
      </c>
      <c r="D269" s="415">
        <v>45065</v>
      </c>
      <c r="E269" s="370" t="s">
        <v>301</v>
      </c>
      <c r="F269" s="372">
        <v>9000</v>
      </c>
    </row>
    <row r="270" spans="1:6" x14ac:dyDescent="0.25">
      <c r="A270" s="370" t="s">
        <v>90</v>
      </c>
      <c r="B270" s="370" t="s">
        <v>161</v>
      </c>
      <c r="C270" s="415">
        <v>45068</v>
      </c>
      <c r="D270" s="415">
        <v>45072</v>
      </c>
      <c r="E270" s="470" t="s">
        <v>302</v>
      </c>
      <c r="F270" s="372">
        <v>10500</v>
      </c>
    </row>
    <row r="271" spans="1:6" x14ac:dyDescent="0.25">
      <c r="A271" s="370" t="s">
        <v>90</v>
      </c>
      <c r="B271" s="370" t="s">
        <v>220</v>
      </c>
      <c r="C271" s="415">
        <v>45068</v>
      </c>
      <c r="D271" s="415">
        <v>45072</v>
      </c>
      <c r="E271" s="470" t="s">
        <v>303</v>
      </c>
      <c r="F271" s="372">
        <v>10500</v>
      </c>
    </row>
    <row r="272" spans="1:6" x14ac:dyDescent="0.25">
      <c r="A272" s="370" t="s">
        <v>90</v>
      </c>
      <c r="B272" s="370" t="s">
        <v>267</v>
      </c>
      <c r="C272" s="415">
        <v>45068</v>
      </c>
      <c r="D272" s="415">
        <v>45072</v>
      </c>
      <c r="E272" s="470" t="s">
        <v>304</v>
      </c>
      <c r="F272" s="372">
        <v>10500</v>
      </c>
    </row>
    <row r="273" spans="1:6" x14ac:dyDescent="0.25">
      <c r="A273" s="370" t="s">
        <v>26</v>
      </c>
      <c r="B273" s="370" t="s">
        <v>100</v>
      </c>
      <c r="C273" s="415">
        <v>45068</v>
      </c>
      <c r="D273" s="415">
        <v>45072</v>
      </c>
      <c r="E273" s="410" t="s">
        <v>305</v>
      </c>
      <c r="F273" s="372">
        <v>10500</v>
      </c>
    </row>
    <row r="274" spans="1:6" x14ac:dyDescent="0.25">
      <c r="A274" s="370" t="s">
        <v>41</v>
      </c>
      <c r="B274" s="370" t="s">
        <v>300</v>
      </c>
      <c r="C274" s="415">
        <v>45068</v>
      </c>
      <c r="D274" s="415">
        <v>45072</v>
      </c>
      <c r="E274" s="370" t="s">
        <v>306</v>
      </c>
      <c r="F274" s="372">
        <v>9000</v>
      </c>
    </row>
    <row r="275" spans="1:6" x14ac:dyDescent="0.25">
      <c r="A275" s="370" t="s">
        <v>26</v>
      </c>
      <c r="B275" s="370" t="s">
        <v>100</v>
      </c>
      <c r="C275" s="415">
        <v>45075</v>
      </c>
      <c r="D275" s="415">
        <v>45079</v>
      </c>
      <c r="E275" s="410" t="s">
        <v>307</v>
      </c>
      <c r="F275" s="372">
        <v>10500</v>
      </c>
    </row>
    <row r="276" spans="1:6" x14ac:dyDescent="0.25">
      <c r="A276" s="370" t="s">
        <v>41</v>
      </c>
      <c r="B276" s="370" t="s">
        <v>300</v>
      </c>
      <c r="C276" s="415">
        <v>45075</v>
      </c>
      <c r="D276" s="415">
        <v>45079</v>
      </c>
      <c r="E276" s="370" t="s">
        <v>306</v>
      </c>
      <c r="F276" s="372">
        <v>9000</v>
      </c>
    </row>
    <row r="277" spans="1:6" x14ac:dyDescent="0.25">
      <c r="A277" s="370" t="s">
        <v>27</v>
      </c>
      <c r="B277" s="370"/>
      <c r="C277" s="415">
        <v>45075</v>
      </c>
      <c r="D277" s="415">
        <v>45079</v>
      </c>
      <c r="E277" s="370"/>
      <c r="F277" s="372">
        <v>9000</v>
      </c>
    </row>
    <row r="278" spans="1:6" x14ac:dyDescent="0.25">
      <c r="A278" s="370" t="s">
        <v>24</v>
      </c>
      <c r="B278" s="370"/>
      <c r="C278" s="415">
        <v>45075</v>
      </c>
      <c r="D278" s="415">
        <v>45079</v>
      </c>
      <c r="E278" s="370"/>
      <c r="F278" s="372">
        <v>9000</v>
      </c>
    </row>
    <row r="279" spans="1:6" x14ac:dyDescent="0.25">
      <c r="A279" s="370" t="s">
        <v>90</v>
      </c>
      <c r="B279" s="370" t="s">
        <v>161</v>
      </c>
      <c r="C279" s="415">
        <v>45075</v>
      </c>
      <c r="D279" s="415">
        <v>45079</v>
      </c>
      <c r="E279" s="470" t="s">
        <v>308</v>
      </c>
      <c r="F279" s="372">
        <v>10500</v>
      </c>
    </row>
    <row r="280" spans="1:6" x14ac:dyDescent="0.25">
      <c r="A280" s="370" t="s">
        <v>90</v>
      </c>
      <c r="B280" s="370" t="s">
        <v>220</v>
      </c>
      <c r="C280" s="415">
        <v>45075</v>
      </c>
      <c r="D280" s="415">
        <v>45079</v>
      </c>
      <c r="E280" s="470" t="s">
        <v>309</v>
      </c>
      <c r="F280" s="372">
        <v>10500</v>
      </c>
    </row>
    <row r="281" spans="1:6" x14ac:dyDescent="0.25">
      <c r="A281" s="370" t="s">
        <v>90</v>
      </c>
      <c r="B281" s="370" t="s">
        <v>267</v>
      </c>
      <c r="C281" s="415">
        <v>45075</v>
      </c>
      <c r="D281" s="415">
        <v>45079</v>
      </c>
      <c r="E281" s="470" t="s">
        <v>310</v>
      </c>
      <c r="F281" s="372">
        <v>10500</v>
      </c>
    </row>
    <row r="282" spans="1:6" x14ac:dyDescent="0.25">
      <c r="A282" s="370" t="s">
        <v>21</v>
      </c>
      <c r="B282" s="370" t="s">
        <v>311</v>
      </c>
      <c r="C282" s="415">
        <v>45075</v>
      </c>
      <c r="D282" s="415">
        <v>45079</v>
      </c>
      <c r="E282" s="370" t="s">
        <v>312</v>
      </c>
      <c r="F282" s="372">
        <v>4500</v>
      </c>
    </row>
    <row r="283" spans="1:6" x14ac:dyDescent="0.25">
      <c r="A283" s="370" t="s">
        <v>90</v>
      </c>
      <c r="B283" s="370" t="s">
        <v>161</v>
      </c>
      <c r="C283" s="415">
        <v>45082</v>
      </c>
      <c r="D283" s="415">
        <v>45086</v>
      </c>
      <c r="E283" s="470" t="s">
        <v>313</v>
      </c>
      <c r="F283" s="372">
        <v>10500</v>
      </c>
    </row>
    <row r="284" spans="1:6" x14ac:dyDescent="0.25">
      <c r="A284" s="370" t="s">
        <v>90</v>
      </c>
      <c r="B284" s="370" t="s">
        <v>220</v>
      </c>
      <c r="C284" s="415">
        <v>45082</v>
      </c>
      <c r="D284" s="415">
        <v>45086</v>
      </c>
      <c r="E284" s="470" t="s">
        <v>314</v>
      </c>
      <c r="F284" s="372">
        <v>10500</v>
      </c>
    </row>
    <row r="285" spans="1:6" x14ac:dyDescent="0.25">
      <c r="A285" s="370" t="s">
        <v>90</v>
      </c>
      <c r="B285" s="370" t="s">
        <v>267</v>
      </c>
      <c r="C285" s="415">
        <v>45082</v>
      </c>
      <c r="D285" s="415">
        <v>45086</v>
      </c>
      <c r="E285" s="470" t="s">
        <v>315</v>
      </c>
      <c r="F285" s="372">
        <v>10500</v>
      </c>
    </row>
    <row r="286" spans="1:6" x14ac:dyDescent="0.25">
      <c r="A286" s="370" t="s">
        <v>90</v>
      </c>
      <c r="B286" s="370" t="s">
        <v>316</v>
      </c>
      <c r="C286" s="415">
        <v>45082</v>
      </c>
      <c r="D286" s="415">
        <v>45086</v>
      </c>
      <c r="E286" s="470" t="s">
        <v>317</v>
      </c>
      <c r="F286" s="372">
        <v>10500</v>
      </c>
    </row>
    <row r="287" spans="1:6" x14ac:dyDescent="0.25">
      <c r="A287" s="370" t="s">
        <v>90</v>
      </c>
      <c r="B287" s="370" t="s">
        <v>122</v>
      </c>
      <c r="C287" s="415">
        <v>45089</v>
      </c>
      <c r="D287" s="415">
        <v>45093</v>
      </c>
      <c r="E287" s="470" t="s">
        <v>318</v>
      </c>
      <c r="F287" s="372">
        <v>10500</v>
      </c>
    </row>
    <row r="288" spans="1:6" x14ac:dyDescent="0.25">
      <c r="A288" s="370" t="s">
        <v>90</v>
      </c>
      <c r="B288" s="370" t="s">
        <v>161</v>
      </c>
      <c r="C288" s="415">
        <v>45089</v>
      </c>
      <c r="D288" s="415">
        <v>45093</v>
      </c>
      <c r="E288" s="470" t="s">
        <v>319</v>
      </c>
      <c r="F288" s="372">
        <v>10500</v>
      </c>
    </row>
    <row r="289" spans="1:6" x14ac:dyDescent="0.25">
      <c r="A289" s="370" t="s">
        <v>90</v>
      </c>
      <c r="B289" s="370" t="s">
        <v>220</v>
      </c>
      <c r="C289" s="415">
        <v>45089</v>
      </c>
      <c r="D289" s="415">
        <v>45093</v>
      </c>
      <c r="E289" s="525" t="s">
        <v>320</v>
      </c>
      <c r="F289" s="372">
        <v>10500</v>
      </c>
    </row>
  </sheetData>
  <autoFilter ref="A1:F256" xr:uid="{ECEEFB24-22C3-4A4C-A027-E1D37DBE7C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AAA26-1DB5-471A-9D26-B55985BD8902}">
  <dimension ref="A1:D719"/>
  <sheetViews>
    <sheetView tabSelected="1" topLeftCell="A652" workbookViewId="0">
      <selection activeCell="D684" sqref="D684"/>
    </sheetView>
  </sheetViews>
  <sheetFormatPr baseColWidth="10" defaultColWidth="9.140625" defaultRowHeight="15" x14ac:dyDescent="0.25"/>
  <cols>
    <col min="1" max="1" width="16.7109375" style="475" customWidth="1"/>
    <col min="3" max="3" width="24.7109375" style="490" customWidth="1"/>
    <col min="4" max="4" width="153.85546875" style="490" customWidth="1"/>
  </cols>
  <sheetData>
    <row r="1" spans="1:4" x14ac:dyDescent="0.25">
      <c r="A1" s="380" t="s">
        <v>321</v>
      </c>
      <c r="B1" s="379" t="s">
        <v>2</v>
      </c>
      <c r="C1" s="488" t="s">
        <v>0</v>
      </c>
      <c r="D1" s="492" t="s">
        <v>322</v>
      </c>
    </row>
    <row r="2" spans="1:4" x14ac:dyDescent="0.25">
      <c r="A2" s="486">
        <v>45050</v>
      </c>
      <c r="B2" s="487">
        <v>1</v>
      </c>
      <c r="C2" s="489" t="s">
        <v>10</v>
      </c>
      <c r="D2" s="377" t="s">
        <v>323</v>
      </c>
    </row>
    <row r="3" spans="1:4" x14ac:dyDescent="0.25">
      <c r="A3" s="486">
        <v>45050</v>
      </c>
      <c r="B3" s="487">
        <v>1</v>
      </c>
      <c r="C3" s="489" t="s">
        <v>13</v>
      </c>
      <c r="D3" s="377" t="s">
        <v>324</v>
      </c>
    </row>
    <row r="4" spans="1:4" x14ac:dyDescent="0.25">
      <c r="A4" s="486">
        <v>45050</v>
      </c>
      <c r="B4" s="487">
        <v>2</v>
      </c>
      <c r="C4" s="489" t="s">
        <v>15</v>
      </c>
      <c r="D4" s="377" t="s">
        <v>325</v>
      </c>
    </row>
    <row r="5" spans="1:4" x14ac:dyDescent="0.25">
      <c r="A5" s="486">
        <v>45050</v>
      </c>
      <c r="B5" s="487">
        <v>2</v>
      </c>
      <c r="C5" s="489" t="s">
        <v>20</v>
      </c>
      <c r="D5" s="377" t="s">
        <v>326</v>
      </c>
    </row>
    <row r="6" spans="1:4" x14ac:dyDescent="0.25">
      <c r="A6" s="486">
        <v>45050</v>
      </c>
      <c r="B6" s="487">
        <v>2</v>
      </c>
      <c r="C6" s="489" t="s">
        <v>19</v>
      </c>
      <c r="D6" s="377" t="s">
        <v>327</v>
      </c>
    </row>
    <row r="7" spans="1:4" x14ac:dyDescent="0.25">
      <c r="A7" s="486">
        <v>45050</v>
      </c>
      <c r="B7" s="487">
        <v>2</v>
      </c>
      <c r="C7" s="489" t="s">
        <v>21</v>
      </c>
      <c r="D7" s="377" t="s">
        <v>328</v>
      </c>
    </row>
    <row r="8" spans="1:4" x14ac:dyDescent="0.25">
      <c r="A8" s="486">
        <v>45050</v>
      </c>
      <c r="B8" s="487">
        <v>2</v>
      </c>
      <c r="C8" s="489" t="s">
        <v>22</v>
      </c>
      <c r="D8" s="377" t="s">
        <v>329</v>
      </c>
    </row>
    <row r="9" spans="1:4" x14ac:dyDescent="0.25">
      <c r="A9" s="486">
        <v>45050</v>
      </c>
      <c r="B9" s="487">
        <v>2</v>
      </c>
      <c r="C9" s="489" t="s">
        <v>23</v>
      </c>
      <c r="D9" s="377" t="s">
        <v>330</v>
      </c>
    </row>
    <row r="10" spans="1:4" x14ac:dyDescent="0.25">
      <c r="A10" s="486">
        <v>45050</v>
      </c>
      <c r="B10" s="487">
        <v>2</v>
      </c>
      <c r="C10" s="489" t="s">
        <v>18</v>
      </c>
      <c r="D10" s="377" t="s">
        <v>331</v>
      </c>
    </row>
    <row r="11" spans="1:4" x14ac:dyDescent="0.25">
      <c r="A11" s="486">
        <v>45050</v>
      </c>
      <c r="B11" s="487">
        <v>2</v>
      </c>
      <c r="C11" s="489" t="s">
        <v>69</v>
      </c>
      <c r="D11" s="377" t="s">
        <v>332</v>
      </c>
    </row>
    <row r="12" spans="1:4" x14ac:dyDescent="0.25">
      <c r="A12" s="486">
        <v>45050</v>
      </c>
      <c r="B12" s="487">
        <v>3</v>
      </c>
      <c r="C12" s="489" t="s">
        <v>41</v>
      </c>
      <c r="D12" s="377" t="s">
        <v>333</v>
      </c>
    </row>
    <row r="13" spans="1:4" x14ac:dyDescent="0.25">
      <c r="A13" s="486">
        <v>45050</v>
      </c>
      <c r="B13" s="487">
        <v>3</v>
      </c>
      <c r="C13" s="489" t="s">
        <v>24</v>
      </c>
      <c r="D13" s="377" t="s">
        <v>334</v>
      </c>
    </row>
    <row r="14" spans="1:4" x14ac:dyDescent="0.25">
      <c r="A14" s="486">
        <v>45050</v>
      </c>
      <c r="B14" s="487">
        <v>3</v>
      </c>
      <c r="C14" s="489" t="s">
        <v>26</v>
      </c>
      <c r="D14" s="377" t="s">
        <v>335</v>
      </c>
    </row>
    <row r="15" spans="1:4" x14ac:dyDescent="0.25">
      <c r="A15" s="486">
        <v>45050</v>
      </c>
      <c r="B15" s="487">
        <v>3</v>
      </c>
      <c r="C15" s="489" t="s">
        <v>27</v>
      </c>
      <c r="D15" s="377" t="s">
        <v>336</v>
      </c>
    </row>
    <row r="16" spans="1:4" x14ac:dyDescent="0.25">
      <c r="A16" s="486">
        <v>45050</v>
      </c>
      <c r="B16" s="487">
        <v>3</v>
      </c>
      <c r="C16" s="489" t="s">
        <v>28</v>
      </c>
      <c r="D16" s="377" t="s">
        <v>337</v>
      </c>
    </row>
    <row r="17" spans="1:4" x14ac:dyDescent="0.25">
      <c r="A17" s="486">
        <v>45050</v>
      </c>
      <c r="B17" s="487">
        <v>3</v>
      </c>
      <c r="C17" s="489" t="s">
        <v>29</v>
      </c>
      <c r="D17" s="377" t="s">
        <v>338</v>
      </c>
    </row>
    <row r="18" spans="1:4" x14ac:dyDescent="0.25">
      <c r="A18" s="486">
        <v>45050</v>
      </c>
      <c r="B18" s="487">
        <v>3</v>
      </c>
      <c r="C18" s="489" t="s">
        <v>30</v>
      </c>
      <c r="D18" s="377" t="s">
        <v>339</v>
      </c>
    </row>
    <row r="19" spans="1:4" x14ac:dyDescent="0.25">
      <c r="A19" s="486">
        <v>45050</v>
      </c>
      <c r="B19" s="487">
        <v>3</v>
      </c>
      <c r="C19" s="489" t="s">
        <v>31</v>
      </c>
      <c r="D19" s="377" t="s">
        <v>340</v>
      </c>
    </row>
    <row r="20" spans="1:4" x14ac:dyDescent="0.25">
      <c r="A20" s="486">
        <v>45050</v>
      </c>
      <c r="B20" s="487" t="s">
        <v>341</v>
      </c>
      <c r="C20" s="489" t="s">
        <v>90</v>
      </c>
      <c r="D20" s="377" t="s">
        <v>342</v>
      </c>
    </row>
    <row r="21" spans="1:4" x14ac:dyDescent="0.25">
      <c r="A21" s="486">
        <v>45050</v>
      </c>
      <c r="B21" s="487" t="s">
        <v>341</v>
      </c>
      <c r="C21" s="489" t="s">
        <v>93</v>
      </c>
      <c r="D21" s="491" t="s">
        <v>343</v>
      </c>
    </row>
    <row r="22" spans="1:4" x14ac:dyDescent="0.25">
      <c r="A22" s="486">
        <v>45051</v>
      </c>
      <c r="B22" s="487">
        <v>1</v>
      </c>
      <c r="C22" s="489" t="s">
        <v>10</v>
      </c>
      <c r="D22" s="377" t="s">
        <v>344</v>
      </c>
    </row>
    <row r="23" spans="1:4" x14ac:dyDescent="0.25">
      <c r="A23" s="486">
        <v>45051</v>
      </c>
      <c r="B23" s="487">
        <v>1</v>
      </c>
      <c r="C23" s="489" t="s">
        <v>13</v>
      </c>
      <c r="D23" s="377" t="s">
        <v>345</v>
      </c>
    </row>
    <row r="24" spans="1:4" x14ac:dyDescent="0.25">
      <c r="A24" s="486">
        <v>45051</v>
      </c>
      <c r="B24" s="487">
        <v>2</v>
      </c>
      <c r="C24" s="489" t="s">
        <v>15</v>
      </c>
      <c r="D24" s="377" t="s">
        <v>346</v>
      </c>
    </row>
    <row r="25" spans="1:4" x14ac:dyDescent="0.25">
      <c r="A25" s="486">
        <v>45051</v>
      </c>
      <c r="B25" s="487">
        <v>2</v>
      </c>
      <c r="C25" s="489" t="s">
        <v>20</v>
      </c>
      <c r="D25" s="377" t="s">
        <v>347</v>
      </c>
    </row>
    <row r="26" spans="1:4" x14ac:dyDescent="0.25">
      <c r="A26" s="486">
        <v>45051</v>
      </c>
      <c r="B26" s="487">
        <v>2</v>
      </c>
      <c r="C26" s="489" t="s">
        <v>19</v>
      </c>
      <c r="D26" s="377" t="s">
        <v>348</v>
      </c>
    </row>
    <row r="27" spans="1:4" x14ac:dyDescent="0.25">
      <c r="A27" s="486">
        <v>45051</v>
      </c>
      <c r="B27" s="487">
        <v>2</v>
      </c>
      <c r="C27" s="489" t="s">
        <v>21</v>
      </c>
      <c r="D27" s="377" t="s">
        <v>328</v>
      </c>
    </row>
    <row r="28" spans="1:4" x14ac:dyDescent="0.25">
      <c r="A28" s="486">
        <v>45051</v>
      </c>
      <c r="B28" s="487">
        <v>2</v>
      </c>
      <c r="C28" s="489" t="s">
        <v>22</v>
      </c>
      <c r="D28" s="377" t="s">
        <v>349</v>
      </c>
    </row>
    <row r="29" spans="1:4" x14ac:dyDescent="0.25">
      <c r="A29" s="486">
        <v>45051</v>
      </c>
      <c r="B29" s="487">
        <v>2</v>
      </c>
      <c r="C29" s="489" t="s">
        <v>23</v>
      </c>
      <c r="D29" s="377" t="s">
        <v>350</v>
      </c>
    </row>
    <row r="30" spans="1:4" x14ac:dyDescent="0.25">
      <c r="A30" s="486">
        <v>45051</v>
      </c>
      <c r="B30" s="487">
        <v>2</v>
      </c>
      <c r="C30" s="489" t="s">
        <v>18</v>
      </c>
      <c r="D30" s="377" t="s">
        <v>331</v>
      </c>
    </row>
    <row r="31" spans="1:4" x14ac:dyDescent="0.25">
      <c r="A31" s="486">
        <v>45051</v>
      </c>
      <c r="B31" s="487">
        <v>2</v>
      </c>
      <c r="C31" s="489" t="s">
        <v>69</v>
      </c>
      <c r="D31" s="377" t="s">
        <v>351</v>
      </c>
    </row>
    <row r="32" spans="1:4" x14ac:dyDescent="0.25">
      <c r="A32" s="486">
        <v>45051</v>
      </c>
      <c r="B32" s="487">
        <v>3</v>
      </c>
      <c r="C32" s="489" t="s">
        <v>41</v>
      </c>
      <c r="D32" s="377" t="s">
        <v>352</v>
      </c>
    </row>
    <row r="33" spans="1:4" x14ac:dyDescent="0.25">
      <c r="A33" s="486">
        <v>45051</v>
      </c>
      <c r="B33" s="487">
        <v>3</v>
      </c>
      <c r="C33" s="489" t="s">
        <v>24</v>
      </c>
      <c r="D33" s="377" t="s">
        <v>353</v>
      </c>
    </row>
    <row r="34" spans="1:4" x14ac:dyDescent="0.25">
      <c r="A34" s="486">
        <v>45051</v>
      </c>
      <c r="B34" s="487">
        <v>3</v>
      </c>
      <c r="C34" s="489" t="s">
        <v>26</v>
      </c>
      <c r="D34" s="377" t="s">
        <v>354</v>
      </c>
    </row>
    <row r="35" spans="1:4" x14ac:dyDescent="0.25">
      <c r="A35" s="486">
        <v>45051</v>
      </c>
      <c r="B35" s="487">
        <v>3</v>
      </c>
      <c r="C35" s="489" t="s">
        <v>27</v>
      </c>
      <c r="D35" s="377" t="s">
        <v>355</v>
      </c>
    </row>
    <row r="36" spans="1:4" x14ac:dyDescent="0.25">
      <c r="A36" s="486">
        <v>45051</v>
      </c>
      <c r="B36" s="487">
        <v>3</v>
      </c>
      <c r="C36" s="489" t="s">
        <v>28</v>
      </c>
      <c r="D36" s="377" t="s">
        <v>356</v>
      </c>
    </row>
    <row r="37" spans="1:4" x14ac:dyDescent="0.25">
      <c r="A37" s="486">
        <v>45051</v>
      </c>
      <c r="B37" s="487">
        <v>3</v>
      </c>
      <c r="C37" s="489" t="s">
        <v>29</v>
      </c>
      <c r="D37" s="377" t="s">
        <v>357</v>
      </c>
    </row>
    <row r="38" spans="1:4" x14ac:dyDescent="0.25">
      <c r="A38" s="486">
        <v>45051</v>
      </c>
      <c r="B38" s="487">
        <v>3</v>
      </c>
      <c r="C38" s="489" t="s">
        <v>30</v>
      </c>
      <c r="D38" s="377" t="s">
        <v>358</v>
      </c>
    </row>
    <row r="39" spans="1:4" x14ac:dyDescent="0.25">
      <c r="A39" s="486">
        <v>45051</v>
      </c>
      <c r="B39" s="487">
        <v>3</v>
      </c>
      <c r="C39" s="489" t="s">
        <v>31</v>
      </c>
      <c r="D39" s="377" t="s">
        <v>359</v>
      </c>
    </row>
    <row r="40" spans="1:4" x14ac:dyDescent="0.25">
      <c r="A40" s="486">
        <v>45051</v>
      </c>
      <c r="B40" s="487" t="s">
        <v>341</v>
      </c>
      <c r="C40" s="489" t="s">
        <v>90</v>
      </c>
      <c r="D40" s="377" t="s">
        <v>360</v>
      </c>
    </row>
    <row r="41" spans="1:4" x14ac:dyDescent="0.25">
      <c r="A41" s="486">
        <v>45051</v>
      </c>
      <c r="B41" s="487" t="s">
        <v>341</v>
      </c>
      <c r="C41" s="489" t="s">
        <v>93</v>
      </c>
      <c r="D41" s="377" t="s">
        <v>361</v>
      </c>
    </row>
    <row r="42" spans="1:4" x14ac:dyDescent="0.25">
      <c r="A42" s="486">
        <v>45054</v>
      </c>
      <c r="B42" s="487">
        <v>1</v>
      </c>
      <c r="C42" s="489" t="s">
        <v>10</v>
      </c>
      <c r="D42" s="377" t="s">
        <v>362</v>
      </c>
    </row>
    <row r="43" spans="1:4" x14ac:dyDescent="0.25">
      <c r="A43" s="486">
        <v>45054</v>
      </c>
      <c r="B43" s="487">
        <v>1</v>
      </c>
      <c r="C43" s="489" t="s">
        <v>13</v>
      </c>
      <c r="D43" s="377" t="s">
        <v>345</v>
      </c>
    </row>
    <row r="44" spans="1:4" x14ac:dyDescent="0.25">
      <c r="A44" s="486">
        <v>45054</v>
      </c>
      <c r="B44" s="487">
        <v>2</v>
      </c>
      <c r="C44" s="489" t="s">
        <v>15</v>
      </c>
      <c r="D44" s="377" t="s">
        <v>363</v>
      </c>
    </row>
    <row r="45" spans="1:4" x14ac:dyDescent="0.25">
      <c r="A45" s="486">
        <v>45054</v>
      </c>
      <c r="B45" s="487">
        <v>2</v>
      </c>
      <c r="C45" s="489" t="s">
        <v>20</v>
      </c>
      <c r="D45" s="377" t="s">
        <v>364</v>
      </c>
    </row>
    <row r="46" spans="1:4" x14ac:dyDescent="0.25">
      <c r="A46" s="486">
        <v>45054</v>
      </c>
      <c r="B46" s="487">
        <v>2</v>
      </c>
      <c r="C46" s="489" t="s">
        <v>19</v>
      </c>
      <c r="D46" s="377" t="s">
        <v>365</v>
      </c>
    </row>
    <row r="47" spans="1:4" x14ac:dyDescent="0.25">
      <c r="A47" s="486">
        <v>45054</v>
      </c>
      <c r="B47" s="487">
        <v>2</v>
      </c>
      <c r="C47" s="489" t="s">
        <v>21</v>
      </c>
      <c r="D47" s="377" t="s">
        <v>366</v>
      </c>
    </row>
    <row r="48" spans="1:4" x14ac:dyDescent="0.25">
      <c r="A48" s="486">
        <v>45054</v>
      </c>
      <c r="B48" s="487">
        <v>2</v>
      </c>
      <c r="C48" s="489" t="s">
        <v>22</v>
      </c>
      <c r="D48" s="377" t="s">
        <v>367</v>
      </c>
    </row>
    <row r="49" spans="1:4" x14ac:dyDescent="0.25">
      <c r="A49" s="486">
        <v>45054</v>
      </c>
      <c r="B49" s="487">
        <v>2</v>
      </c>
      <c r="C49" s="489" t="s">
        <v>23</v>
      </c>
      <c r="D49" s="377" t="s">
        <v>368</v>
      </c>
    </row>
    <row r="50" spans="1:4" x14ac:dyDescent="0.25">
      <c r="A50" s="486">
        <v>45054</v>
      </c>
      <c r="B50" s="487">
        <v>2</v>
      </c>
      <c r="C50" s="489" t="s">
        <v>18</v>
      </c>
      <c r="D50" s="377" t="s">
        <v>369</v>
      </c>
    </row>
    <row r="51" spans="1:4" x14ac:dyDescent="0.25">
      <c r="A51" s="486">
        <v>45054</v>
      </c>
      <c r="B51" s="487">
        <v>2</v>
      </c>
      <c r="C51" s="489" t="s">
        <v>69</v>
      </c>
      <c r="D51" s="377" t="s">
        <v>370</v>
      </c>
    </row>
    <row r="52" spans="1:4" x14ac:dyDescent="0.25">
      <c r="A52" s="486">
        <v>45054</v>
      </c>
      <c r="B52" s="487">
        <v>3</v>
      </c>
      <c r="C52" s="489" t="s">
        <v>41</v>
      </c>
      <c r="D52" s="377" t="s">
        <v>371</v>
      </c>
    </row>
    <row r="53" spans="1:4" x14ac:dyDescent="0.25">
      <c r="A53" s="486">
        <v>45054</v>
      </c>
      <c r="B53" s="487">
        <v>3</v>
      </c>
      <c r="C53" s="489" t="s">
        <v>24</v>
      </c>
      <c r="D53" s="377" t="s">
        <v>372</v>
      </c>
    </row>
    <row r="54" spans="1:4" x14ac:dyDescent="0.25">
      <c r="A54" s="486">
        <v>45054</v>
      </c>
      <c r="B54" s="487">
        <v>3</v>
      </c>
      <c r="C54" s="489" t="s">
        <v>26</v>
      </c>
      <c r="D54" s="377" t="s">
        <v>373</v>
      </c>
    </row>
    <row r="55" spans="1:4" x14ac:dyDescent="0.25">
      <c r="A55" s="486">
        <v>45054</v>
      </c>
      <c r="B55" s="487">
        <v>3</v>
      </c>
      <c r="C55" s="489" t="s">
        <v>27</v>
      </c>
      <c r="D55" s="377" t="s">
        <v>355</v>
      </c>
    </row>
    <row r="56" spans="1:4" x14ac:dyDescent="0.25">
      <c r="A56" s="486">
        <v>45054</v>
      </c>
      <c r="B56" s="487">
        <v>3</v>
      </c>
      <c r="C56" s="489" t="s">
        <v>28</v>
      </c>
      <c r="D56" s="377" t="s">
        <v>374</v>
      </c>
    </row>
    <row r="57" spans="1:4" x14ac:dyDescent="0.25">
      <c r="A57" s="486">
        <v>45054</v>
      </c>
      <c r="B57" s="487">
        <v>3</v>
      </c>
      <c r="C57" s="489" t="s">
        <v>29</v>
      </c>
      <c r="D57" s="377" t="s">
        <v>375</v>
      </c>
    </row>
    <row r="58" spans="1:4" x14ac:dyDescent="0.25">
      <c r="A58" s="486">
        <v>45054</v>
      </c>
      <c r="B58" s="487">
        <v>3</v>
      </c>
      <c r="C58" s="489" t="s">
        <v>30</v>
      </c>
      <c r="D58" s="377" t="s">
        <v>376</v>
      </c>
    </row>
    <row r="59" spans="1:4" x14ac:dyDescent="0.25">
      <c r="A59" s="486">
        <v>45054</v>
      </c>
      <c r="B59" s="487">
        <v>3</v>
      </c>
      <c r="C59" s="489" t="s">
        <v>31</v>
      </c>
      <c r="D59" s="377" t="s">
        <v>377</v>
      </c>
    </row>
    <row r="60" spans="1:4" x14ac:dyDescent="0.25">
      <c r="A60" s="486">
        <v>45054</v>
      </c>
      <c r="B60" s="487" t="s">
        <v>341</v>
      </c>
      <c r="C60" s="489" t="s">
        <v>90</v>
      </c>
      <c r="D60" s="377" t="s">
        <v>378</v>
      </c>
    </row>
    <row r="61" spans="1:4" x14ac:dyDescent="0.25">
      <c r="A61" s="486">
        <v>45054</v>
      </c>
      <c r="B61" s="487" t="s">
        <v>341</v>
      </c>
      <c r="C61" s="489" t="s">
        <v>93</v>
      </c>
      <c r="D61" s="377" t="s">
        <v>379</v>
      </c>
    </row>
    <row r="62" spans="1:4" x14ac:dyDescent="0.25">
      <c r="A62" s="486">
        <v>45055</v>
      </c>
      <c r="B62" s="487">
        <v>1</v>
      </c>
      <c r="C62" s="489" t="s">
        <v>10</v>
      </c>
      <c r="D62" s="377" t="s">
        <v>380</v>
      </c>
    </row>
    <row r="63" spans="1:4" x14ac:dyDescent="0.25">
      <c r="A63" s="486">
        <v>45055</v>
      </c>
      <c r="B63" s="487">
        <v>1</v>
      </c>
      <c r="C63" s="489" t="s">
        <v>13</v>
      </c>
      <c r="D63" s="377" t="s">
        <v>345</v>
      </c>
    </row>
    <row r="64" spans="1:4" x14ac:dyDescent="0.25">
      <c r="A64" s="486">
        <v>45055</v>
      </c>
      <c r="B64" s="487">
        <v>2</v>
      </c>
      <c r="C64" s="489" t="s">
        <v>15</v>
      </c>
      <c r="D64" s="377" t="s">
        <v>381</v>
      </c>
    </row>
    <row r="65" spans="1:4" x14ac:dyDescent="0.25">
      <c r="A65" s="486">
        <v>45055</v>
      </c>
      <c r="B65" s="487">
        <v>2</v>
      </c>
      <c r="C65" s="489" t="s">
        <v>20</v>
      </c>
      <c r="D65" s="377" t="s">
        <v>382</v>
      </c>
    </row>
    <row r="66" spans="1:4" x14ac:dyDescent="0.25">
      <c r="A66" s="486">
        <v>45055</v>
      </c>
      <c r="B66" s="487">
        <v>2</v>
      </c>
      <c r="C66" s="489" t="s">
        <v>19</v>
      </c>
      <c r="D66" s="377" t="s">
        <v>366</v>
      </c>
    </row>
    <row r="67" spans="1:4" x14ac:dyDescent="0.25">
      <c r="A67" s="486">
        <v>45055</v>
      </c>
      <c r="B67" s="487">
        <v>2</v>
      </c>
      <c r="C67" s="489" t="s">
        <v>21</v>
      </c>
      <c r="D67" s="377" t="s">
        <v>383</v>
      </c>
    </row>
    <row r="68" spans="1:4" x14ac:dyDescent="0.25">
      <c r="A68" s="486">
        <v>45055</v>
      </c>
      <c r="B68" s="487">
        <v>2</v>
      </c>
      <c r="C68" s="489" t="s">
        <v>22</v>
      </c>
      <c r="D68" s="377" t="s">
        <v>384</v>
      </c>
    </row>
    <row r="69" spans="1:4" x14ac:dyDescent="0.25">
      <c r="A69" s="486">
        <v>45055</v>
      </c>
      <c r="B69" s="487">
        <v>2</v>
      </c>
      <c r="C69" s="489" t="s">
        <v>23</v>
      </c>
      <c r="D69" s="377" t="s">
        <v>368</v>
      </c>
    </row>
    <row r="70" spans="1:4" x14ac:dyDescent="0.25">
      <c r="A70" s="486">
        <v>45055</v>
      </c>
      <c r="B70" s="487">
        <v>2</v>
      </c>
      <c r="C70" s="489" t="s">
        <v>18</v>
      </c>
      <c r="D70" s="377" t="s">
        <v>385</v>
      </c>
    </row>
    <row r="71" spans="1:4" x14ac:dyDescent="0.25">
      <c r="A71" s="486">
        <v>45055</v>
      </c>
      <c r="B71" s="487">
        <v>2</v>
      </c>
      <c r="C71" s="489" t="s">
        <v>69</v>
      </c>
      <c r="D71" s="377" t="s">
        <v>386</v>
      </c>
    </row>
    <row r="72" spans="1:4" x14ac:dyDescent="0.25">
      <c r="A72" s="486">
        <v>45055</v>
      </c>
      <c r="B72" s="487">
        <v>3</v>
      </c>
      <c r="C72" s="489" t="s">
        <v>41</v>
      </c>
      <c r="D72" s="377" t="s">
        <v>387</v>
      </c>
    </row>
    <row r="73" spans="1:4" x14ac:dyDescent="0.25">
      <c r="A73" s="486">
        <v>45055</v>
      </c>
      <c r="B73" s="487">
        <v>3</v>
      </c>
      <c r="C73" s="489" t="s">
        <v>24</v>
      </c>
      <c r="D73" s="377" t="s">
        <v>388</v>
      </c>
    </row>
    <row r="74" spans="1:4" x14ac:dyDescent="0.25">
      <c r="A74" s="486">
        <v>45055</v>
      </c>
      <c r="B74" s="487">
        <v>3</v>
      </c>
      <c r="C74" s="489" t="s">
        <v>26</v>
      </c>
      <c r="D74" s="377" t="s">
        <v>389</v>
      </c>
    </row>
    <row r="75" spans="1:4" x14ac:dyDescent="0.25">
      <c r="A75" s="486">
        <v>45055</v>
      </c>
      <c r="B75" s="487">
        <v>3</v>
      </c>
      <c r="C75" s="489" t="s">
        <v>27</v>
      </c>
      <c r="D75" s="377" t="s">
        <v>390</v>
      </c>
    </row>
    <row r="76" spans="1:4" x14ac:dyDescent="0.25">
      <c r="A76" s="486">
        <v>45055</v>
      </c>
      <c r="B76" s="487">
        <v>3</v>
      </c>
      <c r="C76" s="489" t="s">
        <v>28</v>
      </c>
      <c r="D76" s="377" t="s">
        <v>391</v>
      </c>
    </row>
    <row r="77" spans="1:4" x14ac:dyDescent="0.25">
      <c r="A77" s="486">
        <v>45055</v>
      </c>
      <c r="B77" s="487">
        <v>3</v>
      </c>
      <c r="C77" s="489" t="s">
        <v>29</v>
      </c>
      <c r="D77" s="377" t="s">
        <v>392</v>
      </c>
    </row>
    <row r="78" spans="1:4" x14ac:dyDescent="0.25">
      <c r="A78" s="486">
        <v>45055</v>
      </c>
      <c r="B78" s="487">
        <v>3</v>
      </c>
      <c r="C78" s="489" t="s">
        <v>30</v>
      </c>
      <c r="D78" s="377" t="s">
        <v>393</v>
      </c>
    </row>
    <row r="79" spans="1:4" x14ac:dyDescent="0.25">
      <c r="A79" s="486">
        <v>45055</v>
      </c>
      <c r="B79" s="487">
        <v>3</v>
      </c>
      <c r="C79" s="489" t="s">
        <v>31</v>
      </c>
      <c r="D79" s="377" t="s">
        <v>394</v>
      </c>
    </row>
    <row r="80" spans="1:4" x14ac:dyDescent="0.25">
      <c r="A80" s="486">
        <v>45055</v>
      </c>
      <c r="B80" s="487" t="s">
        <v>341</v>
      </c>
      <c r="C80" s="489" t="s">
        <v>90</v>
      </c>
      <c r="D80" s="377" t="s">
        <v>395</v>
      </c>
    </row>
    <row r="81" spans="1:4" x14ac:dyDescent="0.25">
      <c r="A81" s="486">
        <v>45055</v>
      </c>
      <c r="B81" s="487" t="s">
        <v>341</v>
      </c>
      <c r="C81" s="489" t="s">
        <v>93</v>
      </c>
      <c r="D81" s="377" t="s">
        <v>396</v>
      </c>
    </row>
    <row r="82" spans="1:4" x14ac:dyDescent="0.25">
      <c r="A82" s="486">
        <v>45056</v>
      </c>
      <c r="B82" s="487">
        <v>1</v>
      </c>
      <c r="C82" s="489" t="s">
        <v>10</v>
      </c>
      <c r="D82" s="377" t="s">
        <v>397</v>
      </c>
    </row>
    <row r="83" spans="1:4" x14ac:dyDescent="0.25">
      <c r="A83" s="486">
        <v>45056</v>
      </c>
      <c r="B83" s="487">
        <v>1</v>
      </c>
      <c r="C83" s="489" t="s">
        <v>13</v>
      </c>
      <c r="D83" s="377" t="s">
        <v>398</v>
      </c>
    </row>
    <row r="84" spans="1:4" x14ac:dyDescent="0.25">
      <c r="A84" s="486">
        <v>45056</v>
      </c>
      <c r="B84" s="487">
        <v>2</v>
      </c>
      <c r="C84" s="489" t="s">
        <v>15</v>
      </c>
      <c r="D84" s="377" t="s">
        <v>399</v>
      </c>
    </row>
    <row r="85" spans="1:4" x14ac:dyDescent="0.25">
      <c r="A85" s="486">
        <v>45056</v>
      </c>
      <c r="B85" s="487">
        <v>2</v>
      </c>
      <c r="C85" s="489" t="s">
        <v>20</v>
      </c>
      <c r="D85" s="377" t="s">
        <v>400</v>
      </c>
    </row>
    <row r="86" spans="1:4" x14ac:dyDescent="0.25">
      <c r="A86" s="486">
        <v>45056</v>
      </c>
      <c r="B86" s="487">
        <v>2</v>
      </c>
      <c r="C86" s="489" t="s">
        <v>19</v>
      </c>
      <c r="D86" s="377" t="s">
        <v>401</v>
      </c>
    </row>
    <row r="87" spans="1:4" x14ac:dyDescent="0.25">
      <c r="A87" s="486">
        <v>45056</v>
      </c>
      <c r="B87" s="487">
        <v>2</v>
      </c>
      <c r="C87" s="489" t="s">
        <v>21</v>
      </c>
      <c r="D87" s="377" t="s">
        <v>402</v>
      </c>
    </row>
    <row r="88" spans="1:4" x14ac:dyDescent="0.25">
      <c r="A88" s="486">
        <v>45056</v>
      </c>
      <c r="B88" s="487">
        <v>2</v>
      </c>
      <c r="C88" s="489" t="s">
        <v>22</v>
      </c>
      <c r="D88" s="377" t="s">
        <v>403</v>
      </c>
    </row>
    <row r="89" spans="1:4" x14ac:dyDescent="0.25">
      <c r="A89" s="486">
        <v>45056</v>
      </c>
      <c r="B89" s="487">
        <v>2</v>
      </c>
      <c r="C89" s="489" t="s">
        <v>23</v>
      </c>
      <c r="D89" s="377" t="s">
        <v>404</v>
      </c>
    </row>
    <row r="90" spans="1:4" x14ac:dyDescent="0.25">
      <c r="A90" s="486">
        <v>45056</v>
      </c>
      <c r="B90" s="487">
        <v>2</v>
      </c>
      <c r="C90" s="489" t="s">
        <v>18</v>
      </c>
      <c r="D90" s="377" t="s">
        <v>405</v>
      </c>
    </row>
    <row r="91" spans="1:4" x14ac:dyDescent="0.25">
      <c r="A91" s="486">
        <v>45056</v>
      </c>
      <c r="B91" s="487">
        <v>2</v>
      </c>
      <c r="C91" s="489" t="s">
        <v>69</v>
      </c>
      <c r="D91" s="377" t="s">
        <v>383</v>
      </c>
    </row>
    <row r="92" spans="1:4" x14ac:dyDescent="0.25">
      <c r="A92" s="486">
        <v>45056</v>
      </c>
      <c r="B92" s="487">
        <v>3</v>
      </c>
      <c r="C92" s="489" t="s">
        <v>41</v>
      </c>
      <c r="D92" s="377" t="s">
        <v>406</v>
      </c>
    </row>
    <row r="93" spans="1:4" x14ac:dyDescent="0.25">
      <c r="A93" s="486">
        <v>45056</v>
      </c>
      <c r="B93" s="487">
        <v>3</v>
      </c>
      <c r="C93" s="489" t="s">
        <v>24</v>
      </c>
      <c r="D93" s="377" t="s">
        <v>407</v>
      </c>
    </row>
    <row r="94" spans="1:4" x14ac:dyDescent="0.25">
      <c r="A94" s="486">
        <v>45056</v>
      </c>
      <c r="B94" s="487">
        <v>3</v>
      </c>
      <c r="C94" s="489" t="s">
        <v>26</v>
      </c>
      <c r="D94" s="377" t="s">
        <v>408</v>
      </c>
    </row>
    <row r="95" spans="1:4" x14ac:dyDescent="0.25">
      <c r="A95" s="486">
        <v>45056</v>
      </c>
      <c r="B95" s="487">
        <v>3</v>
      </c>
      <c r="C95" s="489" t="s">
        <v>27</v>
      </c>
      <c r="D95" s="377" t="s">
        <v>409</v>
      </c>
    </row>
    <row r="96" spans="1:4" x14ac:dyDescent="0.25">
      <c r="A96" s="486">
        <v>45056</v>
      </c>
      <c r="B96" s="487">
        <v>3</v>
      </c>
      <c r="C96" s="489" t="s">
        <v>28</v>
      </c>
      <c r="D96" s="377" t="s">
        <v>410</v>
      </c>
    </row>
    <row r="97" spans="1:4" x14ac:dyDescent="0.25">
      <c r="A97" s="486">
        <v>45056</v>
      </c>
      <c r="B97" s="487">
        <v>3</v>
      </c>
      <c r="C97" s="489" t="s">
        <v>29</v>
      </c>
      <c r="D97" s="377" t="s">
        <v>411</v>
      </c>
    </row>
    <row r="98" spans="1:4" x14ac:dyDescent="0.25">
      <c r="A98" s="486">
        <v>45056</v>
      </c>
      <c r="B98" s="487">
        <v>3</v>
      </c>
      <c r="C98" s="489" t="s">
        <v>30</v>
      </c>
      <c r="D98" s="377" t="s">
        <v>412</v>
      </c>
    </row>
    <row r="99" spans="1:4" x14ac:dyDescent="0.25">
      <c r="A99" s="486">
        <v>45056</v>
      </c>
      <c r="B99" s="487">
        <v>3</v>
      </c>
      <c r="C99" s="489" t="s">
        <v>31</v>
      </c>
      <c r="D99" s="377" t="s">
        <v>413</v>
      </c>
    </row>
    <row r="100" spans="1:4" x14ac:dyDescent="0.25">
      <c r="A100" s="486">
        <v>45056</v>
      </c>
      <c r="B100" s="487" t="s">
        <v>341</v>
      </c>
      <c r="C100" s="489" t="s">
        <v>90</v>
      </c>
      <c r="D100" s="377" t="s">
        <v>414</v>
      </c>
    </row>
    <row r="101" spans="1:4" x14ac:dyDescent="0.25">
      <c r="A101" s="486">
        <v>45056</v>
      </c>
      <c r="B101" s="487" t="s">
        <v>341</v>
      </c>
      <c r="C101" s="489" t="s">
        <v>93</v>
      </c>
      <c r="D101" s="377" t="s">
        <v>361</v>
      </c>
    </row>
    <row r="102" spans="1:4" x14ac:dyDescent="0.25">
      <c r="A102" s="486">
        <v>45057</v>
      </c>
      <c r="B102" s="487">
        <v>1</v>
      </c>
      <c r="C102" s="489" t="s">
        <v>10</v>
      </c>
      <c r="D102" s="377" t="s">
        <v>323</v>
      </c>
    </row>
    <row r="103" spans="1:4" x14ac:dyDescent="0.25">
      <c r="A103" s="486">
        <v>45057</v>
      </c>
      <c r="B103" s="487">
        <v>1</v>
      </c>
      <c r="C103" s="489" t="s">
        <v>13</v>
      </c>
      <c r="D103" s="377" t="s">
        <v>415</v>
      </c>
    </row>
    <row r="104" spans="1:4" x14ac:dyDescent="0.25">
      <c r="A104" s="486">
        <v>45057</v>
      </c>
      <c r="B104" s="487">
        <v>2</v>
      </c>
      <c r="C104" s="489" t="s">
        <v>15</v>
      </c>
      <c r="D104" s="377" t="s">
        <v>416</v>
      </c>
    </row>
    <row r="105" spans="1:4" x14ac:dyDescent="0.25">
      <c r="A105" s="486">
        <v>45057</v>
      </c>
      <c r="B105" s="487">
        <v>2</v>
      </c>
      <c r="C105" s="489" t="s">
        <v>20</v>
      </c>
      <c r="D105" s="377" t="s">
        <v>400</v>
      </c>
    </row>
    <row r="106" spans="1:4" x14ac:dyDescent="0.25">
      <c r="A106" s="486">
        <v>45057</v>
      </c>
      <c r="B106" s="487">
        <v>2</v>
      </c>
      <c r="C106" s="489" t="s">
        <v>19</v>
      </c>
      <c r="D106" s="377" t="s">
        <v>401</v>
      </c>
    </row>
    <row r="107" spans="1:4" x14ac:dyDescent="0.25">
      <c r="A107" s="486">
        <v>45057</v>
      </c>
      <c r="B107" s="487">
        <v>2</v>
      </c>
      <c r="C107" s="489" t="s">
        <v>21</v>
      </c>
      <c r="D107" s="377" t="s">
        <v>417</v>
      </c>
    </row>
    <row r="108" spans="1:4" x14ac:dyDescent="0.25">
      <c r="A108" s="486">
        <v>45057</v>
      </c>
      <c r="B108" s="487">
        <v>2</v>
      </c>
      <c r="C108" s="489" t="s">
        <v>22</v>
      </c>
      <c r="D108" s="377" t="s">
        <v>403</v>
      </c>
    </row>
    <row r="109" spans="1:4" x14ac:dyDescent="0.25">
      <c r="A109" s="486">
        <v>45057</v>
      </c>
      <c r="B109" s="487">
        <v>2</v>
      </c>
      <c r="C109" s="489" t="s">
        <v>23</v>
      </c>
      <c r="D109" s="377" t="s">
        <v>404</v>
      </c>
    </row>
    <row r="110" spans="1:4" x14ac:dyDescent="0.25">
      <c r="A110" s="486">
        <v>45057</v>
      </c>
      <c r="B110" s="487">
        <v>2</v>
      </c>
      <c r="C110" s="489" t="s">
        <v>18</v>
      </c>
      <c r="D110" s="377" t="s">
        <v>418</v>
      </c>
    </row>
    <row r="111" spans="1:4" x14ac:dyDescent="0.25">
      <c r="A111" s="486">
        <v>45057</v>
      </c>
      <c r="B111" s="487">
        <v>2</v>
      </c>
      <c r="C111" s="489" t="s">
        <v>69</v>
      </c>
      <c r="D111" s="377" t="s">
        <v>383</v>
      </c>
    </row>
    <row r="112" spans="1:4" x14ac:dyDescent="0.25">
      <c r="A112" s="486">
        <v>45057</v>
      </c>
      <c r="B112" s="487">
        <v>3</v>
      </c>
      <c r="C112" s="489" t="s">
        <v>41</v>
      </c>
      <c r="D112" s="377" t="s">
        <v>419</v>
      </c>
    </row>
    <row r="113" spans="1:4" x14ac:dyDescent="0.25">
      <c r="A113" s="486">
        <v>45057</v>
      </c>
      <c r="B113" s="487">
        <v>3</v>
      </c>
      <c r="C113" s="489" t="s">
        <v>24</v>
      </c>
      <c r="D113" s="377" t="s">
        <v>420</v>
      </c>
    </row>
    <row r="114" spans="1:4" x14ac:dyDescent="0.25">
      <c r="A114" s="486">
        <v>45057</v>
      </c>
      <c r="B114" s="487">
        <v>3</v>
      </c>
      <c r="C114" s="489" t="s">
        <v>26</v>
      </c>
      <c r="D114" s="377" t="s">
        <v>408</v>
      </c>
    </row>
    <row r="115" spans="1:4" x14ac:dyDescent="0.25">
      <c r="A115" s="486">
        <v>45057</v>
      </c>
      <c r="B115" s="487">
        <v>3</v>
      </c>
      <c r="C115" s="489" t="s">
        <v>27</v>
      </c>
      <c r="D115" s="377" t="s">
        <v>421</v>
      </c>
    </row>
    <row r="116" spans="1:4" x14ac:dyDescent="0.25">
      <c r="A116" s="486">
        <v>45057</v>
      </c>
      <c r="B116" s="487">
        <v>3</v>
      </c>
      <c r="C116" s="489" t="s">
        <v>28</v>
      </c>
      <c r="D116" s="377" t="s">
        <v>422</v>
      </c>
    </row>
    <row r="117" spans="1:4" x14ac:dyDescent="0.25">
      <c r="A117" s="486">
        <v>45057</v>
      </c>
      <c r="B117" s="487">
        <v>3</v>
      </c>
      <c r="C117" s="489" t="s">
        <v>29</v>
      </c>
      <c r="D117" s="377" t="s">
        <v>423</v>
      </c>
    </row>
    <row r="118" spans="1:4" x14ac:dyDescent="0.25">
      <c r="A118" s="486">
        <v>45057</v>
      </c>
      <c r="B118" s="487">
        <v>3</v>
      </c>
      <c r="C118" s="489" t="s">
        <v>30</v>
      </c>
      <c r="D118" s="377" t="s">
        <v>412</v>
      </c>
    </row>
    <row r="119" spans="1:4" x14ac:dyDescent="0.25">
      <c r="A119" s="486">
        <v>45057</v>
      </c>
      <c r="B119" s="487">
        <v>3</v>
      </c>
      <c r="C119" s="489" t="s">
        <v>31</v>
      </c>
      <c r="D119" s="377" t="s">
        <v>424</v>
      </c>
    </row>
    <row r="120" spans="1:4" x14ac:dyDescent="0.25">
      <c r="A120" s="486">
        <v>45057</v>
      </c>
      <c r="B120" s="487" t="s">
        <v>341</v>
      </c>
      <c r="C120" s="489" t="s">
        <v>90</v>
      </c>
      <c r="D120" s="377" t="s">
        <v>425</v>
      </c>
    </row>
    <row r="121" spans="1:4" x14ac:dyDescent="0.25">
      <c r="A121" s="486">
        <v>45057</v>
      </c>
      <c r="B121" s="487" t="s">
        <v>341</v>
      </c>
      <c r="C121" s="489" t="s">
        <v>93</v>
      </c>
      <c r="D121" s="377" t="s">
        <v>426</v>
      </c>
    </row>
    <row r="122" spans="1:4" x14ac:dyDescent="0.25">
      <c r="A122" s="486">
        <v>45058</v>
      </c>
      <c r="B122" s="487">
        <v>1</v>
      </c>
      <c r="C122" s="489" t="s">
        <v>10</v>
      </c>
      <c r="D122" s="377" t="s">
        <v>427</v>
      </c>
    </row>
    <row r="123" spans="1:4" x14ac:dyDescent="0.25">
      <c r="A123" s="486">
        <v>45058</v>
      </c>
      <c r="B123" s="487">
        <v>1</v>
      </c>
      <c r="C123" s="489" t="s">
        <v>13</v>
      </c>
      <c r="D123" s="377" t="s">
        <v>428</v>
      </c>
    </row>
    <row r="124" spans="1:4" x14ac:dyDescent="0.25">
      <c r="A124" s="486">
        <v>45058</v>
      </c>
      <c r="B124" s="487">
        <v>2</v>
      </c>
      <c r="C124" s="489" t="s">
        <v>15</v>
      </c>
      <c r="D124" s="377" t="s">
        <v>429</v>
      </c>
    </row>
    <row r="125" spans="1:4" x14ac:dyDescent="0.25">
      <c r="A125" s="486">
        <v>45058</v>
      </c>
      <c r="B125" s="487">
        <v>2</v>
      </c>
      <c r="C125" s="489" t="s">
        <v>20</v>
      </c>
      <c r="D125" s="377" t="s">
        <v>400</v>
      </c>
    </row>
    <row r="126" spans="1:4" x14ac:dyDescent="0.25">
      <c r="A126" s="486">
        <v>45058</v>
      </c>
      <c r="B126" s="487">
        <v>2</v>
      </c>
      <c r="C126" s="489" t="s">
        <v>19</v>
      </c>
      <c r="D126" s="377" t="s">
        <v>430</v>
      </c>
    </row>
    <row r="127" spans="1:4" x14ac:dyDescent="0.25">
      <c r="A127" s="486">
        <v>45058</v>
      </c>
      <c r="B127" s="487">
        <v>2</v>
      </c>
      <c r="C127" s="489" t="s">
        <v>21</v>
      </c>
      <c r="D127" s="377" t="s">
        <v>431</v>
      </c>
    </row>
    <row r="128" spans="1:4" x14ac:dyDescent="0.25">
      <c r="A128" s="486">
        <v>45058</v>
      </c>
      <c r="B128" s="487">
        <v>2</v>
      </c>
      <c r="C128" s="489" t="s">
        <v>22</v>
      </c>
      <c r="D128" s="377" t="s">
        <v>432</v>
      </c>
    </row>
    <row r="129" spans="1:4" x14ac:dyDescent="0.25">
      <c r="A129" s="486">
        <v>45058</v>
      </c>
      <c r="B129" s="487">
        <v>2</v>
      </c>
      <c r="C129" s="489" t="s">
        <v>23</v>
      </c>
      <c r="D129" s="377" t="s">
        <v>433</v>
      </c>
    </row>
    <row r="130" spans="1:4" x14ac:dyDescent="0.25">
      <c r="A130" s="486">
        <v>45058</v>
      </c>
      <c r="B130" s="487">
        <v>2</v>
      </c>
      <c r="C130" s="489" t="s">
        <v>18</v>
      </c>
      <c r="D130" s="377" t="s">
        <v>418</v>
      </c>
    </row>
    <row r="131" spans="1:4" x14ac:dyDescent="0.25">
      <c r="A131" s="486">
        <v>45058</v>
      </c>
      <c r="B131" s="487">
        <v>2</v>
      </c>
      <c r="C131" s="489" t="s">
        <v>69</v>
      </c>
      <c r="D131" s="377" t="s">
        <v>434</v>
      </c>
    </row>
    <row r="132" spans="1:4" x14ac:dyDescent="0.25">
      <c r="A132" s="486">
        <v>45058</v>
      </c>
      <c r="B132" s="487">
        <v>3</v>
      </c>
      <c r="C132" s="489" t="s">
        <v>41</v>
      </c>
      <c r="D132" s="377" t="s">
        <v>435</v>
      </c>
    </row>
    <row r="133" spans="1:4" x14ac:dyDescent="0.25">
      <c r="A133" s="486">
        <v>45058</v>
      </c>
      <c r="B133" s="487">
        <v>3</v>
      </c>
      <c r="C133" s="489" t="s">
        <v>24</v>
      </c>
      <c r="D133" s="377" t="s">
        <v>436</v>
      </c>
    </row>
    <row r="134" spans="1:4" x14ac:dyDescent="0.25">
      <c r="A134" s="486">
        <v>45058</v>
      </c>
      <c r="B134" s="487">
        <v>3</v>
      </c>
      <c r="C134" s="489" t="s">
        <v>26</v>
      </c>
      <c r="D134" s="377" t="s">
        <v>437</v>
      </c>
    </row>
    <row r="135" spans="1:4" x14ac:dyDescent="0.25">
      <c r="A135" s="486">
        <v>45058</v>
      </c>
      <c r="B135" s="487">
        <v>3</v>
      </c>
      <c r="C135" s="489" t="s">
        <v>27</v>
      </c>
      <c r="D135" s="377" t="s">
        <v>421</v>
      </c>
    </row>
    <row r="136" spans="1:4" x14ac:dyDescent="0.25">
      <c r="A136" s="486">
        <v>45058</v>
      </c>
      <c r="B136" s="487">
        <v>3</v>
      </c>
      <c r="C136" s="489" t="s">
        <v>28</v>
      </c>
      <c r="D136" s="377" t="s">
        <v>438</v>
      </c>
    </row>
    <row r="137" spans="1:4" x14ac:dyDescent="0.25">
      <c r="A137" s="486">
        <v>45058</v>
      </c>
      <c r="B137" s="487">
        <v>3</v>
      </c>
      <c r="C137" s="489" t="s">
        <v>29</v>
      </c>
      <c r="D137" s="377" t="s">
        <v>439</v>
      </c>
    </row>
    <row r="138" spans="1:4" x14ac:dyDescent="0.25">
      <c r="A138" s="486">
        <v>45058</v>
      </c>
      <c r="B138" s="487">
        <v>3</v>
      </c>
      <c r="C138" s="489" t="s">
        <v>30</v>
      </c>
      <c r="D138" s="377" t="s">
        <v>440</v>
      </c>
    </row>
    <row r="139" spans="1:4" x14ac:dyDescent="0.25">
      <c r="A139" s="486">
        <v>45058</v>
      </c>
      <c r="B139" s="487">
        <v>3</v>
      </c>
      <c r="C139" s="489" t="s">
        <v>31</v>
      </c>
      <c r="D139" s="377" t="s">
        <v>424</v>
      </c>
    </row>
    <row r="140" spans="1:4" x14ac:dyDescent="0.25">
      <c r="A140" s="486">
        <v>45058</v>
      </c>
      <c r="B140" s="487" t="s">
        <v>341</v>
      </c>
      <c r="C140" s="489" t="s">
        <v>90</v>
      </c>
      <c r="D140" s="377" t="s">
        <v>441</v>
      </c>
    </row>
    <row r="141" spans="1:4" x14ac:dyDescent="0.25">
      <c r="A141" s="486">
        <v>45058</v>
      </c>
      <c r="B141" s="487" t="s">
        <v>341</v>
      </c>
      <c r="C141" s="489" t="s">
        <v>93</v>
      </c>
      <c r="D141" s="377" t="s">
        <v>442</v>
      </c>
    </row>
    <row r="142" spans="1:4" x14ac:dyDescent="0.25">
      <c r="A142" s="486">
        <v>45061</v>
      </c>
      <c r="B142" s="487">
        <v>1</v>
      </c>
      <c r="C142" s="489" t="s">
        <v>10</v>
      </c>
      <c r="D142" s="377" t="s">
        <v>443</v>
      </c>
    </row>
    <row r="143" spans="1:4" x14ac:dyDescent="0.25">
      <c r="A143" s="486">
        <v>45061</v>
      </c>
      <c r="B143" s="487">
        <v>1</v>
      </c>
      <c r="C143" s="489" t="s">
        <v>13</v>
      </c>
      <c r="D143" s="377" t="s">
        <v>444</v>
      </c>
    </row>
    <row r="144" spans="1:4" x14ac:dyDescent="0.25">
      <c r="A144" s="486">
        <v>45061</v>
      </c>
      <c r="B144" s="487">
        <v>2</v>
      </c>
      <c r="C144" s="489" t="s">
        <v>15</v>
      </c>
      <c r="D144" s="377" t="s">
        <v>429</v>
      </c>
    </row>
    <row r="145" spans="1:4" x14ac:dyDescent="0.25">
      <c r="A145" s="486">
        <v>45061</v>
      </c>
      <c r="B145" s="487">
        <v>2</v>
      </c>
      <c r="C145" s="489" t="s">
        <v>20</v>
      </c>
      <c r="D145" s="377" t="s">
        <v>445</v>
      </c>
    </row>
    <row r="146" spans="1:4" x14ac:dyDescent="0.25">
      <c r="A146" s="486">
        <v>45061</v>
      </c>
      <c r="B146" s="487">
        <v>2</v>
      </c>
      <c r="C146" s="489" t="s">
        <v>19</v>
      </c>
      <c r="D146" s="377" t="s">
        <v>446</v>
      </c>
    </row>
    <row r="147" spans="1:4" x14ac:dyDescent="0.25">
      <c r="A147" s="486">
        <v>45061</v>
      </c>
      <c r="B147" s="487">
        <v>2</v>
      </c>
      <c r="C147" s="489" t="s">
        <v>21</v>
      </c>
      <c r="D147" s="377" t="s">
        <v>447</v>
      </c>
    </row>
    <row r="148" spans="1:4" x14ac:dyDescent="0.25">
      <c r="A148" s="486">
        <v>45061</v>
      </c>
      <c r="B148" s="487">
        <v>2</v>
      </c>
      <c r="C148" s="489" t="s">
        <v>22</v>
      </c>
      <c r="D148" s="377" t="s">
        <v>432</v>
      </c>
    </row>
    <row r="149" spans="1:4" x14ac:dyDescent="0.25">
      <c r="A149" s="486">
        <v>45061</v>
      </c>
      <c r="B149" s="487">
        <v>2</v>
      </c>
      <c r="C149" s="489" t="s">
        <v>23</v>
      </c>
      <c r="D149" s="377" t="s">
        <v>433</v>
      </c>
    </row>
    <row r="150" spans="1:4" x14ac:dyDescent="0.25">
      <c r="A150" s="486">
        <v>45061</v>
      </c>
      <c r="B150" s="487">
        <v>2</v>
      </c>
      <c r="C150" s="489" t="s">
        <v>18</v>
      </c>
      <c r="D150" s="377" t="s">
        <v>448</v>
      </c>
    </row>
    <row r="151" spans="1:4" x14ac:dyDescent="0.25">
      <c r="A151" s="486">
        <v>45061</v>
      </c>
      <c r="B151" s="487">
        <v>2</v>
      </c>
      <c r="C151" s="489" t="s">
        <v>69</v>
      </c>
      <c r="D151" s="377" t="s">
        <v>449</v>
      </c>
    </row>
    <row r="152" spans="1:4" x14ac:dyDescent="0.25">
      <c r="A152" s="486">
        <v>45061</v>
      </c>
      <c r="B152" s="487">
        <v>3</v>
      </c>
      <c r="C152" s="489" t="s">
        <v>41</v>
      </c>
      <c r="D152" s="377" t="s">
        <v>450</v>
      </c>
    </row>
    <row r="153" spans="1:4" x14ac:dyDescent="0.25">
      <c r="A153" s="486">
        <v>45061</v>
      </c>
      <c r="B153" s="487">
        <v>3</v>
      </c>
      <c r="C153" s="489" t="s">
        <v>24</v>
      </c>
      <c r="D153" s="377" t="s">
        <v>451</v>
      </c>
    </row>
    <row r="154" spans="1:4" x14ac:dyDescent="0.25">
      <c r="A154" s="486">
        <v>45061</v>
      </c>
      <c r="B154" s="487">
        <v>3</v>
      </c>
      <c r="C154" s="489" t="s">
        <v>26</v>
      </c>
      <c r="D154" s="377" t="s">
        <v>408</v>
      </c>
    </row>
    <row r="155" spans="1:4" x14ac:dyDescent="0.25">
      <c r="A155" s="486">
        <v>45061</v>
      </c>
      <c r="B155" s="487">
        <v>3</v>
      </c>
      <c r="C155" s="489" t="s">
        <v>27</v>
      </c>
      <c r="D155" s="377" t="s">
        <v>421</v>
      </c>
    </row>
    <row r="156" spans="1:4" x14ac:dyDescent="0.25">
      <c r="A156" s="486">
        <v>45061</v>
      </c>
      <c r="B156" s="487">
        <v>3</v>
      </c>
      <c r="C156" s="489" t="s">
        <v>28</v>
      </c>
      <c r="D156" s="377" t="s">
        <v>438</v>
      </c>
    </row>
    <row r="157" spans="1:4" x14ac:dyDescent="0.25">
      <c r="A157" s="486">
        <v>45061</v>
      </c>
      <c r="B157" s="487">
        <v>3</v>
      </c>
      <c r="C157" s="489" t="s">
        <v>29</v>
      </c>
      <c r="D157" s="377" t="s">
        <v>452</v>
      </c>
    </row>
    <row r="158" spans="1:4" x14ac:dyDescent="0.25">
      <c r="A158" s="486">
        <v>45061</v>
      </c>
      <c r="B158" s="487">
        <v>3</v>
      </c>
      <c r="C158" s="489" t="s">
        <v>30</v>
      </c>
      <c r="D158" s="377" t="s">
        <v>440</v>
      </c>
    </row>
    <row r="159" spans="1:4" x14ac:dyDescent="0.25">
      <c r="A159" s="486">
        <v>45061</v>
      </c>
      <c r="B159" s="487">
        <v>3</v>
      </c>
      <c r="C159" s="489" t="s">
        <v>31</v>
      </c>
      <c r="D159" s="377" t="s">
        <v>453</v>
      </c>
    </row>
    <row r="160" spans="1:4" x14ac:dyDescent="0.25">
      <c r="A160" s="486">
        <v>45061</v>
      </c>
      <c r="B160" s="487" t="s">
        <v>341</v>
      </c>
      <c r="C160" s="489" t="s">
        <v>90</v>
      </c>
      <c r="D160" s="377" t="s">
        <v>454</v>
      </c>
    </row>
    <row r="161" spans="1:4" x14ac:dyDescent="0.25">
      <c r="A161" s="486">
        <v>45061</v>
      </c>
      <c r="B161" s="487" t="s">
        <v>341</v>
      </c>
      <c r="C161" s="489" t="s">
        <v>93</v>
      </c>
      <c r="D161" s="377" t="s">
        <v>455</v>
      </c>
    </row>
    <row r="162" spans="1:4" x14ac:dyDescent="0.25">
      <c r="A162" s="486">
        <v>45062</v>
      </c>
      <c r="B162" s="487">
        <v>1</v>
      </c>
      <c r="C162" s="489" t="s">
        <v>10</v>
      </c>
      <c r="D162" s="489" t="s">
        <v>456</v>
      </c>
    </row>
    <row r="163" spans="1:4" x14ac:dyDescent="0.25">
      <c r="A163" s="486">
        <v>45062</v>
      </c>
      <c r="B163" s="487">
        <v>1</v>
      </c>
      <c r="C163" s="489" t="s">
        <v>13</v>
      </c>
      <c r="D163" s="377" t="s">
        <v>457</v>
      </c>
    </row>
    <row r="164" spans="1:4" x14ac:dyDescent="0.25">
      <c r="A164" s="486">
        <v>45062</v>
      </c>
      <c r="B164" s="487">
        <v>2</v>
      </c>
      <c r="C164" s="489" t="s">
        <v>15</v>
      </c>
      <c r="D164" s="377" t="s">
        <v>458</v>
      </c>
    </row>
    <row r="165" spans="1:4" x14ac:dyDescent="0.25">
      <c r="A165" s="486">
        <v>45062</v>
      </c>
      <c r="B165" s="487">
        <v>2</v>
      </c>
      <c r="C165" s="489" t="s">
        <v>20</v>
      </c>
      <c r="D165" s="377" t="s">
        <v>459</v>
      </c>
    </row>
    <row r="166" spans="1:4" x14ac:dyDescent="0.25">
      <c r="A166" s="486">
        <v>45062</v>
      </c>
      <c r="B166" s="487">
        <v>2</v>
      </c>
      <c r="C166" s="489" t="s">
        <v>19</v>
      </c>
      <c r="D166" s="377" t="s">
        <v>460</v>
      </c>
    </row>
    <row r="167" spans="1:4" x14ac:dyDescent="0.25">
      <c r="A167" s="486">
        <v>45062</v>
      </c>
      <c r="B167" s="487">
        <v>2</v>
      </c>
      <c r="C167" s="489" t="s">
        <v>21</v>
      </c>
      <c r="D167" s="377" t="s">
        <v>461</v>
      </c>
    </row>
    <row r="168" spans="1:4" x14ac:dyDescent="0.25">
      <c r="A168" s="486">
        <v>45062</v>
      </c>
      <c r="B168" s="487">
        <v>2</v>
      </c>
      <c r="C168" s="489" t="s">
        <v>22</v>
      </c>
      <c r="D168" s="377" t="s">
        <v>462</v>
      </c>
    </row>
    <row r="169" spans="1:4" x14ac:dyDescent="0.25">
      <c r="A169" s="486">
        <v>45062</v>
      </c>
      <c r="B169" s="487">
        <v>2</v>
      </c>
      <c r="C169" s="489" t="s">
        <v>23</v>
      </c>
      <c r="D169" s="377" t="s">
        <v>433</v>
      </c>
    </row>
    <row r="170" spans="1:4" x14ac:dyDescent="0.25">
      <c r="A170" s="486">
        <v>45062</v>
      </c>
      <c r="B170" s="487">
        <v>2</v>
      </c>
      <c r="C170" s="489" t="s">
        <v>18</v>
      </c>
      <c r="D170" s="377" t="s">
        <v>463</v>
      </c>
    </row>
    <row r="171" spans="1:4" x14ac:dyDescent="0.25">
      <c r="A171" s="486">
        <v>45062</v>
      </c>
      <c r="B171" s="487">
        <v>2</v>
      </c>
      <c r="C171" s="489" t="s">
        <v>69</v>
      </c>
      <c r="D171" s="377" t="s">
        <v>464</v>
      </c>
    </row>
    <row r="172" spans="1:4" x14ac:dyDescent="0.25">
      <c r="A172" s="486">
        <v>45062</v>
      </c>
      <c r="B172" s="487">
        <v>3</v>
      </c>
      <c r="C172" s="489" t="s">
        <v>41</v>
      </c>
      <c r="D172" s="377" t="s">
        <v>465</v>
      </c>
    </row>
    <row r="173" spans="1:4" x14ac:dyDescent="0.25">
      <c r="A173" s="486">
        <v>45062</v>
      </c>
      <c r="B173" s="487">
        <v>3</v>
      </c>
      <c r="C173" s="489" t="s">
        <v>24</v>
      </c>
      <c r="D173" s="377" t="s">
        <v>466</v>
      </c>
    </row>
    <row r="174" spans="1:4" x14ac:dyDescent="0.25">
      <c r="A174" s="486">
        <v>45062</v>
      </c>
      <c r="B174" s="487">
        <v>3</v>
      </c>
      <c r="C174" s="489" t="s">
        <v>26</v>
      </c>
      <c r="D174" s="377" t="s">
        <v>467</v>
      </c>
    </row>
    <row r="175" spans="1:4" x14ac:dyDescent="0.25">
      <c r="A175" s="486">
        <v>45062</v>
      </c>
      <c r="B175" s="487">
        <v>3</v>
      </c>
      <c r="C175" s="489" t="s">
        <v>27</v>
      </c>
      <c r="D175" s="377" t="s">
        <v>421</v>
      </c>
    </row>
    <row r="176" spans="1:4" x14ac:dyDescent="0.25">
      <c r="A176" s="486">
        <v>45062</v>
      </c>
      <c r="B176" s="487">
        <v>3</v>
      </c>
      <c r="C176" s="489" t="s">
        <v>28</v>
      </c>
      <c r="D176" s="377" t="s">
        <v>468</v>
      </c>
    </row>
    <row r="177" spans="1:4" x14ac:dyDescent="0.25">
      <c r="A177" s="486">
        <v>45062</v>
      </c>
      <c r="B177" s="487">
        <v>3</v>
      </c>
      <c r="C177" s="489" t="s">
        <v>29</v>
      </c>
      <c r="D177" s="377" t="s">
        <v>469</v>
      </c>
    </row>
    <row r="178" spans="1:4" x14ac:dyDescent="0.25">
      <c r="A178" s="486">
        <v>45062</v>
      </c>
      <c r="B178" s="487">
        <v>3</v>
      </c>
      <c r="C178" s="489" t="s">
        <v>30</v>
      </c>
      <c r="D178" s="377" t="s">
        <v>470</v>
      </c>
    </row>
    <row r="179" spans="1:4" x14ac:dyDescent="0.25">
      <c r="A179" s="486">
        <v>45062</v>
      </c>
      <c r="B179" s="487">
        <v>3</v>
      </c>
      <c r="C179" s="489" t="s">
        <v>31</v>
      </c>
      <c r="D179" s="377" t="s">
        <v>471</v>
      </c>
    </row>
    <row r="180" spans="1:4" x14ac:dyDescent="0.25">
      <c r="A180" s="486">
        <v>45062</v>
      </c>
      <c r="B180" s="487" t="s">
        <v>341</v>
      </c>
      <c r="C180" s="489" t="s">
        <v>90</v>
      </c>
      <c r="D180" s="377" t="s">
        <v>472</v>
      </c>
    </row>
    <row r="181" spans="1:4" x14ac:dyDescent="0.25">
      <c r="A181" s="486">
        <v>45062</v>
      </c>
      <c r="B181" s="487" t="s">
        <v>341</v>
      </c>
      <c r="C181" s="489" t="s">
        <v>93</v>
      </c>
      <c r="D181" s="377" t="s">
        <v>473</v>
      </c>
    </row>
    <row r="182" spans="1:4" x14ac:dyDescent="0.25">
      <c r="A182" s="486">
        <v>45063</v>
      </c>
      <c r="B182" s="487">
        <v>1</v>
      </c>
      <c r="C182" s="489" t="s">
        <v>10</v>
      </c>
      <c r="D182" s="489" t="s">
        <v>474</v>
      </c>
    </row>
    <row r="183" spans="1:4" x14ac:dyDescent="0.25">
      <c r="A183" s="486">
        <v>45063</v>
      </c>
      <c r="B183" s="487">
        <v>1</v>
      </c>
      <c r="C183" s="489" t="s">
        <v>13</v>
      </c>
      <c r="D183" s="377" t="s">
        <v>475</v>
      </c>
    </row>
    <row r="184" spans="1:4" x14ac:dyDescent="0.25">
      <c r="A184" s="486">
        <v>45063</v>
      </c>
      <c r="B184" s="487">
        <v>2</v>
      </c>
      <c r="C184" s="489" t="s">
        <v>15</v>
      </c>
      <c r="D184" s="377" t="s">
        <v>476</v>
      </c>
    </row>
    <row r="185" spans="1:4" x14ac:dyDescent="0.25">
      <c r="A185" s="486">
        <v>45063</v>
      </c>
      <c r="B185" s="487">
        <v>2</v>
      </c>
      <c r="C185" s="489" t="s">
        <v>20</v>
      </c>
      <c r="D185" s="377" t="s">
        <v>459</v>
      </c>
    </row>
    <row r="186" spans="1:4" x14ac:dyDescent="0.25">
      <c r="A186" s="486">
        <v>45063</v>
      </c>
      <c r="B186" s="487">
        <v>2</v>
      </c>
      <c r="C186" s="489" t="s">
        <v>19</v>
      </c>
      <c r="D186" s="377" t="s">
        <v>477</v>
      </c>
    </row>
    <row r="187" spans="1:4" x14ac:dyDescent="0.25">
      <c r="A187" s="486">
        <v>45063</v>
      </c>
      <c r="B187" s="487">
        <v>2</v>
      </c>
      <c r="C187" s="489" t="s">
        <v>21</v>
      </c>
      <c r="D187" s="377" t="s">
        <v>478</v>
      </c>
    </row>
    <row r="188" spans="1:4" x14ac:dyDescent="0.25">
      <c r="A188" s="486">
        <v>45063</v>
      </c>
      <c r="B188" s="487">
        <v>2</v>
      </c>
      <c r="C188" s="489" t="s">
        <v>22</v>
      </c>
      <c r="D188" s="377" t="s">
        <v>479</v>
      </c>
    </row>
    <row r="189" spans="1:4" x14ac:dyDescent="0.25">
      <c r="A189" s="486">
        <v>45063</v>
      </c>
      <c r="B189" s="487">
        <v>2</v>
      </c>
      <c r="C189" s="489" t="s">
        <v>23</v>
      </c>
      <c r="D189" s="377" t="s">
        <v>480</v>
      </c>
    </row>
    <row r="190" spans="1:4" x14ac:dyDescent="0.25">
      <c r="A190" s="486">
        <v>45063</v>
      </c>
      <c r="B190" s="487">
        <v>2</v>
      </c>
      <c r="C190" s="489" t="s">
        <v>18</v>
      </c>
      <c r="D190" s="377" t="s">
        <v>481</v>
      </c>
    </row>
    <row r="191" spans="1:4" x14ac:dyDescent="0.25">
      <c r="A191" s="486">
        <v>45063</v>
      </c>
      <c r="B191" s="487">
        <v>2</v>
      </c>
      <c r="C191" s="489" t="s">
        <v>69</v>
      </c>
      <c r="D191" s="377" t="s">
        <v>482</v>
      </c>
    </row>
    <row r="192" spans="1:4" x14ac:dyDescent="0.25">
      <c r="A192" s="486">
        <v>45063</v>
      </c>
      <c r="B192" s="487">
        <v>3</v>
      </c>
      <c r="C192" s="489" t="s">
        <v>41</v>
      </c>
      <c r="D192" s="377" t="s">
        <v>483</v>
      </c>
    </row>
    <row r="193" spans="1:4" x14ac:dyDescent="0.25">
      <c r="A193" s="486">
        <v>45063</v>
      </c>
      <c r="B193" s="487">
        <v>3</v>
      </c>
      <c r="C193" s="489" t="s">
        <v>24</v>
      </c>
      <c r="D193" s="377" t="s">
        <v>484</v>
      </c>
    </row>
    <row r="194" spans="1:4" x14ac:dyDescent="0.25">
      <c r="A194" s="486">
        <v>45063</v>
      </c>
      <c r="B194" s="487">
        <v>3</v>
      </c>
      <c r="C194" s="489" t="s">
        <v>26</v>
      </c>
      <c r="D194" s="377" t="s">
        <v>467</v>
      </c>
    </row>
    <row r="195" spans="1:4" x14ac:dyDescent="0.25">
      <c r="A195" s="486">
        <v>45063</v>
      </c>
      <c r="B195" s="487">
        <v>3</v>
      </c>
      <c r="C195" s="489" t="s">
        <v>27</v>
      </c>
      <c r="D195" s="377" t="s">
        <v>421</v>
      </c>
    </row>
    <row r="196" spans="1:4" x14ac:dyDescent="0.25">
      <c r="A196" s="486">
        <v>45063</v>
      </c>
      <c r="B196" s="487">
        <v>3</v>
      </c>
      <c r="C196" s="489" t="s">
        <v>28</v>
      </c>
      <c r="D196" s="377" t="s">
        <v>485</v>
      </c>
    </row>
    <row r="197" spans="1:4" x14ac:dyDescent="0.25">
      <c r="A197" s="486">
        <v>45063</v>
      </c>
      <c r="B197" s="487">
        <v>3</v>
      </c>
      <c r="C197" s="489" t="s">
        <v>29</v>
      </c>
      <c r="D197" s="377" t="s">
        <v>486</v>
      </c>
    </row>
    <row r="198" spans="1:4" x14ac:dyDescent="0.25">
      <c r="A198" s="486">
        <v>45063</v>
      </c>
      <c r="B198" s="487">
        <v>3</v>
      </c>
      <c r="C198" s="489" t="s">
        <v>30</v>
      </c>
      <c r="D198" s="377" t="s">
        <v>487</v>
      </c>
    </row>
    <row r="199" spans="1:4" x14ac:dyDescent="0.25">
      <c r="A199" s="486">
        <v>45063</v>
      </c>
      <c r="B199" s="487">
        <v>3</v>
      </c>
      <c r="C199" s="489" t="s">
        <v>31</v>
      </c>
      <c r="D199" s="377" t="s">
        <v>488</v>
      </c>
    </row>
    <row r="200" spans="1:4" x14ac:dyDescent="0.25">
      <c r="A200" s="486">
        <v>45063</v>
      </c>
      <c r="B200" s="487" t="s">
        <v>341</v>
      </c>
      <c r="C200" s="489" t="s">
        <v>90</v>
      </c>
      <c r="D200" s="495" t="s">
        <v>489</v>
      </c>
    </row>
    <row r="201" spans="1:4" x14ac:dyDescent="0.25">
      <c r="A201" s="486">
        <v>45063</v>
      </c>
      <c r="B201" s="487" t="s">
        <v>341</v>
      </c>
      <c r="C201" s="489" t="s">
        <v>93</v>
      </c>
      <c r="D201" s="377" t="s">
        <v>473</v>
      </c>
    </row>
    <row r="202" spans="1:4" x14ac:dyDescent="0.25">
      <c r="A202" s="486">
        <v>45064</v>
      </c>
      <c r="B202" s="487">
        <v>1</v>
      </c>
      <c r="C202" s="489" t="s">
        <v>10</v>
      </c>
      <c r="D202" s="489" t="s">
        <v>490</v>
      </c>
    </row>
    <row r="203" spans="1:4" x14ac:dyDescent="0.25">
      <c r="A203" s="486">
        <v>45064</v>
      </c>
      <c r="B203" s="487">
        <v>1</v>
      </c>
      <c r="C203" s="489" t="s">
        <v>13</v>
      </c>
      <c r="D203" s="377" t="s">
        <v>491</v>
      </c>
    </row>
    <row r="204" spans="1:4" x14ac:dyDescent="0.25">
      <c r="A204" s="486">
        <v>45064</v>
      </c>
      <c r="B204" s="487">
        <v>2</v>
      </c>
      <c r="C204" s="489" t="s">
        <v>15</v>
      </c>
      <c r="D204" s="377" t="s">
        <v>492</v>
      </c>
    </row>
    <row r="205" spans="1:4" x14ac:dyDescent="0.25">
      <c r="A205" s="486">
        <v>45064</v>
      </c>
      <c r="B205" s="487">
        <v>2</v>
      </c>
      <c r="C205" s="489" t="s">
        <v>20</v>
      </c>
      <c r="D205" s="377" t="s">
        <v>493</v>
      </c>
    </row>
    <row r="206" spans="1:4" x14ac:dyDescent="0.25">
      <c r="A206" s="486">
        <v>45064</v>
      </c>
      <c r="B206" s="487">
        <v>2</v>
      </c>
      <c r="C206" s="489" t="s">
        <v>19</v>
      </c>
      <c r="D206" s="377" t="s">
        <v>494</v>
      </c>
    </row>
    <row r="207" spans="1:4" x14ac:dyDescent="0.25">
      <c r="A207" s="486">
        <v>45064</v>
      </c>
      <c r="B207" s="487">
        <v>2</v>
      </c>
      <c r="C207" s="489" t="s">
        <v>21</v>
      </c>
      <c r="D207" s="377" t="s">
        <v>495</v>
      </c>
    </row>
    <row r="208" spans="1:4" x14ac:dyDescent="0.25">
      <c r="A208" s="486">
        <v>45064</v>
      </c>
      <c r="B208" s="487">
        <v>2</v>
      </c>
      <c r="C208" s="489" t="s">
        <v>22</v>
      </c>
      <c r="D208" s="377" t="s">
        <v>479</v>
      </c>
    </row>
    <row r="209" spans="1:4" x14ac:dyDescent="0.25">
      <c r="A209" s="486">
        <v>45064</v>
      </c>
      <c r="B209" s="487">
        <v>2</v>
      </c>
      <c r="C209" s="489" t="s">
        <v>23</v>
      </c>
      <c r="D209" s="377" t="s">
        <v>480</v>
      </c>
    </row>
    <row r="210" spans="1:4" x14ac:dyDescent="0.25">
      <c r="A210" s="486">
        <v>45064</v>
      </c>
      <c r="B210" s="487">
        <v>2</v>
      </c>
      <c r="C210" s="489" t="s">
        <v>18</v>
      </c>
      <c r="D210" s="377" t="s">
        <v>496</v>
      </c>
    </row>
    <row r="211" spans="1:4" x14ac:dyDescent="0.25">
      <c r="A211" s="486">
        <v>45064</v>
      </c>
      <c r="B211" s="487">
        <v>2</v>
      </c>
      <c r="C211" s="489" t="s">
        <v>69</v>
      </c>
      <c r="D211" s="377" t="s">
        <v>497</v>
      </c>
    </row>
    <row r="212" spans="1:4" x14ac:dyDescent="0.25">
      <c r="A212" s="486">
        <v>45064</v>
      </c>
      <c r="B212" s="487">
        <v>3</v>
      </c>
      <c r="C212" s="489" t="s">
        <v>41</v>
      </c>
      <c r="D212" s="377" t="s">
        <v>498</v>
      </c>
    </row>
    <row r="213" spans="1:4" x14ac:dyDescent="0.25">
      <c r="A213" s="486">
        <v>45064</v>
      </c>
      <c r="B213" s="487">
        <v>3</v>
      </c>
      <c r="C213" s="489" t="s">
        <v>24</v>
      </c>
      <c r="D213" s="377" t="s">
        <v>499</v>
      </c>
    </row>
    <row r="214" spans="1:4" x14ac:dyDescent="0.25">
      <c r="A214" s="486">
        <v>45064</v>
      </c>
      <c r="B214" s="487">
        <v>3</v>
      </c>
      <c r="C214" s="489" t="s">
        <v>26</v>
      </c>
      <c r="D214" s="377" t="s">
        <v>467</v>
      </c>
    </row>
    <row r="215" spans="1:4" x14ac:dyDescent="0.25">
      <c r="A215" s="486">
        <v>45064</v>
      </c>
      <c r="B215" s="487">
        <v>3</v>
      </c>
      <c r="C215" s="489" t="s">
        <v>27</v>
      </c>
      <c r="D215" s="377" t="s">
        <v>421</v>
      </c>
    </row>
    <row r="216" spans="1:4" x14ac:dyDescent="0.25">
      <c r="A216" s="486">
        <v>45064</v>
      </c>
      <c r="B216" s="487">
        <v>3</v>
      </c>
      <c r="C216" s="489" t="s">
        <v>28</v>
      </c>
      <c r="D216" s="377" t="s">
        <v>500</v>
      </c>
    </row>
    <row r="217" spans="1:4" x14ac:dyDescent="0.25">
      <c r="A217" s="486">
        <v>45064</v>
      </c>
      <c r="B217" s="487">
        <v>3</v>
      </c>
      <c r="C217" s="489" t="s">
        <v>29</v>
      </c>
      <c r="D217" s="377" t="s">
        <v>501</v>
      </c>
    </row>
    <row r="218" spans="1:4" x14ac:dyDescent="0.25">
      <c r="A218" s="486">
        <v>45064</v>
      </c>
      <c r="B218" s="487">
        <v>3</v>
      </c>
      <c r="C218" s="489" t="s">
        <v>30</v>
      </c>
      <c r="D218" s="377" t="s">
        <v>502</v>
      </c>
    </row>
    <row r="219" spans="1:4" x14ac:dyDescent="0.25">
      <c r="A219" s="486">
        <v>45064</v>
      </c>
      <c r="B219" s="487">
        <v>3</v>
      </c>
      <c r="C219" s="489" t="s">
        <v>31</v>
      </c>
      <c r="D219" s="377" t="s">
        <v>488</v>
      </c>
    </row>
    <row r="220" spans="1:4" x14ac:dyDescent="0.25">
      <c r="A220" s="486">
        <v>45064</v>
      </c>
      <c r="B220" s="487" t="s">
        <v>341</v>
      </c>
      <c r="C220" s="489" t="s">
        <v>90</v>
      </c>
      <c r="D220" s="377" t="s">
        <v>503</v>
      </c>
    </row>
    <row r="221" spans="1:4" x14ac:dyDescent="0.25">
      <c r="A221" s="486">
        <v>45064</v>
      </c>
      <c r="B221" s="487" t="s">
        <v>341</v>
      </c>
      <c r="C221" s="489" t="s">
        <v>93</v>
      </c>
      <c r="D221" s="377" t="s">
        <v>504</v>
      </c>
    </row>
    <row r="222" spans="1:4" x14ac:dyDescent="0.25">
      <c r="A222" s="486">
        <v>45065</v>
      </c>
      <c r="B222" s="487">
        <v>1</v>
      </c>
      <c r="C222" s="489" t="s">
        <v>10</v>
      </c>
      <c r="D222" s="489" t="s">
        <v>505</v>
      </c>
    </row>
    <row r="223" spans="1:4" x14ac:dyDescent="0.25">
      <c r="A223" s="486">
        <v>45065</v>
      </c>
      <c r="B223" s="487">
        <v>1</v>
      </c>
      <c r="C223" s="489" t="s">
        <v>13</v>
      </c>
      <c r="D223" s="377" t="s">
        <v>506</v>
      </c>
    </row>
    <row r="224" spans="1:4" x14ac:dyDescent="0.25">
      <c r="A224" s="486">
        <v>45065</v>
      </c>
      <c r="B224" s="487">
        <v>2</v>
      </c>
      <c r="C224" s="489" t="s">
        <v>15</v>
      </c>
      <c r="D224" s="377" t="s">
        <v>429</v>
      </c>
    </row>
    <row r="225" spans="1:4" x14ac:dyDescent="0.25">
      <c r="A225" s="486">
        <v>45065</v>
      </c>
      <c r="B225" s="487">
        <v>2</v>
      </c>
      <c r="C225" s="489" t="s">
        <v>20</v>
      </c>
      <c r="D225" s="377" t="s">
        <v>493</v>
      </c>
    </row>
    <row r="226" spans="1:4" x14ac:dyDescent="0.25">
      <c r="A226" s="486">
        <v>45065</v>
      </c>
      <c r="B226" s="487">
        <v>2</v>
      </c>
      <c r="C226" s="489" t="s">
        <v>19</v>
      </c>
      <c r="D226" s="377" t="s">
        <v>507</v>
      </c>
    </row>
    <row r="227" spans="1:4" x14ac:dyDescent="0.25">
      <c r="A227" s="486">
        <v>45065</v>
      </c>
      <c r="B227" s="487">
        <v>2</v>
      </c>
      <c r="C227" s="489" t="s">
        <v>21</v>
      </c>
      <c r="D227" s="377" t="s">
        <v>508</v>
      </c>
    </row>
    <row r="228" spans="1:4" x14ac:dyDescent="0.25">
      <c r="A228" s="486">
        <v>45065</v>
      </c>
      <c r="B228" s="487">
        <v>2</v>
      </c>
      <c r="C228" s="489" t="s">
        <v>22</v>
      </c>
      <c r="D228" s="377" t="s">
        <v>509</v>
      </c>
    </row>
    <row r="229" spans="1:4" x14ac:dyDescent="0.25">
      <c r="A229" s="486">
        <v>45065</v>
      </c>
      <c r="B229" s="487">
        <v>2</v>
      </c>
      <c r="C229" s="489" t="s">
        <v>23</v>
      </c>
      <c r="D229" s="377" t="s">
        <v>510</v>
      </c>
    </row>
    <row r="230" spans="1:4" x14ac:dyDescent="0.25">
      <c r="A230" s="486">
        <v>45065</v>
      </c>
      <c r="B230" s="487">
        <v>2</v>
      </c>
      <c r="C230" s="489" t="s">
        <v>18</v>
      </c>
      <c r="D230" s="377" t="s">
        <v>511</v>
      </c>
    </row>
    <row r="231" spans="1:4" x14ac:dyDescent="0.25">
      <c r="A231" s="486">
        <v>45065</v>
      </c>
      <c r="B231" s="487">
        <v>2</v>
      </c>
      <c r="C231" s="489" t="s">
        <v>69</v>
      </c>
      <c r="D231" s="377" t="s">
        <v>512</v>
      </c>
    </row>
    <row r="232" spans="1:4" x14ac:dyDescent="0.25">
      <c r="A232" s="486">
        <v>45065</v>
      </c>
      <c r="B232" s="487">
        <v>3</v>
      </c>
      <c r="C232" s="489" t="s">
        <v>41</v>
      </c>
      <c r="D232" s="377" t="s">
        <v>513</v>
      </c>
    </row>
    <row r="233" spans="1:4" x14ac:dyDescent="0.25">
      <c r="A233" s="486">
        <v>45065</v>
      </c>
      <c r="B233" s="487">
        <v>3</v>
      </c>
      <c r="C233" s="489" t="s">
        <v>24</v>
      </c>
      <c r="D233" s="377" t="s">
        <v>499</v>
      </c>
    </row>
    <row r="234" spans="1:4" x14ac:dyDescent="0.25">
      <c r="A234" s="486">
        <v>45065</v>
      </c>
      <c r="B234" s="487">
        <v>3</v>
      </c>
      <c r="C234" s="489" t="s">
        <v>26</v>
      </c>
      <c r="D234" s="377" t="s">
        <v>514</v>
      </c>
    </row>
    <row r="235" spans="1:4" x14ac:dyDescent="0.25">
      <c r="A235" s="486">
        <v>45065</v>
      </c>
      <c r="B235" s="487">
        <v>3</v>
      </c>
      <c r="C235" s="489" t="s">
        <v>27</v>
      </c>
      <c r="D235" s="514" t="s">
        <v>515</v>
      </c>
    </row>
    <row r="236" spans="1:4" x14ac:dyDescent="0.25">
      <c r="A236" s="486">
        <v>45065</v>
      </c>
      <c r="B236" s="487">
        <v>3</v>
      </c>
      <c r="C236" s="489" t="s">
        <v>28</v>
      </c>
      <c r="D236" s="377" t="s">
        <v>516</v>
      </c>
    </row>
    <row r="237" spans="1:4" x14ac:dyDescent="0.25">
      <c r="A237" s="486">
        <v>45065</v>
      </c>
      <c r="B237" s="487">
        <v>3</v>
      </c>
      <c r="C237" s="489" t="s">
        <v>29</v>
      </c>
      <c r="D237" s="377" t="s">
        <v>517</v>
      </c>
    </row>
    <row r="238" spans="1:4" x14ac:dyDescent="0.25">
      <c r="A238" s="486">
        <v>45065</v>
      </c>
      <c r="B238" s="487">
        <v>3</v>
      </c>
      <c r="C238" s="489" t="s">
        <v>30</v>
      </c>
      <c r="D238" s="377" t="s">
        <v>518</v>
      </c>
    </row>
    <row r="239" spans="1:4" x14ac:dyDescent="0.25">
      <c r="A239" s="486">
        <v>45065</v>
      </c>
      <c r="B239" s="487">
        <v>3</v>
      </c>
      <c r="C239" s="489" t="s">
        <v>31</v>
      </c>
      <c r="D239" s="377" t="s">
        <v>519</v>
      </c>
    </row>
    <row r="240" spans="1:4" x14ac:dyDescent="0.25">
      <c r="A240" s="486">
        <v>45065</v>
      </c>
      <c r="B240" s="487" t="s">
        <v>341</v>
      </c>
      <c r="C240" s="489" t="s">
        <v>90</v>
      </c>
      <c r="D240" s="495" t="s">
        <v>503</v>
      </c>
    </row>
    <row r="241" spans="1:4" x14ac:dyDescent="0.25">
      <c r="A241" s="486">
        <v>45065</v>
      </c>
      <c r="B241" s="487" t="s">
        <v>341</v>
      </c>
      <c r="C241" s="489" t="s">
        <v>93</v>
      </c>
      <c r="D241" s="377" t="s">
        <v>520</v>
      </c>
    </row>
    <row r="242" spans="1:4" x14ac:dyDescent="0.25">
      <c r="A242" s="486">
        <v>45068</v>
      </c>
      <c r="B242" s="487">
        <v>1</v>
      </c>
      <c r="C242" s="489" t="s">
        <v>10</v>
      </c>
      <c r="D242" s="489" t="s">
        <v>521</v>
      </c>
    </row>
    <row r="243" spans="1:4" x14ac:dyDescent="0.25">
      <c r="A243" s="486">
        <v>45068</v>
      </c>
      <c r="B243" s="487">
        <v>1</v>
      </c>
      <c r="C243" s="489" t="s">
        <v>13</v>
      </c>
      <c r="D243" s="377" t="s">
        <v>154</v>
      </c>
    </row>
    <row r="244" spans="1:4" x14ac:dyDescent="0.25">
      <c r="A244" s="486">
        <v>45068</v>
      </c>
      <c r="B244" s="487">
        <v>2</v>
      </c>
      <c r="C244" s="489" t="s">
        <v>15</v>
      </c>
      <c r="D244" s="377" t="s">
        <v>429</v>
      </c>
    </row>
    <row r="245" spans="1:4" x14ac:dyDescent="0.25">
      <c r="A245" s="486">
        <v>45068</v>
      </c>
      <c r="B245" s="487">
        <v>2</v>
      </c>
      <c r="C245" s="489" t="s">
        <v>20</v>
      </c>
      <c r="D245" s="377" t="s">
        <v>522</v>
      </c>
    </row>
    <row r="246" spans="1:4" x14ac:dyDescent="0.25">
      <c r="A246" s="486">
        <v>45068</v>
      </c>
      <c r="B246" s="487">
        <v>2</v>
      </c>
      <c r="C246" s="489" t="s">
        <v>19</v>
      </c>
      <c r="D246" s="377" t="s">
        <v>523</v>
      </c>
    </row>
    <row r="247" spans="1:4" x14ac:dyDescent="0.25">
      <c r="A247" s="486">
        <v>45068</v>
      </c>
      <c r="B247" s="487">
        <v>2</v>
      </c>
      <c r="C247" s="489" t="s">
        <v>21</v>
      </c>
      <c r="D247" s="377" t="s">
        <v>508</v>
      </c>
    </row>
    <row r="248" spans="1:4" x14ac:dyDescent="0.25">
      <c r="A248" s="486">
        <v>45068</v>
      </c>
      <c r="B248" s="487">
        <v>2</v>
      </c>
      <c r="C248" s="489" t="s">
        <v>22</v>
      </c>
      <c r="D248" s="377" t="s">
        <v>524</v>
      </c>
    </row>
    <row r="249" spans="1:4" x14ac:dyDescent="0.25">
      <c r="A249" s="486">
        <v>45068</v>
      </c>
      <c r="B249" s="487">
        <v>2</v>
      </c>
      <c r="C249" s="489" t="s">
        <v>23</v>
      </c>
      <c r="D249" s="377" t="s">
        <v>510</v>
      </c>
    </row>
    <row r="250" spans="1:4" x14ac:dyDescent="0.25">
      <c r="A250" s="486">
        <v>45068</v>
      </c>
      <c r="B250" s="487">
        <v>2</v>
      </c>
      <c r="C250" s="489" t="s">
        <v>18</v>
      </c>
      <c r="D250" s="377" t="s">
        <v>525</v>
      </c>
    </row>
    <row r="251" spans="1:4" x14ac:dyDescent="0.25">
      <c r="A251" s="486">
        <v>45068</v>
      </c>
      <c r="B251" s="487">
        <v>2</v>
      </c>
      <c r="C251" s="489" t="s">
        <v>69</v>
      </c>
      <c r="D251" s="377" t="s">
        <v>526</v>
      </c>
    </row>
    <row r="252" spans="1:4" x14ac:dyDescent="0.25">
      <c r="A252" s="486">
        <v>45068</v>
      </c>
      <c r="B252" s="487">
        <v>3</v>
      </c>
      <c r="C252" s="489" t="s">
        <v>41</v>
      </c>
      <c r="D252" s="377" t="s">
        <v>527</v>
      </c>
    </row>
    <row r="253" spans="1:4" x14ac:dyDescent="0.25">
      <c r="A253" s="486">
        <v>45068</v>
      </c>
      <c r="B253" s="487">
        <v>3</v>
      </c>
      <c r="C253" s="489" t="s">
        <v>24</v>
      </c>
      <c r="D253" s="377" t="s">
        <v>528</v>
      </c>
    </row>
    <row r="254" spans="1:4" x14ac:dyDescent="0.25">
      <c r="A254" s="486">
        <v>45068</v>
      </c>
      <c r="B254" s="487">
        <v>3</v>
      </c>
      <c r="C254" s="489" t="s">
        <v>26</v>
      </c>
      <c r="D254" s="377" t="s">
        <v>467</v>
      </c>
    </row>
    <row r="255" spans="1:4" x14ac:dyDescent="0.25">
      <c r="A255" s="486">
        <v>45068</v>
      </c>
      <c r="B255" s="487">
        <v>3</v>
      </c>
      <c r="C255" s="489" t="s">
        <v>27</v>
      </c>
      <c r="D255" s="514" t="s">
        <v>515</v>
      </c>
    </row>
    <row r="256" spans="1:4" x14ac:dyDescent="0.25">
      <c r="A256" s="486">
        <v>45068</v>
      </c>
      <c r="B256" s="487">
        <v>3</v>
      </c>
      <c r="C256" s="489" t="s">
        <v>28</v>
      </c>
      <c r="D256" s="377" t="s">
        <v>529</v>
      </c>
    </row>
    <row r="257" spans="1:4" x14ac:dyDescent="0.25">
      <c r="A257" s="486">
        <v>45068</v>
      </c>
      <c r="B257" s="487">
        <v>3</v>
      </c>
      <c r="C257" s="489" t="s">
        <v>29</v>
      </c>
      <c r="D257" s="377" t="s">
        <v>530</v>
      </c>
    </row>
    <row r="258" spans="1:4" x14ac:dyDescent="0.25">
      <c r="A258" s="486">
        <v>45068</v>
      </c>
      <c r="B258" s="487">
        <v>3</v>
      </c>
      <c r="C258" s="489" t="s">
        <v>30</v>
      </c>
      <c r="D258" s="377" t="s">
        <v>531</v>
      </c>
    </row>
    <row r="259" spans="1:4" x14ac:dyDescent="0.25">
      <c r="A259" s="486">
        <v>45068</v>
      </c>
      <c r="B259" s="487">
        <v>3</v>
      </c>
      <c r="C259" s="489" t="s">
        <v>31</v>
      </c>
      <c r="D259" s="377" t="s">
        <v>532</v>
      </c>
    </row>
    <row r="260" spans="1:4" x14ac:dyDescent="0.25">
      <c r="A260" s="486">
        <v>45068</v>
      </c>
      <c r="B260" s="487" t="s">
        <v>341</v>
      </c>
      <c r="C260" s="489" t="s">
        <v>90</v>
      </c>
      <c r="D260" s="377" t="s">
        <v>533</v>
      </c>
    </row>
    <row r="261" spans="1:4" x14ac:dyDescent="0.25">
      <c r="A261" s="486">
        <v>45068</v>
      </c>
      <c r="B261" s="487" t="s">
        <v>341</v>
      </c>
      <c r="C261" s="489" t="s">
        <v>93</v>
      </c>
      <c r="D261" s="377" t="s">
        <v>534</v>
      </c>
    </row>
    <row r="262" spans="1:4" x14ac:dyDescent="0.25">
      <c r="A262" s="486">
        <v>45069</v>
      </c>
      <c r="B262" s="487">
        <v>1</v>
      </c>
      <c r="C262" s="489" t="s">
        <v>10</v>
      </c>
      <c r="D262" s="489" t="s">
        <v>535</v>
      </c>
    </row>
    <row r="263" spans="1:4" x14ac:dyDescent="0.25">
      <c r="A263" s="486">
        <v>45069</v>
      </c>
      <c r="B263" s="487">
        <v>1</v>
      </c>
      <c r="C263" s="489" t="s">
        <v>13</v>
      </c>
      <c r="D263" s="377" t="s">
        <v>536</v>
      </c>
    </row>
    <row r="264" spans="1:4" x14ac:dyDescent="0.25">
      <c r="A264" s="486">
        <v>45069</v>
      </c>
      <c r="B264" s="487">
        <v>2</v>
      </c>
      <c r="C264" s="489" t="s">
        <v>15</v>
      </c>
      <c r="D264" s="377" t="s">
        <v>429</v>
      </c>
    </row>
    <row r="265" spans="1:4" x14ac:dyDescent="0.25">
      <c r="A265" s="486">
        <v>45069</v>
      </c>
      <c r="B265" s="487">
        <v>2</v>
      </c>
      <c r="C265" s="489" t="s">
        <v>20</v>
      </c>
      <c r="D265" s="377" t="s">
        <v>537</v>
      </c>
    </row>
    <row r="266" spans="1:4" x14ac:dyDescent="0.25">
      <c r="A266" s="486">
        <v>45069</v>
      </c>
      <c r="B266" s="487">
        <v>2</v>
      </c>
      <c r="C266" s="489" t="s">
        <v>19</v>
      </c>
      <c r="D266" s="377" t="s">
        <v>538</v>
      </c>
    </row>
    <row r="267" spans="1:4" x14ac:dyDescent="0.25">
      <c r="A267" s="486">
        <v>45069</v>
      </c>
      <c r="B267" s="487">
        <v>2</v>
      </c>
      <c r="C267" s="489" t="s">
        <v>21</v>
      </c>
      <c r="D267" s="377" t="s">
        <v>539</v>
      </c>
    </row>
    <row r="268" spans="1:4" x14ac:dyDescent="0.25">
      <c r="A268" s="486">
        <v>45069</v>
      </c>
      <c r="B268" s="487">
        <v>2</v>
      </c>
      <c r="C268" s="489" t="s">
        <v>22</v>
      </c>
      <c r="D268" s="377" t="s">
        <v>540</v>
      </c>
    </row>
    <row r="269" spans="1:4" x14ac:dyDescent="0.25">
      <c r="A269" s="486">
        <v>45069</v>
      </c>
      <c r="B269" s="487">
        <v>2</v>
      </c>
      <c r="C269" s="489" t="s">
        <v>23</v>
      </c>
      <c r="D269" s="377" t="s">
        <v>510</v>
      </c>
    </row>
    <row r="270" spans="1:4" x14ac:dyDescent="0.25">
      <c r="A270" s="486">
        <v>45069</v>
      </c>
      <c r="B270" s="487">
        <v>2</v>
      </c>
      <c r="C270" s="489" t="s">
        <v>18</v>
      </c>
      <c r="D270" s="377" t="s">
        <v>541</v>
      </c>
    </row>
    <row r="271" spans="1:4" x14ac:dyDescent="0.25">
      <c r="A271" s="486">
        <v>45069</v>
      </c>
      <c r="B271" s="487">
        <v>2</v>
      </c>
      <c r="C271" s="489" t="s">
        <v>69</v>
      </c>
      <c r="D271" s="377" t="s">
        <v>542</v>
      </c>
    </row>
    <row r="272" spans="1:4" x14ac:dyDescent="0.25">
      <c r="A272" s="486">
        <v>45069</v>
      </c>
      <c r="B272" s="487">
        <v>3</v>
      </c>
      <c r="C272" s="489" t="s">
        <v>41</v>
      </c>
      <c r="D272" s="377" t="s">
        <v>543</v>
      </c>
    </row>
    <row r="273" spans="1:4" x14ac:dyDescent="0.25">
      <c r="A273" s="486">
        <v>45069</v>
      </c>
      <c r="B273" s="487">
        <v>3</v>
      </c>
      <c r="C273" s="489" t="s">
        <v>24</v>
      </c>
      <c r="D273" s="377" t="s">
        <v>544</v>
      </c>
    </row>
    <row r="274" spans="1:4" x14ac:dyDescent="0.25">
      <c r="A274" s="486">
        <v>45069</v>
      </c>
      <c r="B274" s="487">
        <v>3</v>
      </c>
      <c r="C274" s="489" t="s">
        <v>26</v>
      </c>
      <c r="D274" s="377" t="s">
        <v>545</v>
      </c>
    </row>
    <row r="275" spans="1:4" x14ac:dyDescent="0.25">
      <c r="A275" s="486">
        <v>45069</v>
      </c>
      <c r="B275" s="487">
        <v>3</v>
      </c>
      <c r="C275" s="489" t="s">
        <v>27</v>
      </c>
      <c r="D275" s="514" t="s">
        <v>546</v>
      </c>
    </row>
    <row r="276" spans="1:4" x14ac:dyDescent="0.25">
      <c r="A276" s="486">
        <v>45069</v>
      </c>
      <c r="B276" s="487">
        <v>3</v>
      </c>
      <c r="C276" s="489" t="s">
        <v>28</v>
      </c>
      <c r="D276" s="377" t="s">
        <v>547</v>
      </c>
    </row>
    <row r="277" spans="1:4" x14ac:dyDescent="0.25">
      <c r="A277" s="486">
        <v>45069</v>
      </c>
      <c r="B277" s="487">
        <v>3</v>
      </c>
      <c r="C277" s="489" t="s">
        <v>29</v>
      </c>
      <c r="D277" s="377" t="s">
        <v>548</v>
      </c>
    </row>
    <row r="278" spans="1:4" x14ac:dyDescent="0.25">
      <c r="A278" s="486">
        <v>45069</v>
      </c>
      <c r="B278" s="487">
        <v>3</v>
      </c>
      <c r="C278" s="489" t="s">
        <v>30</v>
      </c>
      <c r="D278" s="377" t="s">
        <v>549</v>
      </c>
    </row>
    <row r="279" spans="1:4" x14ac:dyDescent="0.25">
      <c r="A279" s="486">
        <v>45069</v>
      </c>
      <c r="B279" s="487">
        <v>3</v>
      </c>
      <c r="C279" s="489" t="s">
        <v>31</v>
      </c>
      <c r="D279" s="377" t="s">
        <v>550</v>
      </c>
    </row>
    <row r="280" spans="1:4" x14ac:dyDescent="0.25">
      <c r="A280" s="486">
        <v>45069</v>
      </c>
      <c r="B280" s="487" t="s">
        <v>341</v>
      </c>
      <c r="C280" s="489" t="s">
        <v>90</v>
      </c>
      <c r="D280" s="377" t="s">
        <v>551</v>
      </c>
    </row>
    <row r="281" spans="1:4" x14ac:dyDescent="0.25">
      <c r="A281" s="486">
        <v>45069</v>
      </c>
      <c r="B281" s="487" t="s">
        <v>341</v>
      </c>
      <c r="C281" s="489" t="s">
        <v>93</v>
      </c>
      <c r="D281" s="377" t="s">
        <v>552</v>
      </c>
    </row>
    <row r="282" spans="1:4" x14ac:dyDescent="0.25">
      <c r="A282" s="486">
        <v>45070</v>
      </c>
      <c r="B282" s="487">
        <v>2</v>
      </c>
      <c r="C282" s="489" t="s">
        <v>10</v>
      </c>
      <c r="D282" s="489" t="s">
        <v>553</v>
      </c>
    </row>
    <row r="283" spans="1:4" x14ac:dyDescent="0.25">
      <c r="A283" s="486">
        <v>45070</v>
      </c>
      <c r="B283" s="487">
        <v>1</v>
      </c>
      <c r="C283" s="489" t="s">
        <v>13</v>
      </c>
      <c r="D283" s="377" t="s">
        <v>554</v>
      </c>
    </row>
    <row r="284" spans="1:4" x14ac:dyDescent="0.25">
      <c r="A284" s="486">
        <v>45070</v>
      </c>
      <c r="B284" s="487">
        <v>2</v>
      </c>
      <c r="C284" s="489" t="s">
        <v>15</v>
      </c>
      <c r="D284" s="377" t="s">
        <v>555</v>
      </c>
    </row>
    <row r="285" spans="1:4" x14ac:dyDescent="0.25">
      <c r="A285" s="486">
        <v>45070</v>
      </c>
      <c r="B285" s="487">
        <v>2</v>
      </c>
      <c r="C285" s="489" t="s">
        <v>20</v>
      </c>
      <c r="D285" s="377" t="s">
        <v>556</v>
      </c>
    </row>
    <row r="286" spans="1:4" x14ac:dyDescent="0.25">
      <c r="A286" s="486">
        <v>45070</v>
      </c>
      <c r="B286" s="487">
        <v>2</v>
      </c>
      <c r="C286" s="489" t="s">
        <v>19</v>
      </c>
      <c r="D286" s="377" t="s">
        <v>538</v>
      </c>
    </row>
    <row r="287" spans="1:4" x14ac:dyDescent="0.25">
      <c r="A287" s="486">
        <v>45070</v>
      </c>
      <c r="B287" s="487">
        <v>2</v>
      </c>
      <c r="C287" s="489" t="s">
        <v>21</v>
      </c>
      <c r="D287" s="377" t="s">
        <v>557</v>
      </c>
    </row>
    <row r="288" spans="1:4" x14ac:dyDescent="0.25">
      <c r="A288" s="486">
        <v>45070</v>
      </c>
      <c r="B288" s="487">
        <v>2</v>
      </c>
      <c r="C288" s="489" t="s">
        <v>22</v>
      </c>
      <c r="D288" s="377" t="s">
        <v>558</v>
      </c>
    </row>
    <row r="289" spans="1:4" x14ac:dyDescent="0.25">
      <c r="A289" s="486">
        <v>45070</v>
      </c>
      <c r="B289" s="487">
        <v>2</v>
      </c>
      <c r="C289" s="489" t="s">
        <v>23</v>
      </c>
      <c r="D289" s="377" t="s">
        <v>559</v>
      </c>
    </row>
    <row r="290" spans="1:4" x14ac:dyDescent="0.25">
      <c r="A290" s="486">
        <v>45070</v>
      </c>
      <c r="B290" s="487">
        <v>2</v>
      </c>
      <c r="C290" s="489" t="s">
        <v>18</v>
      </c>
      <c r="D290" s="377" t="s">
        <v>560</v>
      </c>
    </row>
    <row r="291" spans="1:4" x14ac:dyDescent="0.25">
      <c r="A291" s="486">
        <v>45070</v>
      </c>
      <c r="B291" s="487">
        <v>2</v>
      </c>
      <c r="C291" s="489" t="s">
        <v>69</v>
      </c>
      <c r="D291" s="377" t="s">
        <v>561</v>
      </c>
    </row>
    <row r="292" spans="1:4" x14ac:dyDescent="0.25">
      <c r="A292" s="486">
        <v>45070</v>
      </c>
      <c r="B292" s="487">
        <v>3</v>
      </c>
      <c r="C292" s="489" t="s">
        <v>41</v>
      </c>
      <c r="D292" s="377" t="s">
        <v>562</v>
      </c>
    </row>
    <row r="293" spans="1:4" x14ac:dyDescent="0.25">
      <c r="A293" s="486">
        <v>45070</v>
      </c>
      <c r="B293" s="487">
        <v>3</v>
      </c>
      <c r="C293" s="489" t="s">
        <v>24</v>
      </c>
      <c r="D293" s="377" t="s">
        <v>544</v>
      </c>
    </row>
    <row r="294" spans="1:4" x14ac:dyDescent="0.25">
      <c r="A294" s="486">
        <v>45070</v>
      </c>
      <c r="B294" s="487">
        <v>3</v>
      </c>
      <c r="C294" s="489" t="s">
        <v>26</v>
      </c>
      <c r="D294" s="377" t="s">
        <v>563</v>
      </c>
    </row>
    <row r="295" spans="1:4" x14ac:dyDescent="0.25">
      <c r="A295" s="486">
        <v>45070</v>
      </c>
      <c r="B295" s="487">
        <v>3</v>
      </c>
      <c r="C295" s="489" t="s">
        <v>27</v>
      </c>
      <c r="D295" s="514" t="s">
        <v>564</v>
      </c>
    </row>
    <row r="296" spans="1:4" x14ac:dyDescent="0.25">
      <c r="A296" s="486">
        <v>45070</v>
      </c>
      <c r="B296" s="487">
        <v>3</v>
      </c>
      <c r="C296" s="489" t="s">
        <v>28</v>
      </c>
      <c r="D296" s="377" t="s">
        <v>565</v>
      </c>
    </row>
    <row r="297" spans="1:4" x14ac:dyDescent="0.25">
      <c r="A297" s="486">
        <v>45070</v>
      </c>
      <c r="B297" s="487">
        <v>3</v>
      </c>
      <c r="C297" s="489" t="s">
        <v>29</v>
      </c>
      <c r="D297" s="377" t="s">
        <v>566</v>
      </c>
    </row>
    <row r="298" spans="1:4" x14ac:dyDescent="0.25">
      <c r="A298" s="486">
        <v>45070</v>
      </c>
      <c r="B298" s="487">
        <v>3</v>
      </c>
      <c r="C298" s="489" t="s">
        <v>30</v>
      </c>
      <c r="D298" s="377" t="s">
        <v>567</v>
      </c>
    </row>
    <row r="299" spans="1:4" x14ac:dyDescent="0.25">
      <c r="A299" s="486">
        <v>45070</v>
      </c>
      <c r="B299" s="487">
        <v>3</v>
      </c>
      <c r="C299" s="489" t="s">
        <v>31</v>
      </c>
      <c r="D299" s="377" t="s">
        <v>568</v>
      </c>
    </row>
    <row r="300" spans="1:4" x14ac:dyDescent="0.25">
      <c r="A300" s="486">
        <v>45070</v>
      </c>
      <c r="B300" s="487" t="s">
        <v>341</v>
      </c>
      <c r="C300" s="489" t="s">
        <v>90</v>
      </c>
      <c r="D300" s="377" t="s">
        <v>569</v>
      </c>
    </row>
    <row r="301" spans="1:4" x14ac:dyDescent="0.25">
      <c r="A301" s="486">
        <v>45070</v>
      </c>
      <c r="B301" s="487" t="s">
        <v>341</v>
      </c>
      <c r="C301" s="489" t="s">
        <v>93</v>
      </c>
      <c r="D301" s="377" t="s">
        <v>552</v>
      </c>
    </row>
    <row r="302" spans="1:4" x14ac:dyDescent="0.25">
      <c r="A302" s="486">
        <v>45071</v>
      </c>
      <c r="B302" s="487">
        <v>2</v>
      </c>
      <c r="C302" s="489" t="s">
        <v>10</v>
      </c>
      <c r="D302" s="377" t="s">
        <v>570</v>
      </c>
    </row>
    <row r="303" spans="1:4" x14ac:dyDescent="0.25">
      <c r="A303" s="486">
        <v>45071</v>
      </c>
      <c r="B303" s="487">
        <v>1</v>
      </c>
      <c r="C303" s="489" t="s">
        <v>13</v>
      </c>
      <c r="D303" s="377" t="s">
        <v>554</v>
      </c>
    </row>
    <row r="304" spans="1:4" x14ac:dyDescent="0.25">
      <c r="A304" s="486">
        <v>45071</v>
      </c>
      <c r="B304" s="487">
        <v>2</v>
      </c>
      <c r="C304" s="489" t="s">
        <v>15</v>
      </c>
      <c r="D304" s="377" t="s">
        <v>571</v>
      </c>
    </row>
    <row r="305" spans="1:4" x14ac:dyDescent="0.25">
      <c r="A305" s="486">
        <v>45071</v>
      </c>
      <c r="B305" s="487">
        <v>2</v>
      </c>
      <c r="C305" s="489" t="s">
        <v>20</v>
      </c>
      <c r="D305" s="377" t="s">
        <v>556</v>
      </c>
    </row>
    <row r="306" spans="1:4" x14ac:dyDescent="0.25">
      <c r="A306" s="486">
        <v>45071</v>
      </c>
      <c r="B306" s="487">
        <v>2</v>
      </c>
      <c r="C306" s="489" t="s">
        <v>19</v>
      </c>
      <c r="D306" s="377" t="s">
        <v>538</v>
      </c>
    </row>
    <row r="307" spans="1:4" x14ac:dyDescent="0.25">
      <c r="A307" s="486">
        <v>45071</v>
      </c>
      <c r="B307" s="487">
        <v>2</v>
      </c>
      <c r="C307" s="489" t="s">
        <v>21</v>
      </c>
      <c r="D307" s="377" t="s">
        <v>572</v>
      </c>
    </row>
    <row r="308" spans="1:4" x14ac:dyDescent="0.25">
      <c r="A308" s="486">
        <v>45071</v>
      </c>
      <c r="B308" s="487">
        <v>2</v>
      </c>
      <c r="C308" s="489" t="s">
        <v>22</v>
      </c>
      <c r="D308" s="377" t="s">
        <v>573</v>
      </c>
    </row>
    <row r="309" spans="1:4" x14ac:dyDescent="0.25">
      <c r="A309" s="486">
        <v>45071</v>
      </c>
      <c r="B309" s="487">
        <v>2</v>
      </c>
      <c r="C309" s="489" t="s">
        <v>23</v>
      </c>
      <c r="D309" s="377" t="s">
        <v>574</v>
      </c>
    </row>
    <row r="310" spans="1:4" x14ac:dyDescent="0.25">
      <c r="A310" s="486">
        <v>45071</v>
      </c>
      <c r="B310" s="487">
        <v>2</v>
      </c>
      <c r="C310" s="489" t="s">
        <v>18</v>
      </c>
      <c r="D310" s="377" t="s">
        <v>575</v>
      </c>
    </row>
    <row r="311" spans="1:4" x14ac:dyDescent="0.25">
      <c r="A311" s="486">
        <v>45071</v>
      </c>
      <c r="B311" s="487">
        <v>2</v>
      </c>
      <c r="C311" s="489" t="s">
        <v>69</v>
      </c>
      <c r="D311" s="377" t="s">
        <v>576</v>
      </c>
    </row>
    <row r="312" spans="1:4" x14ac:dyDescent="0.25">
      <c r="A312" s="486">
        <v>45071</v>
      </c>
      <c r="B312" s="487">
        <v>3</v>
      </c>
      <c r="C312" s="489" t="s">
        <v>41</v>
      </c>
      <c r="D312" s="377" t="s">
        <v>562</v>
      </c>
    </row>
    <row r="313" spans="1:4" x14ac:dyDescent="0.25">
      <c r="A313" s="486">
        <v>45071</v>
      </c>
      <c r="B313" s="487">
        <v>3</v>
      </c>
      <c r="C313" s="489" t="s">
        <v>24</v>
      </c>
      <c r="D313" s="377" t="s">
        <v>544</v>
      </c>
    </row>
    <row r="314" spans="1:4" x14ac:dyDescent="0.25">
      <c r="A314" s="486">
        <v>45071</v>
      </c>
      <c r="B314" s="487">
        <v>3</v>
      </c>
      <c r="C314" s="489" t="s">
        <v>26</v>
      </c>
      <c r="D314" s="377" t="s">
        <v>577</v>
      </c>
    </row>
    <row r="315" spans="1:4" x14ac:dyDescent="0.25">
      <c r="A315" s="486">
        <v>45071</v>
      </c>
      <c r="B315" s="487">
        <v>3</v>
      </c>
      <c r="C315" s="489" t="s">
        <v>27</v>
      </c>
      <c r="D315" s="514" t="s">
        <v>578</v>
      </c>
    </row>
    <row r="316" spans="1:4" x14ac:dyDescent="0.25">
      <c r="A316" s="486">
        <v>45071</v>
      </c>
      <c r="B316" s="487">
        <v>3</v>
      </c>
      <c r="C316" s="489" t="s">
        <v>28</v>
      </c>
      <c r="D316" s="377" t="s">
        <v>565</v>
      </c>
    </row>
    <row r="317" spans="1:4" x14ac:dyDescent="0.25">
      <c r="A317" s="486">
        <v>45071</v>
      </c>
      <c r="B317" s="487">
        <v>3</v>
      </c>
      <c r="C317" s="489" t="s">
        <v>29</v>
      </c>
      <c r="D317" s="377" t="s">
        <v>579</v>
      </c>
    </row>
    <row r="318" spans="1:4" x14ac:dyDescent="0.25">
      <c r="A318" s="486">
        <v>45071</v>
      </c>
      <c r="B318" s="487">
        <v>3</v>
      </c>
      <c r="C318" s="489" t="s">
        <v>30</v>
      </c>
      <c r="D318" s="377" t="s">
        <v>580</v>
      </c>
    </row>
    <row r="319" spans="1:4" x14ac:dyDescent="0.25">
      <c r="A319" s="486">
        <v>45071</v>
      </c>
      <c r="B319" s="487">
        <v>3</v>
      </c>
      <c r="C319" s="489" t="s">
        <v>31</v>
      </c>
      <c r="D319" s="377" t="s">
        <v>581</v>
      </c>
    </row>
    <row r="320" spans="1:4" x14ac:dyDescent="0.25">
      <c r="A320" s="486">
        <v>45071</v>
      </c>
      <c r="B320" s="487" t="s">
        <v>341</v>
      </c>
      <c r="C320" s="489" t="s">
        <v>90</v>
      </c>
      <c r="D320" s="377" t="s">
        <v>582</v>
      </c>
    </row>
    <row r="321" spans="1:4" x14ac:dyDescent="0.25">
      <c r="A321" s="486">
        <v>45071</v>
      </c>
      <c r="B321" s="487" t="s">
        <v>341</v>
      </c>
      <c r="C321" s="489" t="s">
        <v>93</v>
      </c>
      <c r="D321" s="377" t="s">
        <v>520</v>
      </c>
    </row>
    <row r="322" spans="1:4" x14ac:dyDescent="0.25">
      <c r="A322" s="486">
        <v>45072</v>
      </c>
      <c r="B322" s="487">
        <v>2</v>
      </c>
      <c r="C322" s="489" t="s">
        <v>10</v>
      </c>
      <c r="D322" s="377" t="s">
        <v>583</v>
      </c>
    </row>
    <row r="323" spans="1:4" x14ac:dyDescent="0.25">
      <c r="A323" s="486">
        <v>45072</v>
      </c>
      <c r="B323" s="487">
        <v>1</v>
      </c>
      <c r="C323" s="489" t="s">
        <v>13</v>
      </c>
      <c r="D323" s="377" t="s">
        <v>554</v>
      </c>
    </row>
    <row r="324" spans="1:4" x14ac:dyDescent="0.25">
      <c r="A324" s="486">
        <v>45072</v>
      </c>
      <c r="B324" s="487">
        <v>2</v>
      </c>
      <c r="C324" s="489" t="s">
        <v>15</v>
      </c>
      <c r="D324" s="377" t="s">
        <v>584</v>
      </c>
    </row>
    <row r="325" spans="1:4" x14ac:dyDescent="0.25">
      <c r="A325" s="486">
        <v>45072</v>
      </c>
      <c r="B325" s="487">
        <v>2</v>
      </c>
      <c r="C325" s="489" t="s">
        <v>20</v>
      </c>
      <c r="D325" s="377" t="s">
        <v>585</v>
      </c>
    </row>
    <row r="326" spans="1:4" x14ac:dyDescent="0.25">
      <c r="A326" s="486">
        <v>45072</v>
      </c>
      <c r="B326" s="487">
        <v>2</v>
      </c>
      <c r="C326" s="489" t="s">
        <v>19</v>
      </c>
      <c r="D326" s="377" t="s">
        <v>586</v>
      </c>
    </row>
    <row r="327" spans="1:4" x14ac:dyDescent="0.25">
      <c r="A327" s="486">
        <v>45072</v>
      </c>
      <c r="B327" s="487">
        <v>2</v>
      </c>
      <c r="C327" s="489" t="s">
        <v>21</v>
      </c>
      <c r="D327" s="377" t="s">
        <v>587</v>
      </c>
    </row>
    <row r="328" spans="1:4" x14ac:dyDescent="0.25">
      <c r="A328" s="486">
        <v>45072</v>
      </c>
      <c r="B328" s="487">
        <v>2</v>
      </c>
      <c r="C328" s="489" t="s">
        <v>22</v>
      </c>
      <c r="D328" s="377" t="s">
        <v>588</v>
      </c>
    </row>
    <row r="329" spans="1:4" x14ac:dyDescent="0.25">
      <c r="A329" s="486">
        <v>45072</v>
      </c>
      <c r="B329" s="487">
        <v>2</v>
      </c>
      <c r="C329" s="489" t="s">
        <v>23</v>
      </c>
      <c r="D329" s="377" t="s">
        <v>574</v>
      </c>
    </row>
    <row r="330" spans="1:4" x14ac:dyDescent="0.25">
      <c r="A330" s="486">
        <v>45072</v>
      </c>
      <c r="B330" s="487">
        <v>2</v>
      </c>
      <c r="C330" s="489" t="s">
        <v>18</v>
      </c>
      <c r="D330" s="377" t="s">
        <v>589</v>
      </c>
    </row>
    <row r="331" spans="1:4" x14ac:dyDescent="0.25">
      <c r="A331" s="486">
        <v>45072</v>
      </c>
      <c r="B331" s="487">
        <v>2</v>
      </c>
      <c r="C331" s="489" t="s">
        <v>69</v>
      </c>
      <c r="D331" s="377" t="s">
        <v>590</v>
      </c>
    </row>
    <row r="332" spans="1:4" x14ac:dyDescent="0.25">
      <c r="A332" s="486">
        <v>45072</v>
      </c>
      <c r="B332" s="487">
        <v>3</v>
      </c>
      <c r="C332" s="489" t="s">
        <v>41</v>
      </c>
      <c r="D332" s="377" t="s">
        <v>591</v>
      </c>
    </row>
    <row r="333" spans="1:4" x14ac:dyDescent="0.25">
      <c r="A333" s="486">
        <v>45072</v>
      </c>
      <c r="B333" s="487">
        <v>3</v>
      </c>
      <c r="C333" s="489" t="s">
        <v>24</v>
      </c>
      <c r="D333" s="377" t="s">
        <v>592</v>
      </c>
    </row>
    <row r="334" spans="1:4" x14ac:dyDescent="0.25">
      <c r="A334" s="486">
        <v>45072</v>
      </c>
      <c r="B334" s="487">
        <v>3</v>
      </c>
      <c r="C334" s="489" t="s">
        <v>26</v>
      </c>
      <c r="D334" s="377" t="s">
        <v>593</v>
      </c>
    </row>
    <row r="335" spans="1:4" x14ac:dyDescent="0.25">
      <c r="A335" s="486">
        <v>45072</v>
      </c>
      <c r="B335" s="487">
        <v>3</v>
      </c>
      <c r="C335" s="489" t="s">
        <v>27</v>
      </c>
      <c r="D335" s="514" t="s">
        <v>594</v>
      </c>
    </row>
    <row r="336" spans="1:4" x14ac:dyDescent="0.25">
      <c r="A336" s="486">
        <v>45072</v>
      </c>
      <c r="B336" s="487">
        <v>3</v>
      </c>
      <c r="C336" s="489" t="s">
        <v>28</v>
      </c>
      <c r="D336" s="377" t="s">
        <v>595</v>
      </c>
    </row>
    <row r="337" spans="1:4" x14ac:dyDescent="0.25">
      <c r="A337" s="486">
        <v>45072</v>
      </c>
      <c r="B337" s="487">
        <v>3</v>
      </c>
      <c r="C337" s="489" t="s">
        <v>29</v>
      </c>
      <c r="D337" s="377" t="s">
        <v>596</v>
      </c>
    </row>
    <row r="338" spans="1:4" x14ac:dyDescent="0.25">
      <c r="A338" s="486">
        <v>45072</v>
      </c>
      <c r="B338" s="487">
        <v>3</v>
      </c>
      <c r="C338" s="489" t="s">
        <v>30</v>
      </c>
      <c r="D338" s="377" t="s">
        <v>597</v>
      </c>
    </row>
    <row r="339" spans="1:4" x14ac:dyDescent="0.25">
      <c r="A339" s="486">
        <v>45072</v>
      </c>
      <c r="B339" s="487">
        <v>3</v>
      </c>
      <c r="C339" s="489" t="s">
        <v>31</v>
      </c>
      <c r="D339" s="377" t="s">
        <v>598</v>
      </c>
    </row>
    <row r="340" spans="1:4" x14ac:dyDescent="0.25">
      <c r="A340" s="486">
        <v>45072</v>
      </c>
      <c r="B340" s="487" t="s">
        <v>341</v>
      </c>
      <c r="C340" s="489" t="s">
        <v>90</v>
      </c>
      <c r="D340" s="377" t="s">
        <v>599</v>
      </c>
    </row>
    <row r="341" spans="1:4" x14ac:dyDescent="0.25">
      <c r="A341" s="486">
        <v>45072</v>
      </c>
      <c r="B341" s="487" t="s">
        <v>341</v>
      </c>
      <c r="C341" s="489" t="s">
        <v>93</v>
      </c>
      <c r="D341" s="377" t="s">
        <v>520</v>
      </c>
    </row>
    <row r="342" spans="1:4" x14ac:dyDescent="0.25">
      <c r="A342" s="486">
        <v>45075</v>
      </c>
      <c r="B342" s="487">
        <v>2</v>
      </c>
      <c r="C342" s="489" t="s">
        <v>10</v>
      </c>
      <c r="D342" s="377" t="s">
        <v>600</v>
      </c>
    </row>
    <row r="343" spans="1:4" x14ac:dyDescent="0.25">
      <c r="A343" s="486">
        <v>45075</v>
      </c>
      <c r="B343" s="487">
        <v>1</v>
      </c>
      <c r="C343" s="489" t="s">
        <v>13</v>
      </c>
      <c r="D343" s="377" t="s">
        <v>554</v>
      </c>
    </row>
    <row r="344" spans="1:4" x14ac:dyDescent="0.25">
      <c r="A344" s="486" t="s">
        <v>601</v>
      </c>
      <c r="B344" s="487">
        <v>1</v>
      </c>
      <c r="C344" s="489" t="s">
        <v>602</v>
      </c>
      <c r="D344" s="377" t="s">
        <v>603</v>
      </c>
    </row>
    <row r="345" spans="1:4" x14ac:dyDescent="0.25">
      <c r="A345" s="486">
        <v>45075</v>
      </c>
      <c r="B345" s="487">
        <v>2</v>
      </c>
      <c r="C345" s="489" t="s">
        <v>15</v>
      </c>
      <c r="D345" s="377" t="s">
        <v>604</v>
      </c>
    </row>
    <row r="346" spans="1:4" x14ac:dyDescent="0.25">
      <c r="A346" s="486">
        <v>45075</v>
      </c>
      <c r="B346" s="487">
        <v>2</v>
      </c>
      <c r="C346" s="489" t="s">
        <v>20</v>
      </c>
      <c r="D346" s="377" t="s">
        <v>605</v>
      </c>
    </row>
    <row r="347" spans="1:4" x14ac:dyDescent="0.25">
      <c r="A347" s="486">
        <v>45075</v>
      </c>
      <c r="B347" s="487">
        <v>2</v>
      </c>
      <c r="C347" s="489" t="s">
        <v>19</v>
      </c>
      <c r="D347" s="377" t="s">
        <v>606</v>
      </c>
    </row>
    <row r="348" spans="1:4" x14ac:dyDescent="0.25">
      <c r="A348" s="486">
        <v>45075</v>
      </c>
      <c r="B348" s="487">
        <v>2</v>
      </c>
      <c r="C348" s="489" t="s">
        <v>21</v>
      </c>
      <c r="D348" s="377" t="s">
        <v>607</v>
      </c>
    </row>
    <row r="349" spans="1:4" x14ac:dyDescent="0.25">
      <c r="A349" s="486">
        <v>45075</v>
      </c>
      <c r="B349" s="487">
        <v>2</v>
      </c>
      <c r="C349" s="489" t="s">
        <v>22</v>
      </c>
      <c r="D349" s="377" t="s">
        <v>608</v>
      </c>
    </row>
    <row r="350" spans="1:4" x14ac:dyDescent="0.25">
      <c r="A350" s="486">
        <v>45075</v>
      </c>
      <c r="B350" s="487">
        <v>2</v>
      </c>
      <c r="C350" s="489" t="s">
        <v>23</v>
      </c>
      <c r="D350" s="377" t="s">
        <v>609</v>
      </c>
    </row>
    <row r="351" spans="1:4" x14ac:dyDescent="0.25">
      <c r="A351" s="486">
        <v>45075</v>
      </c>
      <c r="B351" s="487">
        <v>2</v>
      </c>
      <c r="C351" s="489" t="s">
        <v>18</v>
      </c>
      <c r="D351" s="377" t="s">
        <v>610</v>
      </c>
    </row>
    <row r="352" spans="1:4" x14ac:dyDescent="0.25">
      <c r="A352" s="486">
        <v>45075</v>
      </c>
      <c r="B352" s="487">
        <v>2</v>
      </c>
      <c r="C352" s="489" t="s">
        <v>69</v>
      </c>
      <c r="D352" s="377" t="s">
        <v>611</v>
      </c>
    </row>
    <row r="353" spans="1:4" x14ac:dyDescent="0.25">
      <c r="A353" s="486">
        <v>45075</v>
      </c>
      <c r="B353" s="487">
        <v>3</v>
      </c>
      <c r="C353" s="489" t="s">
        <v>41</v>
      </c>
      <c r="D353" s="377" t="s">
        <v>612</v>
      </c>
    </row>
    <row r="354" spans="1:4" x14ac:dyDescent="0.25">
      <c r="A354" s="486">
        <v>45075</v>
      </c>
      <c r="B354" s="487">
        <v>3</v>
      </c>
      <c r="C354" s="489" t="s">
        <v>24</v>
      </c>
      <c r="D354" s="377" t="s">
        <v>613</v>
      </c>
    </row>
    <row r="355" spans="1:4" x14ac:dyDescent="0.25">
      <c r="A355" s="486">
        <v>45075</v>
      </c>
      <c r="B355" s="487">
        <v>3</v>
      </c>
      <c r="C355" s="489" t="s">
        <v>26</v>
      </c>
      <c r="D355" s="377" t="s">
        <v>614</v>
      </c>
    </row>
    <row r="356" spans="1:4" x14ac:dyDescent="0.25">
      <c r="A356" s="486">
        <v>45075</v>
      </c>
      <c r="B356" s="487">
        <v>3</v>
      </c>
      <c r="C356" s="489" t="s">
        <v>27</v>
      </c>
      <c r="D356" s="514" t="s">
        <v>615</v>
      </c>
    </row>
    <row r="357" spans="1:4" x14ac:dyDescent="0.25">
      <c r="A357" s="486">
        <v>45075</v>
      </c>
      <c r="B357" s="487">
        <v>3</v>
      </c>
      <c r="C357" s="489" t="s">
        <v>28</v>
      </c>
      <c r="D357" s="377" t="s">
        <v>616</v>
      </c>
    </row>
    <row r="358" spans="1:4" x14ac:dyDescent="0.25">
      <c r="A358" s="486">
        <v>45075</v>
      </c>
      <c r="B358" s="487">
        <v>3</v>
      </c>
      <c r="C358" s="489" t="s">
        <v>29</v>
      </c>
      <c r="D358" s="377" t="s">
        <v>617</v>
      </c>
    </row>
    <row r="359" spans="1:4" x14ac:dyDescent="0.25">
      <c r="A359" s="486">
        <v>45075</v>
      </c>
      <c r="B359" s="487">
        <v>3</v>
      </c>
      <c r="C359" s="489" t="s">
        <v>30</v>
      </c>
      <c r="D359" s="377" t="s">
        <v>618</v>
      </c>
    </row>
    <row r="360" spans="1:4" x14ac:dyDescent="0.25">
      <c r="A360" s="486">
        <v>45075</v>
      </c>
      <c r="B360" s="487">
        <v>3</v>
      </c>
      <c r="C360" s="489" t="s">
        <v>31</v>
      </c>
      <c r="D360" s="377" t="s">
        <v>619</v>
      </c>
    </row>
    <row r="361" spans="1:4" x14ac:dyDescent="0.25">
      <c r="A361" s="486">
        <v>45075</v>
      </c>
      <c r="B361" s="487" t="s">
        <v>341</v>
      </c>
      <c r="C361" s="489" t="s">
        <v>90</v>
      </c>
      <c r="D361" s="377" t="s">
        <v>620</v>
      </c>
    </row>
    <row r="362" spans="1:4" x14ac:dyDescent="0.25">
      <c r="A362" s="486">
        <v>45075</v>
      </c>
      <c r="B362" s="487" t="s">
        <v>341</v>
      </c>
      <c r="C362" s="489" t="s">
        <v>93</v>
      </c>
      <c r="D362" s="377" t="s">
        <v>534</v>
      </c>
    </row>
    <row r="363" spans="1:4" x14ac:dyDescent="0.25">
      <c r="A363" s="486">
        <v>45076</v>
      </c>
      <c r="B363" s="487">
        <v>2</v>
      </c>
      <c r="C363" s="489" t="s">
        <v>10</v>
      </c>
      <c r="D363" s="377" t="s">
        <v>621</v>
      </c>
    </row>
    <row r="364" spans="1:4" x14ac:dyDescent="0.25">
      <c r="A364" s="486">
        <v>45076</v>
      </c>
      <c r="B364" s="487">
        <v>1</v>
      </c>
      <c r="C364" s="489" t="s">
        <v>13</v>
      </c>
      <c r="D364" s="377" t="s">
        <v>622</v>
      </c>
    </row>
    <row r="365" spans="1:4" x14ac:dyDescent="0.25">
      <c r="A365" s="486">
        <v>45076</v>
      </c>
      <c r="B365" s="487">
        <v>1</v>
      </c>
      <c r="C365" s="489" t="s">
        <v>602</v>
      </c>
      <c r="D365" s="377" t="s">
        <v>623</v>
      </c>
    </row>
    <row r="366" spans="1:4" x14ac:dyDescent="0.25">
      <c r="A366" s="486">
        <v>45076</v>
      </c>
      <c r="B366" s="487">
        <v>2</v>
      </c>
      <c r="C366" s="489" t="s">
        <v>15</v>
      </c>
      <c r="D366" s="377" t="s">
        <v>624</v>
      </c>
    </row>
    <row r="367" spans="1:4" x14ac:dyDescent="0.25">
      <c r="A367" s="486">
        <v>45076</v>
      </c>
      <c r="B367" s="487">
        <v>2</v>
      </c>
      <c r="C367" s="489" t="s">
        <v>20</v>
      </c>
      <c r="D367" s="377" t="s">
        <v>625</v>
      </c>
    </row>
    <row r="368" spans="1:4" x14ac:dyDescent="0.25">
      <c r="A368" s="486">
        <v>45076</v>
      </c>
      <c r="B368" s="487">
        <v>2</v>
      </c>
      <c r="C368" s="489" t="s">
        <v>19</v>
      </c>
      <c r="D368" s="377" t="s">
        <v>626</v>
      </c>
    </row>
    <row r="369" spans="1:4" x14ac:dyDescent="0.25">
      <c r="A369" s="486">
        <v>45076</v>
      </c>
      <c r="B369" s="487">
        <v>2</v>
      </c>
      <c r="C369" s="489" t="s">
        <v>21</v>
      </c>
      <c r="D369" s="377" t="s">
        <v>627</v>
      </c>
    </row>
    <row r="370" spans="1:4" x14ac:dyDescent="0.25">
      <c r="A370" s="486">
        <v>45076</v>
      </c>
      <c r="B370" s="487">
        <v>2</v>
      </c>
      <c r="C370" s="489" t="s">
        <v>22</v>
      </c>
      <c r="D370" s="377" t="s">
        <v>628</v>
      </c>
    </row>
    <row r="371" spans="1:4" x14ac:dyDescent="0.25">
      <c r="A371" s="486">
        <v>45076</v>
      </c>
      <c r="B371" s="487">
        <v>2</v>
      </c>
      <c r="C371" s="489" t="s">
        <v>23</v>
      </c>
      <c r="D371" s="377" t="s">
        <v>609</v>
      </c>
    </row>
    <row r="372" spans="1:4" x14ac:dyDescent="0.25">
      <c r="A372" s="486">
        <v>45076</v>
      </c>
      <c r="B372" s="487">
        <v>2</v>
      </c>
      <c r="C372" s="489" t="s">
        <v>18</v>
      </c>
      <c r="D372" s="377" t="s">
        <v>629</v>
      </c>
    </row>
    <row r="373" spans="1:4" x14ac:dyDescent="0.25">
      <c r="A373" s="486">
        <v>45076</v>
      </c>
      <c r="B373" s="487">
        <v>2</v>
      </c>
      <c r="C373" s="489" t="s">
        <v>69</v>
      </c>
      <c r="D373" s="377" t="s">
        <v>630</v>
      </c>
    </row>
    <row r="374" spans="1:4" x14ac:dyDescent="0.25">
      <c r="A374" s="486">
        <v>45076</v>
      </c>
      <c r="B374" s="487">
        <v>3</v>
      </c>
      <c r="C374" s="489" t="s">
        <v>41</v>
      </c>
      <c r="D374" s="377" t="s">
        <v>631</v>
      </c>
    </row>
    <row r="375" spans="1:4" x14ac:dyDescent="0.25">
      <c r="A375" s="486">
        <v>45076</v>
      </c>
      <c r="B375" s="487">
        <v>3</v>
      </c>
      <c r="C375" s="489" t="s">
        <v>24</v>
      </c>
      <c r="D375" s="377" t="s">
        <v>632</v>
      </c>
    </row>
    <row r="376" spans="1:4" x14ac:dyDescent="0.25">
      <c r="A376" s="486">
        <v>45076</v>
      </c>
      <c r="B376" s="487">
        <v>3</v>
      </c>
      <c r="C376" s="489" t="s">
        <v>26</v>
      </c>
      <c r="D376" s="377" t="s">
        <v>633</v>
      </c>
    </row>
    <row r="377" spans="1:4" x14ac:dyDescent="0.25">
      <c r="A377" s="486">
        <v>45076</v>
      </c>
      <c r="B377" s="487">
        <v>3</v>
      </c>
      <c r="C377" s="489" t="s">
        <v>27</v>
      </c>
      <c r="D377" s="514" t="s">
        <v>634</v>
      </c>
    </row>
    <row r="378" spans="1:4" x14ac:dyDescent="0.25">
      <c r="A378" s="486">
        <v>45076</v>
      </c>
      <c r="B378" s="487">
        <v>3</v>
      </c>
      <c r="C378" s="489" t="s">
        <v>28</v>
      </c>
      <c r="D378" s="377" t="s">
        <v>635</v>
      </c>
    </row>
    <row r="379" spans="1:4" x14ac:dyDescent="0.25">
      <c r="A379" s="486">
        <v>45076</v>
      </c>
      <c r="B379" s="487">
        <v>3</v>
      </c>
      <c r="C379" s="489" t="s">
        <v>29</v>
      </c>
      <c r="D379" s="377" t="s">
        <v>636</v>
      </c>
    </row>
    <row r="380" spans="1:4" x14ac:dyDescent="0.25">
      <c r="A380" s="486">
        <v>45076</v>
      </c>
      <c r="B380" s="487">
        <v>3</v>
      </c>
      <c r="C380" s="489" t="s">
        <v>30</v>
      </c>
      <c r="D380" s="377" t="s">
        <v>637</v>
      </c>
    </row>
    <row r="381" spans="1:4" x14ac:dyDescent="0.25">
      <c r="A381" s="486">
        <v>45076</v>
      </c>
      <c r="B381" s="487">
        <v>3</v>
      </c>
      <c r="C381" s="489" t="s">
        <v>31</v>
      </c>
      <c r="D381" s="377" t="s">
        <v>638</v>
      </c>
    </row>
    <row r="382" spans="1:4" x14ac:dyDescent="0.25">
      <c r="A382" s="486">
        <v>45076</v>
      </c>
      <c r="B382" s="487" t="s">
        <v>341</v>
      </c>
      <c r="C382" s="489" t="s">
        <v>90</v>
      </c>
      <c r="D382" s="377" t="s">
        <v>639</v>
      </c>
    </row>
    <row r="383" spans="1:4" x14ac:dyDescent="0.25">
      <c r="A383" s="486">
        <v>45076</v>
      </c>
      <c r="B383" s="487" t="s">
        <v>341</v>
      </c>
      <c r="C383" s="489" t="s">
        <v>93</v>
      </c>
      <c r="D383" s="377" t="s">
        <v>640</v>
      </c>
    </row>
    <row r="384" spans="1:4" x14ac:dyDescent="0.25">
      <c r="A384" s="486">
        <v>45077</v>
      </c>
      <c r="B384" s="487">
        <v>2</v>
      </c>
      <c r="C384" s="489" t="s">
        <v>10</v>
      </c>
      <c r="D384" s="377" t="s">
        <v>641</v>
      </c>
    </row>
    <row r="385" spans="1:4" x14ac:dyDescent="0.25">
      <c r="A385" s="486">
        <v>45077</v>
      </c>
      <c r="B385" s="487">
        <v>1</v>
      </c>
      <c r="C385" s="489" t="s">
        <v>13</v>
      </c>
      <c r="D385" s="377" t="s">
        <v>642</v>
      </c>
    </row>
    <row r="386" spans="1:4" x14ac:dyDescent="0.25">
      <c r="A386" s="486">
        <v>45077</v>
      </c>
      <c r="B386" s="487">
        <v>1</v>
      </c>
      <c r="C386" s="489" t="s">
        <v>602</v>
      </c>
      <c r="D386" s="377" t="s">
        <v>643</v>
      </c>
    </row>
    <row r="387" spans="1:4" x14ac:dyDescent="0.25">
      <c r="A387" s="486">
        <v>45077</v>
      </c>
      <c r="B387" s="487">
        <v>2</v>
      </c>
      <c r="C387" s="489" t="s">
        <v>15</v>
      </c>
      <c r="D387" s="377" t="s">
        <v>644</v>
      </c>
    </row>
    <row r="388" spans="1:4" x14ac:dyDescent="0.25">
      <c r="A388" s="486">
        <v>45077</v>
      </c>
      <c r="B388" s="487">
        <v>2</v>
      </c>
      <c r="C388" s="489" t="s">
        <v>20</v>
      </c>
      <c r="D388" s="377" t="s">
        <v>645</v>
      </c>
    </row>
    <row r="389" spans="1:4" x14ac:dyDescent="0.25">
      <c r="A389" s="486">
        <v>45077</v>
      </c>
      <c r="B389" s="487">
        <v>2</v>
      </c>
      <c r="C389" s="489" t="s">
        <v>19</v>
      </c>
      <c r="D389" s="377" t="s">
        <v>646</v>
      </c>
    </row>
    <row r="390" spans="1:4" x14ac:dyDescent="0.25">
      <c r="A390" s="486">
        <v>45077</v>
      </c>
      <c r="B390" s="487">
        <v>2</v>
      </c>
      <c r="C390" s="489" t="s">
        <v>21</v>
      </c>
      <c r="D390" s="377" t="s">
        <v>647</v>
      </c>
    </row>
    <row r="391" spans="1:4" x14ac:dyDescent="0.25">
      <c r="A391" s="486">
        <v>45077</v>
      </c>
      <c r="B391" s="487">
        <v>2</v>
      </c>
      <c r="C391" s="489" t="s">
        <v>22</v>
      </c>
      <c r="D391" s="377" t="s">
        <v>648</v>
      </c>
    </row>
    <row r="392" spans="1:4" x14ac:dyDescent="0.25">
      <c r="A392" s="486">
        <v>45077</v>
      </c>
      <c r="B392" s="487">
        <v>2</v>
      </c>
      <c r="C392" s="489" t="s">
        <v>23</v>
      </c>
      <c r="D392" s="377" t="s">
        <v>649</v>
      </c>
    </row>
    <row r="393" spans="1:4" x14ac:dyDescent="0.25">
      <c r="A393" s="486">
        <v>45077</v>
      </c>
      <c r="B393" s="487">
        <v>2</v>
      </c>
      <c r="C393" s="489" t="s">
        <v>18</v>
      </c>
      <c r="D393" s="377" t="s">
        <v>650</v>
      </c>
    </row>
    <row r="394" spans="1:4" x14ac:dyDescent="0.25">
      <c r="A394" s="486">
        <v>45077</v>
      </c>
      <c r="B394" s="487">
        <v>2</v>
      </c>
      <c r="C394" s="489" t="s">
        <v>69</v>
      </c>
      <c r="D394" s="377" t="s">
        <v>651</v>
      </c>
    </row>
    <row r="395" spans="1:4" x14ac:dyDescent="0.25">
      <c r="A395" s="486">
        <v>45077</v>
      </c>
      <c r="B395" s="487">
        <v>3</v>
      </c>
      <c r="C395" s="489" t="s">
        <v>41</v>
      </c>
      <c r="D395" s="377" t="s">
        <v>652</v>
      </c>
    </row>
    <row r="396" spans="1:4" x14ac:dyDescent="0.25">
      <c r="A396" s="486">
        <v>45077</v>
      </c>
      <c r="B396" s="487">
        <v>3</v>
      </c>
      <c r="C396" s="489" t="s">
        <v>24</v>
      </c>
      <c r="D396" s="377" t="s">
        <v>653</v>
      </c>
    </row>
    <row r="397" spans="1:4" x14ac:dyDescent="0.25">
      <c r="A397" s="486">
        <v>45077</v>
      </c>
      <c r="B397" s="487">
        <v>3</v>
      </c>
      <c r="C397" s="489" t="s">
        <v>26</v>
      </c>
      <c r="D397" s="377" t="s">
        <v>614</v>
      </c>
    </row>
    <row r="398" spans="1:4" x14ac:dyDescent="0.25">
      <c r="A398" s="486">
        <v>45077</v>
      </c>
      <c r="B398" s="487">
        <v>3</v>
      </c>
      <c r="C398" s="489" t="s">
        <v>27</v>
      </c>
      <c r="D398" s="514" t="s">
        <v>634</v>
      </c>
    </row>
    <row r="399" spans="1:4" x14ac:dyDescent="0.25">
      <c r="A399" s="486">
        <v>45077</v>
      </c>
      <c r="B399" s="487">
        <v>3</v>
      </c>
      <c r="C399" s="489" t="s">
        <v>28</v>
      </c>
      <c r="D399" s="377" t="s">
        <v>654</v>
      </c>
    </row>
    <row r="400" spans="1:4" x14ac:dyDescent="0.25">
      <c r="A400" s="486">
        <v>45077</v>
      </c>
      <c r="B400" s="487">
        <v>3</v>
      </c>
      <c r="C400" s="489" t="s">
        <v>29</v>
      </c>
      <c r="D400" s="377" t="s">
        <v>655</v>
      </c>
    </row>
    <row r="401" spans="1:4" x14ac:dyDescent="0.25">
      <c r="A401" s="486">
        <v>45077</v>
      </c>
      <c r="B401" s="487">
        <v>3</v>
      </c>
      <c r="C401" s="489" t="s">
        <v>30</v>
      </c>
      <c r="D401" s="377" t="s">
        <v>656</v>
      </c>
    </row>
    <row r="402" spans="1:4" x14ac:dyDescent="0.25">
      <c r="A402" s="486">
        <v>45077</v>
      </c>
      <c r="B402" s="487">
        <v>3</v>
      </c>
      <c r="C402" s="489" t="s">
        <v>31</v>
      </c>
      <c r="D402" s="377" t="s">
        <v>657</v>
      </c>
    </row>
    <row r="403" spans="1:4" x14ac:dyDescent="0.25">
      <c r="A403" s="486">
        <v>45077</v>
      </c>
      <c r="B403" s="487" t="s">
        <v>341</v>
      </c>
      <c r="C403" s="489" t="s">
        <v>90</v>
      </c>
      <c r="D403" s="377" t="s">
        <v>658</v>
      </c>
    </row>
    <row r="404" spans="1:4" x14ac:dyDescent="0.25">
      <c r="A404" s="486">
        <v>45077</v>
      </c>
      <c r="B404" s="487" t="s">
        <v>341</v>
      </c>
      <c r="C404" s="489" t="s">
        <v>93</v>
      </c>
      <c r="D404" s="377" t="s">
        <v>659</v>
      </c>
    </row>
    <row r="405" spans="1:4" x14ac:dyDescent="0.25">
      <c r="A405" s="486">
        <v>45078</v>
      </c>
      <c r="B405" s="487">
        <v>2</v>
      </c>
      <c r="C405" s="489" t="s">
        <v>10</v>
      </c>
      <c r="D405" s="377" t="s">
        <v>660</v>
      </c>
    </row>
    <row r="406" spans="1:4" x14ac:dyDescent="0.25">
      <c r="A406" s="486">
        <v>45078</v>
      </c>
      <c r="B406" s="487">
        <v>1</v>
      </c>
      <c r="C406" s="489" t="s">
        <v>13</v>
      </c>
      <c r="D406" s="377" t="s">
        <v>642</v>
      </c>
    </row>
    <row r="407" spans="1:4" x14ac:dyDescent="0.25">
      <c r="A407" s="486">
        <v>45078</v>
      </c>
      <c r="B407" s="487">
        <v>1</v>
      </c>
      <c r="C407" s="489" t="s">
        <v>602</v>
      </c>
      <c r="D407" s="377" t="s">
        <v>623</v>
      </c>
    </row>
    <row r="408" spans="1:4" x14ac:dyDescent="0.25">
      <c r="A408" s="486">
        <v>45078</v>
      </c>
      <c r="B408" s="487">
        <v>2</v>
      </c>
      <c r="C408" s="489" t="s">
        <v>15</v>
      </c>
      <c r="D408" s="377" t="s">
        <v>661</v>
      </c>
    </row>
    <row r="409" spans="1:4" x14ac:dyDescent="0.25">
      <c r="A409" s="486">
        <v>45078</v>
      </c>
      <c r="B409" s="487">
        <v>2</v>
      </c>
      <c r="C409" s="489" t="s">
        <v>20</v>
      </c>
      <c r="D409" s="377" t="s">
        <v>662</v>
      </c>
    </row>
    <row r="410" spans="1:4" x14ac:dyDescent="0.25">
      <c r="A410" s="486">
        <v>45078</v>
      </c>
      <c r="B410" s="487">
        <v>2</v>
      </c>
      <c r="C410" s="489" t="s">
        <v>19</v>
      </c>
      <c r="D410" s="377" t="s">
        <v>663</v>
      </c>
    </row>
    <row r="411" spans="1:4" x14ac:dyDescent="0.25">
      <c r="A411" s="486">
        <v>45078</v>
      </c>
      <c r="B411" s="487">
        <v>2</v>
      </c>
      <c r="C411" s="489" t="s">
        <v>21</v>
      </c>
      <c r="D411" s="377" t="s">
        <v>664</v>
      </c>
    </row>
    <row r="412" spans="1:4" x14ac:dyDescent="0.25">
      <c r="A412" s="486">
        <v>45078</v>
      </c>
      <c r="B412" s="487">
        <v>2</v>
      </c>
      <c r="C412" s="489" t="s">
        <v>22</v>
      </c>
      <c r="D412" s="377" t="s">
        <v>665</v>
      </c>
    </row>
    <row r="413" spans="1:4" x14ac:dyDescent="0.25">
      <c r="A413" s="486">
        <v>45078</v>
      </c>
      <c r="B413" s="487">
        <v>2</v>
      </c>
      <c r="C413" s="489" t="s">
        <v>23</v>
      </c>
      <c r="D413" s="377" t="s">
        <v>666</v>
      </c>
    </row>
    <row r="414" spans="1:4" x14ac:dyDescent="0.25">
      <c r="A414" s="486">
        <v>45078</v>
      </c>
      <c r="B414" s="487">
        <v>2</v>
      </c>
      <c r="C414" s="489" t="s">
        <v>18</v>
      </c>
      <c r="D414" s="377" t="s">
        <v>667</v>
      </c>
    </row>
    <row r="415" spans="1:4" x14ac:dyDescent="0.25">
      <c r="A415" s="486">
        <v>45078</v>
      </c>
      <c r="B415" s="487">
        <v>2</v>
      </c>
      <c r="C415" s="489" t="s">
        <v>69</v>
      </c>
      <c r="D415" s="377" t="s">
        <v>668</v>
      </c>
    </row>
    <row r="416" spans="1:4" x14ac:dyDescent="0.25">
      <c r="A416" s="486">
        <v>45078</v>
      </c>
      <c r="B416" s="487">
        <v>3</v>
      </c>
      <c r="C416" s="489" t="s">
        <v>41</v>
      </c>
      <c r="D416" s="377" t="s">
        <v>669</v>
      </c>
    </row>
    <row r="417" spans="1:4" x14ac:dyDescent="0.25">
      <c r="A417" s="486">
        <v>45078</v>
      </c>
      <c r="B417" s="487">
        <v>3</v>
      </c>
      <c r="C417" s="489" t="s">
        <v>24</v>
      </c>
      <c r="D417" s="377" t="s">
        <v>670</v>
      </c>
    </row>
    <row r="418" spans="1:4" x14ac:dyDescent="0.25">
      <c r="A418" s="486">
        <v>45078</v>
      </c>
      <c r="B418" s="487">
        <v>3</v>
      </c>
      <c r="C418" s="489" t="s">
        <v>26</v>
      </c>
      <c r="D418" s="377" t="s">
        <v>633</v>
      </c>
    </row>
    <row r="419" spans="1:4" x14ac:dyDescent="0.25">
      <c r="A419" s="486">
        <v>45078</v>
      </c>
      <c r="B419" s="487">
        <v>3</v>
      </c>
      <c r="C419" s="489" t="s">
        <v>27</v>
      </c>
      <c r="D419" s="514" t="s">
        <v>634</v>
      </c>
    </row>
    <row r="420" spans="1:4" x14ac:dyDescent="0.25">
      <c r="A420" s="486">
        <v>45078</v>
      </c>
      <c r="B420" s="487">
        <v>3</v>
      </c>
      <c r="C420" s="489" t="s">
        <v>28</v>
      </c>
      <c r="D420" s="377" t="s">
        <v>654</v>
      </c>
    </row>
    <row r="421" spans="1:4" x14ac:dyDescent="0.25">
      <c r="A421" s="486">
        <v>45078</v>
      </c>
      <c r="B421" s="487">
        <v>3</v>
      </c>
      <c r="C421" s="489" t="s">
        <v>29</v>
      </c>
      <c r="D421" s="377" t="s">
        <v>671</v>
      </c>
    </row>
    <row r="422" spans="1:4" x14ac:dyDescent="0.25">
      <c r="A422" s="486">
        <v>45078</v>
      </c>
      <c r="B422" s="487">
        <v>3</v>
      </c>
      <c r="C422" s="489" t="s">
        <v>30</v>
      </c>
      <c r="D422" s="377" t="s">
        <v>672</v>
      </c>
    </row>
    <row r="423" spans="1:4" x14ac:dyDescent="0.25">
      <c r="A423" s="486">
        <v>45078</v>
      </c>
      <c r="B423" s="487">
        <v>3</v>
      </c>
      <c r="C423" s="489" t="s">
        <v>31</v>
      </c>
      <c r="D423" s="377" t="s">
        <v>673</v>
      </c>
    </row>
    <row r="424" spans="1:4" x14ac:dyDescent="0.25">
      <c r="A424" s="486">
        <v>45078</v>
      </c>
      <c r="B424" s="487" t="s">
        <v>341</v>
      </c>
      <c r="C424" s="489" t="s">
        <v>90</v>
      </c>
      <c r="D424" s="377" t="s">
        <v>674</v>
      </c>
    </row>
    <row r="425" spans="1:4" x14ac:dyDescent="0.25">
      <c r="A425" s="486">
        <v>45078</v>
      </c>
      <c r="B425" s="487" t="s">
        <v>341</v>
      </c>
      <c r="C425" s="489" t="s">
        <v>93</v>
      </c>
      <c r="D425" s="377" t="s">
        <v>675</v>
      </c>
    </row>
    <row r="426" spans="1:4" x14ac:dyDescent="0.25">
      <c r="A426" s="486">
        <v>45079</v>
      </c>
      <c r="B426" s="487">
        <v>2</v>
      </c>
      <c r="C426" s="489" t="s">
        <v>10</v>
      </c>
      <c r="D426" s="377" t="s">
        <v>676</v>
      </c>
    </row>
    <row r="427" spans="1:4" x14ac:dyDescent="0.25">
      <c r="A427" s="486">
        <v>45079</v>
      </c>
      <c r="B427" s="487">
        <v>1</v>
      </c>
      <c r="C427" s="489" t="s">
        <v>13</v>
      </c>
      <c r="D427" s="377" t="s">
        <v>642</v>
      </c>
    </row>
    <row r="428" spans="1:4" x14ac:dyDescent="0.25">
      <c r="A428" s="486">
        <v>45079</v>
      </c>
      <c r="B428" s="487">
        <v>1</v>
      </c>
      <c r="C428" s="489" t="s">
        <v>602</v>
      </c>
      <c r="D428" s="377" t="s">
        <v>677</v>
      </c>
    </row>
    <row r="429" spans="1:4" x14ac:dyDescent="0.25">
      <c r="A429" s="486">
        <v>45079</v>
      </c>
      <c r="B429" s="487">
        <v>2</v>
      </c>
      <c r="C429" s="489" t="s">
        <v>15</v>
      </c>
      <c r="D429" s="377" t="s">
        <v>678</v>
      </c>
    </row>
    <row r="430" spans="1:4" x14ac:dyDescent="0.25">
      <c r="A430" s="486">
        <v>45079</v>
      </c>
      <c r="B430" s="487">
        <v>2</v>
      </c>
      <c r="C430" s="489" t="s">
        <v>20</v>
      </c>
      <c r="D430" s="377" t="s">
        <v>679</v>
      </c>
    </row>
    <row r="431" spans="1:4" x14ac:dyDescent="0.25">
      <c r="A431" s="486">
        <v>45079</v>
      </c>
      <c r="B431" s="487">
        <v>2</v>
      </c>
      <c r="C431" s="489" t="s">
        <v>19</v>
      </c>
      <c r="D431" s="377" t="s">
        <v>680</v>
      </c>
    </row>
    <row r="432" spans="1:4" x14ac:dyDescent="0.25">
      <c r="A432" s="486">
        <v>45079</v>
      </c>
      <c r="B432" s="487">
        <v>2</v>
      </c>
      <c r="C432" s="489" t="s">
        <v>21</v>
      </c>
      <c r="D432" s="377" t="s">
        <v>664</v>
      </c>
    </row>
    <row r="433" spans="1:4" x14ac:dyDescent="0.25">
      <c r="A433" s="486">
        <v>45079</v>
      </c>
      <c r="B433" s="487">
        <v>2</v>
      </c>
      <c r="C433" s="489" t="s">
        <v>22</v>
      </c>
      <c r="D433" s="377" t="s">
        <v>681</v>
      </c>
    </row>
    <row r="434" spans="1:4" x14ac:dyDescent="0.25">
      <c r="A434" s="486">
        <v>45079</v>
      </c>
      <c r="B434" s="487">
        <v>2</v>
      </c>
      <c r="C434" s="489" t="s">
        <v>23</v>
      </c>
      <c r="D434" s="377" t="s">
        <v>682</v>
      </c>
    </row>
    <row r="435" spans="1:4" x14ac:dyDescent="0.25">
      <c r="A435" s="486">
        <v>45079</v>
      </c>
      <c r="B435" s="487">
        <v>2</v>
      </c>
      <c r="C435" s="489" t="s">
        <v>18</v>
      </c>
      <c r="D435" s="377" t="s">
        <v>683</v>
      </c>
    </row>
    <row r="436" spans="1:4" x14ac:dyDescent="0.25">
      <c r="A436" s="486">
        <v>45079</v>
      </c>
      <c r="B436" s="487">
        <v>2</v>
      </c>
      <c r="C436" s="489" t="s">
        <v>69</v>
      </c>
      <c r="D436" s="377" t="s">
        <v>684</v>
      </c>
    </row>
    <row r="437" spans="1:4" x14ac:dyDescent="0.25">
      <c r="A437" s="486">
        <v>45079</v>
      </c>
      <c r="B437" s="487">
        <v>3</v>
      </c>
      <c r="C437" s="489" t="s">
        <v>41</v>
      </c>
      <c r="D437" s="377" t="s">
        <v>685</v>
      </c>
    </row>
    <row r="438" spans="1:4" x14ac:dyDescent="0.25">
      <c r="A438" s="486">
        <v>45079</v>
      </c>
      <c r="B438" s="487">
        <v>3</v>
      </c>
      <c r="C438" s="489" t="s">
        <v>24</v>
      </c>
      <c r="D438" s="377" t="s">
        <v>686</v>
      </c>
    </row>
    <row r="439" spans="1:4" x14ac:dyDescent="0.25">
      <c r="A439" s="486">
        <v>45079</v>
      </c>
      <c r="B439" s="487">
        <v>3</v>
      </c>
      <c r="C439" s="489" t="s">
        <v>26</v>
      </c>
      <c r="D439" s="377" t="s">
        <v>687</v>
      </c>
    </row>
    <row r="440" spans="1:4" x14ac:dyDescent="0.25">
      <c r="A440" s="486">
        <v>45079</v>
      </c>
      <c r="B440" s="487">
        <v>3</v>
      </c>
      <c r="C440" s="489" t="s">
        <v>27</v>
      </c>
      <c r="D440" s="377" t="s">
        <v>688</v>
      </c>
    </row>
    <row r="441" spans="1:4" x14ac:dyDescent="0.25">
      <c r="A441" s="486">
        <v>45079</v>
      </c>
      <c r="B441" s="487">
        <v>3</v>
      </c>
      <c r="C441" s="489" t="s">
        <v>28</v>
      </c>
      <c r="D441" s="377" t="s">
        <v>654</v>
      </c>
    </row>
    <row r="442" spans="1:4" x14ac:dyDescent="0.25">
      <c r="A442" s="486">
        <v>45079</v>
      </c>
      <c r="B442" s="487">
        <v>3</v>
      </c>
      <c r="C442" s="489" t="s">
        <v>29</v>
      </c>
      <c r="D442" s="377" t="s">
        <v>689</v>
      </c>
    </row>
    <row r="443" spans="1:4" x14ac:dyDescent="0.25">
      <c r="A443" s="486">
        <v>45079</v>
      </c>
      <c r="B443" s="487">
        <v>3</v>
      </c>
      <c r="C443" s="489" t="s">
        <v>30</v>
      </c>
      <c r="D443" s="377" t="s">
        <v>690</v>
      </c>
    </row>
    <row r="444" spans="1:4" x14ac:dyDescent="0.25">
      <c r="A444" s="486">
        <v>45079</v>
      </c>
      <c r="B444" s="487">
        <v>3</v>
      </c>
      <c r="C444" s="489" t="s">
        <v>31</v>
      </c>
      <c r="D444" s="377" t="s">
        <v>691</v>
      </c>
    </row>
    <row r="445" spans="1:4" x14ac:dyDescent="0.25">
      <c r="A445" s="486">
        <v>45079</v>
      </c>
      <c r="B445" s="487" t="s">
        <v>341</v>
      </c>
      <c r="C445" s="489" t="s">
        <v>90</v>
      </c>
      <c r="D445" s="377" t="s">
        <v>692</v>
      </c>
    </row>
    <row r="446" spans="1:4" x14ac:dyDescent="0.25">
      <c r="A446" s="486">
        <v>45079</v>
      </c>
      <c r="B446" s="487" t="s">
        <v>341</v>
      </c>
      <c r="C446" s="489" t="s">
        <v>93</v>
      </c>
      <c r="D446" s="377" t="s">
        <v>693</v>
      </c>
    </row>
    <row r="447" spans="1:4" x14ac:dyDescent="0.25">
      <c r="A447" s="486">
        <v>45082</v>
      </c>
      <c r="B447" s="487">
        <v>2</v>
      </c>
      <c r="C447" s="489" t="s">
        <v>10</v>
      </c>
      <c r="D447" s="377" t="s">
        <v>694</v>
      </c>
    </row>
    <row r="448" spans="1:4" x14ac:dyDescent="0.25">
      <c r="A448" s="486">
        <v>45082</v>
      </c>
      <c r="B448" s="487">
        <v>1</v>
      </c>
      <c r="C448" s="489" t="s">
        <v>13</v>
      </c>
      <c r="D448" s="377" t="s">
        <v>642</v>
      </c>
    </row>
    <row r="449" spans="1:4" x14ac:dyDescent="0.25">
      <c r="A449" s="486">
        <v>45082</v>
      </c>
      <c r="B449" s="487">
        <v>1</v>
      </c>
      <c r="C449" s="489" t="s">
        <v>602</v>
      </c>
      <c r="D449" s="377" t="s">
        <v>695</v>
      </c>
    </row>
    <row r="450" spans="1:4" x14ac:dyDescent="0.25">
      <c r="A450" s="486">
        <v>45082</v>
      </c>
      <c r="B450" s="487" t="s">
        <v>341</v>
      </c>
      <c r="C450" s="489" t="s">
        <v>93</v>
      </c>
      <c r="D450" s="377" t="s">
        <v>696</v>
      </c>
    </row>
    <row r="451" spans="1:4" x14ac:dyDescent="0.25">
      <c r="A451" s="486">
        <v>45082</v>
      </c>
      <c r="B451" s="487">
        <v>2</v>
      </c>
      <c r="C451" s="489" t="s">
        <v>15</v>
      </c>
      <c r="D451" s="377" t="s">
        <v>694</v>
      </c>
    </row>
    <row r="452" spans="1:4" x14ac:dyDescent="0.25">
      <c r="A452" s="486">
        <v>45082</v>
      </c>
      <c r="B452" s="487">
        <v>2</v>
      </c>
      <c r="C452" s="489" t="s">
        <v>20</v>
      </c>
      <c r="D452" s="377" t="s">
        <v>697</v>
      </c>
    </row>
    <row r="453" spans="1:4" x14ac:dyDescent="0.25">
      <c r="A453" s="486">
        <v>45082</v>
      </c>
      <c r="B453" s="487">
        <v>2</v>
      </c>
      <c r="C453" s="489" t="s">
        <v>19</v>
      </c>
      <c r="D453" s="377" t="s">
        <v>698</v>
      </c>
    </row>
    <row r="454" spans="1:4" x14ac:dyDescent="0.25">
      <c r="A454" s="486">
        <v>45082</v>
      </c>
      <c r="B454" s="487">
        <v>2</v>
      </c>
      <c r="C454" s="489" t="s">
        <v>21</v>
      </c>
      <c r="D454" s="377" t="s">
        <v>699</v>
      </c>
    </row>
    <row r="455" spans="1:4" x14ac:dyDescent="0.25">
      <c r="A455" s="486">
        <v>45082</v>
      </c>
      <c r="B455" s="487">
        <v>2</v>
      </c>
      <c r="C455" s="489" t="s">
        <v>22</v>
      </c>
      <c r="D455" s="377" t="s">
        <v>700</v>
      </c>
    </row>
    <row r="456" spans="1:4" x14ac:dyDescent="0.25">
      <c r="A456" s="486">
        <v>45082</v>
      </c>
      <c r="B456" s="487">
        <v>2</v>
      </c>
      <c r="C456" s="489" t="s">
        <v>23</v>
      </c>
      <c r="D456" s="377" t="s">
        <v>701</v>
      </c>
    </row>
    <row r="457" spans="1:4" x14ac:dyDescent="0.25">
      <c r="A457" s="486">
        <v>45082</v>
      </c>
      <c r="B457" s="487">
        <v>2</v>
      </c>
      <c r="C457" s="489" t="s">
        <v>18</v>
      </c>
      <c r="D457" s="377" t="s">
        <v>702</v>
      </c>
    </row>
    <row r="458" spans="1:4" x14ac:dyDescent="0.25">
      <c r="A458" s="486">
        <v>45082</v>
      </c>
      <c r="B458" s="487">
        <v>2</v>
      </c>
      <c r="C458" s="489" t="s">
        <v>69</v>
      </c>
      <c r="D458" s="377" t="s">
        <v>703</v>
      </c>
    </row>
    <row r="459" spans="1:4" x14ac:dyDescent="0.25">
      <c r="A459" s="486">
        <v>45082</v>
      </c>
      <c r="B459" s="487" t="s">
        <v>341</v>
      </c>
      <c r="C459" s="489" t="s">
        <v>90</v>
      </c>
      <c r="D459" s="377" t="s">
        <v>704</v>
      </c>
    </row>
    <row r="460" spans="1:4" x14ac:dyDescent="0.25">
      <c r="A460" s="486">
        <v>45082</v>
      </c>
      <c r="B460" s="487">
        <v>3</v>
      </c>
      <c r="C460" s="489" t="s">
        <v>41</v>
      </c>
      <c r="D460" s="377" t="s">
        <v>705</v>
      </c>
    </row>
    <row r="461" spans="1:4" x14ac:dyDescent="0.25">
      <c r="A461" s="486">
        <v>45082</v>
      </c>
      <c r="B461" s="487">
        <v>3</v>
      </c>
      <c r="C461" s="489" t="s">
        <v>24</v>
      </c>
      <c r="D461" s="514" t="s">
        <v>706</v>
      </c>
    </row>
    <row r="462" spans="1:4" x14ac:dyDescent="0.25">
      <c r="A462" s="486">
        <v>45082</v>
      </c>
      <c r="B462" s="487">
        <v>3</v>
      </c>
      <c r="C462" s="489" t="s">
        <v>26</v>
      </c>
      <c r="D462" s="377" t="s">
        <v>707</v>
      </c>
    </row>
    <row r="463" spans="1:4" x14ac:dyDescent="0.25">
      <c r="A463" s="486">
        <v>45082</v>
      </c>
      <c r="B463" s="487">
        <v>3</v>
      </c>
      <c r="C463" s="489" t="s">
        <v>27</v>
      </c>
      <c r="D463" s="377" t="s">
        <v>708</v>
      </c>
    </row>
    <row r="464" spans="1:4" x14ac:dyDescent="0.25">
      <c r="A464" s="486">
        <v>45082</v>
      </c>
      <c r="B464" s="487">
        <v>3</v>
      </c>
      <c r="C464" s="489" t="s">
        <v>28</v>
      </c>
      <c r="D464" s="377" t="s">
        <v>654</v>
      </c>
    </row>
    <row r="465" spans="1:4" x14ac:dyDescent="0.25">
      <c r="A465" s="486">
        <v>45082</v>
      </c>
      <c r="B465" s="487">
        <v>3</v>
      </c>
      <c r="C465" s="489" t="s">
        <v>29</v>
      </c>
      <c r="D465" s="377" t="s">
        <v>709</v>
      </c>
    </row>
    <row r="466" spans="1:4" x14ac:dyDescent="0.25">
      <c r="A466" s="486">
        <v>45082</v>
      </c>
      <c r="B466" s="487">
        <v>3</v>
      </c>
      <c r="C466" s="489" t="s">
        <v>30</v>
      </c>
      <c r="D466" s="377" t="s">
        <v>710</v>
      </c>
    </row>
    <row r="467" spans="1:4" x14ac:dyDescent="0.25">
      <c r="A467" s="486">
        <v>45082</v>
      </c>
      <c r="B467" s="487">
        <v>3</v>
      </c>
      <c r="C467" s="489" t="s">
        <v>31</v>
      </c>
      <c r="D467" s="377" t="s">
        <v>711</v>
      </c>
    </row>
    <row r="468" spans="1:4" x14ac:dyDescent="0.25">
      <c r="A468" s="486">
        <v>45083</v>
      </c>
      <c r="B468" s="487">
        <v>2</v>
      </c>
      <c r="C468" s="489" t="s">
        <v>10</v>
      </c>
      <c r="D468" s="377" t="s">
        <v>694</v>
      </c>
    </row>
    <row r="469" spans="1:4" x14ac:dyDescent="0.25">
      <c r="A469" s="486">
        <v>45083</v>
      </c>
      <c r="B469" s="487">
        <v>1</v>
      </c>
      <c r="C469" s="489" t="s">
        <v>602</v>
      </c>
      <c r="D469" s="377" t="s">
        <v>712</v>
      </c>
    </row>
    <row r="470" spans="1:4" x14ac:dyDescent="0.25">
      <c r="A470" s="486">
        <v>45083</v>
      </c>
      <c r="B470" s="487">
        <v>1</v>
      </c>
      <c r="C470" s="489" t="s">
        <v>13</v>
      </c>
      <c r="D470" s="377" t="s">
        <v>642</v>
      </c>
    </row>
    <row r="471" spans="1:4" x14ac:dyDescent="0.25">
      <c r="A471" s="486">
        <v>45083</v>
      </c>
      <c r="B471" s="487">
        <v>2</v>
      </c>
      <c r="C471" s="489" t="s">
        <v>15</v>
      </c>
      <c r="D471" s="377" t="s">
        <v>694</v>
      </c>
    </row>
    <row r="472" spans="1:4" x14ac:dyDescent="0.25">
      <c r="A472" s="486">
        <v>45083</v>
      </c>
      <c r="B472" s="487">
        <v>2</v>
      </c>
      <c r="C472" s="489" t="s">
        <v>20</v>
      </c>
      <c r="D472" s="377" t="s">
        <v>713</v>
      </c>
    </row>
    <row r="473" spans="1:4" x14ac:dyDescent="0.25">
      <c r="A473" s="486">
        <v>45083</v>
      </c>
      <c r="B473" s="487">
        <v>2</v>
      </c>
      <c r="C473" s="489" t="s">
        <v>19</v>
      </c>
      <c r="D473" s="377" t="s">
        <v>714</v>
      </c>
    </row>
    <row r="474" spans="1:4" x14ac:dyDescent="0.25">
      <c r="A474" s="486">
        <v>45083</v>
      </c>
      <c r="B474" s="487">
        <v>2</v>
      </c>
      <c r="C474" s="489" t="s">
        <v>21</v>
      </c>
      <c r="D474" s="377" t="s">
        <v>715</v>
      </c>
    </row>
    <row r="475" spans="1:4" x14ac:dyDescent="0.25">
      <c r="A475" s="486">
        <v>45083</v>
      </c>
      <c r="B475" s="487">
        <v>2</v>
      </c>
      <c r="C475" s="489" t="s">
        <v>22</v>
      </c>
      <c r="D475" s="377" t="s">
        <v>694</v>
      </c>
    </row>
    <row r="476" spans="1:4" x14ac:dyDescent="0.25">
      <c r="A476" s="486">
        <v>45083</v>
      </c>
      <c r="B476" s="487">
        <v>2</v>
      </c>
      <c r="C476" s="489" t="s">
        <v>23</v>
      </c>
      <c r="D476" s="377" t="s">
        <v>701</v>
      </c>
    </row>
    <row r="477" spans="1:4" x14ac:dyDescent="0.25">
      <c r="A477" s="486">
        <v>45083</v>
      </c>
      <c r="B477" s="487">
        <v>2</v>
      </c>
      <c r="C477" s="489" t="s">
        <v>18</v>
      </c>
      <c r="D477" s="377" t="s">
        <v>716</v>
      </c>
    </row>
    <row r="478" spans="1:4" x14ac:dyDescent="0.25">
      <c r="A478" s="486">
        <v>45083</v>
      </c>
      <c r="B478" s="487">
        <v>2</v>
      </c>
      <c r="C478" s="489" t="s">
        <v>69</v>
      </c>
      <c r="D478" s="377" t="s">
        <v>717</v>
      </c>
    </row>
    <row r="479" spans="1:4" x14ac:dyDescent="0.25">
      <c r="A479" s="486">
        <v>45083</v>
      </c>
      <c r="B479" s="487">
        <v>3</v>
      </c>
      <c r="C479" s="489" t="s">
        <v>41</v>
      </c>
      <c r="D479" s="377" t="s">
        <v>718</v>
      </c>
    </row>
    <row r="480" spans="1:4" x14ac:dyDescent="0.25">
      <c r="A480" s="486">
        <v>45083</v>
      </c>
      <c r="B480" s="487">
        <v>3</v>
      </c>
      <c r="C480" s="489" t="s">
        <v>24</v>
      </c>
      <c r="D480" s="514" t="s">
        <v>706</v>
      </c>
    </row>
    <row r="481" spans="1:4" x14ac:dyDescent="0.25">
      <c r="A481" s="486">
        <v>45083</v>
      </c>
      <c r="B481" s="487">
        <v>3</v>
      </c>
      <c r="C481" s="489" t="s">
        <v>26</v>
      </c>
      <c r="D481" s="377" t="s">
        <v>719</v>
      </c>
    </row>
    <row r="482" spans="1:4" x14ac:dyDescent="0.25">
      <c r="A482" s="486">
        <v>45083</v>
      </c>
      <c r="B482" s="487">
        <v>3</v>
      </c>
      <c r="C482" s="489" t="s">
        <v>27</v>
      </c>
      <c r="D482" s="377" t="s">
        <v>720</v>
      </c>
    </row>
    <row r="483" spans="1:4" x14ac:dyDescent="0.25">
      <c r="A483" s="486">
        <v>45083</v>
      </c>
      <c r="B483" s="487">
        <v>3</v>
      </c>
      <c r="C483" s="489" t="s">
        <v>28</v>
      </c>
      <c r="D483" s="377" t="s">
        <v>721</v>
      </c>
    </row>
    <row r="484" spans="1:4" x14ac:dyDescent="0.25">
      <c r="A484" s="486">
        <v>45083</v>
      </c>
      <c r="B484" s="487">
        <v>3</v>
      </c>
      <c r="C484" s="489" t="s">
        <v>29</v>
      </c>
      <c r="D484" s="377" t="s">
        <v>706</v>
      </c>
    </row>
    <row r="485" spans="1:4" x14ac:dyDescent="0.25">
      <c r="A485" s="486">
        <v>45083</v>
      </c>
      <c r="B485" s="487">
        <v>3</v>
      </c>
      <c r="C485" s="489" t="s">
        <v>30</v>
      </c>
      <c r="D485" s="514" t="s">
        <v>634</v>
      </c>
    </row>
    <row r="486" spans="1:4" x14ac:dyDescent="0.25">
      <c r="A486" s="486">
        <v>45083</v>
      </c>
      <c r="B486" s="487">
        <v>3</v>
      </c>
      <c r="C486" s="489" t="s">
        <v>31</v>
      </c>
      <c r="D486" s="377" t="s">
        <v>722</v>
      </c>
    </row>
    <row r="487" spans="1:4" x14ac:dyDescent="0.25">
      <c r="A487" s="486">
        <v>45083</v>
      </c>
      <c r="B487" s="487" t="s">
        <v>341</v>
      </c>
      <c r="C487" s="489" t="s">
        <v>90</v>
      </c>
      <c r="D487" s="514" t="s">
        <v>723</v>
      </c>
    </row>
    <row r="488" spans="1:4" x14ac:dyDescent="0.25">
      <c r="A488" s="486">
        <v>45083</v>
      </c>
      <c r="B488" s="487" t="s">
        <v>341</v>
      </c>
      <c r="C488" s="489" t="s">
        <v>93</v>
      </c>
      <c r="D488" s="377" t="s">
        <v>724</v>
      </c>
    </row>
    <row r="489" spans="1:4" x14ac:dyDescent="0.25">
      <c r="A489" s="486">
        <v>45084</v>
      </c>
      <c r="B489" s="487">
        <v>2</v>
      </c>
      <c r="C489" s="489" t="s">
        <v>10</v>
      </c>
      <c r="D489" s="377" t="s">
        <v>694</v>
      </c>
    </row>
    <row r="490" spans="1:4" x14ac:dyDescent="0.25">
      <c r="A490" s="486">
        <v>45084</v>
      </c>
      <c r="B490" s="487">
        <v>1</v>
      </c>
      <c r="C490" s="489" t="s">
        <v>602</v>
      </c>
      <c r="D490" s="377" t="s">
        <v>725</v>
      </c>
    </row>
    <row r="491" spans="1:4" x14ac:dyDescent="0.25">
      <c r="A491" s="486">
        <v>45084</v>
      </c>
      <c r="B491" s="487">
        <v>1</v>
      </c>
      <c r="C491" s="489" t="s">
        <v>13</v>
      </c>
      <c r="D491" s="377" t="s">
        <v>642</v>
      </c>
    </row>
    <row r="492" spans="1:4" x14ac:dyDescent="0.25">
      <c r="A492" s="486">
        <v>45084</v>
      </c>
      <c r="B492" s="487">
        <v>2</v>
      </c>
      <c r="C492" s="489" t="s">
        <v>15</v>
      </c>
      <c r="D492" s="377" t="s">
        <v>694</v>
      </c>
    </row>
    <row r="493" spans="1:4" x14ac:dyDescent="0.25">
      <c r="A493" s="486">
        <v>45084</v>
      </c>
      <c r="B493" s="487">
        <v>2</v>
      </c>
      <c r="C493" s="489" t="s">
        <v>20</v>
      </c>
      <c r="D493" s="377" t="s">
        <v>694</v>
      </c>
    </row>
    <row r="494" spans="1:4" x14ac:dyDescent="0.25">
      <c r="A494" s="486">
        <v>45084</v>
      </c>
      <c r="B494" s="487">
        <v>2</v>
      </c>
      <c r="C494" s="489" t="s">
        <v>19</v>
      </c>
      <c r="D494" s="377" t="s">
        <v>726</v>
      </c>
    </row>
    <row r="495" spans="1:4" x14ac:dyDescent="0.25">
      <c r="A495" s="486">
        <v>45084</v>
      </c>
      <c r="B495" s="487">
        <v>2</v>
      </c>
      <c r="C495" s="489" t="s">
        <v>21</v>
      </c>
      <c r="D495" s="377" t="s">
        <v>715</v>
      </c>
    </row>
    <row r="496" spans="1:4" x14ac:dyDescent="0.25">
      <c r="A496" s="486">
        <v>45084</v>
      </c>
      <c r="B496" s="487">
        <v>2</v>
      </c>
      <c r="C496" s="489" t="s">
        <v>22</v>
      </c>
      <c r="D496" s="377" t="s">
        <v>727</v>
      </c>
    </row>
    <row r="497" spans="1:4" x14ac:dyDescent="0.25">
      <c r="A497" s="486">
        <v>45084</v>
      </c>
      <c r="B497" s="487">
        <v>2</v>
      </c>
      <c r="C497" s="489" t="s">
        <v>23</v>
      </c>
      <c r="D497" s="377" t="s">
        <v>728</v>
      </c>
    </row>
    <row r="498" spans="1:4" x14ac:dyDescent="0.25">
      <c r="A498" s="486">
        <v>45084</v>
      </c>
      <c r="B498" s="487">
        <v>2</v>
      </c>
      <c r="C498" s="489" t="s">
        <v>18</v>
      </c>
      <c r="D498" s="377" t="s">
        <v>729</v>
      </c>
    </row>
    <row r="499" spans="1:4" x14ac:dyDescent="0.25">
      <c r="A499" s="486">
        <v>45084</v>
      </c>
      <c r="B499" s="487">
        <v>2</v>
      </c>
      <c r="C499" s="489" t="s">
        <v>69</v>
      </c>
      <c r="D499" s="377" t="s">
        <v>730</v>
      </c>
    </row>
    <row r="500" spans="1:4" x14ac:dyDescent="0.25">
      <c r="A500" s="486">
        <v>45084</v>
      </c>
      <c r="B500" s="487">
        <v>3</v>
      </c>
      <c r="C500" s="489" t="s">
        <v>41</v>
      </c>
      <c r="D500" s="377" t="s">
        <v>731</v>
      </c>
    </row>
    <row r="501" spans="1:4" x14ac:dyDescent="0.25">
      <c r="A501" s="486">
        <v>45084</v>
      </c>
      <c r="B501" s="487">
        <v>3</v>
      </c>
      <c r="C501" s="489" t="s">
        <v>24</v>
      </c>
      <c r="D501" s="514" t="s">
        <v>706</v>
      </c>
    </row>
    <row r="502" spans="1:4" x14ac:dyDescent="0.25">
      <c r="A502" s="486">
        <v>45084</v>
      </c>
      <c r="B502" s="487">
        <v>3</v>
      </c>
      <c r="C502" s="489" t="s">
        <v>26</v>
      </c>
      <c r="D502" s="377" t="s">
        <v>732</v>
      </c>
    </row>
    <row r="503" spans="1:4" x14ac:dyDescent="0.25">
      <c r="A503" s="486">
        <v>45084</v>
      </c>
      <c r="B503" s="487">
        <v>3</v>
      </c>
      <c r="C503" s="489" t="s">
        <v>27</v>
      </c>
      <c r="D503" s="377" t="s">
        <v>733</v>
      </c>
    </row>
    <row r="504" spans="1:4" x14ac:dyDescent="0.25">
      <c r="A504" s="486">
        <v>45084</v>
      </c>
      <c r="B504" s="487">
        <v>3</v>
      </c>
      <c r="C504" s="489" t="s">
        <v>28</v>
      </c>
      <c r="D504" s="377" t="s">
        <v>734</v>
      </c>
    </row>
    <row r="505" spans="1:4" x14ac:dyDescent="0.25">
      <c r="A505" s="486">
        <v>45084</v>
      </c>
      <c r="B505" s="487">
        <v>3</v>
      </c>
      <c r="C505" s="489" t="s">
        <v>29</v>
      </c>
      <c r="D505" s="377" t="s">
        <v>706</v>
      </c>
    </row>
    <row r="506" spans="1:4" x14ac:dyDescent="0.25">
      <c r="A506" s="486">
        <v>45084</v>
      </c>
      <c r="B506" s="487">
        <v>3</v>
      </c>
      <c r="C506" s="489" t="s">
        <v>30</v>
      </c>
      <c r="D506" s="377" t="s">
        <v>706</v>
      </c>
    </row>
    <row r="507" spans="1:4" x14ac:dyDescent="0.25">
      <c r="A507" s="486">
        <v>45084</v>
      </c>
      <c r="B507" s="487">
        <v>3</v>
      </c>
      <c r="C507" s="489" t="s">
        <v>31</v>
      </c>
      <c r="D507" s="514" t="s">
        <v>634</v>
      </c>
    </row>
    <row r="508" spans="1:4" x14ac:dyDescent="0.25">
      <c r="A508" s="486">
        <v>45084</v>
      </c>
      <c r="B508" s="487" t="s">
        <v>341</v>
      </c>
      <c r="C508" s="489" t="s">
        <v>90</v>
      </c>
      <c r="D508" s="514" t="s">
        <v>735</v>
      </c>
    </row>
    <row r="509" spans="1:4" x14ac:dyDescent="0.25">
      <c r="A509" s="486">
        <v>45084</v>
      </c>
      <c r="B509" s="487" t="s">
        <v>341</v>
      </c>
      <c r="C509" s="489" t="s">
        <v>93</v>
      </c>
      <c r="D509" s="377" t="s">
        <v>736</v>
      </c>
    </row>
    <row r="510" spans="1:4" x14ac:dyDescent="0.25">
      <c r="A510" s="486">
        <v>45085</v>
      </c>
      <c r="B510" s="487">
        <v>2</v>
      </c>
      <c r="C510" s="489" t="s">
        <v>10</v>
      </c>
      <c r="D510" s="377" t="s">
        <v>715</v>
      </c>
    </row>
    <row r="511" spans="1:4" x14ac:dyDescent="0.25">
      <c r="A511" s="486">
        <v>45085</v>
      </c>
      <c r="B511" s="487">
        <v>1</v>
      </c>
      <c r="C511" s="489" t="s">
        <v>602</v>
      </c>
      <c r="D511" s="377" t="s">
        <v>737</v>
      </c>
    </row>
    <row r="512" spans="1:4" x14ac:dyDescent="0.25">
      <c r="A512" s="486">
        <v>45085</v>
      </c>
      <c r="B512" s="487">
        <v>1</v>
      </c>
      <c r="C512" s="489" t="s">
        <v>13</v>
      </c>
      <c r="D512" s="377" t="s">
        <v>738</v>
      </c>
    </row>
    <row r="513" spans="1:4" x14ac:dyDescent="0.25">
      <c r="A513" s="486">
        <v>45085</v>
      </c>
      <c r="B513" s="487">
        <v>2</v>
      </c>
      <c r="C513" s="489" t="s">
        <v>15</v>
      </c>
      <c r="D513" s="377" t="s">
        <v>694</v>
      </c>
    </row>
    <row r="514" spans="1:4" x14ac:dyDescent="0.25">
      <c r="A514" s="486">
        <v>45085</v>
      </c>
      <c r="B514" s="487">
        <v>2</v>
      </c>
      <c r="C514" s="489" t="s">
        <v>20</v>
      </c>
      <c r="D514" s="377" t="s">
        <v>715</v>
      </c>
    </row>
    <row r="515" spans="1:4" x14ac:dyDescent="0.25">
      <c r="A515" s="486">
        <v>45085</v>
      </c>
      <c r="B515" s="487">
        <v>2</v>
      </c>
      <c r="C515" s="489" t="s">
        <v>19</v>
      </c>
      <c r="D515" s="377" t="s">
        <v>739</v>
      </c>
    </row>
    <row r="516" spans="1:4" x14ac:dyDescent="0.25">
      <c r="A516" s="486">
        <v>45085</v>
      </c>
      <c r="B516" s="487">
        <v>2</v>
      </c>
      <c r="C516" s="489" t="s">
        <v>21</v>
      </c>
      <c r="D516" s="377" t="s">
        <v>715</v>
      </c>
    </row>
    <row r="517" spans="1:4" x14ac:dyDescent="0.25">
      <c r="A517" s="486">
        <v>45085</v>
      </c>
      <c r="B517" s="487">
        <v>2</v>
      </c>
      <c r="C517" s="489" t="s">
        <v>22</v>
      </c>
      <c r="D517" s="377" t="s">
        <v>715</v>
      </c>
    </row>
    <row r="518" spans="1:4" x14ac:dyDescent="0.25">
      <c r="A518" s="486">
        <v>45085</v>
      </c>
      <c r="B518" s="487">
        <v>2</v>
      </c>
      <c r="C518" s="489" t="s">
        <v>23</v>
      </c>
      <c r="D518" s="377" t="s">
        <v>740</v>
      </c>
    </row>
    <row r="519" spans="1:4" x14ac:dyDescent="0.25">
      <c r="A519" s="486">
        <v>45085</v>
      </c>
      <c r="B519" s="487">
        <v>2</v>
      </c>
      <c r="C519" s="489" t="s">
        <v>18</v>
      </c>
      <c r="D519" s="377" t="s">
        <v>715</v>
      </c>
    </row>
    <row r="520" spans="1:4" x14ac:dyDescent="0.25">
      <c r="A520" s="486">
        <v>45085</v>
      </c>
      <c r="B520" s="487">
        <v>2</v>
      </c>
      <c r="C520" s="489" t="s">
        <v>69</v>
      </c>
      <c r="D520" s="377" t="s">
        <v>715</v>
      </c>
    </row>
    <row r="521" spans="1:4" x14ac:dyDescent="0.25">
      <c r="A521" s="486">
        <v>45085</v>
      </c>
      <c r="B521" s="487">
        <v>3</v>
      </c>
      <c r="C521" s="489" t="s">
        <v>41</v>
      </c>
      <c r="D521" s="377" t="s">
        <v>741</v>
      </c>
    </row>
    <row r="522" spans="1:4" x14ac:dyDescent="0.25">
      <c r="A522" s="486">
        <v>45085</v>
      </c>
      <c r="B522" s="487">
        <v>3</v>
      </c>
      <c r="C522" s="489" t="s">
        <v>24</v>
      </c>
      <c r="D522" s="377" t="s">
        <v>706</v>
      </c>
    </row>
    <row r="523" spans="1:4" x14ac:dyDescent="0.25">
      <c r="A523" s="486">
        <v>45085</v>
      </c>
      <c r="B523" s="487">
        <v>3</v>
      </c>
      <c r="C523" s="489" t="s">
        <v>26</v>
      </c>
      <c r="D523" s="377" t="s">
        <v>742</v>
      </c>
    </row>
    <row r="524" spans="1:4" x14ac:dyDescent="0.25">
      <c r="A524" s="486">
        <v>45085</v>
      </c>
      <c r="B524" s="487">
        <v>3</v>
      </c>
      <c r="C524" s="489" t="s">
        <v>27</v>
      </c>
      <c r="D524" s="377" t="s">
        <v>706</v>
      </c>
    </row>
    <row r="525" spans="1:4" x14ac:dyDescent="0.25">
      <c r="A525" s="486">
        <v>45085</v>
      </c>
      <c r="B525" s="487">
        <v>3</v>
      </c>
      <c r="C525" s="489" t="s">
        <v>28</v>
      </c>
      <c r="D525" s="377" t="s">
        <v>706</v>
      </c>
    </row>
    <row r="526" spans="1:4" x14ac:dyDescent="0.25">
      <c r="A526" s="486">
        <v>45085</v>
      </c>
      <c r="B526" s="487">
        <v>3</v>
      </c>
      <c r="C526" s="489" t="s">
        <v>29</v>
      </c>
      <c r="D526" s="377" t="s">
        <v>706</v>
      </c>
    </row>
    <row r="527" spans="1:4" x14ac:dyDescent="0.25">
      <c r="A527" s="486">
        <v>45085</v>
      </c>
      <c r="B527" s="487">
        <v>3</v>
      </c>
      <c r="C527" s="489" t="s">
        <v>30</v>
      </c>
      <c r="D527" s="377" t="s">
        <v>706</v>
      </c>
    </row>
    <row r="528" spans="1:4" x14ac:dyDescent="0.25">
      <c r="A528" s="486">
        <v>45085</v>
      </c>
      <c r="B528" s="487">
        <v>3</v>
      </c>
      <c r="C528" s="489" t="s">
        <v>31</v>
      </c>
      <c r="D528" s="377" t="s">
        <v>706</v>
      </c>
    </row>
    <row r="529" spans="1:4" x14ac:dyDescent="0.25">
      <c r="A529" s="486">
        <v>45085</v>
      </c>
      <c r="B529" s="487" t="s">
        <v>341</v>
      </c>
      <c r="C529" s="489" t="s">
        <v>90</v>
      </c>
      <c r="D529" s="514" t="s">
        <v>743</v>
      </c>
    </row>
    <row r="530" spans="1:4" x14ac:dyDescent="0.25">
      <c r="A530" s="486">
        <v>45085</v>
      </c>
      <c r="B530" s="487" t="s">
        <v>341</v>
      </c>
      <c r="C530" s="489" t="s">
        <v>93</v>
      </c>
      <c r="D530" s="524" t="s">
        <v>744</v>
      </c>
    </row>
    <row r="531" spans="1:4" x14ac:dyDescent="0.25">
      <c r="A531" s="486">
        <v>45086</v>
      </c>
      <c r="B531" s="487">
        <v>2</v>
      </c>
      <c r="C531" s="489" t="s">
        <v>10</v>
      </c>
      <c r="D531" s="377" t="s">
        <v>715</v>
      </c>
    </row>
    <row r="532" spans="1:4" x14ac:dyDescent="0.25">
      <c r="A532" s="486">
        <v>45086</v>
      </c>
      <c r="B532" s="487">
        <v>1</v>
      </c>
      <c r="C532" s="489" t="s">
        <v>602</v>
      </c>
      <c r="D532" s="377" t="s">
        <v>745</v>
      </c>
    </row>
    <row r="533" spans="1:4" x14ac:dyDescent="0.25">
      <c r="A533" s="486">
        <v>45086</v>
      </c>
      <c r="B533" s="487">
        <v>1</v>
      </c>
      <c r="C533" s="489" t="s">
        <v>13</v>
      </c>
      <c r="D533" s="377" t="s">
        <v>738</v>
      </c>
    </row>
    <row r="534" spans="1:4" x14ac:dyDescent="0.25">
      <c r="A534" s="486">
        <v>45086</v>
      </c>
      <c r="B534" s="487">
        <v>2</v>
      </c>
      <c r="C534" s="489" t="s">
        <v>15</v>
      </c>
      <c r="D534" s="377" t="s">
        <v>715</v>
      </c>
    </row>
    <row r="535" spans="1:4" x14ac:dyDescent="0.25">
      <c r="A535" s="486">
        <v>45086</v>
      </c>
      <c r="B535" s="487">
        <v>2</v>
      </c>
      <c r="C535" s="489" t="s">
        <v>20</v>
      </c>
      <c r="D535" s="377" t="s">
        <v>715</v>
      </c>
    </row>
    <row r="536" spans="1:4" x14ac:dyDescent="0.25">
      <c r="A536" s="486">
        <v>45086</v>
      </c>
      <c r="B536" s="487">
        <v>2</v>
      </c>
      <c r="C536" s="489" t="s">
        <v>19</v>
      </c>
      <c r="D536" s="377" t="s">
        <v>746</v>
      </c>
    </row>
    <row r="537" spans="1:4" x14ac:dyDescent="0.25">
      <c r="A537" s="486">
        <v>45086</v>
      </c>
      <c r="B537" s="487">
        <v>2</v>
      </c>
      <c r="C537" s="489" t="s">
        <v>21</v>
      </c>
      <c r="D537" s="377" t="s">
        <v>715</v>
      </c>
    </row>
    <row r="538" spans="1:4" x14ac:dyDescent="0.25">
      <c r="A538" s="486">
        <v>45086</v>
      </c>
      <c r="B538" s="487">
        <v>2</v>
      </c>
      <c r="C538" s="489" t="s">
        <v>22</v>
      </c>
      <c r="D538" s="377" t="s">
        <v>715</v>
      </c>
    </row>
    <row r="539" spans="1:4" x14ac:dyDescent="0.25">
      <c r="A539" s="486">
        <v>45086</v>
      </c>
      <c r="B539" s="487">
        <v>2</v>
      </c>
      <c r="C539" s="489" t="s">
        <v>23</v>
      </c>
      <c r="D539" s="377" t="s">
        <v>715</v>
      </c>
    </row>
    <row r="540" spans="1:4" x14ac:dyDescent="0.25">
      <c r="A540" s="486">
        <v>45086</v>
      </c>
      <c r="B540" s="487">
        <v>2</v>
      </c>
      <c r="C540" s="489" t="s">
        <v>18</v>
      </c>
      <c r="D540" s="377" t="s">
        <v>715</v>
      </c>
    </row>
    <row r="541" spans="1:4" x14ac:dyDescent="0.25">
      <c r="A541" s="486">
        <v>45086</v>
      </c>
      <c r="B541" s="487">
        <v>2</v>
      </c>
      <c r="C541" s="489" t="s">
        <v>69</v>
      </c>
      <c r="D541" s="377" t="s">
        <v>715</v>
      </c>
    </row>
    <row r="542" spans="1:4" x14ac:dyDescent="0.25">
      <c r="A542" s="486">
        <v>45086</v>
      </c>
      <c r="B542" s="487">
        <v>3</v>
      </c>
      <c r="C542" s="489" t="s">
        <v>41</v>
      </c>
      <c r="D542" s="377" t="s">
        <v>747</v>
      </c>
    </row>
    <row r="543" spans="1:4" x14ac:dyDescent="0.25">
      <c r="A543" s="486">
        <v>45086</v>
      </c>
      <c r="B543" s="487">
        <v>3</v>
      </c>
      <c r="C543" s="489" t="s">
        <v>24</v>
      </c>
      <c r="D543" s="377" t="s">
        <v>706</v>
      </c>
    </row>
    <row r="544" spans="1:4" x14ac:dyDescent="0.25">
      <c r="A544" s="486">
        <v>45086</v>
      </c>
      <c r="B544" s="487">
        <v>3</v>
      </c>
      <c r="C544" s="489" t="s">
        <v>26</v>
      </c>
      <c r="D544" s="377" t="s">
        <v>748</v>
      </c>
    </row>
    <row r="545" spans="1:4" x14ac:dyDescent="0.25">
      <c r="A545" s="486">
        <v>45086</v>
      </c>
      <c r="B545" s="487">
        <v>3</v>
      </c>
      <c r="C545" s="489" t="s">
        <v>27</v>
      </c>
      <c r="D545" s="377" t="s">
        <v>706</v>
      </c>
    </row>
    <row r="546" spans="1:4" x14ac:dyDescent="0.25">
      <c r="A546" s="486">
        <v>45086</v>
      </c>
      <c r="B546" s="487">
        <v>3</v>
      </c>
      <c r="C546" s="489" t="s">
        <v>28</v>
      </c>
      <c r="D546" s="377" t="s">
        <v>706</v>
      </c>
    </row>
    <row r="547" spans="1:4" x14ac:dyDescent="0.25">
      <c r="A547" s="486">
        <v>45086</v>
      </c>
      <c r="B547" s="487">
        <v>3</v>
      </c>
      <c r="C547" s="489" t="s">
        <v>29</v>
      </c>
      <c r="D547" s="377" t="s">
        <v>706</v>
      </c>
    </row>
    <row r="548" spans="1:4" x14ac:dyDescent="0.25">
      <c r="A548" s="486">
        <v>45086</v>
      </c>
      <c r="B548" s="487">
        <v>3</v>
      </c>
      <c r="C548" s="489" t="s">
        <v>30</v>
      </c>
      <c r="D548" s="377" t="s">
        <v>706</v>
      </c>
    </row>
    <row r="549" spans="1:4" x14ac:dyDescent="0.25">
      <c r="A549" s="486">
        <v>45086</v>
      </c>
      <c r="B549" s="487">
        <v>3</v>
      </c>
      <c r="C549" s="489" t="s">
        <v>31</v>
      </c>
      <c r="D549" s="377" t="s">
        <v>706</v>
      </c>
    </row>
    <row r="550" spans="1:4" x14ac:dyDescent="0.25">
      <c r="A550" s="486">
        <v>45086</v>
      </c>
      <c r="B550" s="487" t="s">
        <v>341</v>
      </c>
      <c r="C550" s="489" t="s">
        <v>90</v>
      </c>
      <c r="D550" s="514" t="s">
        <v>749</v>
      </c>
    </row>
    <row r="551" spans="1:4" x14ac:dyDescent="0.25">
      <c r="A551" s="486">
        <v>45086</v>
      </c>
      <c r="B551" s="487" t="s">
        <v>341</v>
      </c>
      <c r="C551" s="489" t="s">
        <v>93</v>
      </c>
      <c r="D551" s="377" t="s">
        <v>750</v>
      </c>
    </row>
    <row r="552" spans="1:4" x14ac:dyDescent="0.25">
      <c r="A552" s="486">
        <v>45089</v>
      </c>
      <c r="B552" s="487">
        <v>2</v>
      </c>
      <c r="C552" s="489" t="s">
        <v>10</v>
      </c>
      <c r="D552" s="377" t="s">
        <v>751</v>
      </c>
    </row>
    <row r="553" spans="1:4" x14ac:dyDescent="0.25">
      <c r="A553" s="486">
        <v>45089</v>
      </c>
      <c r="B553" s="487">
        <v>1</v>
      </c>
      <c r="C553" s="489" t="s">
        <v>602</v>
      </c>
      <c r="D553" s="377" t="s">
        <v>752</v>
      </c>
    </row>
    <row r="554" spans="1:4" x14ac:dyDescent="0.25">
      <c r="A554" s="486">
        <v>45089</v>
      </c>
      <c r="B554" s="487">
        <v>1</v>
      </c>
      <c r="C554" s="489" t="s">
        <v>13</v>
      </c>
      <c r="D554" s="377" t="s">
        <v>753</v>
      </c>
    </row>
    <row r="555" spans="1:4" x14ac:dyDescent="0.25">
      <c r="A555" s="486">
        <v>45089</v>
      </c>
      <c r="B555" s="487">
        <v>2</v>
      </c>
      <c r="C555" s="489" t="s">
        <v>15</v>
      </c>
      <c r="D555" s="377" t="s">
        <v>694</v>
      </c>
    </row>
    <row r="556" spans="1:4" x14ac:dyDescent="0.25">
      <c r="A556" s="486">
        <v>45089</v>
      </c>
      <c r="B556" s="487">
        <v>2</v>
      </c>
      <c r="C556" s="489" t="s">
        <v>20</v>
      </c>
      <c r="D556" s="377" t="s">
        <v>751</v>
      </c>
    </row>
    <row r="557" spans="1:4" x14ac:dyDescent="0.25">
      <c r="A557" s="486">
        <v>45089</v>
      </c>
      <c r="B557" s="487">
        <v>2</v>
      </c>
      <c r="C557" s="489" t="s">
        <v>19</v>
      </c>
      <c r="D557" s="377" t="s">
        <v>751</v>
      </c>
    </row>
    <row r="558" spans="1:4" x14ac:dyDescent="0.25">
      <c r="A558" s="486">
        <v>45089</v>
      </c>
      <c r="B558" s="487">
        <v>2</v>
      </c>
      <c r="C558" s="489" t="s">
        <v>21</v>
      </c>
      <c r="D558" s="377" t="s">
        <v>751</v>
      </c>
    </row>
    <row r="559" spans="1:4" x14ac:dyDescent="0.25">
      <c r="A559" s="486">
        <v>45089</v>
      </c>
      <c r="B559" s="487">
        <v>2</v>
      </c>
      <c r="C559" s="489" t="s">
        <v>22</v>
      </c>
      <c r="D559" s="377" t="s">
        <v>694</v>
      </c>
    </row>
    <row r="560" spans="1:4" x14ac:dyDescent="0.25">
      <c r="A560" s="486">
        <v>45089</v>
      </c>
      <c r="B560" s="487">
        <v>2</v>
      </c>
      <c r="C560" s="489" t="s">
        <v>23</v>
      </c>
      <c r="D560" s="377" t="s">
        <v>751</v>
      </c>
    </row>
    <row r="561" spans="1:4" x14ac:dyDescent="0.25">
      <c r="A561" s="486">
        <v>45089</v>
      </c>
      <c r="B561" s="487">
        <v>2</v>
      </c>
      <c r="C561" s="489" t="s">
        <v>18</v>
      </c>
      <c r="D561" s="377" t="s">
        <v>751</v>
      </c>
    </row>
    <row r="562" spans="1:4" x14ac:dyDescent="0.25">
      <c r="A562" s="486">
        <v>45089</v>
      </c>
      <c r="B562" s="487">
        <v>2</v>
      </c>
      <c r="C562" s="489" t="s">
        <v>69</v>
      </c>
      <c r="D562" s="377" t="s">
        <v>751</v>
      </c>
    </row>
    <row r="563" spans="1:4" x14ac:dyDescent="0.25">
      <c r="A563" s="486">
        <v>45089</v>
      </c>
      <c r="B563" s="487">
        <v>3</v>
      </c>
      <c r="C563" s="489" t="s">
        <v>41</v>
      </c>
      <c r="D563" s="377" t="s">
        <v>754</v>
      </c>
    </row>
    <row r="564" spans="1:4" x14ac:dyDescent="0.25">
      <c r="A564" s="486">
        <v>45089</v>
      </c>
      <c r="B564" s="487">
        <v>3</v>
      </c>
      <c r="C564" s="489" t="s">
        <v>24</v>
      </c>
      <c r="D564" s="514" t="s">
        <v>755</v>
      </c>
    </row>
    <row r="565" spans="1:4" x14ac:dyDescent="0.25">
      <c r="A565" s="486">
        <v>45089</v>
      </c>
      <c r="B565" s="487">
        <v>3</v>
      </c>
      <c r="C565" s="489" t="s">
        <v>26</v>
      </c>
      <c r="D565" s="514" t="s">
        <v>755</v>
      </c>
    </row>
    <row r="566" spans="1:4" x14ac:dyDescent="0.25">
      <c r="A566" s="486">
        <v>45089</v>
      </c>
      <c r="B566" s="487">
        <v>3</v>
      </c>
      <c r="C566" s="489" t="s">
        <v>27</v>
      </c>
      <c r="D566" s="514" t="s">
        <v>755</v>
      </c>
    </row>
    <row r="567" spans="1:4" x14ac:dyDescent="0.25">
      <c r="A567" s="486">
        <v>45089</v>
      </c>
      <c r="B567" s="487">
        <v>3</v>
      </c>
      <c r="C567" s="489" t="s">
        <v>28</v>
      </c>
      <c r="D567" s="514" t="s">
        <v>755</v>
      </c>
    </row>
    <row r="568" spans="1:4" x14ac:dyDescent="0.25">
      <c r="A568" s="486">
        <v>45089</v>
      </c>
      <c r="B568" s="487">
        <v>3</v>
      </c>
      <c r="C568" s="489" t="s">
        <v>29</v>
      </c>
      <c r="D568" s="514" t="s">
        <v>755</v>
      </c>
    </row>
    <row r="569" spans="1:4" x14ac:dyDescent="0.25">
      <c r="A569" s="486">
        <v>45089</v>
      </c>
      <c r="B569" s="487">
        <v>3</v>
      </c>
      <c r="C569" s="489" t="s">
        <v>30</v>
      </c>
      <c r="D569" s="514" t="s">
        <v>755</v>
      </c>
    </row>
    <row r="570" spans="1:4" x14ac:dyDescent="0.25">
      <c r="A570" s="486">
        <v>45089</v>
      </c>
      <c r="B570" s="487">
        <v>3</v>
      </c>
      <c r="C570" s="489" t="s">
        <v>31</v>
      </c>
      <c r="D570" s="514" t="s">
        <v>755</v>
      </c>
    </row>
    <row r="571" spans="1:4" x14ac:dyDescent="0.25">
      <c r="A571" s="486">
        <v>45089</v>
      </c>
      <c r="B571" s="487" t="s">
        <v>341</v>
      </c>
      <c r="C571" s="489" t="s">
        <v>90</v>
      </c>
      <c r="D571" s="514" t="s">
        <v>756</v>
      </c>
    </row>
    <row r="572" spans="1:4" x14ac:dyDescent="0.25">
      <c r="A572" s="486">
        <v>45089</v>
      </c>
      <c r="B572" s="487" t="s">
        <v>341</v>
      </c>
      <c r="C572" s="489" t="s">
        <v>93</v>
      </c>
      <c r="D572" s="524" t="s">
        <v>757</v>
      </c>
    </row>
    <row r="573" spans="1:4" x14ac:dyDescent="0.25">
      <c r="A573" s="486">
        <v>45090</v>
      </c>
      <c r="B573" s="487" t="s">
        <v>341</v>
      </c>
      <c r="C573" s="489" t="s">
        <v>90</v>
      </c>
      <c r="D573" s="514" t="s">
        <v>758</v>
      </c>
    </row>
    <row r="574" spans="1:4" x14ac:dyDescent="0.25">
      <c r="A574" s="486">
        <v>45090</v>
      </c>
      <c r="B574" s="487">
        <v>1</v>
      </c>
      <c r="C574" s="489" t="s">
        <v>10</v>
      </c>
      <c r="D574" s="514" t="s">
        <v>759</v>
      </c>
    </row>
    <row r="575" spans="1:4" x14ac:dyDescent="0.25">
      <c r="A575" s="486">
        <v>45090</v>
      </c>
      <c r="B575" s="487">
        <v>1</v>
      </c>
      <c r="C575" s="489" t="s">
        <v>602</v>
      </c>
      <c r="D575" s="377" t="s">
        <v>752</v>
      </c>
    </row>
    <row r="576" spans="1:4" x14ac:dyDescent="0.25">
      <c r="A576" s="486">
        <v>45090</v>
      </c>
      <c r="B576" s="487">
        <v>1</v>
      </c>
      <c r="C576" s="489" t="s">
        <v>13</v>
      </c>
      <c r="D576" s="514" t="s">
        <v>760</v>
      </c>
    </row>
    <row r="577" spans="1:4" x14ac:dyDescent="0.25">
      <c r="A577" s="486">
        <v>45090</v>
      </c>
      <c r="B577" s="487">
        <v>2</v>
      </c>
      <c r="C577" s="489" t="s">
        <v>15</v>
      </c>
      <c r="D577" s="514" t="s">
        <v>761</v>
      </c>
    </row>
    <row r="578" spans="1:4" x14ac:dyDescent="0.25">
      <c r="A578" s="486">
        <v>45090</v>
      </c>
      <c r="B578" s="487">
        <v>2</v>
      </c>
      <c r="C578" s="489" t="s">
        <v>20</v>
      </c>
      <c r="D578" s="377" t="s">
        <v>751</v>
      </c>
    </row>
    <row r="579" spans="1:4" x14ac:dyDescent="0.25">
      <c r="A579" s="486">
        <v>45090</v>
      </c>
      <c r="B579" s="487">
        <v>2</v>
      </c>
      <c r="C579" s="489" t="s">
        <v>19</v>
      </c>
      <c r="D579" s="377" t="s">
        <v>751</v>
      </c>
    </row>
    <row r="580" spans="1:4" x14ac:dyDescent="0.25">
      <c r="A580" s="486">
        <v>45090</v>
      </c>
      <c r="B580" s="487">
        <v>2</v>
      </c>
      <c r="C580" s="489" t="s">
        <v>21</v>
      </c>
      <c r="D580" s="377" t="s">
        <v>751</v>
      </c>
    </row>
    <row r="581" spans="1:4" x14ac:dyDescent="0.25">
      <c r="A581" s="486">
        <v>45090</v>
      </c>
      <c r="B581" s="487">
        <v>2</v>
      </c>
      <c r="C581" s="489" t="s">
        <v>22</v>
      </c>
      <c r="D581" s="377" t="s">
        <v>762</v>
      </c>
    </row>
    <row r="582" spans="1:4" x14ac:dyDescent="0.25">
      <c r="A582" s="486">
        <v>45090</v>
      </c>
      <c r="B582" s="487">
        <v>2</v>
      </c>
      <c r="C582" s="489" t="s">
        <v>23</v>
      </c>
      <c r="D582" s="377" t="s">
        <v>751</v>
      </c>
    </row>
    <row r="583" spans="1:4" x14ac:dyDescent="0.25">
      <c r="A583" s="486">
        <v>45090</v>
      </c>
      <c r="B583" s="487">
        <v>2</v>
      </c>
      <c r="C583" s="489" t="s">
        <v>18</v>
      </c>
      <c r="D583" s="377" t="s">
        <v>751</v>
      </c>
    </row>
    <row r="584" spans="1:4" x14ac:dyDescent="0.25">
      <c r="A584" s="486">
        <v>45090</v>
      </c>
      <c r="B584" s="487">
        <v>2</v>
      </c>
      <c r="C584" s="489" t="s">
        <v>69</v>
      </c>
      <c r="D584" s="377" t="s">
        <v>751</v>
      </c>
    </row>
    <row r="585" spans="1:4" x14ac:dyDescent="0.25">
      <c r="A585" s="486">
        <v>45090</v>
      </c>
      <c r="B585" s="487">
        <v>3</v>
      </c>
      <c r="C585" s="489" t="s">
        <v>41</v>
      </c>
      <c r="D585" s="514" t="s">
        <v>763</v>
      </c>
    </row>
    <row r="586" spans="1:4" x14ac:dyDescent="0.25">
      <c r="A586" s="486">
        <v>45090</v>
      </c>
      <c r="B586" s="487">
        <v>3</v>
      </c>
      <c r="C586" s="489" t="s">
        <v>24</v>
      </c>
      <c r="D586" s="514" t="s">
        <v>755</v>
      </c>
    </row>
    <row r="587" spans="1:4" x14ac:dyDescent="0.25">
      <c r="A587" s="486">
        <v>45090</v>
      </c>
      <c r="B587" s="487">
        <v>3</v>
      </c>
      <c r="C587" s="489" t="s">
        <v>26</v>
      </c>
      <c r="D587" s="514"/>
    </row>
    <row r="588" spans="1:4" x14ac:dyDescent="0.25">
      <c r="A588" s="486">
        <v>45090</v>
      </c>
      <c r="B588" s="487">
        <v>3</v>
      </c>
      <c r="C588" s="489" t="s">
        <v>27</v>
      </c>
      <c r="D588" s="514" t="s">
        <v>755</v>
      </c>
    </row>
    <row r="589" spans="1:4" x14ac:dyDescent="0.25">
      <c r="A589" s="486">
        <v>45090</v>
      </c>
      <c r="B589" s="487">
        <v>3</v>
      </c>
      <c r="C589" s="489" t="s">
        <v>28</v>
      </c>
      <c r="D589" s="514" t="s">
        <v>755</v>
      </c>
    </row>
    <row r="590" spans="1:4" x14ac:dyDescent="0.25">
      <c r="A590" s="486">
        <v>45090</v>
      </c>
      <c r="B590" s="487">
        <v>3</v>
      </c>
      <c r="C590" s="489" t="s">
        <v>29</v>
      </c>
      <c r="D590" s="514" t="s">
        <v>755</v>
      </c>
    </row>
    <row r="591" spans="1:4" x14ac:dyDescent="0.25">
      <c r="A591" s="486">
        <v>45090</v>
      </c>
      <c r="B591" s="487">
        <v>3</v>
      </c>
      <c r="C591" s="489" t="s">
        <v>30</v>
      </c>
      <c r="D591" s="514" t="s">
        <v>755</v>
      </c>
    </row>
    <row r="592" spans="1:4" x14ac:dyDescent="0.25">
      <c r="A592" s="486">
        <v>45090</v>
      </c>
      <c r="B592" s="487">
        <v>3</v>
      </c>
      <c r="C592" s="489" t="s">
        <v>31</v>
      </c>
      <c r="D592" s="514" t="s">
        <v>755</v>
      </c>
    </row>
    <row r="593" spans="1:4" x14ac:dyDescent="0.25">
      <c r="A593" s="486">
        <v>45090</v>
      </c>
      <c r="B593" s="487" t="s">
        <v>341</v>
      </c>
      <c r="C593" s="489" t="s">
        <v>93</v>
      </c>
      <c r="D593" s="524" t="s">
        <v>764</v>
      </c>
    </row>
    <row r="594" spans="1:4" x14ac:dyDescent="0.25">
      <c r="A594" s="486">
        <v>45091</v>
      </c>
      <c r="B594" s="487" t="s">
        <v>341</v>
      </c>
      <c r="C594" s="489" t="s">
        <v>90</v>
      </c>
      <c r="D594" s="514" t="s">
        <v>765</v>
      </c>
    </row>
    <row r="595" spans="1:4" x14ac:dyDescent="0.25">
      <c r="A595" s="486">
        <v>45091</v>
      </c>
      <c r="B595" s="487">
        <v>1</v>
      </c>
      <c r="C595" s="489" t="s">
        <v>10</v>
      </c>
      <c r="D595" s="514" t="s">
        <v>766</v>
      </c>
    </row>
    <row r="596" spans="1:4" x14ac:dyDescent="0.25">
      <c r="A596" s="486">
        <v>45091</v>
      </c>
      <c r="B596" s="487">
        <v>1</v>
      </c>
      <c r="C596" s="489" t="s">
        <v>602</v>
      </c>
      <c r="D596" s="377" t="s">
        <v>767</v>
      </c>
    </row>
    <row r="597" spans="1:4" x14ac:dyDescent="0.25">
      <c r="A597" s="486">
        <v>45091</v>
      </c>
      <c r="B597" s="487">
        <v>1</v>
      </c>
      <c r="C597" s="489" t="s">
        <v>13</v>
      </c>
      <c r="D597" s="514" t="s">
        <v>768</v>
      </c>
    </row>
    <row r="598" spans="1:4" x14ac:dyDescent="0.25">
      <c r="A598" s="486">
        <v>45091</v>
      </c>
      <c r="B598" s="487">
        <v>2</v>
      </c>
      <c r="C598" s="489" t="s">
        <v>15</v>
      </c>
      <c r="D598" s="514" t="s">
        <v>761</v>
      </c>
    </row>
    <row r="599" spans="1:4" x14ac:dyDescent="0.25">
      <c r="A599" s="486">
        <v>45091</v>
      </c>
      <c r="B599" s="487">
        <v>2</v>
      </c>
      <c r="C599" s="489" t="s">
        <v>20</v>
      </c>
      <c r="D599" s="377" t="s">
        <v>751</v>
      </c>
    </row>
    <row r="600" spans="1:4" x14ac:dyDescent="0.25">
      <c r="A600" s="486">
        <v>45091</v>
      </c>
      <c r="B600" s="487">
        <v>2</v>
      </c>
      <c r="C600" s="489" t="s">
        <v>19</v>
      </c>
      <c r="D600" s="377" t="s">
        <v>751</v>
      </c>
    </row>
    <row r="601" spans="1:4" x14ac:dyDescent="0.25">
      <c r="A601" s="486">
        <v>45091</v>
      </c>
      <c r="B601" s="487">
        <v>2</v>
      </c>
      <c r="C601" s="489" t="s">
        <v>21</v>
      </c>
      <c r="D601" s="377" t="s">
        <v>751</v>
      </c>
    </row>
    <row r="602" spans="1:4" x14ac:dyDescent="0.25">
      <c r="A602" s="486">
        <v>45091</v>
      </c>
      <c r="B602" s="487">
        <v>2</v>
      </c>
      <c r="C602" s="489" t="s">
        <v>22</v>
      </c>
      <c r="D602" s="377" t="s">
        <v>762</v>
      </c>
    </row>
    <row r="603" spans="1:4" x14ac:dyDescent="0.25">
      <c r="A603" s="486">
        <v>45091</v>
      </c>
      <c r="B603" s="487">
        <v>2</v>
      </c>
      <c r="C603" s="489" t="s">
        <v>23</v>
      </c>
      <c r="D603" s="377" t="s">
        <v>751</v>
      </c>
    </row>
    <row r="604" spans="1:4" x14ac:dyDescent="0.25">
      <c r="A604" s="486">
        <v>45091</v>
      </c>
      <c r="B604" s="487">
        <v>2</v>
      </c>
      <c r="C604" s="489" t="s">
        <v>18</v>
      </c>
      <c r="D604" s="377" t="s">
        <v>751</v>
      </c>
    </row>
    <row r="605" spans="1:4" x14ac:dyDescent="0.25">
      <c r="A605" s="486">
        <v>45091</v>
      </c>
      <c r="B605" s="487">
        <v>2</v>
      </c>
      <c r="C605" s="489" t="s">
        <v>69</v>
      </c>
      <c r="D605" s="377" t="s">
        <v>751</v>
      </c>
    </row>
    <row r="606" spans="1:4" x14ac:dyDescent="0.25">
      <c r="A606" s="486">
        <v>45091</v>
      </c>
      <c r="B606" s="487">
        <v>3</v>
      </c>
      <c r="C606" s="489" t="s">
        <v>41</v>
      </c>
      <c r="D606" s="514" t="s">
        <v>769</v>
      </c>
    </row>
    <row r="607" spans="1:4" x14ac:dyDescent="0.25">
      <c r="A607" s="486">
        <v>45091</v>
      </c>
      <c r="B607" s="487">
        <v>3</v>
      </c>
      <c r="C607" s="489" t="s">
        <v>24</v>
      </c>
      <c r="D607" s="514" t="s">
        <v>755</v>
      </c>
    </row>
    <row r="608" spans="1:4" x14ac:dyDescent="0.25">
      <c r="A608" s="486">
        <v>45091</v>
      </c>
      <c r="B608" s="487">
        <v>3</v>
      </c>
      <c r="C608" s="489" t="s">
        <v>26</v>
      </c>
      <c r="D608" s="514"/>
    </row>
    <row r="609" spans="1:4" x14ac:dyDescent="0.25">
      <c r="A609" s="486">
        <v>45091</v>
      </c>
      <c r="B609" s="487">
        <v>3</v>
      </c>
      <c r="C609" s="489" t="s">
        <v>27</v>
      </c>
      <c r="D609" s="514" t="s">
        <v>755</v>
      </c>
    </row>
    <row r="610" spans="1:4" x14ac:dyDescent="0.25">
      <c r="A610" s="486">
        <v>45091</v>
      </c>
      <c r="B610" s="487">
        <v>3</v>
      </c>
      <c r="C610" s="489" t="s">
        <v>28</v>
      </c>
      <c r="D610" s="514" t="s">
        <v>755</v>
      </c>
    </row>
    <row r="611" spans="1:4" x14ac:dyDescent="0.25">
      <c r="A611" s="486">
        <v>45091</v>
      </c>
      <c r="B611" s="487">
        <v>3</v>
      </c>
      <c r="C611" s="489" t="s">
        <v>29</v>
      </c>
      <c r="D611" s="514" t="s">
        <v>755</v>
      </c>
    </row>
    <row r="612" spans="1:4" x14ac:dyDescent="0.25">
      <c r="A612" s="486">
        <v>45091</v>
      </c>
      <c r="B612" s="487">
        <v>3</v>
      </c>
      <c r="C612" s="489" t="s">
        <v>30</v>
      </c>
      <c r="D612" s="514" t="s">
        <v>755</v>
      </c>
    </row>
    <row r="613" spans="1:4" x14ac:dyDescent="0.25">
      <c r="A613" s="486">
        <v>45091</v>
      </c>
      <c r="B613" s="487">
        <v>3</v>
      </c>
      <c r="C613" s="489" t="s">
        <v>31</v>
      </c>
      <c r="D613" s="514" t="s">
        <v>755</v>
      </c>
    </row>
    <row r="614" spans="1:4" x14ac:dyDescent="0.25">
      <c r="A614" s="486">
        <v>45091</v>
      </c>
      <c r="B614" s="487" t="s">
        <v>341</v>
      </c>
      <c r="C614" s="489" t="s">
        <v>93</v>
      </c>
      <c r="D614" s="524" t="s">
        <v>770</v>
      </c>
    </row>
    <row r="615" spans="1:4" x14ac:dyDescent="0.25">
      <c r="A615" s="486">
        <v>45092</v>
      </c>
      <c r="B615" s="487" t="s">
        <v>341</v>
      </c>
      <c r="C615" s="489" t="s">
        <v>90</v>
      </c>
      <c r="D615" s="514" t="s">
        <v>771</v>
      </c>
    </row>
    <row r="616" spans="1:4" x14ac:dyDescent="0.25">
      <c r="A616" s="486">
        <v>45092</v>
      </c>
      <c r="B616" s="487">
        <v>1</v>
      </c>
      <c r="C616" s="489" t="s">
        <v>10</v>
      </c>
      <c r="D616" s="514" t="s">
        <v>772</v>
      </c>
    </row>
    <row r="617" spans="1:4" x14ac:dyDescent="0.25">
      <c r="A617" s="486">
        <v>45092</v>
      </c>
      <c r="B617" s="487">
        <v>1</v>
      </c>
      <c r="C617" s="489" t="s">
        <v>602</v>
      </c>
      <c r="D617" s="377" t="s">
        <v>773</v>
      </c>
    </row>
    <row r="618" spans="1:4" x14ac:dyDescent="0.25">
      <c r="A618" s="486">
        <v>45092</v>
      </c>
      <c r="B618" s="487">
        <v>1</v>
      </c>
      <c r="C618" s="489" t="s">
        <v>13</v>
      </c>
      <c r="D618" s="514" t="s">
        <v>774</v>
      </c>
    </row>
    <row r="619" spans="1:4" x14ac:dyDescent="0.25">
      <c r="A619" s="486">
        <v>45092</v>
      </c>
      <c r="B619" s="487">
        <v>2</v>
      </c>
      <c r="C619" s="489" t="s">
        <v>15</v>
      </c>
      <c r="D619" s="514" t="s">
        <v>761</v>
      </c>
    </row>
    <row r="620" spans="1:4" x14ac:dyDescent="0.25">
      <c r="A620" s="486">
        <v>45092</v>
      </c>
      <c r="B620" s="487">
        <v>2</v>
      </c>
      <c r="C620" s="489" t="s">
        <v>20</v>
      </c>
      <c r="D620" s="377" t="s">
        <v>751</v>
      </c>
    </row>
    <row r="621" spans="1:4" x14ac:dyDescent="0.25">
      <c r="A621" s="486">
        <v>45092</v>
      </c>
      <c r="B621" s="487">
        <v>2</v>
      </c>
      <c r="C621" s="489" t="s">
        <v>19</v>
      </c>
      <c r="D621" s="377" t="s">
        <v>751</v>
      </c>
    </row>
    <row r="622" spans="1:4" x14ac:dyDescent="0.25">
      <c r="A622" s="486">
        <v>45092</v>
      </c>
      <c r="B622" s="487">
        <v>2</v>
      </c>
      <c r="C622" s="489" t="s">
        <v>21</v>
      </c>
      <c r="D622" s="377" t="s">
        <v>751</v>
      </c>
    </row>
    <row r="623" spans="1:4" x14ac:dyDescent="0.25">
      <c r="A623" s="486">
        <v>45092</v>
      </c>
      <c r="B623" s="487">
        <v>2</v>
      </c>
      <c r="C623" s="489" t="s">
        <v>22</v>
      </c>
      <c r="D623" s="377" t="s">
        <v>762</v>
      </c>
    </row>
    <row r="624" spans="1:4" x14ac:dyDescent="0.25">
      <c r="A624" s="486">
        <v>45092</v>
      </c>
      <c r="B624" s="487">
        <v>2</v>
      </c>
      <c r="C624" s="489" t="s">
        <v>23</v>
      </c>
      <c r="D624" s="377" t="s">
        <v>751</v>
      </c>
    </row>
    <row r="625" spans="1:4" x14ac:dyDescent="0.25">
      <c r="A625" s="486">
        <v>45092</v>
      </c>
      <c r="B625" s="487">
        <v>2</v>
      </c>
      <c r="C625" s="489" t="s">
        <v>18</v>
      </c>
      <c r="D625" s="377" t="s">
        <v>751</v>
      </c>
    </row>
    <row r="626" spans="1:4" x14ac:dyDescent="0.25">
      <c r="A626" s="486">
        <v>45092</v>
      </c>
      <c r="B626" s="487">
        <v>2</v>
      </c>
      <c r="C626" s="489" t="s">
        <v>69</v>
      </c>
      <c r="D626" s="377" t="s">
        <v>751</v>
      </c>
    </row>
    <row r="627" spans="1:4" x14ac:dyDescent="0.25">
      <c r="A627" s="486">
        <v>45092</v>
      </c>
      <c r="B627" s="487">
        <v>3</v>
      </c>
      <c r="C627" s="489" t="s">
        <v>41</v>
      </c>
      <c r="D627" s="514" t="s">
        <v>775</v>
      </c>
    </row>
    <row r="628" spans="1:4" x14ac:dyDescent="0.25">
      <c r="A628" s="486">
        <v>45092</v>
      </c>
      <c r="B628" s="487">
        <v>3</v>
      </c>
      <c r="C628" s="489" t="s">
        <v>24</v>
      </c>
      <c r="D628" s="514" t="s">
        <v>755</v>
      </c>
    </row>
    <row r="629" spans="1:4" x14ac:dyDescent="0.25">
      <c r="A629" s="486">
        <v>45092</v>
      </c>
      <c r="B629" s="487">
        <v>3</v>
      </c>
      <c r="C629" s="489" t="s">
        <v>26</v>
      </c>
      <c r="D629" s="514"/>
    </row>
    <row r="630" spans="1:4" x14ac:dyDescent="0.25">
      <c r="A630" s="486">
        <v>45092</v>
      </c>
      <c r="B630" s="487">
        <v>3</v>
      </c>
      <c r="C630" s="489" t="s">
        <v>27</v>
      </c>
      <c r="D630" s="514" t="s">
        <v>755</v>
      </c>
    </row>
    <row r="631" spans="1:4" x14ac:dyDescent="0.25">
      <c r="A631" s="486">
        <v>45092</v>
      </c>
      <c r="B631" s="487">
        <v>3</v>
      </c>
      <c r="C631" s="489" t="s">
        <v>28</v>
      </c>
      <c r="D631" s="514" t="s">
        <v>755</v>
      </c>
    </row>
    <row r="632" spans="1:4" x14ac:dyDescent="0.25">
      <c r="A632" s="486">
        <v>45092</v>
      </c>
      <c r="B632" s="487">
        <v>3</v>
      </c>
      <c r="C632" s="489" t="s">
        <v>29</v>
      </c>
      <c r="D632" s="514" t="s">
        <v>755</v>
      </c>
    </row>
    <row r="633" spans="1:4" x14ac:dyDescent="0.25">
      <c r="A633" s="486">
        <v>45092</v>
      </c>
      <c r="B633" s="487">
        <v>3</v>
      </c>
      <c r="C633" s="489" t="s">
        <v>30</v>
      </c>
      <c r="D633" s="514" t="s">
        <v>755</v>
      </c>
    </row>
    <row r="634" spans="1:4" x14ac:dyDescent="0.25">
      <c r="A634" s="486">
        <v>45092</v>
      </c>
      <c r="B634" s="487">
        <v>3</v>
      </c>
      <c r="C634" s="489" t="s">
        <v>31</v>
      </c>
      <c r="D634" s="514" t="s">
        <v>755</v>
      </c>
    </row>
    <row r="635" spans="1:4" x14ac:dyDescent="0.25">
      <c r="A635" s="486">
        <v>45092</v>
      </c>
      <c r="B635" s="487" t="s">
        <v>341</v>
      </c>
      <c r="C635" s="489" t="s">
        <v>93</v>
      </c>
      <c r="D635" s="524" t="s">
        <v>776</v>
      </c>
    </row>
    <row r="636" spans="1:4" x14ac:dyDescent="0.25">
      <c r="A636" s="486">
        <v>45093</v>
      </c>
      <c r="B636" s="487" t="s">
        <v>341</v>
      </c>
      <c r="C636" s="489" t="s">
        <v>90</v>
      </c>
      <c r="D636" s="514" t="s">
        <v>777</v>
      </c>
    </row>
    <row r="637" spans="1:4" x14ac:dyDescent="0.25">
      <c r="A637" s="486">
        <v>45093</v>
      </c>
      <c r="B637" s="487">
        <v>1</v>
      </c>
      <c r="C637" s="489" t="s">
        <v>10</v>
      </c>
      <c r="D637" s="514" t="s">
        <v>772</v>
      </c>
    </row>
    <row r="638" spans="1:4" x14ac:dyDescent="0.25">
      <c r="A638" s="486">
        <v>45093</v>
      </c>
      <c r="B638" s="487">
        <v>1</v>
      </c>
      <c r="C638" s="489" t="s">
        <v>602</v>
      </c>
      <c r="D638" s="377" t="s">
        <v>778</v>
      </c>
    </row>
    <row r="639" spans="1:4" x14ac:dyDescent="0.25">
      <c r="A639" s="486">
        <v>45093</v>
      </c>
      <c r="B639" s="487">
        <v>1</v>
      </c>
      <c r="C639" s="489" t="s">
        <v>13</v>
      </c>
      <c r="D639" s="514" t="s">
        <v>779</v>
      </c>
    </row>
    <row r="640" spans="1:4" x14ac:dyDescent="0.25">
      <c r="A640" s="486">
        <v>45093</v>
      </c>
      <c r="B640" s="487">
        <v>2</v>
      </c>
      <c r="C640" s="489" t="s">
        <v>15</v>
      </c>
      <c r="D640" s="514" t="s">
        <v>761</v>
      </c>
    </row>
    <row r="641" spans="1:4" x14ac:dyDescent="0.25">
      <c r="A641" s="486">
        <v>45093</v>
      </c>
      <c r="B641" s="487">
        <v>2</v>
      </c>
      <c r="C641" s="489" t="s">
        <v>20</v>
      </c>
      <c r="D641" s="377" t="s">
        <v>751</v>
      </c>
    </row>
    <row r="642" spans="1:4" x14ac:dyDescent="0.25">
      <c r="A642" s="486">
        <v>45093</v>
      </c>
      <c r="B642" s="487">
        <v>2</v>
      </c>
      <c r="C642" s="489" t="s">
        <v>19</v>
      </c>
      <c r="D642" s="377" t="s">
        <v>751</v>
      </c>
    </row>
    <row r="643" spans="1:4" x14ac:dyDescent="0.25">
      <c r="A643" s="486">
        <v>45093</v>
      </c>
      <c r="B643" s="487">
        <v>2</v>
      </c>
      <c r="C643" s="489" t="s">
        <v>21</v>
      </c>
      <c r="D643" s="377" t="s">
        <v>751</v>
      </c>
    </row>
    <row r="644" spans="1:4" x14ac:dyDescent="0.25">
      <c r="A644" s="486">
        <v>45093</v>
      </c>
      <c r="B644" s="487">
        <v>2</v>
      </c>
      <c r="C644" s="489" t="s">
        <v>22</v>
      </c>
      <c r="D644" s="377" t="s">
        <v>762</v>
      </c>
    </row>
    <row r="645" spans="1:4" x14ac:dyDescent="0.25">
      <c r="A645" s="486">
        <v>45093</v>
      </c>
      <c r="B645" s="487">
        <v>2</v>
      </c>
      <c r="C645" s="489" t="s">
        <v>23</v>
      </c>
      <c r="D645" s="377" t="s">
        <v>751</v>
      </c>
    </row>
    <row r="646" spans="1:4" x14ac:dyDescent="0.25">
      <c r="A646" s="486">
        <v>45093</v>
      </c>
      <c r="B646" s="487">
        <v>2</v>
      </c>
      <c r="C646" s="489" t="s">
        <v>18</v>
      </c>
      <c r="D646" s="377" t="s">
        <v>751</v>
      </c>
    </row>
    <row r="647" spans="1:4" x14ac:dyDescent="0.25">
      <c r="A647" s="486">
        <v>45093</v>
      </c>
      <c r="B647" s="487">
        <v>2</v>
      </c>
      <c r="C647" s="489" t="s">
        <v>69</v>
      </c>
      <c r="D647" s="377" t="s">
        <v>751</v>
      </c>
    </row>
    <row r="648" spans="1:4" x14ac:dyDescent="0.25">
      <c r="A648" s="486">
        <v>45093</v>
      </c>
      <c r="B648" s="487">
        <v>3</v>
      </c>
      <c r="C648" s="489" t="s">
        <v>41</v>
      </c>
      <c r="D648" s="514" t="s">
        <v>780</v>
      </c>
    </row>
    <row r="649" spans="1:4" x14ac:dyDescent="0.25">
      <c r="A649" s="486">
        <v>45093</v>
      </c>
      <c r="B649" s="487">
        <v>3</v>
      </c>
      <c r="C649" s="489" t="s">
        <v>24</v>
      </c>
      <c r="D649" s="514" t="s">
        <v>755</v>
      </c>
    </row>
    <row r="650" spans="1:4" x14ac:dyDescent="0.25">
      <c r="A650" s="486">
        <v>45093</v>
      </c>
      <c r="B650" s="487">
        <v>3</v>
      </c>
      <c r="C650" s="489" t="s">
        <v>26</v>
      </c>
      <c r="D650" s="514"/>
    </row>
    <row r="651" spans="1:4" x14ac:dyDescent="0.25">
      <c r="A651" s="486">
        <v>45093</v>
      </c>
      <c r="B651" s="487">
        <v>3</v>
      </c>
      <c r="C651" s="489" t="s">
        <v>27</v>
      </c>
      <c r="D651" s="377" t="s">
        <v>781</v>
      </c>
    </row>
    <row r="652" spans="1:4" x14ac:dyDescent="0.25">
      <c r="A652" s="486">
        <v>45093</v>
      </c>
      <c r="B652" s="487">
        <v>3</v>
      </c>
      <c r="C652" s="489" t="s">
        <v>28</v>
      </c>
      <c r="D652" s="514" t="s">
        <v>755</v>
      </c>
    </row>
    <row r="653" spans="1:4" x14ac:dyDescent="0.25">
      <c r="A653" s="486">
        <v>45093</v>
      </c>
      <c r="B653" s="487">
        <v>3</v>
      </c>
      <c r="C653" s="489" t="s">
        <v>29</v>
      </c>
      <c r="D653" s="514" t="s">
        <v>755</v>
      </c>
    </row>
    <row r="654" spans="1:4" x14ac:dyDescent="0.25">
      <c r="A654" s="486">
        <v>45093</v>
      </c>
      <c r="B654" s="487">
        <v>3</v>
      </c>
      <c r="C654" s="489" t="s">
        <v>30</v>
      </c>
      <c r="D654" s="514" t="s">
        <v>755</v>
      </c>
    </row>
    <row r="655" spans="1:4" x14ac:dyDescent="0.25">
      <c r="A655" s="486">
        <v>45093</v>
      </c>
      <c r="B655" s="487">
        <v>3</v>
      </c>
      <c r="C655" s="489" t="s">
        <v>31</v>
      </c>
      <c r="D655" s="514" t="s">
        <v>755</v>
      </c>
    </row>
    <row r="656" spans="1:4" x14ac:dyDescent="0.25">
      <c r="A656" s="486">
        <v>45093</v>
      </c>
      <c r="B656" s="487" t="s">
        <v>341</v>
      </c>
      <c r="C656" s="489" t="s">
        <v>93</v>
      </c>
      <c r="D656" s="514"/>
    </row>
    <row r="657" spans="1:4" x14ac:dyDescent="0.25">
      <c r="A657" s="486">
        <v>45096</v>
      </c>
      <c r="B657" s="487" t="s">
        <v>341</v>
      </c>
      <c r="C657" s="489" t="s">
        <v>90</v>
      </c>
      <c r="D657" s="514"/>
    </row>
    <row r="658" spans="1:4" x14ac:dyDescent="0.25">
      <c r="A658" s="486">
        <v>45096</v>
      </c>
      <c r="B658" s="487">
        <v>1</v>
      </c>
      <c r="C658" s="489" t="s">
        <v>10</v>
      </c>
      <c r="D658" s="514" t="s">
        <v>782</v>
      </c>
    </row>
    <row r="659" spans="1:4" x14ac:dyDescent="0.25">
      <c r="A659" s="486">
        <v>45096</v>
      </c>
      <c r="B659" s="487">
        <v>1</v>
      </c>
      <c r="C659" s="489" t="s">
        <v>602</v>
      </c>
      <c r="D659" s="377"/>
    </row>
    <row r="660" spans="1:4" x14ac:dyDescent="0.25">
      <c r="A660" s="486">
        <v>45096</v>
      </c>
      <c r="B660" s="487">
        <v>1</v>
      </c>
      <c r="C660" s="489" t="s">
        <v>13</v>
      </c>
      <c r="D660" s="514"/>
    </row>
    <row r="661" spans="1:4" x14ac:dyDescent="0.25">
      <c r="A661" s="486">
        <v>45096</v>
      </c>
      <c r="B661" s="487">
        <v>2</v>
      </c>
      <c r="C661" s="489" t="s">
        <v>15</v>
      </c>
      <c r="D661" s="514"/>
    </row>
    <row r="662" spans="1:4" x14ac:dyDescent="0.25">
      <c r="A662" s="486">
        <v>45096</v>
      </c>
      <c r="B662" s="487">
        <v>2</v>
      </c>
      <c r="C662" s="489" t="s">
        <v>20</v>
      </c>
      <c r="D662" s="377"/>
    </row>
    <row r="663" spans="1:4" x14ac:dyDescent="0.25">
      <c r="A663" s="486">
        <v>45096</v>
      </c>
      <c r="B663" s="487">
        <v>2</v>
      </c>
      <c r="C663" s="489" t="s">
        <v>19</v>
      </c>
      <c r="D663" s="377"/>
    </row>
    <row r="664" spans="1:4" x14ac:dyDescent="0.25">
      <c r="A664" s="486">
        <v>45096</v>
      </c>
      <c r="B664" s="487">
        <v>2</v>
      </c>
      <c r="C664" s="489" t="s">
        <v>21</v>
      </c>
      <c r="D664" s="377"/>
    </row>
    <row r="665" spans="1:4" x14ac:dyDescent="0.25">
      <c r="A665" s="486">
        <v>45096</v>
      </c>
      <c r="B665" s="487">
        <v>2</v>
      </c>
      <c r="C665" s="489" t="s">
        <v>22</v>
      </c>
      <c r="D665" s="377"/>
    </row>
    <row r="666" spans="1:4" x14ac:dyDescent="0.25">
      <c r="A666" s="486">
        <v>45096</v>
      </c>
      <c r="B666" s="487">
        <v>2</v>
      </c>
      <c r="C666" s="489" t="s">
        <v>23</v>
      </c>
      <c r="D666" s="377"/>
    </row>
    <row r="667" spans="1:4" x14ac:dyDescent="0.25">
      <c r="A667" s="486">
        <v>45096</v>
      </c>
      <c r="B667" s="487">
        <v>2</v>
      </c>
      <c r="C667" s="489" t="s">
        <v>18</v>
      </c>
      <c r="D667" s="377"/>
    </row>
    <row r="668" spans="1:4" x14ac:dyDescent="0.25">
      <c r="A668" s="486">
        <v>45096</v>
      </c>
      <c r="B668" s="487">
        <v>2</v>
      </c>
      <c r="C668" s="489" t="s">
        <v>69</v>
      </c>
      <c r="D668" s="377"/>
    </row>
    <row r="669" spans="1:4" x14ac:dyDescent="0.25">
      <c r="A669" s="486">
        <v>45096</v>
      </c>
      <c r="B669" s="487">
        <v>3</v>
      </c>
      <c r="C669" s="489" t="s">
        <v>41</v>
      </c>
      <c r="D669" s="514" t="s">
        <v>783</v>
      </c>
    </row>
    <row r="670" spans="1:4" x14ac:dyDescent="0.25">
      <c r="A670" s="486">
        <v>45096</v>
      </c>
      <c r="B670" s="487">
        <v>3</v>
      </c>
      <c r="C670" s="489" t="s">
        <v>24</v>
      </c>
      <c r="D670" s="377" t="s">
        <v>751</v>
      </c>
    </row>
    <row r="671" spans="1:4" x14ac:dyDescent="0.25">
      <c r="A671" s="486">
        <v>45096</v>
      </c>
      <c r="B671" s="487">
        <v>3</v>
      </c>
      <c r="C671" s="489" t="s">
        <v>26</v>
      </c>
      <c r="D671" s="377" t="s">
        <v>751</v>
      </c>
    </row>
    <row r="672" spans="1:4" x14ac:dyDescent="0.25">
      <c r="A672" s="486">
        <v>45096</v>
      </c>
      <c r="B672" s="487">
        <v>3</v>
      </c>
      <c r="C672" s="489" t="s">
        <v>27</v>
      </c>
      <c r="D672" s="377" t="s">
        <v>751</v>
      </c>
    </row>
    <row r="673" spans="1:4" x14ac:dyDescent="0.25">
      <c r="A673" s="486">
        <v>45096</v>
      </c>
      <c r="B673" s="487">
        <v>3</v>
      </c>
      <c r="C673" s="489" t="s">
        <v>28</v>
      </c>
      <c r="D673" s="377" t="s">
        <v>751</v>
      </c>
    </row>
    <row r="674" spans="1:4" x14ac:dyDescent="0.25">
      <c r="A674" s="486">
        <v>45096</v>
      </c>
      <c r="B674" s="487">
        <v>3</v>
      </c>
      <c r="C674" s="489" t="s">
        <v>29</v>
      </c>
      <c r="D674" s="377" t="s">
        <v>751</v>
      </c>
    </row>
    <row r="675" spans="1:4" x14ac:dyDescent="0.25">
      <c r="A675" s="486">
        <v>45096</v>
      </c>
      <c r="B675" s="487">
        <v>3</v>
      </c>
      <c r="C675" s="489" t="s">
        <v>30</v>
      </c>
      <c r="D675" s="377" t="s">
        <v>751</v>
      </c>
    </row>
    <row r="676" spans="1:4" x14ac:dyDescent="0.25">
      <c r="A676" s="486">
        <v>45096</v>
      </c>
      <c r="B676" s="487">
        <v>3</v>
      </c>
      <c r="C676" s="489" t="s">
        <v>31</v>
      </c>
      <c r="D676" s="377" t="s">
        <v>751</v>
      </c>
    </row>
    <row r="677" spans="1:4" x14ac:dyDescent="0.25">
      <c r="A677" s="486">
        <v>45096</v>
      </c>
      <c r="B677" s="487" t="s">
        <v>341</v>
      </c>
      <c r="C677" s="489" t="s">
        <v>93</v>
      </c>
      <c r="D677" s="514"/>
    </row>
    <row r="678" spans="1:4" x14ac:dyDescent="0.25">
      <c r="A678" s="486">
        <v>45097</v>
      </c>
      <c r="B678" s="487" t="s">
        <v>341</v>
      </c>
      <c r="C678" s="489" t="s">
        <v>90</v>
      </c>
      <c r="D678" s="514"/>
    </row>
    <row r="679" spans="1:4" x14ac:dyDescent="0.25">
      <c r="A679" s="486">
        <v>45097</v>
      </c>
      <c r="B679" s="487">
        <v>1</v>
      </c>
      <c r="C679" s="489" t="s">
        <v>10</v>
      </c>
      <c r="D679" s="514" t="s">
        <v>784</v>
      </c>
    </row>
    <row r="680" spans="1:4" x14ac:dyDescent="0.25">
      <c r="A680" s="486">
        <v>45097</v>
      </c>
      <c r="B680" s="487">
        <v>1</v>
      </c>
      <c r="C680" s="489" t="s">
        <v>602</v>
      </c>
      <c r="D680" s="377"/>
    </row>
    <row r="681" spans="1:4" x14ac:dyDescent="0.25">
      <c r="A681" s="486">
        <v>45097</v>
      </c>
      <c r="B681" s="487">
        <v>1</v>
      </c>
      <c r="C681" s="489" t="s">
        <v>13</v>
      </c>
      <c r="D681" s="514"/>
    </row>
    <row r="682" spans="1:4" x14ac:dyDescent="0.25">
      <c r="A682" s="486">
        <v>45097</v>
      </c>
      <c r="B682" s="487">
        <v>2</v>
      </c>
      <c r="C682" s="489" t="s">
        <v>15</v>
      </c>
      <c r="D682" s="514"/>
    </row>
    <row r="683" spans="1:4" x14ac:dyDescent="0.25">
      <c r="A683" s="486">
        <v>45097</v>
      </c>
      <c r="B683" s="487">
        <v>2</v>
      </c>
      <c r="C683" s="489" t="s">
        <v>20</v>
      </c>
      <c r="D683" s="377"/>
    </row>
    <row r="684" spans="1:4" x14ac:dyDescent="0.25">
      <c r="A684" s="486">
        <v>45097</v>
      </c>
      <c r="B684" s="487">
        <v>2</v>
      </c>
      <c r="C684" s="489" t="s">
        <v>19</v>
      </c>
      <c r="D684" s="377"/>
    </row>
    <row r="685" spans="1:4" x14ac:dyDescent="0.25">
      <c r="A685" s="486">
        <v>45097</v>
      </c>
      <c r="B685" s="487">
        <v>2</v>
      </c>
      <c r="C685" s="489" t="s">
        <v>21</v>
      </c>
      <c r="D685" s="377"/>
    </row>
    <row r="686" spans="1:4" x14ac:dyDescent="0.25">
      <c r="A686" s="486">
        <v>45097</v>
      </c>
      <c r="B686" s="487">
        <v>2</v>
      </c>
      <c r="C686" s="489" t="s">
        <v>22</v>
      </c>
      <c r="D686" s="377"/>
    </row>
    <row r="687" spans="1:4" x14ac:dyDescent="0.25">
      <c r="A687" s="486">
        <v>45097</v>
      </c>
      <c r="B687" s="487">
        <v>2</v>
      </c>
      <c r="C687" s="489" t="s">
        <v>23</v>
      </c>
      <c r="D687" s="377"/>
    </row>
    <row r="688" spans="1:4" x14ac:dyDescent="0.25">
      <c r="A688" s="486">
        <v>45097</v>
      </c>
      <c r="B688" s="487">
        <v>2</v>
      </c>
      <c r="C688" s="489" t="s">
        <v>18</v>
      </c>
      <c r="D688" s="377"/>
    </row>
    <row r="689" spans="1:4" x14ac:dyDescent="0.25">
      <c r="A689" s="486">
        <v>45097</v>
      </c>
      <c r="B689" s="487">
        <v>2</v>
      </c>
      <c r="C689" s="489" t="s">
        <v>69</v>
      </c>
      <c r="D689" s="377"/>
    </row>
    <row r="690" spans="1:4" x14ac:dyDescent="0.25">
      <c r="A690" s="486">
        <v>45097</v>
      </c>
      <c r="B690" s="487">
        <v>3</v>
      </c>
      <c r="C690" s="489" t="s">
        <v>41</v>
      </c>
      <c r="D690" s="514" t="s">
        <v>785</v>
      </c>
    </row>
    <row r="691" spans="1:4" x14ac:dyDescent="0.25">
      <c r="A691" s="486">
        <v>45097</v>
      </c>
      <c r="B691" s="487">
        <v>3</v>
      </c>
      <c r="C691" s="489" t="s">
        <v>24</v>
      </c>
      <c r="D691" s="377"/>
    </row>
    <row r="692" spans="1:4" x14ac:dyDescent="0.25">
      <c r="A692" s="486">
        <v>45097</v>
      </c>
      <c r="B692" s="487">
        <v>3</v>
      </c>
      <c r="C692" s="489" t="s">
        <v>26</v>
      </c>
      <c r="D692" s="377"/>
    </row>
    <row r="693" spans="1:4" x14ac:dyDescent="0.25">
      <c r="A693" s="486">
        <v>45097</v>
      </c>
      <c r="B693" s="487">
        <v>3</v>
      </c>
      <c r="C693" s="489" t="s">
        <v>27</v>
      </c>
      <c r="D693" s="377" t="s">
        <v>786</v>
      </c>
    </row>
    <row r="694" spans="1:4" x14ac:dyDescent="0.25">
      <c r="A694" s="486">
        <v>45097</v>
      </c>
      <c r="B694" s="487">
        <v>3</v>
      </c>
      <c r="C694" s="489" t="s">
        <v>28</v>
      </c>
      <c r="D694" s="377"/>
    </row>
    <row r="695" spans="1:4" x14ac:dyDescent="0.25">
      <c r="A695" s="486">
        <v>45097</v>
      </c>
      <c r="B695" s="487">
        <v>3</v>
      </c>
      <c r="C695" s="489" t="s">
        <v>29</v>
      </c>
      <c r="D695" s="377" t="s">
        <v>787</v>
      </c>
    </row>
    <row r="696" spans="1:4" x14ac:dyDescent="0.25">
      <c r="A696" s="486">
        <v>45097</v>
      </c>
      <c r="B696" s="487">
        <v>3</v>
      </c>
      <c r="C696" s="489" t="s">
        <v>30</v>
      </c>
      <c r="D696" s="377" t="s">
        <v>786</v>
      </c>
    </row>
    <row r="697" spans="1:4" x14ac:dyDescent="0.25">
      <c r="A697" s="486">
        <v>45097</v>
      </c>
      <c r="B697" s="487">
        <v>3</v>
      </c>
      <c r="C697" s="489" t="s">
        <v>31</v>
      </c>
      <c r="D697" s="377" t="s">
        <v>787</v>
      </c>
    </row>
    <row r="698" spans="1:4" x14ac:dyDescent="0.25">
      <c r="A698" s="486">
        <v>45097</v>
      </c>
      <c r="B698" s="487" t="s">
        <v>341</v>
      </c>
      <c r="C698" s="489" t="s">
        <v>93</v>
      </c>
      <c r="D698" s="514"/>
    </row>
    <row r="699" spans="1:4" x14ac:dyDescent="0.25">
      <c r="A699" s="486">
        <v>45098</v>
      </c>
      <c r="B699" s="487" t="s">
        <v>341</v>
      </c>
      <c r="C699" s="489" t="s">
        <v>90</v>
      </c>
      <c r="D699" s="514"/>
    </row>
    <row r="700" spans="1:4" x14ac:dyDescent="0.25">
      <c r="A700" s="486">
        <v>45098</v>
      </c>
      <c r="B700" s="487">
        <v>1</v>
      </c>
      <c r="C700" s="489" t="s">
        <v>10</v>
      </c>
      <c r="D700" s="514" t="s">
        <v>784</v>
      </c>
    </row>
    <row r="701" spans="1:4" x14ac:dyDescent="0.25">
      <c r="A701" s="486">
        <v>45098</v>
      </c>
      <c r="B701" s="487">
        <v>1</v>
      </c>
      <c r="C701" s="489" t="s">
        <v>602</v>
      </c>
      <c r="D701" s="377"/>
    </row>
    <row r="702" spans="1:4" x14ac:dyDescent="0.25">
      <c r="A702" s="486">
        <v>45098</v>
      </c>
      <c r="B702" s="487">
        <v>1</v>
      </c>
      <c r="C702" s="489" t="s">
        <v>13</v>
      </c>
      <c r="D702" s="514"/>
    </row>
    <row r="703" spans="1:4" x14ac:dyDescent="0.25">
      <c r="A703" s="486">
        <v>45098</v>
      </c>
      <c r="B703" s="487">
        <v>2</v>
      </c>
      <c r="C703" s="489" t="s">
        <v>15</v>
      </c>
      <c r="D703" s="514"/>
    </row>
    <row r="704" spans="1:4" x14ac:dyDescent="0.25">
      <c r="A704" s="486">
        <v>45098</v>
      </c>
      <c r="B704" s="487">
        <v>2</v>
      </c>
      <c r="C704" s="489" t="s">
        <v>20</v>
      </c>
      <c r="D704" s="377"/>
    </row>
    <row r="705" spans="1:4" x14ac:dyDescent="0.25">
      <c r="A705" s="486">
        <v>45098</v>
      </c>
      <c r="B705" s="487">
        <v>2</v>
      </c>
      <c r="C705" s="489" t="s">
        <v>19</v>
      </c>
      <c r="D705" s="377"/>
    </row>
    <row r="706" spans="1:4" x14ac:dyDescent="0.25">
      <c r="A706" s="486">
        <v>45098</v>
      </c>
      <c r="B706" s="487">
        <v>2</v>
      </c>
      <c r="C706" s="489" t="s">
        <v>21</v>
      </c>
      <c r="D706" s="377"/>
    </row>
    <row r="707" spans="1:4" x14ac:dyDescent="0.25">
      <c r="A707" s="486">
        <v>45098</v>
      </c>
      <c r="B707" s="487">
        <v>2</v>
      </c>
      <c r="C707" s="489" t="s">
        <v>22</v>
      </c>
      <c r="D707" s="377"/>
    </row>
    <row r="708" spans="1:4" x14ac:dyDescent="0.25">
      <c r="A708" s="486">
        <v>45098</v>
      </c>
      <c r="B708" s="487">
        <v>2</v>
      </c>
      <c r="C708" s="489" t="s">
        <v>23</v>
      </c>
      <c r="D708" s="377"/>
    </row>
    <row r="709" spans="1:4" x14ac:dyDescent="0.25">
      <c r="A709" s="486">
        <v>45098</v>
      </c>
      <c r="B709" s="487">
        <v>2</v>
      </c>
      <c r="C709" s="489" t="s">
        <v>18</v>
      </c>
      <c r="D709" s="377"/>
    </row>
    <row r="710" spans="1:4" x14ac:dyDescent="0.25">
      <c r="A710" s="486">
        <v>45098</v>
      </c>
      <c r="B710" s="487">
        <v>2</v>
      </c>
      <c r="C710" s="489" t="s">
        <v>69</v>
      </c>
      <c r="D710" s="377"/>
    </row>
    <row r="711" spans="1:4" x14ac:dyDescent="0.25">
      <c r="A711" s="486">
        <v>45098</v>
      </c>
      <c r="B711" s="487">
        <v>3</v>
      </c>
      <c r="C711" s="489" t="s">
        <v>41</v>
      </c>
      <c r="D711" s="514" t="s">
        <v>785</v>
      </c>
    </row>
    <row r="712" spans="1:4" x14ac:dyDescent="0.25">
      <c r="A712" s="486">
        <v>45098</v>
      </c>
      <c r="B712" s="487">
        <v>3</v>
      </c>
      <c r="C712" s="489" t="s">
        <v>24</v>
      </c>
      <c r="D712" s="377" t="s">
        <v>786</v>
      </c>
    </row>
    <row r="713" spans="1:4" x14ac:dyDescent="0.25">
      <c r="A713" s="486">
        <v>45098</v>
      </c>
      <c r="B713" s="487">
        <v>3</v>
      </c>
      <c r="C713" s="489" t="s">
        <v>26</v>
      </c>
      <c r="D713" s="377"/>
    </row>
    <row r="714" spans="1:4" x14ac:dyDescent="0.25">
      <c r="A714" s="486">
        <v>45098</v>
      </c>
      <c r="B714" s="487">
        <v>3</v>
      </c>
      <c r="C714" s="489" t="s">
        <v>27</v>
      </c>
      <c r="D714" s="377" t="s">
        <v>786</v>
      </c>
    </row>
    <row r="715" spans="1:4" x14ac:dyDescent="0.25">
      <c r="A715" s="486">
        <v>45098</v>
      </c>
      <c r="B715" s="487">
        <v>3</v>
      </c>
      <c r="C715" s="489" t="s">
        <v>28</v>
      </c>
      <c r="D715" s="377"/>
    </row>
    <row r="716" spans="1:4" x14ac:dyDescent="0.25">
      <c r="A716" s="486">
        <v>45098</v>
      </c>
      <c r="B716" s="487">
        <v>3</v>
      </c>
      <c r="C716" s="489" t="s">
        <v>29</v>
      </c>
      <c r="D716" s="377" t="s">
        <v>787</v>
      </c>
    </row>
    <row r="717" spans="1:4" x14ac:dyDescent="0.25">
      <c r="A717" s="486">
        <v>45098</v>
      </c>
      <c r="B717" s="487">
        <v>3</v>
      </c>
      <c r="C717" s="489" t="s">
        <v>30</v>
      </c>
      <c r="D717" s="377" t="s">
        <v>786</v>
      </c>
    </row>
    <row r="718" spans="1:4" x14ac:dyDescent="0.25">
      <c r="A718" s="486">
        <v>45098</v>
      </c>
      <c r="B718" s="487">
        <v>3</v>
      </c>
      <c r="C718" s="489" t="s">
        <v>31</v>
      </c>
      <c r="D718" s="377" t="s">
        <v>787</v>
      </c>
    </row>
    <row r="719" spans="1:4" x14ac:dyDescent="0.25">
      <c r="A719" s="486">
        <v>45098</v>
      </c>
      <c r="B719" s="487" t="s">
        <v>341</v>
      </c>
      <c r="C719" s="489" t="s">
        <v>93</v>
      </c>
      <c r="D719" s="514"/>
    </row>
  </sheetData>
  <autoFilter ref="A1:D530" xr:uid="{ABEAAA26-1DB5-471A-9D26-B55985BD890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F9D5-E8BB-4C9F-9528-D4C353535DB2}">
  <dimension ref="A1:S308"/>
  <sheetViews>
    <sheetView topLeftCell="A7" workbookViewId="0">
      <selection activeCell="B26" sqref="B26"/>
    </sheetView>
  </sheetViews>
  <sheetFormatPr baseColWidth="10" defaultColWidth="9.140625" defaultRowHeight="15" x14ac:dyDescent="0.25"/>
  <cols>
    <col min="1" max="1" width="10.42578125" bestFit="1" customWidth="1"/>
    <col min="2" max="2" width="72.85546875" bestFit="1" customWidth="1"/>
    <col min="3" max="3" width="24" bestFit="1" customWidth="1"/>
    <col min="6" max="6" width="19.140625" customWidth="1"/>
    <col min="8" max="8" width="24.5703125" bestFit="1" customWidth="1"/>
    <col min="9" max="9" width="11.42578125" bestFit="1" customWidth="1"/>
    <col min="12" max="12" width="19.5703125" bestFit="1" customWidth="1"/>
    <col min="13" max="13" width="45.5703125" bestFit="1" customWidth="1"/>
    <col min="16" max="16" width="15.7109375" bestFit="1" customWidth="1"/>
  </cols>
  <sheetData>
    <row r="1" spans="1:19" x14ac:dyDescent="0.25">
      <c r="A1" s="62" t="s">
        <v>788</v>
      </c>
      <c r="B1" s="63" t="s">
        <v>789</v>
      </c>
      <c r="C1" s="63" t="s">
        <v>790</v>
      </c>
      <c r="D1" s="63" t="s">
        <v>791</v>
      </c>
      <c r="E1" s="63" t="s">
        <v>792</v>
      </c>
      <c r="F1" s="63" t="s">
        <v>793</v>
      </c>
      <c r="G1" s="44"/>
      <c r="H1" s="62" t="s">
        <v>794</v>
      </c>
      <c r="I1" s="63" t="s">
        <v>795</v>
      </c>
      <c r="K1" s="44"/>
      <c r="L1" s="44"/>
      <c r="M1" s="44"/>
      <c r="N1" s="44"/>
      <c r="O1" s="44"/>
      <c r="P1" s="44"/>
      <c r="Q1" s="44"/>
      <c r="R1" s="44"/>
      <c r="S1" s="44"/>
    </row>
    <row r="2" spans="1:19" x14ac:dyDescent="0.25">
      <c r="A2" s="64" t="s">
        <v>796</v>
      </c>
      <c r="B2" s="65" t="s">
        <v>797</v>
      </c>
      <c r="C2" s="65" t="s">
        <v>798</v>
      </c>
      <c r="D2" s="65">
        <v>385</v>
      </c>
      <c r="E2" s="66">
        <v>7.6399999999999996E-2</v>
      </c>
      <c r="F2" s="65">
        <v>5040</v>
      </c>
      <c r="G2" s="44"/>
      <c r="H2" s="67">
        <v>7959</v>
      </c>
      <c r="I2" s="68">
        <f>H2/H3</f>
        <v>6.5690430441930946E-3</v>
      </c>
      <c r="K2" s="69" t="s">
        <v>788</v>
      </c>
      <c r="L2" s="62" t="s">
        <v>799</v>
      </c>
      <c r="M2" s="63" t="s">
        <v>800</v>
      </c>
      <c r="N2" s="63" t="s">
        <v>791</v>
      </c>
      <c r="O2" s="63" t="s">
        <v>792</v>
      </c>
      <c r="P2" s="63" t="s">
        <v>793</v>
      </c>
      <c r="Q2" s="44"/>
      <c r="R2" s="62" t="s">
        <v>794</v>
      </c>
      <c r="S2" s="63" t="s">
        <v>795</v>
      </c>
    </row>
    <row r="3" spans="1:19" x14ac:dyDescent="0.25">
      <c r="A3" s="64" t="s">
        <v>796</v>
      </c>
      <c r="B3" s="65" t="s">
        <v>801</v>
      </c>
      <c r="C3" s="65" t="s">
        <v>802</v>
      </c>
      <c r="D3" s="65">
        <v>380</v>
      </c>
      <c r="E3" s="66">
        <v>7.5399999999999995E-2</v>
      </c>
      <c r="F3" s="65">
        <v>5040</v>
      </c>
      <c r="G3" s="44"/>
      <c r="H3" s="67">
        <v>1211592</v>
      </c>
      <c r="I3" s="44"/>
      <c r="K3" s="70" t="s">
        <v>803</v>
      </c>
      <c r="L3" s="64" t="s">
        <v>804</v>
      </c>
      <c r="M3" s="71" t="s">
        <v>805</v>
      </c>
      <c r="N3" s="65">
        <v>3103</v>
      </c>
      <c r="O3" s="66">
        <v>6.4100000000000004E-2</v>
      </c>
      <c r="P3" s="65">
        <v>48440</v>
      </c>
      <c r="Q3" s="44"/>
      <c r="R3" s="67">
        <v>10224</v>
      </c>
      <c r="S3" s="68">
        <f>R3/R4</f>
        <v>1.1507604203246981E-2</v>
      </c>
    </row>
    <row r="4" spans="1:19" x14ac:dyDescent="0.25">
      <c r="A4" s="64" t="s">
        <v>796</v>
      </c>
      <c r="B4" s="65" t="s">
        <v>806</v>
      </c>
      <c r="C4" s="65" t="s">
        <v>807</v>
      </c>
      <c r="D4" s="65">
        <v>211</v>
      </c>
      <c r="E4" s="66">
        <v>4.19E-2</v>
      </c>
      <c r="F4" s="65">
        <v>5040</v>
      </c>
      <c r="G4" s="72"/>
      <c r="H4" s="44"/>
      <c r="I4" s="44"/>
      <c r="K4" s="64" t="s">
        <v>803</v>
      </c>
      <c r="L4" s="64" t="s">
        <v>808</v>
      </c>
      <c r="M4" s="65" t="s">
        <v>809</v>
      </c>
      <c r="N4" s="65">
        <v>2063</v>
      </c>
      <c r="O4" s="66">
        <v>4.2599999999999999E-2</v>
      </c>
      <c r="P4" s="65">
        <v>48440</v>
      </c>
      <c r="Q4" s="44"/>
      <c r="R4" s="67">
        <v>888456</v>
      </c>
      <c r="S4" s="44"/>
    </row>
    <row r="5" spans="1:19" x14ac:dyDescent="0.25">
      <c r="A5" s="64" t="s">
        <v>796</v>
      </c>
      <c r="B5" s="65" t="s">
        <v>810</v>
      </c>
      <c r="C5" s="65" t="s">
        <v>811</v>
      </c>
      <c r="D5" s="65">
        <v>192</v>
      </c>
      <c r="E5" s="66">
        <v>3.8100000000000002E-2</v>
      </c>
      <c r="F5" s="65">
        <v>5040</v>
      </c>
      <c r="G5" s="44"/>
      <c r="H5" s="44"/>
      <c r="I5" s="44"/>
      <c r="K5" s="64" t="s">
        <v>812</v>
      </c>
      <c r="L5" s="64" t="s">
        <v>813</v>
      </c>
      <c r="M5" s="65" t="s">
        <v>805</v>
      </c>
      <c r="N5" s="65">
        <v>1358</v>
      </c>
      <c r="O5" s="66">
        <v>3.3599999999999998E-2</v>
      </c>
      <c r="P5" s="65">
        <v>40464</v>
      </c>
      <c r="Q5" s="44"/>
      <c r="R5" s="44"/>
      <c r="S5" s="44"/>
    </row>
    <row r="6" spans="1:19" x14ac:dyDescent="0.25">
      <c r="A6" s="64" t="s">
        <v>796</v>
      </c>
      <c r="B6" s="65" t="s">
        <v>814</v>
      </c>
      <c r="C6" s="65" t="s">
        <v>815</v>
      </c>
      <c r="D6" s="65">
        <v>188</v>
      </c>
      <c r="E6" s="66">
        <v>3.73E-2</v>
      </c>
      <c r="F6" s="65">
        <v>5040</v>
      </c>
      <c r="G6" s="44"/>
      <c r="H6" s="44"/>
      <c r="I6" s="44"/>
      <c r="K6" s="64" t="s">
        <v>803</v>
      </c>
      <c r="L6" s="64" t="s">
        <v>816</v>
      </c>
      <c r="M6" s="65" t="s">
        <v>817</v>
      </c>
      <c r="N6" s="65">
        <v>784</v>
      </c>
      <c r="O6" s="66">
        <v>1.6199999999999999E-2</v>
      </c>
      <c r="P6" s="65">
        <v>48440</v>
      </c>
      <c r="Q6" s="44"/>
      <c r="R6" s="44"/>
      <c r="S6" s="44"/>
    </row>
    <row r="7" spans="1:19" x14ac:dyDescent="0.25">
      <c r="A7" s="64" t="s">
        <v>796</v>
      </c>
      <c r="B7" s="65" t="s">
        <v>818</v>
      </c>
      <c r="C7" s="65" t="s">
        <v>819</v>
      </c>
      <c r="D7" s="65">
        <v>169</v>
      </c>
      <c r="E7" s="66">
        <v>3.3500000000000002E-2</v>
      </c>
      <c r="F7" s="65">
        <v>5040</v>
      </c>
      <c r="G7" s="44"/>
      <c r="H7" s="44"/>
      <c r="I7" s="44"/>
      <c r="K7" s="64" t="s">
        <v>803</v>
      </c>
      <c r="L7" s="64" t="s">
        <v>820</v>
      </c>
      <c r="M7" s="65" t="s">
        <v>821</v>
      </c>
      <c r="N7" s="65">
        <v>727</v>
      </c>
      <c r="O7" s="66">
        <v>1.4999999999999999E-2</v>
      </c>
      <c r="P7" s="65">
        <v>48440</v>
      </c>
      <c r="Q7" s="44"/>
      <c r="R7" s="44"/>
      <c r="S7" s="44"/>
    </row>
    <row r="8" spans="1:19" x14ac:dyDescent="0.25">
      <c r="A8" s="64" t="s">
        <v>822</v>
      </c>
      <c r="B8" s="65" t="s">
        <v>809</v>
      </c>
      <c r="C8" s="65" t="s">
        <v>823</v>
      </c>
      <c r="D8" s="65">
        <v>158</v>
      </c>
      <c r="E8" s="66">
        <v>0.1406</v>
      </c>
      <c r="F8" s="65">
        <v>1124</v>
      </c>
      <c r="G8" s="44"/>
      <c r="H8" s="44"/>
      <c r="I8" s="44"/>
      <c r="K8" s="64" t="s">
        <v>803</v>
      </c>
      <c r="L8" s="64" t="s">
        <v>824</v>
      </c>
      <c r="M8" s="65" t="s">
        <v>825</v>
      </c>
      <c r="N8" s="65">
        <v>724</v>
      </c>
      <c r="O8" s="66">
        <v>1.49E-2</v>
      </c>
      <c r="P8" s="65">
        <v>48440</v>
      </c>
      <c r="Q8" s="44"/>
      <c r="R8" s="44"/>
      <c r="S8" s="44"/>
    </row>
    <row r="9" spans="1:19" x14ac:dyDescent="0.25">
      <c r="A9" s="64" t="s">
        <v>822</v>
      </c>
      <c r="B9" s="65" t="s">
        <v>826</v>
      </c>
      <c r="C9" s="65" t="s">
        <v>827</v>
      </c>
      <c r="D9" s="65">
        <v>154</v>
      </c>
      <c r="E9" s="66">
        <v>0.13700000000000001</v>
      </c>
      <c r="F9" s="65">
        <v>1124</v>
      </c>
      <c r="G9" s="44"/>
      <c r="H9" s="44"/>
      <c r="I9" s="44"/>
      <c r="K9" s="64" t="s">
        <v>803</v>
      </c>
      <c r="L9" s="64" t="s">
        <v>828</v>
      </c>
      <c r="M9" s="65" t="s">
        <v>829</v>
      </c>
      <c r="N9" s="65">
        <v>636</v>
      </c>
      <c r="O9" s="66">
        <v>1.3100000000000001E-2</v>
      </c>
      <c r="P9" s="65">
        <v>48440</v>
      </c>
      <c r="Q9" s="44"/>
      <c r="R9" s="44"/>
      <c r="S9" s="44"/>
    </row>
    <row r="10" spans="1:19" x14ac:dyDescent="0.25">
      <c r="A10" s="64" t="s">
        <v>822</v>
      </c>
      <c r="B10" s="65" t="s">
        <v>830</v>
      </c>
      <c r="C10" s="65" t="s">
        <v>831</v>
      </c>
      <c r="D10" s="65">
        <v>153</v>
      </c>
      <c r="E10" s="66">
        <v>0.1361</v>
      </c>
      <c r="F10" s="65">
        <v>1124</v>
      </c>
      <c r="G10" s="44"/>
      <c r="H10" s="44"/>
      <c r="I10" s="44"/>
      <c r="K10" s="64" t="s">
        <v>803</v>
      </c>
      <c r="L10" s="64" t="s">
        <v>832</v>
      </c>
      <c r="M10" s="65" t="s">
        <v>833</v>
      </c>
      <c r="N10" s="65">
        <v>401</v>
      </c>
      <c r="O10" s="66">
        <v>8.3000000000000001E-3</v>
      </c>
      <c r="P10" s="65">
        <v>48440</v>
      </c>
      <c r="Q10" s="44"/>
      <c r="R10" s="44"/>
      <c r="S10" s="44"/>
    </row>
    <row r="11" spans="1:19" x14ac:dyDescent="0.25">
      <c r="A11" s="64" t="s">
        <v>796</v>
      </c>
      <c r="B11" s="65" t="s">
        <v>834</v>
      </c>
      <c r="C11" s="65" t="s">
        <v>835</v>
      </c>
      <c r="D11" s="65">
        <v>149</v>
      </c>
      <c r="E11" s="66">
        <v>2.9600000000000001E-2</v>
      </c>
      <c r="F11" s="65">
        <v>5040</v>
      </c>
      <c r="G11" s="44"/>
      <c r="H11" s="44"/>
      <c r="I11" s="44"/>
      <c r="K11" s="64" t="s">
        <v>803</v>
      </c>
      <c r="L11" s="64" t="s">
        <v>836</v>
      </c>
      <c r="M11" s="65" t="s">
        <v>837</v>
      </c>
      <c r="N11" s="65">
        <v>159</v>
      </c>
      <c r="O11" s="66">
        <v>3.3E-3</v>
      </c>
      <c r="P11" s="65">
        <v>48440</v>
      </c>
      <c r="Q11" s="44"/>
      <c r="R11" s="44"/>
      <c r="S11" s="44"/>
    </row>
    <row r="12" spans="1:19" x14ac:dyDescent="0.25">
      <c r="A12" s="64" t="s">
        <v>796</v>
      </c>
      <c r="B12" s="65" t="s">
        <v>838</v>
      </c>
      <c r="C12" s="65" t="s">
        <v>839</v>
      </c>
      <c r="D12" s="65">
        <v>137</v>
      </c>
      <c r="E12" s="66">
        <v>2.7199999999999998E-2</v>
      </c>
      <c r="F12" s="65">
        <v>5040</v>
      </c>
      <c r="G12" s="44"/>
      <c r="H12" s="44"/>
      <c r="I12" s="44"/>
      <c r="K12" s="64" t="s">
        <v>812</v>
      </c>
      <c r="L12" s="64" t="s">
        <v>840</v>
      </c>
      <c r="M12" s="65" t="s">
        <v>841</v>
      </c>
      <c r="N12" s="65">
        <v>62</v>
      </c>
      <c r="O12" s="66">
        <v>1.5E-3</v>
      </c>
      <c r="P12" s="65">
        <v>40464</v>
      </c>
      <c r="Q12" s="44"/>
      <c r="R12" s="44"/>
      <c r="S12" s="44"/>
    </row>
    <row r="13" spans="1:19" x14ac:dyDescent="0.25">
      <c r="A13" s="64" t="s">
        <v>822</v>
      </c>
      <c r="B13" s="65" t="s">
        <v>842</v>
      </c>
      <c r="C13" s="65" t="s">
        <v>843</v>
      </c>
      <c r="D13" s="65">
        <v>135</v>
      </c>
      <c r="E13" s="66">
        <v>0.1201</v>
      </c>
      <c r="F13" s="65">
        <v>1124</v>
      </c>
      <c r="G13" s="44"/>
      <c r="H13" s="44"/>
      <c r="I13" s="44"/>
      <c r="K13" s="64" t="s">
        <v>803</v>
      </c>
      <c r="L13" s="64" t="s">
        <v>844</v>
      </c>
      <c r="M13" s="65" t="s">
        <v>845</v>
      </c>
      <c r="N13" s="65">
        <v>56</v>
      </c>
      <c r="O13" s="66">
        <v>1.1999999999999999E-3</v>
      </c>
      <c r="P13" s="65">
        <v>48440</v>
      </c>
      <c r="Q13" s="44"/>
      <c r="R13" s="44"/>
      <c r="S13" s="44"/>
    </row>
    <row r="14" spans="1:19" x14ac:dyDescent="0.25">
      <c r="A14" s="64" t="s">
        <v>796</v>
      </c>
      <c r="B14" s="65" t="s">
        <v>846</v>
      </c>
      <c r="C14" s="65" t="s">
        <v>847</v>
      </c>
      <c r="D14" s="65">
        <v>134</v>
      </c>
      <c r="E14" s="66">
        <v>2.6599999999999999E-2</v>
      </c>
      <c r="F14" s="65">
        <v>5040</v>
      </c>
      <c r="G14" s="44"/>
      <c r="H14" s="44"/>
      <c r="I14" s="44"/>
      <c r="K14" s="64" t="s">
        <v>812</v>
      </c>
      <c r="L14" s="64" t="s">
        <v>848</v>
      </c>
      <c r="M14" s="65" t="s">
        <v>849</v>
      </c>
      <c r="N14" s="65">
        <v>41</v>
      </c>
      <c r="O14" s="66">
        <v>1E-3</v>
      </c>
      <c r="P14" s="65">
        <v>40464</v>
      </c>
      <c r="Q14" s="44"/>
      <c r="R14" s="44"/>
      <c r="S14" s="44"/>
    </row>
    <row r="15" spans="1:19" x14ac:dyDescent="0.25">
      <c r="A15" s="64" t="s">
        <v>796</v>
      </c>
      <c r="B15" s="65" t="s">
        <v>850</v>
      </c>
      <c r="C15" s="65" t="s">
        <v>851</v>
      </c>
      <c r="D15" s="65">
        <v>122</v>
      </c>
      <c r="E15" s="66">
        <v>2.4199999999999999E-2</v>
      </c>
      <c r="F15" s="65">
        <v>5040</v>
      </c>
      <c r="G15" s="44"/>
      <c r="H15" s="44"/>
      <c r="I15" s="44"/>
      <c r="K15" s="64" t="s">
        <v>803</v>
      </c>
      <c r="L15" s="64" t="s">
        <v>852</v>
      </c>
      <c r="M15" s="65" t="s">
        <v>853</v>
      </c>
      <c r="N15" s="65">
        <v>33</v>
      </c>
      <c r="O15" s="66">
        <v>6.9999999999999999E-4</v>
      </c>
      <c r="P15" s="65">
        <v>48440</v>
      </c>
      <c r="Q15" s="44"/>
      <c r="R15" s="44"/>
      <c r="S15" s="44"/>
    </row>
    <row r="16" spans="1:19" x14ac:dyDescent="0.25">
      <c r="A16" s="64" t="s">
        <v>796</v>
      </c>
      <c r="B16" s="65" t="s">
        <v>854</v>
      </c>
      <c r="C16" s="65" t="s">
        <v>855</v>
      </c>
      <c r="D16" s="65">
        <v>118</v>
      </c>
      <c r="E16" s="66">
        <v>2.3400000000000001E-2</v>
      </c>
      <c r="F16" s="65">
        <v>5040</v>
      </c>
      <c r="G16" s="44"/>
      <c r="H16" s="44"/>
      <c r="I16" s="44"/>
      <c r="K16" s="64" t="s">
        <v>803</v>
      </c>
      <c r="L16" s="64" t="s">
        <v>856</v>
      </c>
      <c r="M16" s="65" t="s">
        <v>857</v>
      </c>
      <c r="N16" s="65">
        <v>25</v>
      </c>
      <c r="O16" s="66">
        <v>5.0000000000000001E-4</v>
      </c>
      <c r="P16" s="65">
        <v>48440</v>
      </c>
      <c r="Q16" s="44"/>
      <c r="R16" s="44"/>
      <c r="S16" s="44"/>
    </row>
    <row r="17" spans="1:19" x14ac:dyDescent="0.25">
      <c r="A17" s="64" t="s">
        <v>796</v>
      </c>
      <c r="B17" s="65" t="s">
        <v>858</v>
      </c>
      <c r="C17" s="65" t="s">
        <v>859</v>
      </c>
      <c r="D17" s="65">
        <v>103</v>
      </c>
      <c r="E17" s="66">
        <v>2.0400000000000001E-2</v>
      </c>
      <c r="F17" s="65">
        <v>5040</v>
      </c>
      <c r="G17" s="44"/>
      <c r="H17" s="44"/>
      <c r="I17" s="44"/>
      <c r="K17" s="64" t="s">
        <v>803</v>
      </c>
      <c r="L17" s="64" t="s">
        <v>860</v>
      </c>
      <c r="M17" s="65" t="s">
        <v>861</v>
      </c>
      <c r="N17" s="65">
        <v>22</v>
      </c>
      <c r="O17" s="66">
        <v>5.0000000000000001E-4</v>
      </c>
      <c r="P17" s="65">
        <v>48440</v>
      </c>
      <c r="Q17" s="44"/>
      <c r="R17" s="44"/>
      <c r="S17" s="44"/>
    </row>
    <row r="18" spans="1:19" x14ac:dyDescent="0.25">
      <c r="A18" s="64" t="s">
        <v>796</v>
      </c>
      <c r="B18" s="65" t="s">
        <v>862</v>
      </c>
      <c r="C18" s="65" t="s">
        <v>863</v>
      </c>
      <c r="D18" s="65">
        <v>100</v>
      </c>
      <c r="E18" s="66">
        <v>1.9800000000000002E-2</v>
      </c>
      <c r="F18" s="65">
        <v>5040</v>
      </c>
      <c r="G18" s="44"/>
      <c r="H18" s="44"/>
      <c r="I18" s="44"/>
      <c r="K18" s="64" t="s">
        <v>803</v>
      </c>
      <c r="L18" s="64" t="s">
        <v>864</v>
      </c>
      <c r="M18" s="65" t="s">
        <v>865</v>
      </c>
      <c r="N18" s="65">
        <v>14</v>
      </c>
      <c r="O18" s="66">
        <v>2.9999999999999997E-4</v>
      </c>
      <c r="P18" s="65">
        <v>48440</v>
      </c>
      <c r="Q18" s="44"/>
      <c r="R18" s="44"/>
      <c r="S18" s="44"/>
    </row>
    <row r="19" spans="1:19" x14ac:dyDescent="0.25">
      <c r="A19" s="64" t="s">
        <v>796</v>
      </c>
      <c r="B19" s="65" t="s">
        <v>866</v>
      </c>
      <c r="C19" s="65" t="s">
        <v>867</v>
      </c>
      <c r="D19" s="65">
        <v>92</v>
      </c>
      <c r="E19" s="66">
        <v>1.83E-2</v>
      </c>
      <c r="F19" s="65">
        <v>5040</v>
      </c>
      <c r="G19" s="44"/>
      <c r="H19" s="44"/>
      <c r="I19" s="44"/>
      <c r="K19" s="64" t="s">
        <v>803</v>
      </c>
      <c r="L19" s="64" t="s">
        <v>868</v>
      </c>
      <c r="M19" s="65" t="s">
        <v>869</v>
      </c>
      <c r="N19" s="65">
        <v>9</v>
      </c>
      <c r="O19" s="66">
        <v>2.0000000000000001E-4</v>
      </c>
      <c r="P19" s="65">
        <v>48440</v>
      </c>
      <c r="Q19" s="44"/>
      <c r="R19" s="44"/>
      <c r="S19" s="44"/>
    </row>
    <row r="20" spans="1:19" x14ac:dyDescent="0.25">
      <c r="A20" s="64" t="s">
        <v>796</v>
      </c>
      <c r="B20" s="65" t="s">
        <v>870</v>
      </c>
      <c r="C20" s="65" t="s">
        <v>871</v>
      </c>
      <c r="D20" s="65">
        <v>89</v>
      </c>
      <c r="E20" s="66">
        <v>1.77E-2</v>
      </c>
      <c r="F20" s="65">
        <v>5040</v>
      </c>
      <c r="G20" s="44"/>
      <c r="H20" s="44"/>
      <c r="I20" s="44"/>
      <c r="K20" s="64" t="s">
        <v>812</v>
      </c>
      <c r="L20" s="64" t="s">
        <v>872</v>
      </c>
      <c r="M20" s="65" t="s">
        <v>873</v>
      </c>
      <c r="N20" s="65">
        <v>5</v>
      </c>
      <c r="O20" s="66">
        <v>1E-4</v>
      </c>
      <c r="P20" s="65">
        <v>40464</v>
      </c>
      <c r="Q20" s="44"/>
      <c r="R20" s="44"/>
      <c r="S20" s="44"/>
    </row>
    <row r="21" spans="1:19" x14ac:dyDescent="0.25">
      <c r="A21" s="64" t="s">
        <v>796</v>
      </c>
      <c r="B21" s="65" t="s">
        <v>874</v>
      </c>
      <c r="C21" s="65" t="s">
        <v>875</v>
      </c>
      <c r="D21" s="65">
        <v>88</v>
      </c>
      <c r="E21" s="66">
        <v>1.7500000000000002E-2</v>
      </c>
      <c r="F21" s="65">
        <v>5040</v>
      </c>
      <c r="G21" s="44"/>
      <c r="H21" s="44"/>
      <c r="I21" s="44"/>
      <c r="K21" s="64" t="s">
        <v>803</v>
      </c>
      <c r="L21" s="64" t="s">
        <v>876</v>
      </c>
      <c r="M21" s="65" t="s">
        <v>877</v>
      </c>
      <c r="N21" s="65">
        <v>2</v>
      </c>
      <c r="O21" s="66">
        <v>0</v>
      </c>
      <c r="P21" s="65">
        <v>48440</v>
      </c>
      <c r="Q21" s="44"/>
      <c r="R21" s="44"/>
      <c r="S21" s="44"/>
    </row>
    <row r="22" spans="1:19" x14ac:dyDescent="0.25">
      <c r="A22" s="64" t="s">
        <v>796</v>
      </c>
      <c r="B22" s="65" t="s">
        <v>878</v>
      </c>
      <c r="C22" s="65" t="s">
        <v>879</v>
      </c>
      <c r="D22" s="65">
        <v>87</v>
      </c>
      <c r="E22" s="66">
        <v>1.7299999999999999E-2</v>
      </c>
      <c r="F22" s="65">
        <v>5040</v>
      </c>
      <c r="G22" s="44"/>
      <c r="H22" s="44"/>
      <c r="I22" s="44"/>
      <c r="K22" s="44"/>
      <c r="L22" s="67" t="s">
        <v>880</v>
      </c>
      <c r="M22" s="73"/>
      <c r="N22" s="60">
        <v>10224</v>
      </c>
      <c r="O22" s="44"/>
      <c r="P22" s="44"/>
      <c r="Q22" s="44"/>
      <c r="R22" s="44"/>
      <c r="S22" s="44"/>
    </row>
    <row r="23" spans="1:19" x14ac:dyDescent="0.25">
      <c r="A23" s="64" t="s">
        <v>796</v>
      </c>
      <c r="B23" s="65" t="s">
        <v>881</v>
      </c>
      <c r="C23" s="65" t="s">
        <v>882</v>
      </c>
      <c r="D23" s="65">
        <v>86</v>
      </c>
      <c r="E23" s="66">
        <v>1.7100000000000001E-2</v>
      </c>
      <c r="F23" s="65">
        <v>5040</v>
      </c>
      <c r="G23" s="44"/>
      <c r="H23" s="44"/>
      <c r="I23" s="44"/>
    </row>
    <row r="24" spans="1:19" x14ac:dyDescent="0.25">
      <c r="A24" s="64" t="s">
        <v>796</v>
      </c>
      <c r="B24" s="65" t="s">
        <v>883</v>
      </c>
      <c r="C24" s="65" t="s">
        <v>884</v>
      </c>
      <c r="D24" s="65">
        <v>73</v>
      </c>
      <c r="E24" s="66">
        <v>1.4500000000000001E-2</v>
      </c>
      <c r="F24" s="65">
        <v>5040</v>
      </c>
      <c r="G24" s="44"/>
      <c r="H24" s="44"/>
      <c r="I24" s="44"/>
    </row>
    <row r="25" spans="1:19" x14ac:dyDescent="0.25">
      <c r="A25" s="64" t="s">
        <v>796</v>
      </c>
      <c r="B25" s="65" t="s">
        <v>885</v>
      </c>
      <c r="C25" s="65" t="s">
        <v>886</v>
      </c>
      <c r="D25" s="65">
        <v>73</v>
      </c>
      <c r="E25" s="66">
        <v>1.4500000000000001E-2</v>
      </c>
      <c r="F25" s="65">
        <v>5040</v>
      </c>
      <c r="G25" s="44"/>
      <c r="H25" s="44"/>
      <c r="I25" s="44"/>
    </row>
    <row r="26" spans="1:19" x14ac:dyDescent="0.25">
      <c r="A26" s="64" t="s">
        <v>796</v>
      </c>
      <c r="B26" s="65" t="s">
        <v>887</v>
      </c>
      <c r="C26" s="65" t="s">
        <v>888</v>
      </c>
      <c r="D26" s="65">
        <v>73</v>
      </c>
      <c r="E26" s="66">
        <v>1.4500000000000001E-2</v>
      </c>
      <c r="F26" s="65">
        <v>5040</v>
      </c>
      <c r="G26" s="44"/>
      <c r="H26" s="44"/>
      <c r="I26" s="44"/>
    </row>
    <row r="27" spans="1:19" x14ac:dyDescent="0.25">
      <c r="A27" s="64" t="s">
        <v>796</v>
      </c>
      <c r="B27" s="65" t="s">
        <v>889</v>
      </c>
      <c r="C27" s="65" t="s">
        <v>890</v>
      </c>
      <c r="D27" s="65">
        <v>72</v>
      </c>
      <c r="E27" s="66">
        <v>1.43E-2</v>
      </c>
      <c r="F27" s="65">
        <v>5040</v>
      </c>
      <c r="G27" s="44"/>
      <c r="H27" s="44"/>
      <c r="I27" s="44"/>
    </row>
    <row r="28" spans="1:19" x14ac:dyDescent="0.25">
      <c r="A28" s="64" t="s">
        <v>796</v>
      </c>
      <c r="B28" s="65" t="s">
        <v>891</v>
      </c>
      <c r="C28" s="65" t="s">
        <v>892</v>
      </c>
      <c r="D28" s="65">
        <v>66</v>
      </c>
      <c r="E28" s="66">
        <v>1.3100000000000001E-2</v>
      </c>
      <c r="F28" s="65">
        <v>5040</v>
      </c>
      <c r="G28" s="44"/>
      <c r="H28" s="44"/>
      <c r="I28" s="44"/>
    </row>
    <row r="29" spans="1:19" x14ac:dyDescent="0.25">
      <c r="A29" s="64" t="s">
        <v>796</v>
      </c>
      <c r="B29" s="65" t="s">
        <v>893</v>
      </c>
      <c r="C29" s="65" t="s">
        <v>894</v>
      </c>
      <c r="D29" s="65">
        <v>65</v>
      </c>
      <c r="E29" s="66">
        <v>1.29E-2</v>
      </c>
      <c r="F29" s="65">
        <v>5040</v>
      </c>
      <c r="G29" s="44"/>
      <c r="H29" s="44"/>
      <c r="I29" s="44"/>
    </row>
    <row r="30" spans="1:19" x14ac:dyDescent="0.25">
      <c r="A30" s="64" t="s">
        <v>796</v>
      </c>
      <c r="B30" s="65" t="s">
        <v>829</v>
      </c>
      <c r="C30" s="65" t="s">
        <v>895</v>
      </c>
      <c r="D30" s="65">
        <v>63</v>
      </c>
      <c r="E30" s="66">
        <v>1.2500000000000001E-2</v>
      </c>
      <c r="F30" s="65">
        <v>5040</v>
      </c>
      <c r="G30" s="44"/>
      <c r="H30" s="44"/>
      <c r="I30" s="44"/>
    </row>
    <row r="31" spans="1:19" x14ac:dyDescent="0.25">
      <c r="A31" s="64" t="s">
        <v>796</v>
      </c>
      <c r="B31" s="65" t="s">
        <v>896</v>
      </c>
      <c r="C31" s="65" t="s">
        <v>897</v>
      </c>
      <c r="D31" s="65">
        <v>62</v>
      </c>
      <c r="E31" s="66">
        <v>1.23E-2</v>
      </c>
      <c r="F31" s="65">
        <v>5040</v>
      </c>
      <c r="G31" s="44"/>
      <c r="H31" s="44"/>
      <c r="I31" s="44"/>
    </row>
    <row r="32" spans="1:19" x14ac:dyDescent="0.25">
      <c r="A32" s="64" t="s">
        <v>796</v>
      </c>
      <c r="B32" s="65" t="s">
        <v>861</v>
      </c>
      <c r="C32" s="65" t="s">
        <v>898</v>
      </c>
      <c r="D32" s="65">
        <v>60</v>
      </c>
      <c r="E32" s="66">
        <v>1.1900000000000001E-2</v>
      </c>
      <c r="F32" s="65">
        <v>5040</v>
      </c>
      <c r="G32" s="44"/>
      <c r="H32" s="44"/>
      <c r="I32" s="44"/>
    </row>
    <row r="33" spans="1:9" x14ac:dyDescent="0.25">
      <c r="A33" s="64" t="s">
        <v>796</v>
      </c>
      <c r="B33" s="65" t="s">
        <v>899</v>
      </c>
      <c r="C33" s="65" t="s">
        <v>900</v>
      </c>
      <c r="D33" s="65">
        <v>57</v>
      </c>
      <c r="E33" s="66">
        <v>1.1299999999999999E-2</v>
      </c>
      <c r="F33" s="65">
        <v>5040</v>
      </c>
      <c r="G33" s="44"/>
      <c r="H33" s="44"/>
      <c r="I33" s="44"/>
    </row>
    <row r="34" spans="1:9" x14ac:dyDescent="0.25">
      <c r="A34" s="64" t="s">
        <v>796</v>
      </c>
      <c r="B34" s="65" t="s">
        <v>901</v>
      </c>
      <c r="C34" s="65" t="s">
        <v>902</v>
      </c>
      <c r="D34" s="65">
        <v>56</v>
      </c>
      <c r="E34" s="66">
        <v>1.11E-2</v>
      </c>
      <c r="F34" s="65">
        <v>5040</v>
      </c>
      <c r="G34" s="44"/>
      <c r="H34" s="44"/>
      <c r="I34" s="44"/>
    </row>
    <row r="35" spans="1:9" x14ac:dyDescent="0.25">
      <c r="A35" s="64" t="s">
        <v>796</v>
      </c>
      <c r="B35" s="65" t="s">
        <v>903</v>
      </c>
      <c r="C35" s="65" t="s">
        <v>904</v>
      </c>
      <c r="D35" s="65">
        <v>55</v>
      </c>
      <c r="E35" s="66">
        <v>1.09E-2</v>
      </c>
      <c r="F35" s="65">
        <v>5040</v>
      </c>
      <c r="G35" s="44"/>
      <c r="H35" s="44"/>
      <c r="I35" s="44"/>
    </row>
    <row r="36" spans="1:9" x14ac:dyDescent="0.25">
      <c r="A36" s="64" t="s">
        <v>796</v>
      </c>
      <c r="B36" s="65" t="s">
        <v>874</v>
      </c>
      <c r="C36" s="65" t="s">
        <v>905</v>
      </c>
      <c r="D36" s="65">
        <v>54</v>
      </c>
      <c r="E36" s="66">
        <v>1.0699999999999999E-2</v>
      </c>
      <c r="F36" s="65">
        <v>5040</v>
      </c>
      <c r="G36" s="44"/>
      <c r="H36" s="44"/>
      <c r="I36" s="44"/>
    </row>
    <row r="37" spans="1:9" x14ac:dyDescent="0.25">
      <c r="A37" s="64" t="s">
        <v>796</v>
      </c>
      <c r="B37" s="65" t="s">
        <v>906</v>
      </c>
      <c r="C37" s="65" t="s">
        <v>907</v>
      </c>
      <c r="D37" s="65">
        <v>51</v>
      </c>
      <c r="E37" s="66">
        <v>1.01E-2</v>
      </c>
      <c r="F37" s="65">
        <v>5040</v>
      </c>
      <c r="G37" s="44"/>
      <c r="H37" s="44"/>
      <c r="I37" s="44"/>
    </row>
    <row r="38" spans="1:9" x14ac:dyDescent="0.25">
      <c r="A38" s="64" t="s">
        <v>822</v>
      </c>
      <c r="B38" s="65" t="s">
        <v>908</v>
      </c>
      <c r="C38" s="65" t="s">
        <v>909</v>
      </c>
      <c r="D38" s="65">
        <v>48</v>
      </c>
      <c r="E38" s="66">
        <v>4.2700000000000002E-2</v>
      </c>
      <c r="F38" s="65">
        <v>1124</v>
      </c>
      <c r="G38" s="44"/>
      <c r="H38" s="44"/>
      <c r="I38" s="44"/>
    </row>
    <row r="39" spans="1:9" x14ac:dyDescent="0.25">
      <c r="A39" s="64" t="s">
        <v>796</v>
      </c>
      <c r="B39" s="65" t="s">
        <v>910</v>
      </c>
      <c r="C39" s="65" t="s">
        <v>911</v>
      </c>
      <c r="D39" s="65">
        <v>48</v>
      </c>
      <c r="E39" s="66">
        <v>9.4999999999999998E-3</v>
      </c>
      <c r="F39" s="65">
        <v>5040</v>
      </c>
      <c r="G39" s="44"/>
      <c r="H39" s="44"/>
      <c r="I39" s="44"/>
    </row>
    <row r="40" spans="1:9" x14ac:dyDescent="0.25">
      <c r="A40" s="64" t="s">
        <v>822</v>
      </c>
      <c r="B40" s="65" t="s">
        <v>912</v>
      </c>
      <c r="C40" s="65" t="s">
        <v>913</v>
      </c>
      <c r="D40" s="65">
        <v>46</v>
      </c>
      <c r="E40" s="66">
        <v>4.0899999999999999E-2</v>
      </c>
      <c r="F40" s="65">
        <v>1124</v>
      </c>
      <c r="G40" s="44"/>
      <c r="H40" s="44"/>
      <c r="I40" s="44"/>
    </row>
    <row r="41" spans="1:9" x14ac:dyDescent="0.25">
      <c r="A41" s="64" t="s">
        <v>796</v>
      </c>
      <c r="B41" s="65" t="s">
        <v>914</v>
      </c>
      <c r="C41" s="65" t="s">
        <v>915</v>
      </c>
      <c r="D41" s="65">
        <v>43</v>
      </c>
      <c r="E41" s="66">
        <v>8.5000000000000006E-3</v>
      </c>
      <c r="F41" s="65">
        <v>5040</v>
      </c>
      <c r="G41" s="44"/>
      <c r="H41" s="44"/>
      <c r="I41" s="44"/>
    </row>
    <row r="42" spans="1:9" x14ac:dyDescent="0.25">
      <c r="A42" s="64" t="s">
        <v>796</v>
      </c>
      <c r="B42" s="65" t="s">
        <v>916</v>
      </c>
      <c r="C42" s="65" t="s">
        <v>917</v>
      </c>
      <c r="D42" s="65">
        <v>43</v>
      </c>
      <c r="E42" s="66">
        <v>8.5000000000000006E-3</v>
      </c>
      <c r="F42" s="65">
        <v>5040</v>
      </c>
      <c r="G42" s="44"/>
      <c r="H42" s="44"/>
      <c r="I42" s="44"/>
    </row>
    <row r="43" spans="1:9" x14ac:dyDescent="0.25">
      <c r="A43" s="64" t="s">
        <v>796</v>
      </c>
      <c r="B43" s="65" t="s">
        <v>918</v>
      </c>
      <c r="C43" s="65" t="s">
        <v>919</v>
      </c>
      <c r="D43" s="65">
        <v>43</v>
      </c>
      <c r="E43" s="66">
        <v>8.5000000000000006E-3</v>
      </c>
      <c r="F43" s="65">
        <v>5040</v>
      </c>
      <c r="G43" s="44"/>
      <c r="H43" s="44"/>
      <c r="I43" s="44"/>
    </row>
    <row r="44" spans="1:9" x14ac:dyDescent="0.25">
      <c r="A44" s="64" t="s">
        <v>822</v>
      </c>
      <c r="B44" s="65" t="s">
        <v>920</v>
      </c>
      <c r="C44" s="65" t="s">
        <v>921</v>
      </c>
      <c r="D44" s="65">
        <v>43</v>
      </c>
      <c r="E44" s="66">
        <v>3.8300000000000001E-2</v>
      </c>
      <c r="F44" s="65">
        <v>1124</v>
      </c>
      <c r="G44" s="44"/>
      <c r="H44" s="44"/>
      <c r="I44" s="44"/>
    </row>
    <row r="45" spans="1:9" x14ac:dyDescent="0.25">
      <c r="A45" s="64" t="s">
        <v>796</v>
      </c>
      <c r="B45" s="65" t="s">
        <v>922</v>
      </c>
      <c r="C45" s="65" t="s">
        <v>923</v>
      </c>
      <c r="D45" s="65">
        <v>41</v>
      </c>
      <c r="E45" s="66">
        <v>8.0999999999999996E-3</v>
      </c>
      <c r="F45" s="65">
        <v>5040</v>
      </c>
      <c r="G45" s="44"/>
      <c r="H45" s="44"/>
      <c r="I45" s="44"/>
    </row>
    <row r="46" spans="1:9" x14ac:dyDescent="0.25">
      <c r="A46" s="64" t="s">
        <v>822</v>
      </c>
      <c r="B46" s="65" t="s">
        <v>924</v>
      </c>
      <c r="C46" s="65" t="s">
        <v>925</v>
      </c>
      <c r="D46" s="65">
        <v>40</v>
      </c>
      <c r="E46" s="66">
        <v>3.56E-2</v>
      </c>
      <c r="F46" s="65">
        <v>1124</v>
      </c>
      <c r="G46" s="44"/>
      <c r="H46" s="44"/>
      <c r="I46" s="44"/>
    </row>
    <row r="47" spans="1:9" x14ac:dyDescent="0.25">
      <c r="A47" s="64" t="s">
        <v>796</v>
      </c>
      <c r="B47" s="65" t="s">
        <v>926</v>
      </c>
      <c r="C47" s="65" t="s">
        <v>927</v>
      </c>
      <c r="D47" s="65">
        <v>39</v>
      </c>
      <c r="E47" s="66">
        <v>7.7000000000000002E-3</v>
      </c>
      <c r="F47" s="65">
        <v>5040</v>
      </c>
      <c r="G47" s="44"/>
      <c r="H47" s="44"/>
      <c r="I47" s="44"/>
    </row>
    <row r="48" spans="1:9" x14ac:dyDescent="0.25">
      <c r="A48" s="64" t="s">
        <v>796</v>
      </c>
      <c r="B48" s="65" t="s">
        <v>928</v>
      </c>
      <c r="C48" s="65" t="s">
        <v>929</v>
      </c>
      <c r="D48" s="65">
        <v>39</v>
      </c>
      <c r="E48" s="66">
        <v>7.7000000000000002E-3</v>
      </c>
      <c r="F48" s="65">
        <v>5040</v>
      </c>
      <c r="G48" s="44"/>
      <c r="H48" s="44"/>
      <c r="I48" s="44"/>
    </row>
    <row r="49" spans="1:9" x14ac:dyDescent="0.25">
      <c r="A49" s="64" t="s">
        <v>822</v>
      </c>
      <c r="B49" s="65" t="s">
        <v>930</v>
      </c>
      <c r="C49" s="65" t="s">
        <v>931</v>
      </c>
      <c r="D49" s="65">
        <v>39</v>
      </c>
      <c r="E49" s="66">
        <v>3.4700000000000002E-2</v>
      </c>
      <c r="F49" s="65">
        <v>1124</v>
      </c>
      <c r="G49" s="44"/>
      <c r="H49" s="44"/>
      <c r="I49" s="44"/>
    </row>
    <row r="50" spans="1:9" x14ac:dyDescent="0.25">
      <c r="A50" s="64" t="s">
        <v>822</v>
      </c>
      <c r="B50" s="65" t="s">
        <v>932</v>
      </c>
      <c r="C50" s="65" t="s">
        <v>933</v>
      </c>
      <c r="D50" s="65">
        <v>38</v>
      </c>
      <c r="E50" s="66">
        <v>3.3799999999999997E-2</v>
      </c>
      <c r="F50" s="65">
        <v>1124</v>
      </c>
      <c r="G50" s="44"/>
      <c r="H50" s="44"/>
      <c r="I50" s="44"/>
    </row>
    <row r="51" spans="1:9" x14ac:dyDescent="0.25">
      <c r="A51" s="64" t="s">
        <v>796</v>
      </c>
      <c r="B51" s="65" t="s">
        <v>934</v>
      </c>
      <c r="C51" s="65" t="s">
        <v>935</v>
      </c>
      <c r="D51" s="65">
        <v>36</v>
      </c>
      <c r="E51" s="66">
        <v>7.1000000000000004E-3</v>
      </c>
      <c r="F51" s="65">
        <v>5040</v>
      </c>
      <c r="G51" s="44"/>
      <c r="H51" s="44"/>
      <c r="I51" s="44"/>
    </row>
    <row r="52" spans="1:9" x14ac:dyDescent="0.25">
      <c r="A52" s="64" t="s">
        <v>796</v>
      </c>
      <c r="B52" s="65" t="s">
        <v>936</v>
      </c>
      <c r="C52" s="65" t="s">
        <v>937</v>
      </c>
      <c r="D52" s="65">
        <v>36</v>
      </c>
      <c r="E52" s="66">
        <v>7.1000000000000004E-3</v>
      </c>
      <c r="F52" s="65">
        <v>5040</v>
      </c>
      <c r="G52" s="44"/>
      <c r="H52" s="44"/>
      <c r="I52" s="44"/>
    </row>
    <row r="53" spans="1:9" x14ac:dyDescent="0.25">
      <c r="A53" s="64" t="s">
        <v>796</v>
      </c>
      <c r="B53" s="65" t="s">
        <v>938</v>
      </c>
      <c r="C53" s="65" t="s">
        <v>939</v>
      </c>
      <c r="D53" s="65">
        <v>36</v>
      </c>
      <c r="E53" s="66">
        <v>7.1000000000000004E-3</v>
      </c>
      <c r="F53" s="65">
        <v>5040</v>
      </c>
      <c r="G53" s="44"/>
      <c r="H53" s="44"/>
      <c r="I53" s="44"/>
    </row>
    <row r="54" spans="1:9" x14ac:dyDescent="0.25">
      <c r="A54" s="64" t="s">
        <v>796</v>
      </c>
      <c r="B54" s="65" t="s">
        <v>940</v>
      </c>
      <c r="C54" s="65" t="s">
        <v>941</v>
      </c>
      <c r="D54" s="65">
        <v>34</v>
      </c>
      <c r="E54" s="66">
        <v>6.7000000000000002E-3</v>
      </c>
      <c r="F54" s="65">
        <v>5040</v>
      </c>
      <c r="G54" s="44"/>
      <c r="H54" s="44"/>
      <c r="I54" s="44"/>
    </row>
    <row r="55" spans="1:9" x14ac:dyDescent="0.25">
      <c r="A55" s="64" t="s">
        <v>822</v>
      </c>
      <c r="B55" s="65" t="s">
        <v>893</v>
      </c>
      <c r="C55" s="65" t="s">
        <v>942</v>
      </c>
      <c r="D55" s="65">
        <v>33</v>
      </c>
      <c r="E55" s="66">
        <v>2.9399999999999999E-2</v>
      </c>
      <c r="F55" s="65">
        <v>1124</v>
      </c>
      <c r="G55" s="44"/>
      <c r="H55" s="44"/>
      <c r="I55" s="44"/>
    </row>
    <row r="56" spans="1:9" x14ac:dyDescent="0.25">
      <c r="A56" s="64" t="s">
        <v>796</v>
      </c>
      <c r="B56" s="65" t="s">
        <v>885</v>
      </c>
      <c r="C56" s="65" t="s">
        <v>943</v>
      </c>
      <c r="D56" s="65">
        <v>33</v>
      </c>
      <c r="E56" s="66">
        <v>6.4999999999999997E-3</v>
      </c>
      <c r="F56" s="65">
        <v>5040</v>
      </c>
      <c r="G56" s="44"/>
      <c r="H56" s="44"/>
      <c r="I56" s="44"/>
    </row>
    <row r="57" spans="1:9" x14ac:dyDescent="0.25">
      <c r="A57" s="64" t="s">
        <v>796</v>
      </c>
      <c r="B57" s="65" t="s">
        <v>944</v>
      </c>
      <c r="C57" s="65" t="s">
        <v>945</v>
      </c>
      <c r="D57" s="65">
        <v>32</v>
      </c>
      <c r="E57" s="66">
        <v>6.3E-3</v>
      </c>
      <c r="F57" s="65">
        <v>5040</v>
      </c>
      <c r="G57" s="44"/>
      <c r="H57" s="44"/>
      <c r="I57" s="44"/>
    </row>
    <row r="58" spans="1:9" x14ac:dyDescent="0.25">
      <c r="A58" s="64" t="s">
        <v>796</v>
      </c>
      <c r="B58" s="65" t="s">
        <v>946</v>
      </c>
      <c r="C58" s="65" t="s">
        <v>946</v>
      </c>
      <c r="D58" s="65">
        <v>31</v>
      </c>
      <c r="E58" s="66">
        <v>6.1999999999999998E-3</v>
      </c>
      <c r="F58" s="65">
        <v>5040</v>
      </c>
      <c r="G58" s="44"/>
      <c r="H58" s="44"/>
      <c r="I58" s="44"/>
    </row>
    <row r="59" spans="1:9" x14ac:dyDescent="0.25">
      <c r="A59" s="64" t="s">
        <v>796</v>
      </c>
      <c r="B59" s="65" t="s">
        <v>947</v>
      </c>
      <c r="C59" s="65" t="s">
        <v>948</v>
      </c>
      <c r="D59" s="65">
        <v>30</v>
      </c>
      <c r="E59" s="66">
        <v>6.0000000000000001E-3</v>
      </c>
      <c r="F59" s="65">
        <v>5040</v>
      </c>
      <c r="G59" s="44"/>
      <c r="H59" s="44"/>
      <c r="I59" s="44"/>
    </row>
    <row r="60" spans="1:9" x14ac:dyDescent="0.25">
      <c r="A60" s="64" t="s">
        <v>796</v>
      </c>
      <c r="B60" s="65" t="s">
        <v>949</v>
      </c>
      <c r="C60" s="65" t="s">
        <v>950</v>
      </c>
      <c r="D60" s="65">
        <v>30</v>
      </c>
      <c r="E60" s="66">
        <v>6.0000000000000001E-3</v>
      </c>
      <c r="F60" s="65">
        <v>5040</v>
      </c>
      <c r="G60" s="44"/>
      <c r="H60" s="44"/>
      <c r="I60" s="44"/>
    </row>
    <row r="61" spans="1:9" x14ac:dyDescent="0.25">
      <c r="A61" s="64" t="s">
        <v>822</v>
      </c>
      <c r="B61" s="65" t="s">
        <v>951</v>
      </c>
      <c r="C61" s="65" t="s">
        <v>952</v>
      </c>
      <c r="D61" s="65">
        <v>29</v>
      </c>
      <c r="E61" s="66">
        <v>2.58E-2</v>
      </c>
      <c r="F61" s="65">
        <v>1124</v>
      </c>
      <c r="G61" s="44"/>
      <c r="H61" s="44"/>
      <c r="I61" s="44"/>
    </row>
    <row r="62" spans="1:9" x14ac:dyDescent="0.25">
      <c r="A62" s="64" t="s">
        <v>822</v>
      </c>
      <c r="B62" s="65" t="s">
        <v>809</v>
      </c>
      <c r="C62" s="65" t="s">
        <v>953</v>
      </c>
      <c r="D62" s="65">
        <v>29</v>
      </c>
      <c r="E62" s="66">
        <v>2.58E-2</v>
      </c>
      <c r="F62" s="65">
        <v>1124</v>
      </c>
      <c r="G62" s="123"/>
      <c r="H62" s="44"/>
      <c r="I62" s="44"/>
    </row>
    <row r="63" spans="1:9" x14ac:dyDescent="0.25">
      <c r="A63" s="64" t="s">
        <v>796</v>
      </c>
      <c r="B63" s="65" t="s">
        <v>954</v>
      </c>
      <c r="C63" s="65" t="s">
        <v>955</v>
      </c>
      <c r="D63" s="65">
        <v>28</v>
      </c>
      <c r="E63" s="66">
        <v>5.5999999999999999E-3</v>
      </c>
      <c r="F63" s="65">
        <v>5040</v>
      </c>
      <c r="G63" s="44"/>
      <c r="H63" s="44"/>
      <c r="I63" s="44"/>
    </row>
    <row r="64" spans="1:9" x14ac:dyDescent="0.25">
      <c r="A64" s="64" t="s">
        <v>796</v>
      </c>
      <c r="B64" s="65" t="s">
        <v>956</v>
      </c>
      <c r="C64" s="65" t="s">
        <v>957</v>
      </c>
      <c r="D64" s="65">
        <v>27</v>
      </c>
      <c r="E64" s="66">
        <v>5.4000000000000003E-3</v>
      </c>
      <c r="F64" s="65">
        <v>5040</v>
      </c>
      <c r="G64" s="44"/>
      <c r="H64" s="44"/>
      <c r="I64" s="44"/>
    </row>
    <row r="65" spans="1:9" x14ac:dyDescent="0.25">
      <c r="A65" s="64" t="s">
        <v>822</v>
      </c>
      <c r="B65" s="65" t="s">
        <v>958</v>
      </c>
      <c r="C65" s="65" t="s">
        <v>959</v>
      </c>
      <c r="D65" s="65">
        <v>26</v>
      </c>
      <c r="E65" s="66">
        <v>2.3099999999999999E-2</v>
      </c>
      <c r="F65" s="65">
        <v>1124</v>
      </c>
      <c r="G65" s="44"/>
      <c r="H65" s="44"/>
      <c r="I65" s="44"/>
    </row>
    <row r="66" spans="1:9" x14ac:dyDescent="0.25">
      <c r="A66" s="64" t="s">
        <v>822</v>
      </c>
      <c r="B66" s="65" t="s">
        <v>960</v>
      </c>
      <c r="C66" s="65" t="s">
        <v>961</v>
      </c>
      <c r="D66" s="65">
        <v>26</v>
      </c>
      <c r="E66" s="66">
        <v>2.3099999999999999E-2</v>
      </c>
      <c r="F66" s="65">
        <v>1124</v>
      </c>
      <c r="G66" s="44"/>
      <c r="H66" s="44"/>
      <c r="I66" s="44"/>
    </row>
    <row r="67" spans="1:9" x14ac:dyDescent="0.25">
      <c r="A67" s="64" t="s">
        <v>796</v>
      </c>
      <c r="B67" s="65" t="s">
        <v>962</v>
      </c>
      <c r="C67" s="65" t="s">
        <v>963</v>
      </c>
      <c r="D67" s="65">
        <v>26</v>
      </c>
      <c r="E67" s="66">
        <v>5.1999999999999998E-3</v>
      </c>
      <c r="F67" s="65">
        <v>5040</v>
      </c>
      <c r="G67" s="44"/>
      <c r="H67" s="44"/>
      <c r="I67" s="44"/>
    </row>
    <row r="68" spans="1:9" x14ac:dyDescent="0.25">
      <c r="A68" s="64" t="s">
        <v>796</v>
      </c>
      <c r="B68" s="65" t="s">
        <v>964</v>
      </c>
      <c r="C68" s="65" t="s">
        <v>965</v>
      </c>
      <c r="D68" s="65">
        <v>26</v>
      </c>
      <c r="E68" s="66">
        <v>5.1999999999999998E-3</v>
      </c>
      <c r="F68" s="65">
        <v>5040</v>
      </c>
      <c r="G68" s="44"/>
      <c r="H68" s="44"/>
      <c r="I68" s="44"/>
    </row>
    <row r="69" spans="1:9" x14ac:dyDescent="0.25">
      <c r="A69" s="64" t="s">
        <v>796</v>
      </c>
      <c r="B69" s="65" t="s">
        <v>966</v>
      </c>
      <c r="C69" s="65" t="s">
        <v>967</v>
      </c>
      <c r="D69" s="65">
        <v>26</v>
      </c>
      <c r="E69" s="66">
        <v>5.1999999999999998E-3</v>
      </c>
      <c r="F69" s="65">
        <v>5040</v>
      </c>
      <c r="G69" s="44"/>
      <c r="H69" s="44"/>
      <c r="I69" s="44"/>
    </row>
    <row r="70" spans="1:9" x14ac:dyDescent="0.25">
      <c r="A70" s="64" t="s">
        <v>796</v>
      </c>
      <c r="B70" s="65" t="s">
        <v>899</v>
      </c>
      <c r="C70" s="65" t="s">
        <v>968</v>
      </c>
      <c r="D70" s="65">
        <v>26</v>
      </c>
      <c r="E70" s="66">
        <v>5.1999999999999998E-3</v>
      </c>
      <c r="F70" s="65">
        <v>5040</v>
      </c>
      <c r="G70" s="44"/>
      <c r="H70" s="44"/>
      <c r="I70" s="44"/>
    </row>
    <row r="71" spans="1:9" x14ac:dyDescent="0.25">
      <c r="A71" s="64" t="s">
        <v>796</v>
      </c>
      <c r="B71" s="65" t="s">
        <v>969</v>
      </c>
      <c r="C71" s="65" t="s">
        <v>970</v>
      </c>
      <c r="D71" s="65">
        <v>25</v>
      </c>
      <c r="E71" s="66">
        <v>5.0000000000000001E-3</v>
      </c>
      <c r="F71" s="65">
        <v>5040</v>
      </c>
      <c r="G71" s="44"/>
      <c r="H71" s="44"/>
      <c r="I71" s="44"/>
    </row>
    <row r="72" spans="1:9" x14ac:dyDescent="0.25">
      <c r="A72" s="64" t="s">
        <v>796</v>
      </c>
      <c r="B72" s="65" t="s">
        <v>971</v>
      </c>
      <c r="C72" s="65" t="s">
        <v>972</v>
      </c>
      <c r="D72" s="65">
        <v>25</v>
      </c>
      <c r="E72" s="66">
        <v>5.0000000000000001E-3</v>
      </c>
      <c r="F72" s="65">
        <v>5040</v>
      </c>
      <c r="G72" s="44"/>
      <c r="H72" s="44"/>
      <c r="I72" s="44"/>
    </row>
    <row r="73" spans="1:9" x14ac:dyDescent="0.25">
      <c r="A73" s="64" t="s">
        <v>822</v>
      </c>
      <c r="B73" s="65" t="s">
        <v>973</v>
      </c>
      <c r="C73" s="65" t="s">
        <v>974</v>
      </c>
      <c r="D73" s="65">
        <v>25</v>
      </c>
      <c r="E73" s="66">
        <v>2.2200000000000001E-2</v>
      </c>
      <c r="F73" s="65">
        <v>1124</v>
      </c>
      <c r="G73" s="44"/>
      <c r="H73" s="44"/>
      <c r="I73" s="44"/>
    </row>
    <row r="74" spans="1:9" x14ac:dyDescent="0.25">
      <c r="A74" s="64" t="s">
        <v>822</v>
      </c>
      <c r="B74" s="65" t="s">
        <v>975</v>
      </c>
      <c r="C74" s="65" t="s">
        <v>976</v>
      </c>
      <c r="D74" s="65">
        <v>25</v>
      </c>
      <c r="E74" s="66">
        <v>2.2200000000000001E-2</v>
      </c>
      <c r="F74" s="65">
        <v>1124</v>
      </c>
      <c r="G74" s="44"/>
      <c r="H74" s="44"/>
      <c r="I74" s="44"/>
    </row>
    <row r="75" spans="1:9" x14ac:dyDescent="0.25">
      <c r="A75" s="64" t="s">
        <v>822</v>
      </c>
      <c r="B75" s="65" t="s">
        <v>977</v>
      </c>
      <c r="C75" s="65" t="s">
        <v>978</v>
      </c>
      <c r="D75" s="65">
        <v>25</v>
      </c>
      <c r="E75" s="66">
        <v>2.2200000000000001E-2</v>
      </c>
      <c r="F75" s="65">
        <v>1124</v>
      </c>
      <c r="G75" s="44"/>
      <c r="H75" s="44"/>
      <c r="I75" s="44"/>
    </row>
    <row r="76" spans="1:9" x14ac:dyDescent="0.25">
      <c r="A76" s="64" t="s">
        <v>822</v>
      </c>
      <c r="B76" s="65" t="s">
        <v>979</v>
      </c>
      <c r="C76" s="65" t="s">
        <v>980</v>
      </c>
      <c r="D76" s="65">
        <v>25</v>
      </c>
      <c r="E76" s="66">
        <v>2.2200000000000001E-2</v>
      </c>
      <c r="F76" s="65">
        <v>1124</v>
      </c>
      <c r="G76" s="44"/>
      <c r="H76" s="44"/>
      <c r="I76" s="44"/>
    </row>
    <row r="77" spans="1:9" x14ac:dyDescent="0.25">
      <c r="A77" s="64" t="s">
        <v>822</v>
      </c>
      <c r="B77" s="65" t="s">
        <v>981</v>
      </c>
      <c r="C77" s="65" t="s">
        <v>982</v>
      </c>
      <c r="D77" s="65">
        <v>25</v>
      </c>
      <c r="E77" s="66">
        <v>2.2200000000000001E-2</v>
      </c>
      <c r="F77" s="65">
        <v>1124</v>
      </c>
      <c r="G77" s="44"/>
      <c r="H77" s="44"/>
      <c r="I77" s="44"/>
    </row>
    <row r="78" spans="1:9" x14ac:dyDescent="0.25">
      <c r="A78" s="64" t="s">
        <v>796</v>
      </c>
      <c r="B78" s="65" t="s">
        <v>928</v>
      </c>
      <c r="C78" s="65" t="s">
        <v>983</v>
      </c>
      <c r="D78" s="65">
        <v>25</v>
      </c>
      <c r="E78" s="66">
        <v>5.0000000000000001E-3</v>
      </c>
      <c r="F78" s="65">
        <v>5040</v>
      </c>
      <c r="G78" s="44"/>
      <c r="H78" s="44"/>
      <c r="I78" s="44"/>
    </row>
    <row r="79" spans="1:9" x14ac:dyDescent="0.25">
      <c r="A79" s="64" t="s">
        <v>796</v>
      </c>
      <c r="B79" s="65" t="s">
        <v>984</v>
      </c>
      <c r="C79" s="65" t="s">
        <v>985</v>
      </c>
      <c r="D79" s="65">
        <v>24</v>
      </c>
      <c r="E79" s="66">
        <v>4.7999999999999996E-3</v>
      </c>
      <c r="F79" s="65">
        <v>5040</v>
      </c>
      <c r="G79" s="44"/>
      <c r="H79" s="44"/>
      <c r="I79" s="44"/>
    </row>
    <row r="80" spans="1:9" x14ac:dyDescent="0.25">
      <c r="A80" s="64" t="s">
        <v>822</v>
      </c>
      <c r="B80" s="65" t="s">
        <v>986</v>
      </c>
      <c r="C80" s="65" t="s">
        <v>987</v>
      </c>
      <c r="D80" s="65">
        <v>24</v>
      </c>
      <c r="E80" s="66">
        <v>2.1399999999999999E-2</v>
      </c>
      <c r="F80" s="65">
        <v>1124</v>
      </c>
      <c r="G80" s="44"/>
      <c r="H80" s="44"/>
      <c r="I80" s="44"/>
    </row>
    <row r="81" spans="1:9" x14ac:dyDescent="0.25">
      <c r="A81" s="64" t="s">
        <v>822</v>
      </c>
      <c r="B81" s="65" t="s">
        <v>988</v>
      </c>
      <c r="C81" s="65" t="s">
        <v>989</v>
      </c>
      <c r="D81" s="65">
        <v>24</v>
      </c>
      <c r="E81" s="66">
        <v>2.1399999999999999E-2</v>
      </c>
      <c r="F81" s="65">
        <v>1124</v>
      </c>
      <c r="G81" s="44"/>
      <c r="H81" s="44"/>
      <c r="I81" s="44"/>
    </row>
    <row r="82" spans="1:9" x14ac:dyDescent="0.25">
      <c r="A82" s="64" t="s">
        <v>822</v>
      </c>
      <c r="B82" s="65" t="s">
        <v>990</v>
      </c>
      <c r="C82" s="65" t="s">
        <v>991</v>
      </c>
      <c r="D82" s="65">
        <v>23</v>
      </c>
      <c r="E82" s="66">
        <v>2.0500000000000001E-2</v>
      </c>
      <c r="F82" s="65">
        <v>1124</v>
      </c>
      <c r="G82" s="44"/>
      <c r="H82" s="44"/>
      <c r="I82" s="44"/>
    </row>
    <row r="83" spans="1:9" x14ac:dyDescent="0.25">
      <c r="A83" s="64" t="s">
        <v>796</v>
      </c>
      <c r="B83" s="65" t="s">
        <v>992</v>
      </c>
      <c r="C83" s="65" t="s">
        <v>993</v>
      </c>
      <c r="D83" s="65">
        <v>23</v>
      </c>
      <c r="E83" s="66">
        <v>4.5999999999999999E-3</v>
      </c>
      <c r="F83" s="65">
        <v>5040</v>
      </c>
      <c r="G83" s="44"/>
      <c r="H83" s="44"/>
      <c r="I83" s="44"/>
    </row>
    <row r="84" spans="1:9" x14ac:dyDescent="0.25">
      <c r="A84" s="64" t="s">
        <v>796</v>
      </c>
      <c r="B84" s="65" t="s">
        <v>994</v>
      </c>
      <c r="C84" s="65" t="s">
        <v>995</v>
      </c>
      <c r="D84" s="65">
        <v>23</v>
      </c>
      <c r="E84" s="66">
        <v>4.5999999999999999E-3</v>
      </c>
      <c r="F84" s="65">
        <v>5040</v>
      </c>
      <c r="G84" s="44"/>
      <c r="H84" s="44"/>
      <c r="I84" s="44"/>
    </row>
    <row r="85" spans="1:9" x14ac:dyDescent="0.25">
      <c r="A85" s="64" t="s">
        <v>796</v>
      </c>
      <c r="B85" s="65" t="s">
        <v>996</v>
      </c>
      <c r="C85" s="65" t="s">
        <v>997</v>
      </c>
      <c r="D85" s="65">
        <v>23</v>
      </c>
      <c r="E85" s="66">
        <v>4.5999999999999999E-3</v>
      </c>
      <c r="F85" s="65">
        <v>5040</v>
      </c>
      <c r="G85" s="44"/>
      <c r="H85" s="44"/>
      <c r="I85" s="44"/>
    </row>
    <row r="86" spans="1:9" x14ac:dyDescent="0.25">
      <c r="A86" s="64" t="s">
        <v>796</v>
      </c>
      <c r="B86" s="65" t="s">
        <v>998</v>
      </c>
      <c r="C86" s="65" t="s">
        <v>999</v>
      </c>
      <c r="D86" s="65">
        <v>23</v>
      </c>
      <c r="E86" s="66">
        <v>4.5999999999999999E-3</v>
      </c>
      <c r="F86" s="65">
        <v>5040</v>
      </c>
      <c r="G86" s="44"/>
      <c r="H86" s="44"/>
      <c r="I86" s="44"/>
    </row>
    <row r="87" spans="1:9" x14ac:dyDescent="0.25">
      <c r="A87" s="64" t="s">
        <v>822</v>
      </c>
      <c r="B87" s="65" t="s">
        <v>1000</v>
      </c>
      <c r="C87" s="65" t="s">
        <v>1001</v>
      </c>
      <c r="D87" s="65">
        <v>23</v>
      </c>
      <c r="E87" s="66">
        <v>2.0500000000000001E-2</v>
      </c>
      <c r="F87" s="65">
        <v>1124</v>
      </c>
      <c r="G87" s="44"/>
      <c r="H87" s="44"/>
      <c r="I87" s="44"/>
    </row>
    <row r="88" spans="1:9" x14ac:dyDescent="0.25">
      <c r="A88" s="64" t="s">
        <v>796</v>
      </c>
      <c r="B88" s="65" t="s">
        <v>1002</v>
      </c>
      <c r="C88" s="65" t="s">
        <v>1003</v>
      </c>
      <c r="D88" s="65">
        <v>22</v>
      </c>
      <c r="E88" s="66">
        <v>4.4000000000000003E-3</v>
      </c>
      <c r="F88" s="65">
        <v>5040</v>
      </c>
      <c r="G88" s="44"/>
      <c r="H88" s="44"/>
      <c r="I88" s="44"/>
    </row>
    <row r="89" spans="1:9" x14ac:dyDescent="0.25">
      <c r="A89" s="64" t="s">
        <v>796</v>
      </c>
      <c r="B89" s="65" t="s">
        <v>1004</v>
      </c>
      <c r="C89" s="65" t="s">
        <v>1005</v>
      </c>
      <c r="D89" s="65">
        <v>22</v>
      </c>
      <c r="E89" s="66">
        <v>4.4000000000000003E-3</v>
      </c>
      <c r="F89" s="65">
        <v>5040</v>
      </c>
      <c r="G89" s="44"/>
      <c r="H89" s="44"/>
      <c r="I89" s="44"/>
    </row>
    <row r="90" spans="1:9" x14ac:dyDescent="0.25">
      <c r="A90" s="64" t="s">
        <v>796</v>
      </c>
      <c r="B90" s="65" t="s">
        <v>1006</v>
      </c>
      <c r="C90" s="65" t="s">
        <v>1007</v>
      </c>
      <c r="D90" s="65">
        <v>22</v>
      </c>
      <c r="E90" s="66">
        <v>4.4000000000000003E-3</v>
      </c>
      <c r="F90" s="65">
        <v>5040</v>
      </c>
      <c r="G90" s="44"/>
      <c r="H90" s="44"/>
      <c r="I90" s="44"/>
    </row>
    <row r="91" spans="1:9" x14ac:dyDescent="0.25">
      <c r="A91" s="64" t="s">
        <v>796</v>
      </c>
      <c r="B91" s="65" t="s">
        <v>1008</v>
      </c>
      <c r="C91" s="65" t="s">
        <v>1009</v>
      </c>
      <c r="D91" s="65">
        <v>22</v>
      </c>
      <c r="E91" s="66">
        <v>4.4000000000000003E-3</v>
      </c>
      <c r="F91" s="65">
        <v>5040</v>
      </c>
      <c r="G91" s="44"/>
      <c r="H91" s="44"/>
      <c r="I91" s="44"/>
    </row>
    <row r="92" spans="1:9" x14ac:dyDescent="0.25">
      <c r="A92" s="64" t="s">
        <v>822</v>
      </c>
      <c r="B92" s="65" t="s">
        <v>1010</v>
      </c>
      <c r="C92" s="65" t="s">
        <v>1011</v>
      </c>
      <c r="D92" s="65">
        <v>22</v>
      </c>
      <c r="E92" s="66">
        <v>1.9599999999999999E-2</v>
      </c>
      <c r="F92" s="65">
        <v>1124</v>
      </c>
      <c r="G92" s="44"/>
      <c r="H92" s="44"/>
      <c r="I92" s="44"/>
    </row>
    <row r="93" spans="1:9" x14ac:dyDescent="0.25">
      <c r="A93" s="64" t="s">
        <v>822</v>
      </c>
      <c r="B93" s="65" t="s">
        <v>1012</v>
      </c>
      <c r="C93" s="65" t="s">
        <v>1013</v>
      </c>
      <c r="D93" s="65">
        <v>22</v>
      </c>
      <c r="E93" s="66">
        <v>1.9599999999999999E-2</v>
      </c>
      <c r="F93" s="65">
        <v>1124</v>
      </c>
      <c r="G93" s="44"/>
      <c r="H93" s="44"/>
      <c r="I93" s="44"/>
    </row>
    <row r="94" spans="1:9" x14ac:dyDescent="0.25">
      <c r="A94" s="64" t="s">
        <v>822</v>
      </c>
      <c r="B94" s="65" t="s">
        <v>1014</v>
      </c>
      <c r="C94" s="65" t="s">
        <v>1015</v>
      </c>
      <c r="D94" s="65">
        <v>22</v>
      </c>
      <c r="E94" s="66">
        <v>1.9599999999999999E-2</v>
      </c>
      <c r="F94" s="65">
        <v>1124</v>
      </c>
      <c r="G94" s="44"/>
      <c r="H94" s="44"/>
      <c r="I94" s="44"/>
    </row>
    <row r="95" spans="1:9" x14ac:dyDescent="0.25">
      <c r="A95" s="64" t="s">
        <v>796</v>
      </c>
      <c r="B95" s="65" t="s">
        <v>1016</v>
      </c>
      <c r="C95" s="65" t="s">
        <v>1017</v>
      </c>
      <c r="D95" s="65">
        <v>22</v>
      </c>
      <c r="E95" s="66">
        <v>4.4000000000000003E-3</v>
      </c>
      <c r="F95" s="65">
        <v>5040</v>
      </c>
      <c r="G95" s="44"/>
      <c r="H95" s="44"/>
      <c r="I95" s="44"/>
    </row>
    <row r="96" spans="1:9" x14ac:dyDescent="0.25">
      <c r="A96" s="64" t="s">
        <v>796</v>
      </c>
      <c r="B96" s="65" t="s">
        <v>1018</v>
      </c>
      <c r="C96" s="65" t="s">
        <v>1019</v>
      </c>
      <c r="D96" s="65">
        <v>22</v>
      </c>
      <c r="E96" s="66">
        <v>4.4000000000000003E-3</v>
      </c>
      <c r="F96" s="65">
        <v>5040</v>
      </c>
      <c r="G96" s="44"/>
      <c r="H96" s="44"/>
      <c r="I96" s="44"/>
    </row>
    <row r="97" spans="1:9" x14ac:dyDescent="0.25">
      <c r="A97" s="64" t="s">
        <v>796</v>
      </c>
      <c r="B97" s="65" t="s">
        <v>1020</v>
      </c>
      <c r="C97" s="65" t="s">
        <v>1021</v>
      </c>
      <c r="D97" s="65">
        <v>22</v>
      </c>
      <c r="E97" s="66">
        <v>4.4000000000000003E-3</v>
      </c>
      <c r="F97" s="65">
        <v>5040</v>
      </c>
      <c r="G97" s="44"/>
      <c r="H97" s="44"/>
      <c r="I97" s="44"/>
    </row>
    <row r="98" spans="1:9" x14ac:dyDescent="0.25">
      <c r="A98" s="64" t="s">
        <v>796</v>
      </c>
      <c r="B98" s="65" t="s">
        <v>1022</v>
      </c>
      <c r="C98" s="65" t="s">
        <v>1023</v>
      </c>
      <c r="D98" s="65">
        <v>21</v>
      </c>
      <c r="E98" s="66">
        <v>4.1999999999999997E-3</v>
      </c>
      <c r="F98" s="65">
        <v>5040</v>
      </c>
      <c r="G98" s="44"/>
      <c r="H98" s="44"/>
      <c r="I98" s="44"/>
    </row>
    <row r="99" spans="1:9" x14ac:dyDescent="0.25">
      <c r="A99" s="64" t="s">
        <v>796</v>
      </c>
      <c r="B99" s="65" t="s">
        <v>1024</v>
      </c>
      <c r="C99" s="65" t="s">
        <v>1025</v>
      </c>
      <c r="D99" s="65">
        <v>21</v>
      </c>
      <c r="E99" s="66">
        <v>4.1999999999999997E-3</v>
      </c>
      <c r="F99" s="65">
        <v>5040</v>
      </c>
      <c r="G99" s="44"/>
      <c r="H99" s="44"/>
      <c r="I99" s="44"/>
    </row>
    <row r="100" spans="1:9" x14ac:dyDescent="0.25">
      <c r="A100" s="64" t="s">
        <v>796</v>
      </c>
      <c r="B100" s="65" t="s">
        <v>1026</v>
      </c>
      <c r="C100" s="65" t="s">
        <v>1027</v>
      </c>
      <c r="D100" s="65">
        <v>21</v>
      </c>
      <c r="E100" s="66">
        <v>4.1999999999999997E-3</v>
      </c>
      <c r="F100" s="65">
        <v>5040</v>
      </c>
      <c r="G100" s="44"/>
      <c r="H100" s="44"/>
      <c r="I100" s="44"/>
    </row>
    <row r="101" spans="1:9" x14ac:dyDescent="0.25">
      <c r="A101" s="64" t="s">
        <v>796</v>
      </c>
      <c r="B101" s="65" t="s">
        <v>1028</v>
      </c>
      <c r="C101" s="65" t="s">
        <v>1029</v>
      </c>
      <c r="D101" s="65">
        <v>21</v>
      </c>
      <c r="E101" s="66">
        <v>4.1999999999999997E-3</v>
      </c>
      <c r="F101" s="65">
        <v>5040</v>
      </c>
      <c r="G101" s="44"/>
      <c r="H101" s="44"/>
      <c r="I101" s="44"/>
    </row>
    <row r="102" spans="1:9" x14ac:dyDescent="0.25">
      <c r="A102" s="64" t="s">
        <v>796</v>
      </c>
      <c r="B102" s="65" t="s">
        <v>1030</v>
      </c>
      <c r="C102" s="65" t="s">
        <v>1031</v>
      </c>
      <c r="D102" s="65">
        <v>21</v>
      </c>
      <c r="E102" s="66">
        <v>4.1999999999999997E-3</v>
      </c>
      <c r="F102" s="65">
        <v>5040</v>
      </c>
      <c r="G102" s="44"/>
      <c r="H102" s="44"/>
      <c r="I102" s="44"/>
    </row>
    <row r="103" spans="1:9" x14ac:dyDescent="0.25">
      <c r="A103" s="64" t="s">
        <v>796</v>
      </c>
      <c r="B103" s="65" t="s">
        <v>1032</v>
      </c>
      <c r="C103" s="65" t="s">
        <v>1033</v>
      </c>
      <c r="D103" s="65">
        <v>21</v>
      </c>
      <c r="E103" s="66">
        <v>4.1999999999999997E-3</v>
      </c>
      <c r="F103" s="65">
        <v>5040</v>
      </c>
      <c r="G103" s="44"/>
      <c r="H103" s="44"/>
      <c r="I103" s="44"/>
    </row>
    <row r="104" spans="1:9" x14ac:dyDescent="0.25">
      <c r="A104" s="64" t="s">
        <v>796</v>
      </c>
      <c r="B104" s="65" t="s">
        <v>1034</v>
      </c>
      <c r="C104" s="65" t="s">
        <v>1035</v>
      </c>
      <c r="D104" s="65">
        <v>21</v>
      </c>
      <c r="E104" s="66">
        <v>4.1999999999999997E-3</v>
      </c>
      <c r="F104" s="65">
        <v>5040</v>
      </c>
      <c r="G104" s="44"/>
      <c r="H104" s="44"/>
      <c r="I104" s="44"/>
    </row>
    <row r="105" spans="1:9" x14ac:dyDescent="0.25">
      <c r="A105" s="64" t="s">
        <v>822</v>
      </c>
      <c r="B105" s="65" t="s">
        <v>861</v>
      </c>
      <c r="C105" s="65" t="s">
        <v>1036</v>
      </c>
      <c r="D105" s="65">
        <v>21</v>
      </c>
      <c r="E105" s="66">
        <v>1.8700000000000001E-2</v>
      </c>
      <c r="F105" s="65">
        <v>1124</v>
      </c>
      <c r="G105" s="44"/>
      <c r="H105" s="44"/>
      <c r="I105" s="44"/>
    </row>
    <row r="106" spans="1:9" x14ac:dyDescent="0.25">
      <c r="A106" s="64" t="s">
        <v>822</v>
      </c>
      <c r="B106" s="65" t="s">
        <v>1037</v>
      </c>
      <c r="C106" s="65" t="s">
        <v>1038</v>
      </c>
      <c r="D106" s="65">
        <v>21</v>
      </c>
      <c r="E106" s="66">
        <v>1.8700000000000001E-2</v>
      </c>
      <c r="F106" s="65">
        <v>1124</v>
      </c>
      <c r="G106" s="44"/>
      <c r="H106" s="44"/>
      <c r="I106" s="44"/>
    </row>
    <row r="107" spans="1:9" x14ac:dyDescent="0.25">
      <c r="A107" s="64" t="s">
        <v>796</v>
      </c>
      <c r="B107" s="65" t="s">
        <v>1039</v>
      </c>
      <c r="C107" s="65" t="s">
        <v>1040</v>
      </c>
      <c r="D107" s="65">
        <v>20</v>
      </c>
      <c r="E107" s="66">
        <v>4.0000000000000001E-3</v>
      </c>
      <c r="F107" s="65">
        <v>5040</v>
      </c>
      <c r="G107" s="44"/>
      <c r="H107" s="44"/>
      <c r="I107" s="44"/>
    </row>
    <row r="108" spans="1:9" x14ac:dyDescent="0.25">
      <c r="A108" s="64" t="s">
        <v>796</v>
      </c>
      <c r="B108" s="65" t="s">
        <v>1041</v>
      </c>
      <c r="C108" s="65" t="s">
        <v>1042</v>
      </c>
      <c r="D108" s="65">
        <v>20</v>
      </c>
      <c r="E108" s="66">
        <v>4.0000000000000001E-3</v>
      </c>
      <c r="F108" s="65">
        <v>5040</v>
      </c>
      <c r="G108" s="44"/>
      <c r="H108" s="44"/>
      <c r="I108" s="44"/>
    </row>
    <row r="109" spans="1:9" x14ac:dyDescent="0.25">
      <c r="A109" s="64" t="s">
        <v>796</v>
      </c>
      <c r="B109" s="65" t="s">
        <v>1043</v>
      </c>
      <c r="C109" s="65" t="s">
        <v>1044</v>
      </c>
      <c r="D109" s="65">
        <v>20</v>
      </c>
      <c r="E109" s="66">
        <v>4.0000000000000001E-3</v>
      </c>
      <c r="F109" s="65">
        <v>5040</v>
      </c>
      <c r="G109" s="44"/>
      <c r="H109" s="44"/>
      <c r="I109" s="44"/>
    </row>
    <row r="110" spans="1:9" x14ac:dyDescent="0.25">
      <c r="A110" s="64" t="s">
        <v>796</v>
      </c>
      <c r="B110" s="65" t="s">
        <v>1045</v>
      </c>
      <c r="C110" s="65" t="s">
        <v>1046</v>
      </c>
      <c r="D110" s="65">
        <v>20</v>
      </c>
      <c r="E110" s="66">
        <v>4.0000000000000001E-3</v>
      </c>
      <c r="F110" s="65">
        <v>5040</v>
      </c>
      <c r="G110" s="44"/>
      <c r="H110" s="44"/>
      <c r="I110" s="44"/>
    </row>
    <row r="111" spans="1:9" x14ac:dyDescent="0.25">
      <c r="A111" s="64" t="s">
        <v>796</v>
      </c>
      <c r="B111" s="65" t="s">
        <v>1047</v>
      </c>
      <c r="C111" s="65" t="s">
        <v>1048</v>
      </c>
      <c r="D111" s="65">
        <v>20</v>
      </c>
      <c r="E111" s="66">
        <v>4.0000000000000001E-3</v>
      </c>
      <c r="F111" s="65">
        <v>5040</v>
      </c>
      <c r="G111" s="44"/>
      <c r="H111" s="44"/>
      <c r="I111" s="44"/>
    </row>
    <row r="112" spans="1:9" x14ac:dyDescent="0.25">
      <c r="A112" s="64" t="s">
        <v>796</v>
      </c>
      <c r="B112" s="65" t="s">
        <v>1049</v>
      </c>
      <c r="C112" s="65" t="s">
        <v>1050</v>
      </c>
      <c r="D112" s="65">
        <v>20</v>
      </c>
      <c r="E112" s="66">
        <v>4.0000000000000001E-3</v>
      </c>
      <c r="F112" s="65">
        <v>5040</v>
      </c>
      <c r="G112" s="44"/>
      <c r="H112" s="44"/>
      <c r="I112" s="44"/>
    </row>
    <row r="113" spans="1:9" x14ac:dyDescent="0.25">
      <c r="A113" s="64" t="s">
        <v>822</v>
      </c>
      <c r="B113" s="65" t="s">
        <v>1051</v>
      </c>
      <c r="C113" s="65" t="s">
        <v>1052</v>
      </c>
      <c r="D113" s="65">
        <v>20</v>
      </c>
      <c r="E113" s="66">
        <v>1.78E-2</v>
      </c>
      <c r="F113" s="65">
        <v>1124</v>
      </c>
      <c r="G113" s="44"/>
      <c r="H113" s="44"/>
      <c r="I113" s="44"/>
    </row>
    <row r="114" spans="1:9" x14ac:dyDescent="0.25">
      <c r="A114" s="64" t="s">
        <v>796</v>
      </c>
      <c r="B114" s="65" t="s">
        <v>1053</v>
      </c>
      <c r="C114" s="65" t="s">
        <v>1054</v>
      </c>
      <c r="D114" s="65">
        <v>20</v>
      </c>
      <c r="E114" s="66">
        <v>4.0000000000000001E-3</v>
      </c>
      <c r="F114" s="65">
        <v>5040</v>
      </c>
      <c r="G114" s="44"/>
      <c r="H114" s="44"/>
      <c r="I114" s="44"/>
    </row>
    <row r="115" spans="1:9" x14ac:dyDescent="0.25">
      <c r="A115" s="64" t="s">
        <v>796</v>
      </c>
      <c r="B115" s="65" t="s">
        <v>1055</v>
      </c>
      <c r="C115" s="65" t="s">
        <v>1056</v>
      </c>
      <c r="D115" s="65">
        <v>19</v>
      </c>
      <c r="E115" s="66">
        <v>3.8E-3</v>
      </c>
      <c r="F115" s="65">
        <v>5040</v>
      </c>
      <c r="G115" s="44"/>
      <c r="H115" s="44"/>
      <c r="I115" s="44"/>
    </row>
    <row r="116" spans="1:9" x14ac:dyDescent="0.25">
      <c r="A116" s="64" t="s">
        <v>796</v>
      </c>
      <c r="B116" s="65" t="s">
        <v>1057</v>
      </c>
      <c r="C116" s="65" t="s">
        <v>1058</v>
      </c>
      <c r="D116" s="65">
        <v>19</v>
      </c>
      <c r="E116" s="66">
        <v>3.8E-3</v>
      </c>
      <c r="F116" s="65">
        <v>5040</v>
      </c>
      <c r="G116" s="44"/>
      <c r="H116" s="44"/>
      <c r="I116" s="44"/>
    </row>
    <row r="117" spans="1:9" x14ac:dyDescent="0.25">
      <c r="A117" s="64" t="s">
        <v>796</v>
      </c>
      <c r="B117" s="65" t="s">
        <v>1059</v>
      </c>
      <c r="C117" s="65" t="s">
        <v>1060</v>
      </c>
      <c r="D117" s="65">
        <v>19</v>
      </c>
      <c r="E117" s="66">
        <v>3.8E-3</v>
      </c>
      <c r="F117" s="65">
        <v>5040</v>
      </c>
      <c r="G117" s="44"/>
      <c r="H117" s="44"/>
      <c r="I117" s="44"/>
    </row>
    <row r="118" spans="1:9" x14ac:dyDescent="0.25">
      <c r="A118" s="64" t="s">
        <v>796</v>
      </c>
      <c r="B118" s="65" t="s">
        <v>1061</v>
      </c>
      <c r="C118" s="65" t="s">
        <v>1062</v>
      </c>
      <c r="D118" s="65">
        <v>19</v>
      </c>
      <c r="E118" s="66">
        <v>3.8E-3</v>
      </c>
      <c r="F118" s="65">
        <v>5040</v>
      </c>
      <c r="G118" s="44"/>
      <c r="H118" s="44"/>
      <c r="I118" s="44"/>
    </row>
    <row r="119" spans="1:9" x14ac:dyDescent="0.25">
      <c r="A119" s="64" t="s">
        <v>796</v>
      </c>
      <c r="B119" s="65" t="s">
        <v>1063</v>
      </c>
      <c r="C119" s="65" t="s">
        <v>1064</v>
      </c>
      <c r="D119" s="65">
        <v>19</v>
      </c>
      <c r="E119" s="66">
        <v>3.8E-3</v>
      </c>
      <c r="F119" s="65">
        <v>5040</v>
      </c>
      <c r="G119" s="44"/>
      <c r="H119" s="44"/>
      <c r="I119" s="44"/>
    </row>
    <row r="120" spans="1:9" x14ac:dyDescent="0.25">
      <c r="A120" s="64" t="s">
        <v>796</v>
      </c>
      <c r="B120" s="65" t="s">
        <v>1065</v>
      </c>
      <c r="C120" s="65" t="s">
        <v>1066</v>
      </c>
      <c r="D120" s="65">
        <v>19</v>
      </c>
      <c r="E120" s="66">
        <v>3.8E-3</v>
      </c>
      <c r="F120" s="65">
        <v>5040</v>
      </c>
      <c r="G120" s="44"/>
      <c r="H120" s="44"/>
      <c r="I120" s="44"/>
    </row>
    <row r="121" spans="1:9" x14ac:dyDescent="0.25">
      <c r="A121" s="64" t="s">
        <v>796</v>
      </c>
      <c r="B121" s="65" t="s">
        <v>1067</v>
      </c>
      <c r="C121" s="65" t="s">
        <v>1068</v>
      </c>
      <c r="D121" s="65">
        <v>19</v>
      </c>
      <c r="E121" s="66">
        <v>3.8E-3</v>
      </c>
      <c r="F121" s="65">
        <v>5040</v>
      </c>
      <c r="G121" s="44"/>
      <c r="H121" s="44"/>
      <c r="I121" s="44"/>
    </row>
    <row r="122" spans="1:9" x14ac:dyDescent="0.25">
      <c r="A122" s="64" t="s">
        <v>796</v>
      </c>
      <c r="B122" s="65" t="s">
        <v>1069</v>
      </c>
      <c r="C122" s="65" t="s">
        <v>1070</v>
      </c>
      <c r="D122" s="65">
        <v>18</v>
      </c>
      <c r="E122" s="66">
        <v>3.5999999999999999E-3</v>
      </c>
      <c r="F122" s="65">
        <v>5040</v>
      </c>
      <c r="G122" s="44"/>
      <c r="H122" s="44"/>
      <c r="I122" s="44"/>
    </row>
    <row r="123" spans="1:9" x14ac:dyDescent="0.25">
      <c r="A123" s="64" t="s">
        <v>796</v>
      </c>
      <c r="B123" s="65" t="s">
        <v>1071</v>
      </c>
      <c r="C123" s="65" t="s">
        <v>1072</v>
      </c>
      <c r="D123" s="65">
        <v>18</v>
      </c>
      <c r="E123" s="66">
        <v>3.5999999999999999E-3</v>
      </c>
      <c r="F123" s="65">
        <v>5040</v>
      </c>
      <c r="G123" s="44"/>
      <c r="H123" s="44"/>
      <c r="I123" s="44"/>
    </row>
    <row r="124" spans="1:9" x14ac:dyDescent="0.25">
      <c r="A124" s="64" t="s">
        <v>796</v>
      </c>
      <c r="B124" s="65" t="s">
        <v>1073</v>
      </c>
      <c r="C124" s="65" t="s">
        <v>1074</v>
      </c>
      <c r="D124" s="65">
        <v>18</v>
      </c>
      <c r="E124" s="66">
        <v>3.5999999999999999E-3</v>
      </c>
      <c r="F124" s="65">
        <v>5040</v>
      </c>
      <c r="G124" s="44"/>
      <c r="H124" s="44"/>
      <c r="I124" s="44"/>
    </row>
    <row r="125" spans="1:9" x14ac:dyDescent="0.25">
      <c r="A125" s="64" t="s">
        <v>796</v>
      </c>
      <c r="B125" s="65" t="s">
        <v>1075</v>
      </c>
      <c r="C125" s="65" t="s">
        <v>1076</v>
      </c>
      <c r="D125" s="65">
        <v>18</v>
      </c>
      <c r="E125" s="66">
        <v>3.5999999999999999E-3</v>
      </c>
      <c r="F125" s="65">
        <v>5040</v>
      </c>
      <c r="G125" s="44"/>
      <c r="H125" s="44"/>
      <c r="I125" s="44"/>
    </row>
    <row r="126" spans="1:9" x14ac:dyDescent="0.25">
      <c r="A126" s="64" t="s">
        <v>822</v>
      </c>
      <c r="B126" s="65" t="s">
        <v>809</v>
      </c>
      <c r="C126" s="65" t="s">
        <v>1077</v>
      </c>
      <c r="D126" s="65">
        <v>18</v>
      </c>
      <c r="E126" s="66">
        <v>1.6E-2</v>
      </c>
      <c r="F126" s="65">
        <v>1124</v>
      </c>
      <c r="G126" s="44"/>
      <c r="H126" s="44"/>
      <c r="I126" s="44"/>
    </row>
    <row r="127" spans="1:9" x14ac:dyDescent="0.25">
      <c r="A127" s="64" t="s">
        <v>796</v>
      </c>
      <c r="B127" s="65" t="s">
        <v>838</v>
      </c>
      <c r="C127" s="65" t="s">
        <v>1078</v>
      </c>
      <c r="D127" s="65">
        <v>18</v>
      </c>
      <c r="E127" s="66">
        <v>3.5999999999999999E-3</v>
      </c>
      <c r="F127" s="65">
        <v>5040</v>
      </c>
      <c r="G127" s="44"/>
      <c r="H127" s="44"/>
      <c r="I127" s="44"/>
    </row>
    <row r="128" spans="1:9" x14ac:dyDescent="0.25">
      <c r="A128" s="64" t="e">
        <v>#N/A</v>
      </c>
      <c r="B128" s="65" t="e">
        <v>#N/A</v>
      </c>
      <c r="C128" s="65" t="s">
        <v>1079</v>
      </c>
      <c r="D128" s="65">
        <v>18</v>
      </c>
      <c r="E128" s="65" t="s">
        <v>1080</v>
      </c>
      <c r="F128" s="65" t="s">
        <v>1081</v>
      </c>
      <c r="G128" s="44"/>
      <c r="H128" s="44"/>
      <c r="I128" s="44"/>
    </row>
    <row r="129" spans="1:9" x14ac:dyDescent="0.25">
      <c r="A129" s="64" t="s">
        <v>796</v>
      </c>
      <c r="B129" s="65" t="s">
        <v>1082</v>
      </c>
      <c r="C129" s="65" t="s">
        <v>1083</v>
      </c>
      <c r="D129" s="65">
        <v>17</v>
      </c>
      <c r="E129" s="66">
        <v>3.3999999999999998E-3</v>
      </c>
      <c r="F129" s="65">
        <v>5040</v>
      </c>
      <c r="G129" s="44"/>
      <c r="H129" s="44"/>
      <c r="I129" s="44"/>
    </row>
    <row r="130" spans="1:9" x14ac:dyDescent="0.25">
      <c r="A130" s="64" t="s">
        <v>796</v>
      </c>
      <c r="B130" s="65" t="s">
        <v>1084</v>
      </c>
      <c r="C130" s="65" t="s">
        <v>1085</v>
      </c>
      <c r="D130" s="65">
        <v>17</v>
      </c>
      <c r="E130" s="66">
        <v>3.3999999999999998E-3</v>
      </c>
      <c r="F130" s="65">
        <v>5040</v>
      </c>
      <c r="G130" s="44"/>
      <c r="H130" s="44"/>
      <c r="I130" s="44"/>
    </row>
    <row r="131" spans="1:9" x14ac:dyDescent="0.25">
      <c r="A131" s="64" t="s">
        <v>796</v>
      </c>
      <c r="B131" s="65" t="s">
        <v>1086</v>
      </c>
      <c r="C131" s="65" t="s">
        <v>1087</v>
      </c>
      <c r="D131" s="65">
        <v>17</v>
      </c>
      <c r="E131" s="66">
        <v>3.3999999999999998E-3</v>
      </c>
      <c r="F131" s="65">
        <v>5040</v>
      </c>
      <c r="G131" s="44"/>
      <c r="H131" s="44"/>
      <c r="I131" s="44"/>
    </row>
    <row r="132" spans="1:9" x14ac:dyDescent="0.25">
      <c r="A132" s="64" t="s">
        <v>796</v>
      </c>
      <c r="B132" s="65" t="s">
        <v>1088</v>
      </c>
      <c r="C132" s="65" t="s">
        <v>1089</v>
      </c>
      <c r="D132" s="65">
        <v>17</v>
      </c>
      <c r="E132" s="66">
        <v>3.3999999999999998E-3</v>
      </c>
      <c r="F132" s="65">
        <v>5040</v>
      </c>
      <c r="G132" s="44"/>
      <c r="H132" s="44"/>
      <c r="I132" s="44"/>
    </row>
    <row r="133" spans="1:9" x14ac:dyDescent="0.25">
      <c r="A133" s="64" t="s">
        <v>796</v>
      </c>
      <c r="B133" s="65" t="s">
        <v>1090</v>
      </c>
      <c r="C133" s="65" t="s">
        <v>1091</v>
      </c>
      <c r="D133" s="65">
        <v>17</v>
      </c>
      <c r="E133" s="66">
        <v>3.3999999999999998E-3</v>
      </c>
      <c r="F133" s="65">
        <v>5040</v>
      </c>
      <c r="G133" s="44"/>
      <c r="H133" s="44"/>
      <c r="I133" s="44"/>
    </row>
    <row r="134" spans="1:9" x14ac:dyDescent="0.25">
      <c r="A134" s="64" t="s">
        <v>796</v>
      </c>
      <c r="B134" s="65" t="s">
        <v>1092</v>
      </c>
      <c r="C134" s="65" t="s">
        <v>1093</v>
      </c>
      <c r="D134" s="65">
        <v>17</v>
      </c>
      <c r="E134" s="66">
        <v>3.3999999999999998E-3</v>
      </c>
      <c r="F134" s="65">
        <v>5040</v>
      </c>
      <c r="G134" s="44"/>
      <c r="H134" s="44"/>
      <c r="I134" s="44"/>
    </row>
    <row r="135" spans="1:9" x14ac:dyDescent="0.25">
      <c r="A135" s="64" t="s">
        <v>796</v>
      </c>
      <c r="B135" s="65" t="s">
        <v>1094</v>
      </c>
      <c r="C135" s="65" t="s">
        <v>1095</v>
      </c>
      <c r="D135" s="65">
        <v>17</v>
      </c>
      <c r="E135" s="66">
        <v>3.3999999999999998E-3</v>
      </c>
      <c r="F135" s="65">
        <v>5040</v>
      </c>
      <c r="G135" s="44"/>
      <c r="H135" s="44"/>
      <c r="I135" s="44"/>
    </row>
    <row r="136" spans="1:9" x14ac:dyDescent="0.25">
      <c r="A136" s="64" t="s">
        <v>796</v>
      </c>
      <c r="B136" s="65" t="s">
        <v>896</v>
      </c>
      <c r="C136" s="65" t="s">
        <v>1096</v>
      </c>
      <c r="D136" s="65">
        <v>17</v>
      </c>
      <c r="E136" s="66">
        <v>3.3999999999999998E-3</v>
      </c>
      <c r="F136" s="65">
        <v>5040</v>
      </c>
      <c r="G136" s="44"/>
      <c r="H136" s="44"/>
      <c r="I136" s="44"/>
    </row>
    <row r="137" spans="1:9" x14ac:dyDescent="0.25">
      <c r="A137" s="64" t="s">
        <v>796</v>
      </c>
      <c r="B137" s="65" t="s">
        <v>1097</v>
      </c>
      <c r="C137" s="65" t="s">
        <v>1098</v>
      </c>
      <c r="D137" s="65">
        <v>16</v>
      </c>
      <c r="E137" s="66">
        <v>3.2000000000000002E-3</v>
      </c>
      <c r="F137" s="65">
        <v>5040</v>
      </c>
      <c r="G137" s="44"/>
      <c r="H137" s="44"/>
      <c r="I137" s="44"/>
    </row>
    <row r="138" spans="1:9" x14ac:dyDescent="0.25">
      <c r="A138" s="64" t="s">
        <v>796</v>
      </c>
      <c r="B138" s="65" t="s">
        <v>1099</v>
      </c>
      <c r="C138" s="65" t="s">
        <v>1100</v>
      </c>
      <c r="D138" s="65">
        <v>16</v>
      </c>
      <c r="E138" s="66">
        <v>3.2000000000000002E-3</v>
      </c>
      <c r="F138" s="65">
        <v>5040</v>
      </c>
      <c r="G138" s="44"/>
      <c r="H138" s="44"/>
      <c r="I138" s="44"/>
    </row>
    <row r="139" spans="1:9" x14ac:dyDescent="0.25">
      <c r="A139" s="64" t="s">
        <v>796</v>
      </c>
      <c r="B139" s="65" t="s">
        <v>1101</v>
      </c>
      <c r="C139" s="65" t="s">
        <v>1102</v>
      </c>
      <c r="D139" s="65">
        <v>16</v>
      </c>
      <c r="E139" s="66">
        <v>3.2000000000000002E-3</v>
      </c>
      <c r="F139" s="65">
        <v>5040</v>
      </c>
      <c r="G139" s="44"/>
      <c r="H139" s="44"/>
      <c r="I139" s="44"/>
    </row>
    <row r="140" spans="1:9" x14ac:dyDescent="0.25">
      <c r="A140" s="64" t="s">
        <v>796</v>
      </c>
      <c r="B140" s="65" t="s">
        <v>1103</v>
      </c>
      <c r="C140" s="65" t="s">
        <v>1104</v>
      </c>
      <c r="D140" s="65">
        <v>15</v>
      </c>
      <c r="E140" s="66">
        <v>3.0000000000000001E-3</v>
      </c>
      <c r="F140" s="65">
        <v>5040</v>
      </c>
      <c r="G140" s="44"/>
      <c r="H140" s="44"/>
      <c r="I140" s="44"/>
    </row>
    <row r="141" spans="1:9" x14ac:dyDescent="0.25">
      <c r="A141" s="64" t="s">
        <v>796</v>
      </c>
      <c r="B141" s="65" t="s">
        <v>1105</v>
      </c>
      <c r="C141" s="65" t="s">
        <v>1106</v>
      </c>
      <c r="D141" s="65">
        <v>15</v>
      </c>
      <c r="E141" s="66">
        <v>3.0000000000000001E-3</v>
      </c>
      <c r="F141" s="65">
        <v>5040</v>
      </c>
      <c r="G141" s="44"/>
      <c r="H141" s="44"/>
      <c r="I141" s="44"/>
    </row>
    <row r="142" spans="1:9" x14ac:dyDescent="0.25">
      <c r="A142" s="64" t="s">
        <v>796</v>
      </c>
      <c r="B142" s="65" t="s">
        <v>1107</v>
      </c>
      <c r="C142" s="65" t="s">
        <v>1108</v>
      </c>
      <c r="D142" s="65">
        <v>15</v>
      </c>
      <c r="E142" s="66">
        <v>3.0000000000000001E-3</v>
      </c>
      <c r="F142" s="65">
        <v>5040</v>
      </c>
      <c r="G142" s="44"/>
      <c r="H142" s="44"/>
      <c r="I142" s="44"/>
    </row>
    <row r="143" spans="1:9" x14ac:dyDescent="0.25">
      <c r="A143" s="64" t="s">
        <v>796</v>
      </c>
      <c r="B143" s="65" t="s">
        <v>1109</v>
      </c>
      <c r="C143" s="65" t="s">
        <v>1110</v>
      </c>
      <c r="D143" s="65">
        <v>15</v>
      </c>
      <c r="E143" s="66">
        <v>3.0000000000000001E-3</v>
      </c>
      <c r="F143" s="65">
        <v>5040</v>
      </c>
      <c r="G143" s="44"/>
      <c r="H143" s="44"/>
      <c r="I143" s="44"/>
    </row>
    <row r="144" spans="1:9" x14ac:dyDescent="0.25">
      <c r="A144" s="64" t="s">
        <v>796</v>
      </c>
      <c r="B144" s="65" t="s">
        <v>1111</v>
      </c>
      <c r="C144" s="65" t="s">
        <v>1112</v>
      </c>
      <c r="D144" s="65">
        <v>15</v>
      </c>
      <c r="E144" s="66">
        <v>3.0000000000000001E-3</v>
      </c>
      <c r="F144" s="65">
        <v>5040</v>
      </c>
      <c r="G144" s="44"/>
      <c r="H144" s="44"/>
      <c r="I144" s="44"/>
    </row>
    <row r="145" spans="1:9" x14ac:dyDescent="0.25">
      <c r="A145" s="64" t="s">
        <v>796</v>
      </c>
      <c r="B145" s="65" t="s">
        <v>1113</v>
      </c>
      <c r="C145" s="65" t="s">
        <v>1114</v>
      </c>
      <c r="D145" s="65">
        <v>15</v>
      </c>
      <c r="E145" s="66">
        <v>3.0000000000000001E-3</v>
      </c>
      <c r="F145" s="65">
        <v>5040</v>
      </c>
      <c r="G145" s="44"/>
      <c r="H145" s="44"/>
      <c r="I145" s="44"/>
    </row>
    <row r="146" spans="1:9" x14ac:dyDescent="0.25">
      <c r="A146" s="64" t="s">
        <v>822</v>
      </c>
      <c r="B146" s="65" t="s">
        <v>1115</v>
      </c>
      <c r="C146" s="65" t="s">
        <v>1116</v>
      </c>
      <c r="D146" s="65">
        <v>15</v>
      </c>
      <c r="E146" s="66">
        <v>1.3299999999999999E-2</v>
      </c>
      <c r="F146" s="65">
        <v>1124</v>
      </c>
      <c r="G146" s="44"/>
      <c r="H146" s="44"/>
      <c r="I146" s="44"/>
    </row>
    <row r="147" spans="1:9" x14ac:dyDescent="0.25">
      <c r="A147" s="64" t="e">
        <v>#N/A</v>
      </c>
      <c r="B147" s="65" t="e">
        <v>#N/A</v>
      </c>
      <c r="C147" s="65" t="s">
        <v>1117</v>
      </c>
      <c r="D147" s="65">
        <v>15</v>
      </c>
      <c r="E147" s="65" t="s">
        <v>1080</v>
      </c>
      <c r="F147" s="65" t="s">
        <v>1081</v>
      </c>
      <c r="G147" s="44"/>
      <c r="H147" s="44"/>
      <c r="I147" s="44"/>
    </row>
    <row r="148" spans="1:9" x14ac:dyDescent="0.25">
      <c r="A148" s="64" t="s">
        <v>822</v>
      </c>
      <c r="B148" s="65" t="s">
        <v>1118</v>
      </c>
      <c r="C148" s="65" t="s">
        <v>1119</v>
      </c>
      <c r="D148" s="65">
        <v>14</v>
      </c>
      <c r="E148" s="66">
        <v>1.2500000000000001E-2</v>
      </c>
      <c r="F148" s="65">
        <v>1124</v>
      </c>
      <c r="G148" s="44"/>
      <c r="H148" s="44"/>
      <c r="I148" s="44"/>
    </row>
    <row r="149" spans="1:9" x14ac:dyDescent="0.25">
      <c r="A149" s="64" t="s">
        <v>822</v>
      </c>
      <c r="B149" s="65" t="s">
        <v>1120</v>
      </c>
      <c r="C149" s="65" t="s">
        <v>1121</v>
      </c>
      <c r="D149" s="65">
        <v>14</v>
      </c>
      <c r="E149" s="66">
        <v>1.2500000000000001E-2</v>
      </c>
      <c r="F149" s="65">
        <v>1124</v>
      </c>
      <c r="G149" s="44"/>
      <c r="H149" s="44"/>
      <c r="I149" s="44"/>
    </row>
    <row r="150" spans="1:9" x14ac:dyDescent="0.25">
      <c r="A150" s="64" t="s">
        <v>822</v>
      </c>
      <c r="B150" s="65" t="s">
        <v>1122</v>
      </c>
      <c r="C150" s="65" t="s">
        <v>1123</v>
      </c>
      <c r="D150" s="65">
        <v>14</v>
      </c>
      <c r="E150" s="66">
        <v>1.2500000000000001E-2</v>
      </c>
      <c r="F150" s="65">
        <v>1124</v>
      </c>
      <c r="G150" s="44"/>
      <c r="H150" s="44"/>
      <c r="I150" s="44"/>
    </row>
    <row r="151" spans="1:9" x14ac:dyDescent="0.25">
      <c r="A151" s="64" t="s">
        <v>796</v>
      </c>
      <c r="B151" s="65" t="s">
        <v>1124</v>
      </c>
      <c r="C151" s="65" t="s">
        <v>1125</v>
      </c>
      <c r="D151" s="65">
        <v>14</v>
      </c>
      <c r="E151" s="66">
        <v>2.8E-3</v>
      </c>
      <c r="F151" s="65">
        <v>5040</v>
      </c>
      <c r="G151" s="44"/>
      <c r="H151" s="44"/>
      <c r="I151" s="44"/>
    </row>
    <row r="152" spans="1:9" x14ac:dyDescent="0.25">
      <c r="A152" s="64" t="s">
        <v>796</v>
      </c>
      <c r="B152" s="65" t="s">
        <v>1126</v>
      </c>
      <c r="C152" s="65" t="s">
        <v>1127</v>
      </c>
      <c r="D152" s="65">
        <v>13</v>
      </c>
      <c r="E152" s="66">
        <v>2.5999999999999999E-3</v>
      </c>
      <c r="F152" s="65">
        <v>5040</v>
      </c>
      <c r="G152" s="44"/>
      <c r="H152" s="44"/>
      <c r="I152" s="44"/>
    </row>
    <row r="153" spans="1:9" x14ac:dyDescent="0.25">
      <c r="A153" s="64" t="s">
        <v>822</v>
      </c>
      <c r="B153" s="65" t="s">
        <v>1128</v>
      </c>
      <c r="C153" s="65" t="s">
        <v>1129</v>
      </c>
      <c r="D153" s="65">
        <v>13</v>
      </c>
      <c r="E153" s="66">
        <v>1.1599999999999999E-2</v>
      </c>
      <c r="F153" s="65">
        <v>1124</v>
      </c>
      <c r="G153" s="44"/>
      <c r="H153" s="44"/>
      <c r="I153" s="44"/>
    </row>
    <row r="154" spans="1:9" x14ac:dyDescent="0.25">
      <c r="A154" s="64" t="s">
        <v>796</v>
      </c>
      <c r="B154" s="65" t="s">
        <v>1130</v>
      </c>
      <c r="C154" s="65" t="s">
        <v>1131</v>
      </c>
      <c r="D154" s="65">
        <v>13</v>
      </c>
      <c r="E154" s="66">
        <v>2.5999999999999999E-3</v>
      </c>
      <c r="F154" s="65">
        <v>5040</v>
      </c>
      <c r="G154" s="44"/>
      <c r="H154" s="44"/>
      <c r="I154" s="44"/>
    </row>
    <row r="155" spans="1:9" x14ac:dyDescent="0.25">
      <c r="A155" s="64" t="s">
        <v>796</v>
      </c>
      <c r="B155" s="65" t="s">
        <v>1132</v>
      </c>
      <c r="C155" s="65" t="s">
        <v>1133</v>
      </c>
      <c r="D155" s="65">
        <v>13</v>
      </c>
      <c r="E155" s="66">
        <v>2.5999999999999999E-3</v>
      </c>
      <c r="F155" s="65">
        <v>5040</v>
      </c>
      <c r="G155" s="44"/>
      <c r="H155" s="44"/>
      <c r="I155" s="44"/>
    </row>
    <row r="156" spans="1:9" x14ac:dyDescent="0.25">
      <c r="A156" s="64" t="s">
        <v>796</v>
      </c>
      <c r="B156" s="65" t="s">
        <v>1134</v>
      </c>
      <c r="C156" s="65" t="s">
        <v>1135</v>
      </c>
      <c r="D156" s="65">
        <v>13</v>
      </c>
      <c r="E156" s="66">
        <v>2.5999999999999999E-3</v>
      </c>
      <c r="F156" s="65">
        <v>5040</v>
      </c>
      <c r="G156" s="44"/>
      <c r="H156" s="44"/>
      <c r="I156" s="44"/>
    </row>
    <row r="157" spans="1:9" x14ac:dyDescent="0.25">
      <c r="A157" s="64" t="s">
        <v>822</v>
      </c>
      <c r="B157" s="65" t="s">
        <v>1136</v>
      </c>
      <c r="C157" s="65" t="s">
        <v>1137</v>
      </c>
      <c r="D157" s="65">
        <v>13</v>
      </c>
      <c r="E157" s="66">
        <v>1.1599999999999999E-2</v>
      </c>
      <c r="F157" s="65">
        <v>1124</v>
      </c>
      <c r="G157" s="44"/>
      <c r="H157" s="44"/>
      <c r="I157" s="44"/>
    </row>
    <row r="158" spans="1:9" x14ac:dyDescent="0.25">
      <c r="A158" s="64" t="s">
        <v>796</v>
      </c>
      <c r="B158" s="65" t="s">
        <v>1138</v>
      </c>
      <c r="C158" s="65" t="s">
        <v>1139</v>
      </c>
      <c r="D158" s="65">
        <v>13</v>
      </c>
      <c r="E158" s="66">
        <v>2.5999999999999999E-3</v>
      </c>
      <c r="F158" s="65">
        <v>5040</v>
      </c>
      <c r="G158" s="44"/>
      <c r="H158" s="44"/>
      <c r="I158" s="44"/>
    </row>
    <row r="159" spans="1:9" x14ac:dyDescent="0.25">
      <c r="A159" s="64" t="s">
        <v>796</v>
      </c>
      <c r="B159" s="65" t="s">
        <v>1140</v>
      </c>
      <c r="C159" s="65" t="s">
        <v>1140</v>
      </c>
      <c r="D159" s="65">
        <v>12</v>
      </c>
      <c r="E159" s="66">
        <v>2.3999999999999998E-3</v>
      </c>
      <c r="F159" s="65">
        <v>5040</v>
      </c>
      <c r="G159" s="44"/>
      <c r="H159" s="44"/>
      <c r="I159" s="44"/>
    </row>
    <row r="160" spans="1:9" x14ac:dyDescent="0.25">
      <c r="A160" s="64" t="s">
        <v>822</v>
      </c>
      <c r="B160" s="65" t="s">
        <v>1141</v>
      </c>
      <c r="C160" s="65" t="s">
        <v>1142</v>
      </c>
      <c r="D160" s="65">
        <v>12</v>
      </c>
      <c r="E160" s="66">
        <v>1.0699999999999999E-2</v>
      </c>
      <c r="F160" s="65">
        <v>1124</v>
      </c>
      <c r="G160" s="44"/>
      <c r="H160" s="44"/>
      <c r="I160" s="44"/>
    </row>
    <row r="161" spans="1:9" x14ac:dyDescent="0.25">
      <c r="A161" s="64" t="s">
        <v>796</v>
      </c>
      <c r="B161" s="65" t="s">
        <v>1143</v>
      </c>
      <c r="C161" s="65" t="s">
        <v>1144</v>
      </c>
      <c r="D161" s="65">
        <v>12</v>
      </c>
      <c r="E161" s="66">
        <v>2.3999999999999998E-3</v>
      </c>
      <c r="F161" s="65">
        <v>5040</v>
      </c>
      <c r="G161" s="44"/>
      <c r="H161" s="44"/>
      <c r="I161" s="44"/>
    </row>
    <row r="162" spans="1:9" x14ac:dyDescent="0.25">
      <c r="A162" s="64" t="s">
        <v>796</v>
      </c>
      <c r="B162" s="65" t="s">
        <v>1145</v>
      </c>
      <c r="C162" s="65" t="s">
        <v>1146</v>
      </c>
      <c r="D162" s="65">
        <v>11</v>
      </c>
      <c r="E162" s="66">
        <v>2.2000000000000001E-3</v>
      </c>
      <c r="F162" s="65">
        <v>5040</v>
      </c>
      <c r="G162" s="44"/>
      <c r="H162" s="44"/>
      <c r="I162" s="44"/>
    </row>
    <row r="163" spans="1:9" x14ac:dyDescent="0.25">
      <c r="A163" s="64" t="s">
        <v>822</v>
      </c>
      <c r="B163" s="65" t="s">
        <v>1147</v>
      </c>
      <c r="C163" s="65" t="s">
        <v>1148</v>
      </c>
      <c r="D163" s="65">
        <v>11</v>
      </c>
      <c r="E163" s="66">
        <v>9.7999999999999997E-3</v>
      </c>
      <c r="F163" s="65">
        <v>1124</v>
      </c>
      <c r="G163" s="44"/>
      <c r="H163" s="44"/>
      <c r="I163" s="44"/>
    </row>
    <row r="164" spans="1:9" x14ac:dyDescent="0.25">
      <c r="A164" s="64" t="s">
        <v>796</v>
      </c>
      <c r="B164" s="65" t="s">
        <v>1149</v>
      </c>
      <c r="C164" s="65" t="s">
        <v>1150</v>
      </c>
      <c r="D164" s="65">
        <v>11</v>
      </c>
      <c r="E164" s="66">
        <v>2.2000000000000001E-3</v>
      </c>
      <c r="F164" s="65">
        <v>5040</v>
      </c>
      <c r="G164" s="44"/>
      <c r="H164" s="44"/>
      <c r="I164" s="44"/>
    </row>
    <row r="165" spans="1:9" x14ac:dyDescent="0.25">
      <c r="A165" s="64" t="s">
        <v>796</v>
      </c>
      <c r="B165" s="65" t="s">
        <v>1151</v>
      </c>
      <c r="C165" s="65" t="s">
        <v>1152</v>
      </c>
      <c r="D165" s="65">
        <v>11</v>
      </c>
      <c r="E165" s="66">
        <v>2.2000000000000001E-3</v>
      </c>
      <c r="F165" s="65">
        <v>5040</v>
      </c>
      <c r="G165" s="44"/>
      <c r="H165" s="44"/>
      <c r="I165" s="44"/>
    </row>
    <row r="166" spans="1:9" x14ac:dyDescent="0.25">
      <c r="A166" s="64" t="s">
        <v>796</v>
      </c>
      <c r="B166" s="65" t="s">
        <v>1153</v>
      </c>
      <c r="C166" s="65" t="s">
        <v>1154</v>
      </c>
      <c r="D166" s="65">
        <v>11</v>
      </c>
      <c r="E166" s="66">
        <v>2.2000000000000001E-3</v>
      </c>
      <c r="F166" s="65">
        <v>5040</v>
      </c>
      <c r="G166" s="44"/>
      <c r="H166" s="44"/>
      <c r="I166" s="44"/>
    </row>
    <row r="167" spans="1:9" x14ac:dyDescent="0.25">
      <c r="A167" s="64" t="s">
        <v>796</v>
      </c>
      <c r="B167" s="65" t="s">
        <v>1155</v>
      </c>
      <c r="C167" s="65" t="s">
        <v>1156</v>
      </c>
      <c r="D167" s="65">
        <v>11</v>
      </c>
      <c r="E167" s="66">
        <v>2.2000000000000001E-3</v>
      </c>
      <c r="F167" s="65">
        <v>5040</v>
      </c>
      <c r="G167" s="44"/>
      <c r="H167" s="44"/>
      <c r="I167" s="44"/>
    </row>
    <row r="168" spans="1:9" x14ac:dyDescent="0.25">
      <c r="A168" s="64" t="s">
        <v>796</v>
      </c>
      <c r="B168" s="65" t="s">
        <v>1157</v>
      </c>
      <c r="C168" s="65" t="s">
        <v>1158</v>
      </c>
      <c r="D168" s="65">
        <v>11</v>
      </c>
      <c r="E168" s="66">
        <v>2.2000000000000001E-3</v>
      </c>
      <c r="F168" s="65">
        <v>5040</v>
      </c>
      <c r="G168" s="44"/>
      <c r="H168" s="44"/>
      <c r="I168" s="44"/>
    </row>
    <row r="169" spans="1:9" x14ac:dyDescent="0.25">
      <c r="A169" s="64" t="s">
        <v>822</v>
      </c>
      <c r="B169" s="65" t="s">
        <v>1159</v>
      </c>
      <c r="C169" s="65" t="s">
        <v>1160</v>
      </c>
      <c r="D169" s="65">
        <v>11</v>
      </c>
      <c r="E169" s="66">
        <v>9.7999999999999997E-3</v>
      </c>
      <c r="F169" s="65">
        <v>1124</v>
      </c>
      <c r="G169" s="44"/>
      <c r="H169" s="44"/>
      <c r="I169" s="44"/>
    </row>
    <row r="170" spans="1:9" x14ac:dyDescent="0.25">
      <c r="A170" s="64" t="s">
        <v>822</v>
      </c>
      <c r="B170" s="65" t="s">
        <v>1161</v>
      </c>
      <c r="C170" s="65" t="s">
        <v>1162</v>
      </c>
      <c r="D170" s="65">
        <v>11</v>
      </c>
      <c r="E170" s="66">
        <v>9.7999999999999997E-3</v>
      </c>
      <c r="F170" s="65">
        <v>1124</v>
      </c>
      <c r="G170" s="44"/>
      <c r="H170" s="44"/>
      <c r="I170" s="44"/>
    </row>
    <row r="171" spans="1:9" x14ac:dyDescent="0.25">
      <c r="A171" s="64" t="s">
        <v>822</v>
      </c>
      <c r="B171" s="65" t="s">
        <v>861</v>
      </c>
      <c r="C171" s="65" t="s">
        <v>1163</v>
      </c>
      <c r="D171" s="65">
        <v>11</v>
      </c>
      <c r="E171" s="66">
        <v>9.7999999999999997E-3</v>
      </c>
      <c r="F171" s="65">
        <v>1124</v>
      </c>
      <c r="G171" s="44"/>
      <c r="H171" s="44"/>
      <c r="I171" s="44"/>
    </row>
    <row r="172" spans="1:9" x14ac:dyDescent="0.25">
      <c r="A172" s="64" t="e">
        <v>#N/A</v>
      </c>
      <c r="B172" s="65" t="e">
        <v>#N/A</v>
      </c>
      <c r="C172" s="65" t="s">
        <v>1164</v>
      </c>
      <c r="D172" s="65">
        <v>11</v>
      </c>
      <c r="E172" s="65" t="s">
        <v>1080</v>
      </c>
      <c r="F172" s="65" t="s">
        <v>1081</v>
      </c>
      <c r="G172" s="44"/>
      <c r="H172" s="44"/>
      <c r="I172" s="44"/>
    </row>
    <row r="173" spans="1:9" x14ac:dyDescent="0.25">
      <c r="A173" s="64" t="s">
        <v>796</v>
      </c>
      <c r="B173" s="65" t="s">
        <v>1165</v>
      </c>
      <c r="C173" s="65" t="s">
        <v>1166</v>
      </c>
      <c r="D173" s="65">
        <v>11</v>
      </c>
      <c r="E173" s="66">
        <v>2.2000000000000001E-3</v>
      </c>
      <c r="F173" s="65">
        <v>5040</v>
      </c>
      <c r="G173" s="44"/>
      <c r="H173" s="44"/>
      <c r="I173" s="44"/>
    </row>
    <row r="174" spans="1:9" x14ac:dyDescent="0.25">
      <c r="A174" s="64" t="s">
        <v>796</v>
      </c>
      <c r="B174" s="65" t="s">
        <v>861</v>
      </c>
      <c r="C174" s="65" t="s">
        <v>1167</v>
      </c>
      <c r="D174" s="65">
        <v>11</v>
      </c>
      <c r="E174" s="66">
        <v>2.2000000000000001E-3</v>
      </c>
      <c r="F174" s="65">
        <v>5040</v>
      </c>
      <c r="G174" s="44"/>
      <c r="H174" s="44"/>
      <c r="I174" s="44"/>
    </row>
    <row r="175" spans="1:9" x14ac:dyDescent="0.25">
      <c r="A175" s="64" t="s">
        <v>796</v>
      </c>
      <c r="B175" s="65" t="s">
        <v>1168</v>
      </c>
      <c r="C175" s="65" t="s">
        <v>1169</v>
      </c>
      <c r="D175" s="65">
        <v>11</v>
      </c>
      <c r="E175" s="66">
        <v>2.2000000000000001E-3</v>
      </c>
      <c r="F175" s="65">
        <v>5040</v>
      </c>
      <c r="G175" s="44"/>
      <c r="H175" s="44"/>
      <c r="I175" s="44"/>
    </row>
    <row r="176" spans="1:9" x14ac:dyDescent="0.25">
      <c r="A176" s="64" t="s">
        <v>796</v>
      </c>
      <c r="B176" s="65" t="s">
        <v>1170</v>
      </c>
      <c r="C176" s="65" t="s">
        <v>1171</v>
      </c>
      <c r="D176" s="65">
        <v>11</v>
      </c>
      <c r="E176" s="66">
        <v>2.2000000000000001E-3</v>
      </c>
      <c r="F176" s="65">
        <v>5040</v>
      </c>
      <c r="G176" s="44"/>
      <c r="H176" s="44"/>
      <c r="I176" s="44"/>
    </row>
    <row r="177" spans="1:9" x14ac:dyDescent="0.25">
      <c r="A177" s="64" t="s">
        <v>796</v>
      </c>
      <c r="B177" s="65" t="s">
        <v>1172</v>
      </c>
      <c r="C177" s="65" t="s">
        <v>1173</v>
      </c>
      <c r="D177" s="65">
        <v>10</v>
      </c>
      <c r="E177" s="66">
        <v>2E-3</v>
      </c>
      <c r="F177" s="65">
        <v>5040</v>
      </c>
      <c r="G177" s="44"/>
      <c r="H177" s="44"/>
      <c r="I177" s="44"/>
    </row>
    <row r="178" spans="1:9" x14ac:dyDescent="0.25">
      <c r="A178" s="64" t="s">
        <v>796</v>
      </c>
      <c r="B178" s="65" t="s">
        <v>1174</v>
      </c>
      <c r="C178" s="65" t="s">
        <v>1175</v>
      </c>
      <c r="D178" s="65">
        <v>10</v>
      </c>
      <c r="E178" s="66">
        <v>2E-3</v>
      </c>
      <c r="F178" s="65">
        <v>5040</v>
      </c>
      <c r="G178" s="44"/>
      <c r="H178" s="44"/>
      <c r="I178" s="44"/>
    </row>
    <row r="179" spans="1:9" x14ac:dyDescent="0.25">
      <c r="A179" s="64" t="s">
        <v>796</v>
      </c>
      <c r="B179" s="65" t="s">
        <v>1176</v>
      </c>
      <c r="C179" s="65" t="s">
        <v>1177</v>
      </c>
      <c r="D179" s="65">
        <v>10</v>
      </c>
      <c r="E179" s="66">
        <v>2E-3</v>
      </c>
      <c r="F179" s="65">
        <v>5040</v>
      </c>
      <c r="G179" s="44"/>
      <c r="H179" s="44"/>
      <c r="I179" s="44"/>
    </row>
    <row r="180" spans="1:9" x14ac:dyDescent="0.25">
      <c r="A180" s="64" t="s">
        <v>796</v>
      </c>
      <c r="B180" s="65" t="s">
        <v>1178</v>
      </c>
      <c r="C180" s="65" t="s">
        <v>1179</v>
      </c>
      <c r="D180" s="65">
        <v>10</v>
      </c>
      <c r="E180" s="66">
        <v>2E-3</v>
      </c>
      <c r="F180" s="65">
        <v>5040</v>
      </c>
      <c r="G180" s="44"/>
      <c r="H180" s="44"/>
      <c r="I180" s="44"/>
    </row>
    <row r="181" spans="1:9" x14ac:dyDescent="0.25">
      <c r="A181" s="64" t="s">
        <v>796</v>
      </c>
      <c r="B181" s="65" t="s">
        <v>1180</v>
      </c>
      <c r="C181" s="65" t="s">
        <v>1181</v>
      </c>
      <c r="D181" s="65">
        <v>10</v>
      </c>
      <c r="E181" s="66">
        <v>2E-3</v>
      </c>
      <c r="F181" s="65">
        <v>5040</v>
      </c>
      <c r="G181" s="44"/>
      <c r="H181" s="44"/>
      <c r="I181" s="44"/>
    </row>
    <row r="182" spans="1:9" x14ac:dyDescent="0.25">
      <c r="A182" s="64" t="s">
        <v>796</v>
      </c>
      <c r="B182" s="65" t="s">
        <v>1182</v>
      </c>
      <c r="C182" s="65" t="s">
        <v>1183</v>
      </c>
      <c r="D182" s="65">
        <v>10</v>
      </c>
      <c r="E182" s="66">
        <v>2E-3</v>
      </c>
      <c r="F182" s="65">
        <v>5040</v>
      </c>
      <c r="G182" s="44"/>
      <c r="H182" s="44"/>
      <c r="I182" s="44"/>
    </row>
    <row r="183" spans="1:9" x14ac:dyDescent="0.25">
      <c r="A183" s="64" t="s">
        <v>796</v>
      </c>
      <c r="B183" s="65" t="s">
        <v>1184</v>
      </c>
      <c r="C183" s="65" t="s">
        <v>1185</v>
      </c>
      <c r="D183" s="65">
        <v>10</v>
      </c>
      <c r="E183" s="66">
        <v>2E-3</v>
      </c>
      <c r="F183" s="65">
        <v>5040</v>
      </c>
      <c r="G183" s="44"/>
      <c r="H183" s="44"/>
      <c r="I183" s="44"/>
    </row>
    <row r="184" spans="1:9" x14ac:dyDescent="0.25">
      <c r="A184" s="64" t="s">
        <v>796</v>
      </c>
      <c r="B184" s="65" t="s">
        <v>1186</v>
      </c>
      <c r="C184" s="65" t="s">
        <v>1187</v>
      </c>
      <c r="D184" s="65">
        <v>10</v>
      </c>
      <c r="E184" s="66">
        <v>2E-3</v>
      </c>
      <c r="F184" s="65">
        <v>5040</v>
      </c>
      <c r="G184" s="44"/>
      <c r="H184" s="44"/>
      <c r="I184" s="44"/>
    </row>
    <row r="185" spans="1:9" x14ac:dyDescent="0.25">
      <c r="A185" s="64" t="s">
        <v>796</v>
      </c>
      <c r="B185" s="65" t="s">
        <v>1188</v>
      </c>
      <c r="C185" s="65" t="s">
        <v>1189</v>
      </c>
      <c r="D185" s="65">
        <v>10</v>
      </c>
      <c r="E185" s="66">
        <v>2E-3</v>
      </c>
      <c r="F185" s="65">
        <v>5040</v>
      </c>
      <c r="G185" s="44"/>
      <c r="H185" s="44"/>
      <c r="I185" s="44"/>
    </row>
    <row r="186" spans="1:9" x14ac:dyDescent="0.25">
      <c r="A186" s="64" t="s">
        <v>796</v>
      </c>
      <c r="B186" s="65" t="s">
        <v>1084</v>
      </c>
      <c r="C186" s="65" t="s">
        <v>1190</v>
      </c>
      <c r="D186" s="65">
        <v>9</v>
      </c>
      <c r="E186" s="66">
        <v>1.8E-3</v>
      </c>
      <c r="F186" s="65">
        <v>5040</v>
      </c>
      <c r="G186" s="44"/>
      <c r="H186" s="44"/>
      <c r="I186" s="44"/>
    </row>
    <row r="187" spans="1:9" x14ac:dyDescent="0.25">
      <c r="A187" s="64" t="s">
        <v>796</v>
      </c>
      <c r="B187" s="65" t="s">
        <v>1084</v>
      </c>
      <c r="C187" s="65" t="s">
        <v>1191</v>
      </c>
      <c r="D187" s="65">
        <v>9</v>
      </c>
      <c r="E187" s="66">
        <v>1.8E-3</v>
      </c>
      <c r="F187" s="65">
        <v>5040</v>
      </c>
      <c r="G187" s="44"/>
      <c r="H187" s="44"/>
      <c r="I187" s="44"/>
    </row>
    <row r="188" spans="1:9" x14ac:dyDescent="0.25">
      <c r="A188" s="64" t="s">
        <v>796</v>
      </c>
      <c r="B188" s="65" t="s">
        <v>1084</v>
      </c>
      <c r="C188" s="65" t="s">
        <v>1192</v>
      </c>
      <c r="D188" s="65">
        <v>9</v>
      </c>
      <c r="E188" s="66">
        <v>1.8E-3</v>
      </c>
      <c r="F188" s="65">
        <v>5040</v>
      </c>
      <c r="G188" s="44"/>
      <c r="H188" s="44"/>
      <c r="I188" s="44"/>
    </row>
    <row r="189" spans="1:9" x14ac:dyDescent="0.25">
      <c r="A189" s="64" t="s">
        <v>796</v>
      </c>
      <c r="B189" s="65" t="s">
        <v>1084</v>
      </c>
      <c r="C189" s="65" t="s">
        <v>1193</v>
      </c>
      <c r="D189" s="65">
        <v>9</v>
      </c>
      <c r="E189" s="66">
        <v>1.8E-3</v>
      </c>
      <c r="F189" s="65">
        <v>5040</v>
      </c>
      <c r="G189" s="44"/>
      <c r="H189" s="44"/>
      <c r="I189" s="44"/>
    </row>
    <row r="190" spans="1:9" x14ac:dyDescent="0.25">
      <c r="A190" s="64" t="s">
        <v>822</v>
      </c>
      <c r="B190" s="65" t="s">
        <v>861</v>
      </c>
      <c r="C190" s="65" t="s">
        <v>1194</v>
      </c>
      <c r="D190" s="65">
        <v>9</v>
      </c>
      <c r="E190" s="66">
        <v>8.0000000000000002E-3</v>
      </c>
      <c r="F190" s="65">
        <v>1124</v>
      </c>
      <c r="G190" s="44"/>
      <c r="H190" s="44"/>
      <c r="I190" s="44"/>
    </row>
    <row r="191" spans="1:9" x14ac:dyDescent="0.25">
      <c r="A191" s="64" t="s">
        <v>796</v>
      </c>
      <c r="B191" s="65" t="s">
        <v>1195</v>
      </c>
      <c r="C191" s="65" t="s">
        <v>1196</v>
      </c>
      <c r="D191" s="65">
        <v>9</v>
      </c>
      <c r="E191" s="66">
        <v>1.8E-3</v>
      </c>
      <c r="F191" s="65">
        <v>5040</v>
      </c>
      <c r="G191" s="44"/>
      <c r="H191" s="44"/>
      <c r="I191" s="44"/>
    </row>
    <row r="192" spans="1:9" x14ac:dyDescent="0.25">
      <c r="A192" s="64" t="s">
        <v>796</v>
      </c>
      <c r="B192" s="65" t="s">
        <v>1197</v>
      </c>
      <c r="C192" s="65" t="s">
        <v>1198</v>
      </c>
      <c r="D192" s="65">
        <v>9</v>
      </c>
      <c r="E192" s="66">
        <v>1.8E-3</v>
      </c>
      <c r="F192" s="65">
        <v>5040</v>
      </c>
      <c r="G192" s="44"/>
      <c r="H192" s="44"/>
      <c r="I192" s="44"/>
    </row>
    <row r="193" spans="1:9" x14ac:dyDescent="0.25">
      <c r="A193" s="64" t="s">
        <v>822</v>
      </c>
      <c r="B193" s="65" t="s">
        <v>1199</v>
      </c>
      <c r="C193" s="65" t="s">
        <v>1200</v>
      </c>
      <c r="D193" s="65">
        <v>9</v>
      </c>
      <c r="E193" s="66">
        <v>8.0000000000000002E-3</v>
      </c>
      <c r="F193" s="65">
        <v>1124</v>
      </c>
      <c r="G193" s="44"/>
      <c r="H193" s="44"/>
      <c r="I193" s="44"/>
    </row>
    <row r="194" spans="1:9" x14ac:dyDescent="0.25">
      <c r="A194" s="64" t="s">
        <v>822</v>
      </c>
      <c r="B194" s="65" t="s">
        <v>1201</v>
      </c>
      <c r="C194" s="65" t="s">
        <v>1202</v>
      </c>
      <c r="D194" s="65">
        <v>9</v>
      </c>
      <c r="E194" s="66">
        <v>8.0000000000000002E-3</v>
      </c>
      <c r="F194" s="65">
        <v>1124</v>
      </c>
      <c r="G194" s="44"/>
      <c r="H194" s="44"/>
      <c r="I194" s="44"/>
    </row>
    <row r="195" spans="1:9" x14ac:dyDescent="0.25">
      <c r="A195" s="64" t="s">
        <v>822</v>
      </c>
      <c r="B195" s="65" t="s">
        <v>861</v>
      </c>
      <c r="C195" s="65" t="s">
        <v>1203</v>
      </c>
      <c r="D195" s="65">
        <v>9</v>
      </c>
      <c r="E195" s="66">
        <v>8.0000000000000002E-3</v>
      </c>
      <c r="F195" s="65">
        <v>1124</v>
      </c>
      <c r="G195" s="44"/>
      <c r="H195" s="44"/>
      <c r="I195" s="44"/>
    </row>
    <row r="196" spans="1:9" x14ac:dyDescent="0.25">
      <c r="A196" s="64" t="e">
        <v>#N/A</v>
      </c>
      <c r="B196" s="65" t="e">
        <v>#N/A</v>
      </c>
      <c r="C196" s="65" t="s">
        <v>1204</v>
      </c>
      <c r="D196" s="65">
        <v>9</v>
      </c>
      <c r="E196" s="65" t="s">
        <v>1080</v>
      </c>
      <c r="F196" s="65" t="s">
        <v>1081</v>
      </c>
      <c r="G196" s="44"/>
      <c r="H196" s="44"/>
      <c r="I196" s="44"/>
    </row>
    <row r="197" spans="1:9" x14ac:dyDescent="0.25">
      <c r="A197" s="64" t="s">
        <v>796</v>
      </c>
      <c r="B197" s="65" t="s">
        <v>1205</v>
      </c>
      <c r="C197" s="65" t="s">
        <v>1206</v>
      </c>
      <c r="D197" s="65">
        <v>9</v>
      </c>
      <c r="E197" s="66">
        <v>1.8E-3</v>
      </c>
      <c r="F197" s="65">
        <v>5040</v>
      </c>
      <c r="G197" s="44"/>
      <c r="H197" s="44"/>
      <c r="I197" s="44"/>
    </row>
    <row r="198" spans="1:9" x14ac:dyDescent="0.25">
      <c r="A198" s="64" t="s">
        <v>796</v>
      </c>
      <c r="B198" s="65" t="s">
        <v>1207</v>
      </c>
      <c r="C198" s="65" t="s">
        <v>1208</v>
      </c>
      <c r="D198" s="65">
        <v>9</v>
      </c>
      <c r="E198" s="66">
        <v>1.8E-3</v>
      </c>
      <c r="F198" s="65">
        <v>5040</v>
      </c>
      <c r="G198" s="44"/>
      <c r="H198" s="44"/>
      <c r="I198" s="44"/>
    </row>
    <row r="199" spans="1:9" x14ac:dyDescent="0.25">
      <c r="A199" s="64" t="s">
        <v>796</v>
      </c>
      <c r="B199" s="65" t="s">
        <v>1209</v>
      </c>
      <c r="C199" s="65" t="s">
        <v>1210</v>
      </c>
      <c r="D199" s="65">
        <v>9</v>
      </c>
      <c r="E199" s="66">
        <v>1.8E-3</v>
      </c>
      <c r="F199" s="65">
        <v>5040</v>
      </c>
      <c r="G199" s="44"/>
      <c r="H199" s="44"/>
      <c r="I199" s="44"/>
    </row>
    <row r="200" spans="1:9" x14ac:dyDescent="0.25">
      <c r="A200" s="64" t="s">
        <v>796</v>
      </c>
      <c r="B200" s="65" t="s">
        <v>1211</v>
      </c>
      <c r="C200" s="65" t="s">
        <v>1212</v>
      </c>
      <c r="D200" s="65">
        <v>9</v>
      </c>
      <c r="E200" s="66">
        <v>1.8E-3</v>
      </c>
      <c r="F200" s="65">
        <v>5040</v>
      </c>
      <c r="G200" s="44"/>
      <c r="H200" s="44"/>
      <c r="I200" s="44"/>
    </row>
    <row r="201" spans="1:9" x14ac:dyDescent="0.25">
      <c r="A201" s="64" t="s">
        <v>796</v>
      </c>
      <c r="B201" s="65" t="s">
        <v>1213</v>
      </c>
      <c r="C201" s="65" t="s">
        <v>1214</v>
      </c>
      <c r="D201" s="65">
        <v>8</v>
      </c>
      <c r="E201" s="66">
        <v>1.6000000000000001E-3</v>
      </c>
      <c r="F201" s="65">
        <v>5040</v>
      </c>
      <c r="G201" s="44"/>
      <c r="H201" s="44"/>
      <c r="I201" s="44"/>
    </row>
    <row r="202" spans="1:9" x14ac:dyDescent="0.25">
      <c r="A202" s="64" t="s">
        <v>822</v>
      </c>
      <c r="B202" s="65" t="s">
        <v>1215</v>
      </c>
      <c r="C202" s="65" t="s">
        <v>1216</v>
      </c>
      <c r="D202" s="65">
        <v>8</v>
      </c>
      <c r="E202" s="66">
        <v>7.1000000000000004E-3</v>
      </c>
      <c r="F202" s="65">
        <v>1124</v>
      </c>
      <c r="G202" s="44"/>
      <c r="H202" s="44"/>
      <c r="I202" s="44"/>
    </row>
    <row r="203" spans="1:9" x14ac:dyDescent="0.25">
      <c r="A203" s="64" t="s">
        <v>796</v>
      </c>
      <c r="B203" s="65" t="s">
        <v>1217</v>
      </c>
      <c r="C203" s="65" t="s">
        <v>1218</v>
      </c>
      <c r="D203" s="65">
        <v>8</v>
      </c>
      <c r="E203" s="66">
        <v>1.6000000000000001E-3</v>
      </c>
      <c r="F203" s="65">
        <v>5040</v>
      </c>
      <c r="G203" s="44"/>
      <c r="H203" s="44"/>
      <c r="I203" s="44"/>
    </row>
    <row r="204" spans="1:9" x14ac:dyDescent="0.25">
      <c r="A204" s="64" t="s">
        <v>822</v>
      </c>
      <c r="B204" s="65" t="s">
        <v>1219</v>
      </c>
      <c r="C204" s="65" t="s">
        <v>1220</v>
      </c>
      <c r="D204" s="65">
        <v>8</v>
      </c>
      <c r="E204" s="66">
        <v>7.1000000000000004E-3</v>
      </c>
      <c r="F204" s="65">
        <v>1124</v>
      </c>
      <c r="G204" s="44"/>
      <c r="H204" s="44"/>
      <c r="I204" s="44"/>
    </row>
    <row r="205" spans="1:9" x14ac:dyDescent="0.25">
      <c r="A205" s="64" t="s">
        <v>796</v>
      </c>
      <c r="B205" s="65" t="s">
        <v>1221</v>
      </c>
      <c r="C205" s="65" t="s">
        <v>1222</v>
      </c>
      <c r="D205" s="65">
        <v>8</v>
      </c>
      <c r="E205" s="66">
        <v>1.6000000000000001E-3</v>
      </c>
      <c r="F205" s="65">
        <v>5040</v>
      </c>
      <c r="G205" s="44"/>
      <c r="H205" s="44"/>
      <c r="I205" s="44"/>
    </row>
    <row r="206" spans="1:9" x14ac:dyDescent="0.25">
      <c r="A206" s="64" t="s">
        <v>796</v>
      </c>
      <c r="B206" s="65" t="s">
        <v>1223</v>
      </c>
      <c r="C206" s="65" t="s">
        <v>1224</v>
      </c>
      <c r="D206" s="65">
        <v>7</v>
      </c>
      <c r="E206" s="66">
        <v>1.4E-3</v>
      </c>
      <c r="F206" s="65">
        <v>5040</v>
      </c>
      <c r="G206" s="44"/>
      <c r="H206" s="44"/>
      <c r="I206" s="44"/>
    </row>
    <row r="207" spans="1:9" x14ac:dyDescent="0.25">
      <c r="A207" s="64" t="s">
        <v>822</v>
      </c>
      <c r="B207" s="65" t="s">
        <v>1225</v>
      </c>
      <c r="C207" s="65" t="s">
        <v>1226</v>
      </c>
      <c r="D207" s="65">
        <v>7</v>
      </c>
      <c r="E207" s="66">
        <v>6.1999999999999998E-3</v>
      </c>
      <c r="F207" s="65">
        <v>1124</v>
      </c>
      <c r="G207" s="44"/>
      <c r="H207" s="44"/>
      <c r="I207" s="44"/>
    </row>
    <row r="208" spans="1:9" x14ac:dyDescent="0.25">
      <c r="A208" s="64" t="s">
        <v>822</v>
      </c>
      <c r="B208" s="65" t="s">
        <v>861</v>
      </c>
      <c r="C208" s="65" t="s">
        <v>1227</v>
      </c>
      <c r="D208" s="65">
        <v>7</v>
      </c>
      <c r="E208" s="66">
        <v>6.1999999999999998E-3</v>
      </c>
      <c r="F208" s="65">
        <v>1124</v>
      </c>
      <c r="G208" s="44"/>
      <c r="H208" s="44"/>
      <c r="I208" s="44"/>
    </row>
    <row r="209" spans="1:9" x14ac:dyDescent="0.25">
      <c r="A209" s="64" t="s">
        <v>796</v>
      </c>
      <c r="B209" s="65" t="s">
        <v>1228</v>
      </c>
      <c r="C209" s="65" t="s">
        <v>1229</v>
      </c>
      <c r="D209" s="65">
        <v>7</v>
      </c>
      <c r="E209" s="66">
        <v>1.4E-3</v>
      </c>
      <c r="F209" s="65">
        <v>5040</v>
      </c>
      <c r="G209" s="44"/>
      <c r="H209" s="44"/>
      <c r="I209" s="44"/>
    </row>
    <row r="210" spans="1:9" x14ac:dyDescent="0.25">
      <c r="A210" s="64" t="s">
        <v>796</v>
      </c>
      <c r="B210" s="65" t="s">
        <v>1230</v>
      </c>
      <c r="C210" s="65" t="s">
        <v>1231</v>
      </c>
      <c r="D210" s="65">
        <v>7</v>
      </c>
      <c r="E210" s="66">
        <v>1.4E-3</v>
      </c>
      <c r="F210" s="65">
        <v>5040</v>
      </c>
      <c r="G210" s="44"/>
      <c r="H210" s="44"/>
      <c r="I210" s="44"/>
    </row>
    <row r="211" spans="1:9" x14ac:dyDescent="0.25">
      <c r="A211" s="64" t="s">
        <v>796</v>
      </c>
      <c r="B211" s="65" t="s">
        <v>1232</v>
      </c>
      <c r="C211" s="65" t="s">
        <v>1233</v>
      </c>
      <c r="D211" s="65">
        <v>7</v>
      </c>
      <c r="E211" s="66">
        <v>1.4E-3</v>
      </c>
      <c r="F211" s="65">
        <v>5040</v>
      </c>
      <c r="G211" s="44"/>
      <c r="H211" s="44"/>
      <c r="I211" s="44"/>
    </row>
    <row r="212" spans="1:9" x14ac:dyDescent="0.25">
      <c r="A212" s="64" t="s">
        <v>796</v>
      </c>
      <c r="B212" s="65" t="s">
        <v>1234</v>
      </c>
      <c r="C212" s="65" t="s">
        <v>1235</v>
      </c>
      <c r="D212" s="65">
        <v>7</v>
      </c>
      <c r="E212" s="66">
        <v>1.4E-3</v>
      </c>
      <c r="F212" s="65">
        <v>5040</v>
      </c>
      <c r="G212" s="44"/>
      <c r="H212" s="44"/>
      <c r="I212" s="44"/>
    </row>
    <row r="213" spans="1:9" x14ac:dyDescent="0.25">
      <c r="A213" s="64" t="s">
        <v>796</v>
      </c>
      <c r="B213" s="65" t="s">
        <v>1236</v>
      </c>
      <c r="C213" s="65" t="s">
        <v>1237</v>
      </c>
      <c r="D213" s="65">
        <v>7</v>
      </c>
      <c r="E213" s="66">
        <v>1.4E-3</v>
      </c>
      <c r="F213" s="65">
        <v>5040</v>
      </c>
      <c r="G213" s="44"/>
      <c r="H213" s="44"/>
      <c r="I213" s="44"/>
    </row>
    <row r="214" spans="1:9" x14ac:dyDescent="0.25">
      <c r="A214" s="64" t="s">
        <v>796</v>
      </c>
      <c r="B214" s="65" t="s">
        <v>1238</v>
      </c>
      <c r="C214" s="65" t="s">
        <v>1239</v>
      </c>
      <c r="D214" s="65">
        <v>7</v>
      </c>
      <c r="E214" s="66">
        <v>1.4E-3</v>
      </c>
      <c r="F214" s="65">
        <v>5040</v>
      </c>
      <c r="G214" s="44"/>
      <c r="H214" s="44"/>
      <c r="I214" s="44"/>
    </row>
    <row r="215" spans="1:9" x14ac:dyDescent="0.25">
      <c r="A215" s="64" t="s">
        <v>796</v>
      </c>
      <c r="B215" s="65" t="s">
        <v>1240</v>
      </c>
      <c r="C215" s="65" t="s">
        <v>1241</v>
      </c>
      <c r="D215" s="65">
        <v>7</v>
      </c>
      <c r="E215" s="66">
        <v>1.4E-3</v>
      </c>
      <c r="F215" s="65">
        <v>5040</v>
      </c>
      <c r="G215" s="44"/>
      <c r="H215" s="44"/>
      <c r="I215" s="44"/>
    </row>
    <row r="216" spans="1:9" x14ac:dyDescent="0.25">
      <c r="A216" s="64" t="s">
        <v>796</v>
      </c>
      <c r="B216" s="65" t="s">
        <v>1242</v>
      </c>
      <c r="C216" s="65" t="s">
        <v>1243</v>
      </c>
      <c r="D216" s="65">
        <v>7</v>
      </c>
      <c r="E216" s="66">
        <v>1.4E-3</v>
      </c>
      <c r="F216" s="65">
        <v>5040</v>
      </c>
      <c r="G216" s="44"/>
      <c r="H216" s="44"/>
      <c r="I216" s="44"/>
    </row>
    <row r="217" spans="1:9" x14ac:dyDescent="0.25">
      <c r="A217" s="64" t="s">
        <v>822</v>
      </c>
      <c r="B217" s="65" t="s">
        <v>1244</v>
      </c>
      <c r="C217" s="65" t="s">
        <v>1245</v>
      </c>
      <c r="D217" s="65">
        <v>6</v>
      </c>
      <c r="E217" s="66">
        <v>5.3E-3</v>
      </c>
      <c r="F217" s="65">
        <v>1124</v>
      </c>
      <c r="G217" s="44"/>
      <c r="H217" s="44"/>
      <c r="I217" s="44"/>
    </row>
    <row r="218" spans="1:9" x14ac:dyDescent="0.25">
      <c r="A218" s="64" t="s">
        <v>822</v>
      </c>
      <c r="B218" s="65" t="s">
        <v>1246</v>
      </c>
      <c r="C218" s="65" t="s">
        <v>1247</v>
      </c>
      <c r="D218" s="65">
        <v>6</v>
      </c>
      <c r="E218" s="66">
        <v>5.3E-3</v>
      </c>
      <c r="F218" s="65">
        <v>1124</v>
      </c>
      <c r="G218" s="44"/>
      <c r="H218" s="44"/>
      <c r="I218" s="44"/>
    </row>
    <row r="219" spans="1:9" x14ac:dyDescent="0.25">
      <c r="A219" s="64" t="s">
        <v>822</v>
      </c>
      <c r="B219" s="65" t="s">
        <v>1248</v>
      </c>
      <c r="C219" s="65" t="s">
        <v>1249</v>
      </c>
      <c r="D219" s="65">
        <v>6</v>
      </c>
      <c r="E219" s="66">
        <v>5.3E-3</v>
      </c>
      <c r="F219" s="65">
        <v>1124</v>
      </c>
      <c r="G219" s="44"/>
      <c r="H219" s="44"/>
      <c r="I219" s="44"/>
    </row>
    <row r="220" spans="1:9" x14ac:dyDescent="0.25">
      <c r="A220" s="64" t="s">
        <v>822</v>
      </c>
      <c r="B220" s="65" t="s">
        <v>1250</v>
      </c>
      <c r="C220" s="65" t="s">
        <v>1251</v>
      </c>
      <c r="D220" s="65">
        <v>6</v>
      </c>
      <c r="E220" s="66">
        <v>5.3E-3</v>
      </c>
      <c r="F220" s="65">
        <v>1124</v>
      </c>
      <c r="G220" s="44"/>
      <c r="H220" s="44"/>
      <c r="I220" s="44"/>
    </row>
    <row r="221" spans="1:9" x14ac:dyDescent="0.25">
      <c r="A221" s="64" t="s">
        <v>822</v>
      </c>
      <c r="B221" s="65" t="s">
        <v>1252</v>
      </c>
      <c r="C221" s="65" t="s">
        <v>1253</v>
      </c>
      <c r="D221" s="65">
        <v>6</v>
      </c>
      <c r="E221" s="66">
        <v>5.3E-3</v>
      </c>
      <c r="F221" s="65">
        <v>1124</v>
      </c>
      <c r="G221" s="44"/>
      <c r="H221" s="44"/>
      <c r="I221" s="44"/>
    </row>
    <row r="222" spans="1:9" x14ac:dyDescent="0.25">
      <c r="A222" s="64" t="s">
        <v>822</v>
      </c>
      <c r="B222" s="65" t="s">
        <v>1250</v>
      </c>
      <c r="C222" s="65" t="s">
        <v>1254</v>
      </c>
      <c r="D222" s="65">
        <v>6</v>
      </c>
      <c r="E222" s="66">
        <v>5.3E-3</v>
      </c>
      <c r="F222" s="65">
        <v>1124</v>
      </c>
      <c r="G222" s="44"/>
      <c r="H222" s="44"/>
      <c r="I222" s="44"/>
    </row>
    <row r="223" spans="1:9" x14ac:dyDescent="0.25">
      <c r="A223" s="64" t="s">
        <v>796</v>
      </c>
      <c r="B223" s="65" t="s">
        <v>1255</v>
      </c>
      <c r="C223" s="65" t="s">
        <v>1256</v>
      </c>
      <c r="D223" s="65">
        <v>6</v>
      </c>
      <c r="E223" s="66">
        <v>1.1999999999999999E-3</v>
      </c>
      <c r="F223" s="65">
        <v>5040</v>
      </c>
      <c r="G223" s="44"/>
      <c r="H223" s="44"/>
      <c r="I223" s="44"/>
    </row>
    <row r="224" spans="1:9" x14ac:dyDescent="0.25">
      <c r="A224" s="64" t="s">
        <v>796</v>
      </c>
      <c r="B224" s="65" t="s">
        <v>1257</v>
      </c>
      <c r="C224" s="65" t="s">
        <v>1258</v>
      </c>
      <c r="D224" s="65">
        <v>6</v>
      </c>
      <c r="E224" s="66">
        <v>1.1999999999999999E-3</v>
      </c>
      <c r="F224" s="65">
        <v>5040</v>
      </c>
      <c r="G224" s="44"/>
      <c r="H224" s="44"/>
      <c r="I224" s="44"/>
    </row>
    <row r="225" spans="1:9" x14ac:dyDescent="0.25">
      <c r="A225" s="64" t="s">
        <v>796</v>
      </c>
      <c r="B225" s="65" t="s">
        <v>1259</v>
      </c>
      <c r="C225" s="65" t="s">
        <v>1260</v>
      </c>
      <c r="D225" s="65">
        <v>6</v>
      </c>
      <c r="E225" s="66">
        <v>1.1999999999999999E-3</v>
      </c>
      <c r="F225" s="65">
        <v>5040</v>
      </c>
      <c r="G225" s="44"/>
      <c r="H225" s="44"/>
      <c r="I225" s="44"/>
    </row>
    <row r="226" spans="1:9" x14ac:dyDescent="0.25">
      <c r="A226" s="64" t="s">
        <v>796</v>
      </c>
      <c r="B226" s="65" t="s">
        <v>1261</v>
      </c>
      <c r="C226" s="65" t="s">
        <v>1262</v>
      </c>
      <c r="D226" s="65">
        <v>6</v>
      </c>
      <c r="E226" s="66">
        <v>1.1999999999999999E-3</v>
      </c>
      <c r="F226" s="65">
        <v>5040</v>
      </c>
      <c r="G226" s="44"/>
      <c r="H226" s="44"/>
      <c r="I226" s="44"/>
    </row>
    <row r="227" spans="1:9" x14ac:dyDescent="0.25">
      <c r="A227" s="64" t="s">
        <v>796</v>
      </c>
      <c r="B227" s="65" t="s">
        <v>1263</v>
      </c>
      <c r="C227" s="65" t="s">
        <v>1264</v>
      </c>
      <c r="D227" s="65">
        <v>5</v>
      </c>
      <c r="E227" s="66">
        <v>1E-3</v>
      </c>
      <c r="F227" s="65">
        <v>5040</v>
      </c>
      <c r="G227" s="44"/>
      <c r="H227" s="44"/>
      <c r="I227" s="44"/>
    </row>
    <row r="228" spans="1:9" x14ac:dyDescent="0.25">
      <c r="A228" s="64" t="s">
        <v>822</v>
      </c>
      <c r="B228" s="65" t="s">
        <v>1265</v>
      </c>
      <c r="C228" s="65" t="s">
        <v>1266</v>
      </c>
      <c r="D228" s="65">
        <v>5</v>
      </c>
      <c r="E228" s="66">
        <v>4.4000000000000003E-3</v>
      </c>
      <c r="F228" s="65">
        <v>1124</v>
      </c>
      <c r="G228" s="44"/>
      <c r="H228" s="44"/>
      <c r="I228" s="44"/>
    </row>
    <row r="229" spans="1:9" x14ac:dyDescent="0.25">
      <c r="A229" s="64" t="s">
        <v>796</v>
      </c>
      <c r="B229" s="65" t="s">
        <v>1267</v>
      </c>
      <c r="C229" s="65" t="s">
        <v>1268</v>
      </c>
      <c r="D229" s="65">
        <v>5</v>
      </c>
      <c r="E229" s="66">
        <v>1E-3</v>
      </c>
      <c r="F229" s="65">
        <v>5040</v>
      </c>
      <c r="G229" s="44"/>
      <c r="H229" s="44"/>
      <c r="I229" s="44"/>
    </row>
    <row r="230" spans="1:9" x14ac:dyDescent="0.25">
      <c r="A230" s="64" t="s">
        <v>796</v>
      </c>
      <c r="B230" s="65" t="s">
        <v>873</v>
      </c>
      <c r="C230" s="65" t="s">
        <v>873</v>
      </c>
      <c r="D230" s="65">
        <v>5</v>
      </c>
      <c r="E230" s="66">
        <v>1E-3</v>
      </c>
      <c r="F230" s="65">
        <v>5040</v>
      </c>
      <c r="G230" s="44"/>
      <c r="H230" s="44"/>
      <c r="I230" s="44"/>
    </row>
    <row r="231" spans="1:9" x14ac:dyDescent="0.25">
      <c r="A231" s="64" t="s">
        <v>796</v>
      </c>
      <c r="B231" s="65" t="s">
        <v>1269</v>
      </c>
      <c r="C231" s="65" t="s">
        <v>1270</v>
      </c>
      <c r="D231" s="65">
        <v>5</v>
      </c>
      <c r="E231" s="66">
        <v>1E-3</v>
      </c>
      <c r="F231" s="65">
        <v>5040</v>
      </c>
      <c r="G231" s="44"/>
      <c r="H231" s="44"/>
      <c r="I231" s="44"/>
    </row>
    <row r="232" spans="1:9" x14ac:dyDescent="0.25">
      <c r="A232" s="64" t="s">
        <v>796</v>
      </c>
      <c r="B232" s="65" t="s">
        <v>1271</v>
      </c>
      <c r="C232" s="65" t="s">
        <v>1272</v>
      </c>
      <c r="D232" s="65">
        <v>5</v>
      </c>
      <c r="E232" s="66">
        <v>1E-3</v>
      </c>
      <c r="F232" s="65">
        <v>5040</v>
      </c>
      <c r="G232" s="44"/>
      <c r="H232" s="44"/>
      <c r="I232" s="44"/>
    </row>
    <row r="233" spans="1:9" x14ac:dyDescent="0.25">
      <c r="A233" s="64" t="s">
        <v>796</v>
      </c>
      <c r="B233" s="65" t="s">
        <v>1273</v>
      </c>
      <c r="C233" s="65" t="s">
        <v>1274</v>
      </c>
      <c r="D233" s="65">
        <v>5</v>
      </c>
      <c r="E233" s="66">
        <v>1E-3</v>
      </c>
      <c r="F233" s="65">
        <v>5040</v>
      </c>
      <c r="G233" s="44"/>
      <c r="H233" s="44"/>
      <c r="I233" s="44"/>
    </row>
    <row r="234" spans="1:9" x14ac:dyDescent="0.25">
      <c r="A234" s="64" t="s">
        <v>796</v>
      </c>
      <c r="B234" s="65" t="s">
        <v>1275</v>
      </c>
      <c r="C234" s="65" t="s">
        <v>1276</v>
      </c>
      <c r="D234" s="65">
        <v>5</v>
      </c>
      <c r="E234" s="66">
        <v>1E-3</v>
      </c>
      <c r="F234" s="65">
        <v>5040</v>
      </c>
      <c r="G234" s="44"/>
      <c r="H234" s="44"/>
      <c r="I234" s="44"/>
    </row>
    <row r="235" spans="1:9" x14ac:dyDescent="0.25">
      <c r="A235" s="64" t="s">
        <v>796</v>
      </c>
      <c r="B235" s="65" t="s">
        <v>1277</v>
      </c>
      <c r="C235" s="65" t="s">
        <v>1278</v>
      </c>
      <c r="D235" s="65">
        <v>5</v>
      </c>
      <c r="E235" s="66">
        <v>1E-3</v>
      </c>
      <c r="F235" s="65">
        <v>5040</v>
      </c>
      <c r="G235" s="44"/>
      <c r="H235" s="44"/>
      <c r="I235" s="44"/>
    </row>
    <row r="236" spans="1:9" x14ac:dyDescent="0.25">
      <c r="A236" s="64" t="s">
        <v>822</v>
      </c>
      <c r="B236" s="65" t="s">
        <v>1279</v>
      </c>
      <c r="C236" s="65" t="s">
        <v>1280</v>
      </c>
      <c r="D236" s="65">
        <v>4</v>
      </c>
      <c r="E236" s="66">
        <v>3.5999999999999999E-3</v>
      </c>
      <c r="F236" s="65">
        <v>1124</v>
      </c>
      <c r="G236" s="44"/>
      <c r="H236" s="44"/>
      <c r="I236" s="44"/>
    </row>
    <row r="237" spans="1:9" x14ac:dyDescent="0.25">
      <c r="A237" s="64" t="s">
        <v>822</v>
      </c>
      <c r="B237" s="65" t="s">
        <v>1281</v>
      </c>
      <c r="C237" s="65" t="s">
        <v>1282</v>
      </c>
      <c r="D237" s="65">
        <v>4</v>
      </c>
      <c r="E237" s="66">
        <v>3.5999999999999999E-3</v>
      </c>
      <c r="F237" s="65">
        <v>1124</v>
      </c>
      <c r="G237" s="44"/>
      <c r="H237" s="44"/>
      <c r="I237" s="44"/>
    </row>
    <row r="238" spans="1:9" x14ac:dyDescent="0.25">
      <c r="A238" s="64" t="s">
        <v>822</v>
      </c>
      <c r="B238" s="65" t="s">
        <v>1283</v>
      </c>
      <c r="C238" s="65" t="s">
        <v>1284</v>
      </c>
      <c r="D238" s="65">
        <v>4</v>
      </c>
      <c r="E238" s="66">
        <v>3.5999999999999999E-3</v>
      </c>
      <c r="F238" s="65">
        <v>1124</v>
      </c>
      <c r="G238" s="44"/>
      <c r="H238" s="44"/>
      <c r="I238" s="44"/>
    </row>
    <row r="239" spans="1:9" x14ac:dyDescent="0.25">
      <c r="A239" s="64" t="s">
        <v>822</v>
      </c>
      <c r="B239" s="65" t="s">
        <v>1285</v>
      </c>
      <c r="C239" s="65" t="s">
        <v>1286</v>
      </c>
      <c r="D239" s="65">
        <v>4</v>
      </c>
      <c r="E239" s="66">
        <v>3.5999999999999999E-3</v>
      </c>
      <c r="F239" s="65">
        <v>1124</v>
      </c>
      <c r="G239" s="44"/>
      <c r="H239" s="44"/>
      <c r="I239" s="44"/>
    </row>
    <row r="240" spans="1:9" x14ac:dyDescent="0.25">
      <c r="A240" s="64" t="s">
        <v>822</v>
      </c>
      <c r="B240" s="65" t="s">
        <v>1287</v>
      </c>
      <c r="C240" s="65" t="s">
        <v>1288</v>
      </c>
      <c r="D240" s="65">
        <v>4</v>
      </c>
      <c r="E240" s="66">
        <v>3.5999999999999999E-3</v>
      </c>
      <c r="F240" s="65">
        <v>1124</v>
      </c>
      <c r="G240" s="44"/>
      <c r="H240" s="44"/>
      <c r="I240" s="44"/>
    </row>
    <row r="241" spans="1:9" x14ac:dyDescent="0.25">
      <c r="A241" s="64" t="s">
        <v>796</v>
      </c>
      <c r="B241" s="65" t="s">
        <v>861</v>
      </c>
      <c r="C241" s="65" t="s">
        <v>1289</v>
      </c>
      <c r="D241" s="65">
        <v>4</v>
      </c>
      <c r="E241" s="66">
        <v>8.0000000000000004E-4</v>
      </c>
      <c r="F241" s="65">
        <v>5040</v>
      </c>
      <c r="G241" s="44"/>
      <c r="H241" s="44"/>
      <c r="I241" s="44"/>
    </row>
    <row r="242" spans="1:9" x14ac:dyDescent="0.25">
      <c r="A242" s="64" t="s">
        <v>796</v>
      </c>
      <c r="B242" s="65" t="s">
        <v>861</v>
      </c>
      <c r="C242" s="65" t="s">
        <v>1290</v>
      </c>
      <c r="D242" s="65">
        <v>4</v>
      </c>
      <c r="E242" s="66">
        <v>8.0000000000000004E-4</v>
      </c>
      <c r="F242" s="65">
        <v>5040</v>
      </c>
      <c r="G242" s="44"/>
      <c r="H242" s="44"/>
      <c r="I242" s="44"/>
    </row>
    <row r="243" spans="1:9" x14ac:dyDescent="0.25">
      <c r="A243" s="64" t="s">
        <v>796</v>
      </c>
      <c r="B243" s="65" t="s">
        <v>1291</v>
      </c>
      <c r="C243" s="65" t="s">
        <v>1292</v>
      </c>
      <c r="D243" s="65">
        <v>4</v>
      </c>
      <c r="E243" s="66">
        <v>8.0000000000000004E-4</v>
      </c>
      <c r="F243" s="65">
        <v>5040</v>
      </c>
      <c r="G243" s="44"/>
      <c r="H243" s="44"/>
      <c r="I243" s="44"/>
    </row>
    <row r="244" spans="1:9" x14ac:dyDescent="0.25">
      <c r="A244" s="64" t="s">
        <v>796</v>
      </c>
      <c r="B244" s="65" t="s">
        <v>1293</v>
      </c>
      <c r="C244" s="65" t="s">
        <v>1294</v>
      </c>
      <c r="D244" s="65">
        <v>4</v>
      </c>
      <c r="E244" s="66">
        <v>8.0000000000000004E-4</v>
      </c>
      <c r="F244" s="65">
        <v>5040</v>
      </c>
      <c r="G244" s="44"/>
      <c r="H244" s="44"/>
      <c r="I244" s="44"/>
    </row>
    <row r="245" spans="1:9" x14ac:dyDescent="0.25">
      <c r="A245" s="64" t="s">
        <v>796</v>
      </c>
      <c r="B245" s="65" t="s">
        <v>1295</v>
      </c>
      <c r="C245" s="65" t="s">
        <v>1296</v>
      </c>
      <c r="D245" s="65">
        <v>4</v>
      </c>
      <c r="E245" s="66">
        <v>8.0000000000000004E-4</v>
      </c>
      <c r="F245" s="65">
        <v>5040</v>
      </c>
      <c r="G245" s="44"/>
      <c r="H245" s="44"/>
      <c r="I245" s="44"/>
    </row>
    <row r="246" spans="1:9" x14ac:dyDescent="0.25">
      <c r="A246" s="64" t="s">
        <v>796</v>
      </c>
      <c r="B246" s="65" t="s">
        <v>1297</v>
      </c>
      <c r="C246" s="65" t="s">
        <v>1298</v>
      </c>
      <c r="D246" s="65">
        <v>4</v>
      </c>
      <c r="E246" s="66">
        <v>8.0000000000000004E-4</v>
      </c>
      <c r="F246" s="65">
        <v>5040</v>
      </c>
      <c r="G246" s="44"/>
      <c r="H246" s="44"/>
      <c r="I246" s="44"/>
    </row>
    <row r="247" spans="1:9" x14ac:dyDescent="0.25">
      <c r="A247" s="64" t="s">
        <v>796</v>
      </c>
      <c r="B247" s="65" t="s">
        <v>1299</v>
      </c>
      <c r="C247" s="65" t="s">
        <v>1300</v>
      </c>
      <c r="D247" s="65">
        <v>4</v>
      </c>
      <c r="E247" s="66">
        <v>8.0000000000000004E-4</v>
      </c>
      <c r="F247" s="65">
        <v>5040</v>
      </c>
      <c r="G247" s="44"/>
      <c r="H247" s="44"/>
      <c r="I247" s="44"/>
    </row>
    <row r="248" spans="1:9" x14ac:dyDescent="0.25">
      <c r="A248" s="64" t="s">
        <v>796</v>
      </c>
      <c r="B248" s="65" t="s">
        <v>1301</v>
      </c>
      <c r="C248" s="65" t="s">
        <v>1302</v>
      </c>
      <c r="D248" s="65">
        <v>4</v>
      </c>
      <c r="E248" s="66">
        <v>8.0000000000000004E-4</v>
      </c>
      <c r="F248" s="65">
        <v>5040</v>
      </c>
      <c r="G248" s="44"/>
      <c r="H248" s="44"/>
      <c r="I248" s="44"/>
    </row>
    <row r="249" spans="1:9" x14ac:dyDescent="0.25">
      <c r="A249" s="64" t="s">
        <v>796</v>
      </c>
      <c r="B249" s="65" t="s">
        <v>1303</v>
      </c>
      <c r="C249" s="65" t="s">
        <v>1304</v>
      </c>
      <c r="D249" s="65">
        <v>4</v>
      </c>
      <c r="E249" s="66">
        <v>8.0000000000000004E-4</v>
      </c>
      <c r="F249" s="65">
        <v>5040</v>
      </c>
      <c r="G249" s="44"/>
      <c r="H249" s="44"/>
      <c r="I249" s="44"/>
    </row>
    <row r="250" spans="1:9" x14ac:dyDescent="0.25">
      <c r="A250" s="64" t="s">
        <v>796</v>
      </c>
      <c r="B250" s="65" t="s">
        <v>1305</v>
      </c>
      <c r="C250" s="65" t="s">
        <v>1306</v>
      </c>
      <c r="D250" s="65">
        <v>4</v>
      </c>
      <c r="E250" s="66">
        <v>8.0000000000000004E-4</v>
      </c>
      <c r="F250" s="65">
        <v>5040</v>
      </c>
      <c r="G250" s="44"/>
      <c r="H250" s="44"/>
      <c r="I250" s="44"/>
    </row>
    <row r="251" spans="1:9" x14ac:dyDescent="0.25">
      <c r="A251" s="64" t="s">
        <v>796</v>
      </c>
      <c r="B251" s="65" t="s">
        <v>1307</v>
      </c>
      <c r="C251" s="65" t="s">
        <v>1308</v>
      </c>
      <c r="D251" s="65">
        <v>4</v>
      </c>
      <c r="E251" s="66">
        <v>8.0000000000000004E-4</v>
      </c>
      <c r="F251" s="65">
        <v>5040</v>
      </c>
      <c r="G251" s="44"/>
      <c r="H251" s="44"/>
      <c r="I251" s="44"/>
    </row>
    <row r="252" spans="1:9" x14ac:dyDescent="0.25">
      <c r="A252" s="64" t="s">
        <v>822</v>
      </c>
      <c r="B252" s="65" t="s">
        <v>1309</v>
      </c>
      <c r="C252" s="65" t="s">
        <v>1310</v>
      </c>
      <c r="D252" s="65">
        <v>3</v>
      </c>
      <c r="E252" s="66">
        <v>2.7000000000000001E-3</v>
      </c>
      <c r="F252" s="65">
        <v>1124</v>
      </c>
      <c r="G252" s="44"/>
      <c r="H252" s="44"/>
      <c r="I252" s="44"/>
    </row>
    <row r="253" spans="1:9" x14ac:dyDescent="0.25">
      <c r="A253" s="64" t="s">
        <v>822</v>
      </c>
      <c r="B253" s="65" t="s">
        <v>1311</v>
      </c>
      <c r="C253" s="65" t="s">
        <v>1312</v>
      </c>
      <c r="D253" s="65">
        <v>3</v>
      </c>
      <c r="E253" s="66">
        <v>2.7000000000000001E-3</v>
      </c>
      <c r="F253" s="65">
        <v>1124</v>
      </c>
      <c r="G253" s="44"/>
      <c r="H253" s="44"/>
      <c r="I253" s="44"/>
    </row>
    <row r="254" spans="1:9" x14ac:dyDescent="0.25">
      <c r="A254" s="64" t="s">
        <v>822</v>
      </c>
      <c r="B254" s="65" t="s">
        <v>1313</v>
      </c>
      <c r="C254" s="65" t="s">
        <v>1314</v>
      </c>
      <c r="D254" s="65">
        <v>3</v>
      </c>
      <c r="E254" s="66">
        <v>2.7000000000000001E-3</v>
      </c>
      <c r="F254" s="65">
        <v>1124</v>
      </c>
      <c r="G254" s="44"/>
      <c r="H254" s="44"/>
      <c r="I254" s="44"/>
    </row>
    <row r="255" spans="1:9" x14ac:dyDescent="0.25">
      <c r="A255" s="64" t="s">
        <v>796</v>
      </c>
      <c r="B255" s="65" t="s">
        <v>1315</v>
      </c>
      <c r="C255" s="65" t="s">
        <v>1316</v>
      </c>
      <c r="D255" s="65">
        <v>3</v>
      </c>
      <c r="E255" s="66">
        <v>5.9999999999999995E-4</v>
      </c>
      <c r="F255" s="65">
        <v>5040</v>
      </c>
      <c r="G255" s="44"/>
      <c r="H255" s="44"/>
      <c r="I255" s="44"/>
    </row>
    <row r="256" spans="1:9" x14ac:dyDescent="0.25">
      <c r="A256" s="64" t="s">
        <v>796</v>
      </c>
      <c r="B256" s="65" t="s">
        <v>1317</v>
      </c>
      <c r="C256" s="65" t="s">
        <v>1318</v>
      </c>
      <c r="D256" s="65">
        <v>3</v>
      </c>
      <c r="E256" s="66">
        <v>5.9999999999999995E-4</v>
      </c>
      <c r="F256" s="65">
        <v>5040</v>
      </c>
      <c r="G256" s="44"/>
      <c r="H256" s="44"/>
      <c r="I256" s="44"/>
    </row>
    <row r="257" spans="1:9" x14ac:dyDescent="0.25">
      <c r="A257" s="64" t="s">
        <v>796</v>
      </c>
      <c r="B257" s="65" t="s">
        <v>1132</v>
      </c>
      <c r="C257" s="65" t="s">
        <v>1319</v>
      </c>
      <c r="D257" s="65">
        <v>3</v>
      </c>
      <c r="E257" s="66">
        <v>5.9999999999999995E-4</v>
      </c>
      <c r="F257" s="65">
        <v>5040</v>
      </c>
      <c r="G257" s="44"/>
      <c r="H257" s="44"/>
      <c r="I257" s="44"/>
    </row>
    <row r="258" spans="1:9" x14ac:dyDescent="0.25">
      <c r="A258" s="64" t="s">
        <v>796</v>
      </c>
      <c r="B258" s="65" t="s">
        <v>1134</v>
      </c>
      <c r="C258" s="65" t="s">
        <v>1320</v>
      </c>
      <c r="D258" s="65">
        <v>3</v>
      </c>
      <c r="E258" s="66">
        <v>5.9999999999999995E-4</v>
      </c>
      <c r="F258" s="65">
        <v>5040</v>
      </c>
      <c r="G258" s="44"/>
      <c r="H258" s="44"/>
      <c r="I258" s="44"/>
    </row>
    <row r="259" spans="1:9" x14ac:dyDescent="0.25">
      <c r="A259" s="64" t="s">
        <v>796</v>
      </c>
      <c r="B259" s="65" t="s">
        <v>1180</v>
      </c>
      <c r="C259" s="65" t="s">
        <v>1321</v>
      </c>
      <c r="D259" s="65">
        <v>3</v>
      </c>
      <c r="E259" s="66">
        <v>5.9999999999999995E-4</v>
      </c>
      <c r="F259" s="65">
        <v>5040</v>
      </c>
      <c r="G259" s="44"/>
      <c r="H259" s="44"/>
      <c r="I259" s="44"/>
    </row>
    <row r="260" spans="1:9" x14ac:dyDescent="0.25">
      <c r="A260" s="64" t="s">
        <v>796</v>
      </c>
      <c r="B260" s="65" t="s">
        <v>1322</v>
      </c>
      <c r="C260" s="65" t="s">
        <v>1323</v>
      </c>
      <c r="D260" s="65">
        <v>3</v>
      </c>
      <c r="E260" s="66">
        <v>5.9999999999999995E-4</v>
      </c>
      <c r="F260" s="65">
        <v>5040</v>
      </c>
      <c r="G260" s="44"/>
      <c r="H260" s="44"/>
      <c r="I260" s="44"/>
    </row>
    <row r="261" spans="1:9" x14ac:dyDescent="0.25">
      <c r="A261" s="64" t="s">
        <v>796</v>
      </c>
      <c r="B261" s="65" t="s">
        <v>1324</v>
      </c>
      <c r="C261" s="65" t="s">
        <v>1325</v>
      </c>
      <c r="D261" s="65">
        <v>3</v>
      </c>
      <c r="E261" s="66">
        <v>5.9999999999999995E-4</v>
      </c>
      <c r="F261" s="65">
        <v>5040</v>
      </c>
      <c r="G261" s="44"/>
      <c r="H261" s="44"/>
      <c r="I261" s="44"/>
    </row>
    <row r="262" spans="1:9" x14ac:dyDescent="0.25">
      <c r="A262" s="64" t="s">
        <v>796</v>
      </c>
      <c r="B262" s="65" t="s">
        <v>1326</v>
      </c>
      <c r="C262" s="65" t="s">
        <v>1327</v>
      </c>
      <c r="D262" s="65">
        <v>3</v>
      </c>
      <c r="E262" s="66">
        <v>5.9999999999999995E-4</v>
      </c>
      <c r="F262" s="65">
        <v>5040</v>
      </c>
      <c r="G262" s="44"/>
      <c r="H262" s="44"/>
      <c r="I262" s="44"/>
    </row>
    <row r="263" spans="1:9" x14ac:dyDescent="0.25">
      <c r="A263" s="64" t="s">
        <v>822</v>
      </c>
      <c r="B263" s="65" t="s">
        <v>1328</v>
      </c>
      <c r="C263" s="65" t="s">
        <v>1329</v>
      </c>
      <c r="D263" s="65">
        <v>2</v>
      </c>
      <c r="E263" s="66">
        <v>1.8E-3</v>
      </c>
      <c r="F263" s="65">
        <v>1124</v>
      </c>
      <c r="G263" s="44"/>
      <c r="H263" s="44"/>
      <c r="I263" s="44"/>
    </row>
    <row r="264" spans="1:9" x14ac:dyDescent="0.25">
      <c r="A264" s="64" t="s">
        <v>796</v>
      </c>
      <c r="B264" s="65" t="s">
        <v>1330</v>
      </c>
      <c r="C264" s="65" t="s">
        <v>1331</v>
      </c>
      <c r="D264" s="65">
        <v>2</v>
      </c>
      <c r="E264" s="66">
        <v>4.0000000000000002E-4</v>
      </c>
      <c r="F264" s="65">
        <v>5040</v>
      </c>
      <c r="G264" s="44"/>
      <c r="H264" s="44"/>
      <c r="I264" s="44"/>
    </row>
    <row r="265" spans="1:9" x14ac:dyDescent="0.25">
      <c r="A265" s="64" t="s">
        <v>796</v>
      </c>
      <c r="B265" s="65" t="s">
        <v>1332</v>
      </c>
      <c r="C265" s="65" t="s">
        <v>1333</v>
      </c>
      <c r="D265" s="65">
        <v>2</v>
      </c>
      <c r="E265" s="66">
        <v>4.0000000000000002E-4</v>
      </c>
      <c r="F265" s="65">
        <v>5040</v>
      </c>
      <c r="G265" s="44"/>
      <c r="H265" s="44"/>
      <c r="I265" s="44"/>
    </row>
    <row r="266" spans="1:9" x14ac:dyDescent="0.25">
      <c r="A266" s="64" t="s">
        <v>796</v>
      </c>
      <c r="B266" s="65" t="s">
        <v>1334</v>
      </c>
      <c r="C266" s="65" t="s">
        <v>1335</v>
      </c>
      <c r="D266" s="65">
        <v>2</v>
      </c>
      <c r="E266" s="66">
        <v>4.0000000000000002E-4</v>
      </c>
      <c r="F266" s="65">
        <v>5040</v>
      </c>
      <c r="G266" s="44"/>
      <c r="H266" s="44"/>
      <c r="I266" s="44"/>
    </row>
    <row r="267" spans="1:9" x14ac:dyDescent="0.25">
      <c r="A267" s="64" t="s">
        <v>822</v>
      </c>
      <c r="B267" s="65" t="s">
        <v>1336</v>
      </c>
      <c r="C267" s="65" t="s">
        <v>1337</v>
      </c>
      <c r="D267" s="65">
        <v>2</v>
      </c>
      <c r="E267" s="66">
        <v>1.8E-3</v>
      </c>
      <c r="F267" s="65">
        <v>1124</v>
      </c>
      <c r="G267" s="44"/>
      <c r="H267" s="44"/>
      <c r="I267" s="44"/>
    </row>
    <row r="268" spans="1:9" x14ac:dyDescent="0.25">
      <c r="A268" s="64" t="s">
        <v>822</v>
      </c>
      <c r="B268" s="65" t="s">
        <v>1338</v>
      </c>
      <c r="C268" s="65" t="s">
        <v>1339</v>
      </c>
      <c r="D268" s="65">
        <v>2</v>
      </c>
      <c r="E268" s="66">
        <v>1.8E-3</v>
      </c>
      <c r="F268" s="65">
        <v>1124</v>
      </c>
      <c r="G268" s="44"/>
      <c r="H268" s="44"/>
      <c r="I268" s="44"/>
    </row>
    <row r="269" spans="1:9" x14ac:dyDescent="0.25">
      <c r="A269" s="64" t="s">
        <v>822</v>
      </c>
      <c r="B269" s="65" t="s">
        <v>861</v>
      </c>
      <c r="C269" s="65" t="s">
        <v>1340</v>
      </c>
      <c r="D269" s="65">
        <v>2</v>
      </c>
      <c r="E269" s="66">
        <v>1.8E-3</v>
      </c>
      <c r="F269" s="65">
        <v>1124</v>
      </c>
      <c r="G269" s="44"/>
      <c r="H269" s="44"/>
      <c r="I269" s="44"/>
    </row>
    <row r="270" spans="1:9" x14ac:dyDescent="0.25">
      <c r="A270" s="64" t="s">
        <v>822</v>
      </c>
      <c r="B270" s="65" t="s">
        <v>1341</v>
      </c>
      <c r="C270" s="65" t="s">
        <v>1342</v>
      </c>
      <c r="D270" s="65">
        <v>2</v>
      </c>
      <c r="E270" s="66">
        <v>1.8E-3</v>
      </c>
      <c r="F270" s="65">
        <v>1124</v>
      </c>
      <c r="G270" s="44"/>
      <c r="H270" s="44"/>
      <c r="I270" s="44"/>
    </row>
    <row r="271" spans="1:9" x14ac:dyDescent="0.25">
      <c r="A271" s="64" t="s">
        <v>796</v>
      </c>
      <c r="B271" s="65" t="s">
        <v>1343</v>
      </c>
      <c r="C271" s="65" t="s">
        <v>1344</v>
      </c>
      <c r="D271" s="65">
        <v>2</v>
      </c>
      <c r="E271" s="66">
        <v>4.0000000000000002E-4</v>
      </c>
      <c r="F271" s="65">
        <v>5040</v>
      </c>
      <c r="G271" s="44"/>
      <c r="H271" s="44"/>
      <c r="I271" s="44"/>
    </row>
    <row r="272" spans="1:9" x14ac:dyDescent="0.25">
      <c r="A272" s="64" t="s">
        <v>796</v>
      </c>
      <c r="B272" s="65" t="s">
        <v>1345</v>
      </c>
      <c r="C272" s="65" t="s">
        <v>1346</v>
      </c>
      <c r="D272" s="65">
        <v>2</v>
      </c>
      <c r="E272" s="66">
        <v>4.0000000000000002E-4</v>
      </c>
      <c r="F272" s="65">
        <v>5040</v>
      </c>
      <c r="G272" s="44"/>
      <c r="H272" s="44"/>
      <c r="I272" s="44"/>
    </row>
    <row r="273" spans="1:9" x14ac:dyDescent="0.25">
      <c r="A273" s="64" t="s">
        <v>796</v>
      </c>
      <c r="B273" s="65" t="s">
        <v>1067</v>
      </c>
      <c r="C273" s="65" t="s">
        <v>1347</v>
      </c>
      <c r="D273" s="65">
        <v>2</v>
      </c>
      <c r="E273" s="66">
        <v>4.0000000000000002E-4</v>
      </c>
      <c r="F273" s="65">
        <v>5040</v>
      </c>
      <c r="G273" s="44"/>
      <c r="H273" s="44"/>
      <c r="I273" s="44"/>
    </row>
    <row r="274" spans="1:9" x14ac:dyDescent="0.25">
      <c r="A274" s="64" t="s">
        <v>796</v>
      </c>
      <c r="B274" s="65" t="s">
        <v>1348</v>
      </c>
      <c r="C274" s="65" t="s">
        <v>1349</v>
      </c>
      <c r="D274" s="65">
        <v>2</v>
      </c>
      <c r="E274" s="66">
        <v>4.0000000000000002E-4</v>
      </c>
      <c r="F274" s="65">
        <v>5040</v>
      </c>
      <c r="G274" s="44"/>
      <c r="H274" s="44"/>
      <c r="I274" s="44"/>
    </row>
    <row r="275" spans="1:9" x14ac:dyDescent="0.25">
      <c r="A275" s="64" t="s">
        <v>796</v>
      </c>
      <c r="B275" s="65" t="s">
        <v>1350</v>
      </c>
      <c r="C275" s="65" t="s">
        <v>1351</v>
      </c>
      <c r="D275" s="65">
        <v>2</v>
      </c>
      <c r="E275" s="66">
        <v>4.0000000000000002E-4</v>
      </c>
      <c r="F275" s="65">
        <v>5040</v>
      </c>
      <c r="G275" s="44"/>
      <c r="H275" s="44"/>
      <c r="I275" s="44"/>
    </row>
    <row r="276" spans="1:9" x14ac:dyDescent="0.25">
      <c r="A276" s="64" t="s">
        <v>796</v>
      </c>
      <c r="B276" s="65" t="s">
        <v>1352</v>
      </c>
      <c r="C276" s="65" t="s">
        <v>1353</v>
      </c>
      <c r="D276" s="65">
        <v>2</v>
      </c>
      <c r="E276" s="66">
        <v>4.0000000000000002E-4</v>
      </c>
      <c r="F276" s="65">
        <v>5040</v>
      </c>
      <c r="G276" s="44"/>
      <c r="H276" s="44"/>
      <c r="I276" s="44"/>
    </row>
    <row r="277" spans="1:9" x14ac:dyDescent="0.25">
      <c r="A277" s="64" t="s">
        <v>796</v>
      </c>
      <c r="B277" s="65" t="s">
        <v>1354</v>
      </c>
      <c r="C277" s="65" t="s">
        <v>1355</v>
      </c>
      <c r="D277" s="65">
        <v>2</v>
      </c>
      <c r="E277" s="66">
        <v>4.0000000000000002E-4</v>
      </c>
      <c r="F277" s="65">
        <v>5040</v>
      </c>
      <c r="G277" s="44"/>
      <c r="H277" s="44"/>
      <c r="I277" s="44"/>
    </row>
    <row r="278" spans="1:9" x14ac:dyDescent="0.25">
      <c r="A278" s="64" t="s">
        <v>796</v>
      </c>
      <c r="B278" s="65" t="s">
        <v>1356</v>
      </c>
      <c r="C278" s="65" t="s">
        <v>1357</v>
      </c>
      <c r="D278" s="65">
        <v>2</v>
      </c>
      <c r="E278" s="66">
        <v>4.0000000000000002E-4</v>
      </c>
      <c r="F278" s="65">
        <v>5040</v>
      </c>
      <c r="G278" s="44"/>
      <c r="H278" s="44"/>
      <c r="I278" s="44"/>
    </row>
    <row r="279" spans="1:9" x14ac:dyDescent="0.25">
      <c r="A279" s="64" t="s">
        <v>796</v>
      </c>
      <c r="B279" s="65" t="s">
        <v>1358</v>
      </c>
      <c r="C279" s="65" t="s">
        <v>1359</v>
      </c>
      <c r="D279" s="65">
        <v>2</v>
      </c>
      <c r="E279" s="66">
        <v>4.0000000000000002E-4</v>
      </c>
      <c r="F279" s="65">
        <v>5040</v>
      </c>
      <c r="G279" s="44"/>
      <c r="H279" s="44"/>
      <c r="I279" s="44"/>
    </row>
    <row r="280" spans="1:9" x14ac:dyDescent="0.25">
      <c r="A280" s="64" t="s">
        <v>796</v>
      </c>
      <c r="B280" s="65" t="s">
        <v>1360</v>
      </c>
      <c r="C280" s="65" t="s">
        <v>1361</v>
      </c>
      <c r="D280" s="65">
        <v>2</v>
      </c>
      <c r="E280" s="66">
        <v>4.0000000000000002E-4</v>
      </c>
      <c r="F280" s="65">
        <v>5040</v>
      </c>
      <c r="G280" s="44"/>
      <c r="H280" s="44"/>
      <c r="I280" s="44"/>
    </row>
    <row r="281" spans="1:9" x14ac:dyDescent="0.25">
      <c r="A281" s="64" t="s">
        <v>796</v>
      </c>
      <c r="B281" s="65" t="s">
        <v>1362</v>
      </c>
      <c r="C281" s="65" t="s">
        <v>1363</v>
      </c>
      <c r="D281" s="65">
        <v>2</v>
      </c>
      <c r="E281" s="66">
        <v>4.0000000000000002E-4</v>
      </c>
      <c r="F281" s="65">
        <v>5040</v>
      </c>
      <c r="G281" s="44"/>
      <c r="H281" s="44"/>
      <c r="I281" s="44"/>
    </row>
    <row r="282" spans="1:9" x14ac:dyDescent="0.25">
      <c r="A282" s="64" t="s">
        <v>796</v>
      </c>
      <c r="B282" s="65" t="s">
        <v>1364</v>
      </c>
      <c r="C282" s="65" t="s">
        <v>1365</v>
      </c>
      <c r="D282" s="65">
        <v>2</v>
      </c>
      <c r="E282" s="66">
        <v>4.0000000000000002E-4</v>
      </c>
      <c r="F282" s="65">
        <v>5040</v>
      </c>
      <c r="G282" s="44"/>
      <c r="H282" s="44"/>
      <c r="I282" s="44"/>
    </row>
    <row r="283" spans="1:9" x14ac:dyDescent="0.25">
      <c r="A283" s="64" t="s">
        <v>822</v>
      </c>
      <c r="B283" s="65" t="s">
        <v>1366</v>
      </c>
      <c r="C283" s="65" t="s">
        <v>1367</v>
      </c>
      <c r="D283" s="65">
        <v>1</v>
      </c>
      <c r="E283" s="66">
        <v>8.9999999999999998E-4</v>
      </c>
      <c r="F283" s="65">
        <v>1124</v>
      </c>
      <c r="G283" s="44"/>
      <c r="H283" s="44"/>
      <c r="I283" s="44"/>
    </row>
    <row r="284" spans="1:9" x14ac:dyDescent="0.25">
      <c r="A284" s="64" t="s">
        <v>822</v>
      </c>
      <c r="B284" s="65" t="s">
        <v>861</v>
      </c>
      <c r="C284" s="65" t="s">
        <v>1368</v>
      </c>
      <c r="D284" s="65">
        <v>1</v>
      </c>
      <c r="E284" s="66">
        <v>8.9999999999999998E-4</v>
      </c>
      <c r="F284" s="65">
        <v>1124</v>
      </c>
      <c r="G284" s="44"/>
      <c r="H284" s="44"/>
      <c r="I284" s="44"/>
    </row>
    <row r="285" spans="1:9" x14ac:dyDescent="0.25">
      <c r="A285" s="64" t="s">
        <v>822</v>
      </c>
      <c r="B285" s="65" t="s">
        <v>1369</v>
      </c>
      <c r="C285" s="65" t="s">
        <v>1370</v>
      </c>
      <c r="D285" s="65">
        <v>1</v>
      </c>
      <c r="E285" s="66">
        <v>8.9999999999999998E-4</v>
      </c>
      <c r="F285" s="65">
        <v>1124</v>
      </c>
      <c r="G285" s="44"/>
      <c r="H285" s="44"/>
      <c r="I285" s="44"/>
    </row>
    <row r="286" spans="1:9" x14ac:dyDescent="0.25">
      <c r="A286" s="64" t="s">
        <v>822</v>
      </c>
      <c r="B286" s="65" t="s">
        <v>861</v>
      </c>
      <c r="C286" s="65" t="s">
        <v>1371</v>
      </c>
      <c r="D286" s="65">
        <v>1</v>
      </c>
      <c r="E286" s="66">
        <v>8.9999999999999998E-4</v>
      </c>
      <c r="F286" s="65">
        <v>1124</v>
      </c>
      <c r="G286" s="44"/>
      <c r="H286" s="44"/>
      <c r="I286" s="44"/>
    </row>
    <row r="287" spans="1:9" x14ac:dyDescent="0.25">
      <c r="A287" s="64" t="s">
        <v>822</v>
      </c>
      <c r="B287" s="65" t="s">
        <v>1372</v>
      </c>
      <c r="C287" s="65" t="s">
        <v>1373</v>
      </c>
      <c r="D287" s="65">
        <v>1</v>
      </c>
      <c r="E287" s="66">
        <v>8.9999999999999998E-4</v>
      </c>
      <c r="F287" s="65">
        <v>1124</v>
      </c>
      <c r="G287" s="44"/>
      <c r="H287" s="44"/>
      <c r="I287" s="44"/>
    </row>
    <row r="288" spans="1:9" x14ac:dyDescent="0.25">
      <c r="A288" s="64" t="s">
        <v>822</v>
      </c>
      <c r="B288" s="65" t="s">
        <v>1374</v>
      </c>
      <c r="C288" s="65" t="s">
        <v>1375</v>
      </c>
      <c r="D288" s="65">
        <v>1</v>
      </c>
      <c r="E288" s="66">
        <v>8.9999999999999998E-4</v>
      </c>
      <c r="F288" s="65">
        <v>1124</v>
      </c>
      <c r="G288" s="44"/>
      <c r="H288" s="44"/>
      <c r="I288" s="44"/>
    </row>
    <row r="289" spans="1:9" x14ac:dyDescent="0.25">
      <c r="A289" s="64" t="s">
        <v>796</v>
      </c>
      <c r="B289" s="65" t="s">
        <v>1376</v>
      </c>
      <c r="C289" s="65" t="s">
        <v>1377</v>
      </c>
      <c r="D289" s="65">
        <v>1</v>
      </c>
      <c r="E289" s="66">
        <v>2.0000000000000001E-4</v>
      </c>
      <c r="F289" s="65">
        <v>5040</v>
      </c>
      <c r="G289" s="44"/>
      <c r="H289" s="44"/>
      <c r="I289" s="44"/>
    </row>
    <row r="290" spans="1:9" x14ac:dyDescent="0.25">
      <c r="A290" s="64" t="e">
        <v>#N/A</v>
      </c>
      <c r="B290" s="65" t="e">
        <v>#N/A</v>
      </c>
      <c r="C290" s="65" t="s">
        <v>1378</v>
      </c>
      <c r="D290" s="65">
        <v>1</v>
      </c>
      <c r="E290" s="65" t="s">
        <v>1080</v>
      </c>
      <c r="F290" s="65" t="s">
        <v>1081</v>
      </c>
      <c r="G290" s="44"/>
      <c r="H290" s="44"/>
      <c r="I290" s="44"/>
    </row>
    <row r="291" spans="1:9" x14ac:dyDescent="0.25">
      <c r="A291" s="64" t="s">
        <v>822</v>
      </c>
      <c r="B291" s="65" t="s">
        <v>1379</v>
      </c>
      <c r="C291" s="65" t="s">
        <v>1380</v>
      </c>
      <c r="D291" s="65">
        <v>1</v>
      </c>
      <c r="E291" s="66">
        <v>8.9999999999999998E-4</v>
      </c>
      <c r="F291" s="65">
        <v>1124</v>
      </c>
      <c r="G291" s="44"/>
      <c r="H291" s="44"/>
      <c r="I291" s="44"/>
    </row>
    <row r="292" spans="1:9" x14ac:dyDescent="0.25">
      <c r="A292" s="64" t="s">
        <v>796</v>
      </c>
      <c r="B292" s="65" t="s">
        <v>1381</v>
      </c>
      <c r="C292" s="65" t="s">
        <v>1382</v>
      </c>
      <c r="D292" s="65">
        <v>1</v>
      </c>
      <c r="E292" s="66">
        <v>2.0000000000000001E-4</v>
      </c>
      <c r="F292" s="65">
        <v>5040</v>
      </c>
      <c r="G292" s="44"/>
      <c r="H292" s="44"/>
      <c r="I292" s="44"/>
    </row>
    <row r="293" spans="1:9" x14ac:dyDescent="0.25">
      <c r="A293" s="64" t="s">
        <v>796</v>
      </c>
      <c r="B293" s="65" t="s">
        <v>1383</v>
      </c>
      <c r="C293" s="65" t="s">
        <v>1384</v>
      </c>
      <c r="D293" s="65">
        <v>1</v>
      </c>
      <c r="E293" s="66">
        <v>2.0000000000000001E-4</v>
      </c>
      <c r="F293" s="65">
        <v>5040</v>
      </c>
      <c r="G293" s="44"/>
      <c r="H293" s="44"/>
      <c r="I293" s="44"/>
    </row>
    <row r="294" spans="1:9" x14ac:dyDescent="0.25">
      <c r="A294" s="64" t="s">
        <v>796</v>
      </c>
      <c r="B294" s="65" t="s">
        <v>1385</v>
      </c>
      <c r="C294" s="65" t="s">
        <v>1386</v>
      </c>
      <c r="D294" s="65">
        <v>1</v>
      </c>
      <c r="E294" s="66">
        <v>2.0000000000000001E-4</v>
      </c>
      <c r="F294" s="65">
        <v>5040</v>
      </c>
      <c r="G294" s="44"/>
      <c r="H294" s="44"/>
      <c r="I294" s="44"/>
    </row>
    <row r="295" spans="1:9" x14ac:dyDescent="0.25">
      <c r="A295" s="64" t="s">
        <v>796</v>
      </c>
      <c r="B295" s="65" t="s">
        <v>1387</v>
      </c>
      <c r="C295" s="65" t="s">
        <v>1388</v>
      </c>
      <c r="D295" s="65">
        <v>1</v>
      </c>
      <c r="E295" s="66">
        <v>2.0000000000000001E-4</v>
      </c>
      <c r="F295" s="65">
        <v>5040</v>
      </c>
      <c r="G295" s="44"/>
      <c r="H295" s="44"/>
      <c r="I295" s="44"/>
    </row>
    <row r="296" spans="1:9" x14ac:dyDescent="0.25">
      <c r="A296" s="64" t="s">
        <v>796</v>
      </c>
      <c r="B296" s="65" t="s">
        <v>1389</v>
      </c>
      <c r="C296" s="65" t="s">
        <v>1390</v>
      </c>
      <c r="D296" s="65">
        <v>1</v>
      </c>
      <c r="E296" s="66">
        <v>2.0000000000000001E-4</v>
      </c>
      <c r="F296" s="65">
        <v>5040</v>
      </c>
      <c r="G296" s="44"/>
      <c r="H296" s="44"/>
      <c r="I296" s="44"/>
    </row>
    <row r="297" spans="1:9" x14ac:dyDescent="0.25">
      <c r="A297" s="64" t="s">
        <v>796</v>
      </c>
      <c r="B297" s="65" t="s">
        <v>1391</v>
      </c>
      <c r="C297" s="65" t="s">
        <v>1392</v>
      </c>
      <c r="D297" s="65">
        <v>1</v>
      </c>
      <c r="E297" s="66">
        <v>2.0000000000000001E-4</v>
      </c>
      <c r="F297" s="65">
        <v>5040</v>
      </c>
      <c r="G297" s="44"/>
      <c r="H297" s="44"/>
      <c r="I297" s="44"/>
    </row>
    <row r="298" spans="1:9" x14ac:dyDescent="0.25">
      <c r="A298" s="64" t="s">
        <v>796</v>
      </c>
      <c r="B298" s="65" t="s">
        <v>1393</v>
      </c>
      <c r="C298" s="65" t="s">
        <v>1394</v>
      </c>
      <c r="D298" s="65">
        <v>1</v>
      </c>
      <c r="E298" s="66">
        <v>2.0000000000000001E-4</v>
      </c>
      <c r="F298" s="65">
        <v>5040</v>
      </c>
      <c r="G298" s="44"/>
      <c r="H298" s="44"/>
      <c r="I298" s="44"/>
    </row>
    <row r="299" spans="1:9" x14ac:dyDescent="0.25">
      <c r="A299" s="64" t="s">
        <v>796</v>
      </c>
      <c r="B299" s="65" t="s">
        <v>1197</v>
      </c>
      <c r="C299" s="65" t="s">
        <v>1395</v>
      </c>
      <c r="D299" s="65">
        <v>1</v>
      </c>
      <c r="E299" s="66">
        <v>2.0000000000000001E-4</v>
      </c>
      <c r="F299" s="65">
        <v>5040</v>
      </c>
      <c r="G299" s="44"/>
      <c r="H299" s="44"/>
      <c r="I299" s="44"/>
    </row>
    <row r="300" spans="1:9" x14ac:dyDescent="0.25">
      <c r="A300" s="64" t="s">
        <v>796</v>
      </c>
      <c r="B300" s="65" t="s">
        <v>938</v>
      </c>
      <c r="C300" s="65" t="s">
        <v>1396</v>
      </c>
      <c r="D300" s="65">
        <v>1</v>
      </c>
      <c r="E300" s="66">
        <v>2.0000000000000001E-4</v>
      </c>
      <c r="F300" s="65">
        <v>5040</v>
      </c>
      <c r="G300" s="44"/>
      <c r="H300" s="44"/>
      <c r="I300" s="44"/>
    </row>
    <row r="301" spans="1:9" x14ac:dyDescent="0.25">
      <c r="A301" s="64" t="s">
        <v>796</v>
      </c>
      <c r="B301" s="65" t="s">
        <v>1018</v>
      </c>
      <c r="C301" s="65" t="s">
        <v>1397</v>
      </c>
      <c r="D301" s="65">
        <v>1</v>
      </c>
      <c r="E301" s="66">
        <v>2.0000000000000001E-4</v>
      </c>
      <c r="F301" s="65">
        <v>5040</v>
      </c>
      <c r="G301" s="44"/>
      <c r="H301" s="44"/>
      <c r="I301" s="44"/>
    </row>
    <row r="302" spans="1:9" x14ac:dyDescent="0.25">
      <c r="A302" s="64" t="s">
        <v>796</v>
      </c>
      <c r="B302" s="65" t="s">
        <v>1389</v>
      </c>
      <c r="C302" s="65" t="s">
        <v>1398</v>
      </c>
      <c r="D302" s="65">
        <v>1</v>
      </c>
      <c r="E302" s="66">
        <v>2.0000000000000001E-4</v>
      </c>
      <c r="F302" s="65">
        <v>5040</v>
      </c>
      <c r="G302" s="44"/>
      <c r="H302" s="44"/>
      <c r="I302" s="44"/>
    </row>
    <row r="303" spans="1:9" x14ac:dyDescent="0.25">
      <c r="A303" s="64" t="s">
        <v>796</v>
      </c>
      <c r="B303" s="65" t="s">
        <v>858</v>
      </c>
      <c r="C303" s="65" t="s">
        <v>1399</v>
      </c>
      <c r="D303" s="65">
        <v>1</v>
      </c>
      <c r="E303" s="66">
        <v>2.0000000000000001E-4</v>
      </c>
      <c r="F303" s="65">
        <v>5040</v>
      </c>
      <c r="G303" s="44"/>
      <c r="H303" s="44"/>
      <c r="I303" s="44"/>
    </row>
    <row r="304" spans="1:9" x14ac:dyDescent="0.25">
      <c r="A304" s="64" t="s">
        <v>796</v>
      </c>
      <c r="B304" s="65" t="s">
        <v>1022</v>
      </c>
      <c r="C304" s="65" t="s">
        <v>1400</v>
      </c>
      <c r="D304" s="65">
        <v>1</v>
      </c>
      <c r="E304" s="66">
        <v>2.0000000000000001E-4</v>
      </c>
      <c r="F304" s="65">
        <v>5040</v>
      </c>
      <c r="G304" s="44"/>
      <c r="H304" s="44"/>
      <c r="I304" s="44"/>
    </row>
    <row r="305" spans="1:9" x14ac:dyDescent="0.25">
      <c r="A305" s="64" t="s">
        <v>796</v>
      </c>
      <c r="B305" s="65" t="s">
        <v>1401</v>
      </c>
      <c r="C305" s="65" t="s">
        <v>1402</v>
      </c>
      <c r="D305" s="65">
        <v>1</v>
      </c>
      <c r="E305" s="66">
        <v>2.0000000000000001E-4</v>
      </c>
      <c r="F305" s="65">
        <v>5040</v>
      </c>
      <c r="G305" s="44"/>
      <c r="H305" s="44"/>
      <c r="I305" s="44"/>
    </row>
    <row r="306" spans="1:9" x14ac:dyDescent="0.25">
      <c r="A306" s="64" t="s">
        <v>822</v>
      </c>
      <c r="B306" s="65" t="s">
        <v>861</v>
      </c>
      <c r="C306" s="65" t="s">
        <v>1403</v>
      </c>
      <c r="D306" s="65">
        <v>1</v>
      </c>
      <c r="E306" s="66">
        <v>8.9999999999999998E-4</v>
      </c>
      <c r="F306" s="65">
        <v>1124</v>
      </c>
      <c r="G306" s="44"/>
      <c r="H306" s="44"/>
      <c r="I306" s="44"/>
    </row>
    <row r="307" spans="1:9" x14ac:dyDescent="0.25">
      <c r="A307" s="64" t="s">
        <v>796</v>
      </c>
      <c r="B307" s="65" t="s">
        <v>1404</v>
      </c>
      <c r="C307" s="65" t="s">
        <v>1405</v>
      </c>
      <c r="D307" s="65">
        <v>1</v>
      </c>
      <c r="E307" s="66">
        <v>2.0000000000000001E-4</v>
      </c>
      <c r="F307" s="65">
        <v>5040</v>
      </c>
      <c r="G307" s="44"/>
      <c r="H307" s="44"/>
      <c r="I307" s="44"/>
    </row>
    <row r="308" spans="1:9" x14ac:dyDescent="0.25">
      <c r="A308" s="44"/>
      <c r="B308" s="44"/>
      <c r="C308" s="67" t="s">
        <v>880</v>
      </c>
      <c r="D308" s="60">
        <v>7959</v>
      </c>
      <c r="E308" s="61"/>
      <c r="F308" s="44"/>
      <c r="G308" s="44"/>
      <c r="H308" s="44"/>
      <c r="I308" s="4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7338-9451-49F0-A7C9-7BD2F2228398}">
  <dimension ref="A2:Q86"/>
  <sheetViews>
    <sheetView showGridLines="0" topLeftCell="A74" workbookViewId="0">
      <selection activeCell="F92" sqref="F92"/>
    </sheetView>
  </sheetViews>
  <sheetFormatPr baseColWidth="10" defaultColWidth="11.42578125" defaultRowHeight="15" x14ac:dyDescent="0.25"/>
  <cols>
    <col min="3" max="3" width="36" customWidth="1"/>
    <col min="4" max="5" width="19.5703125" customWidth="1"/>
    <col min="6" max="6" width="34.140625" bestFit="1" customWidth="1"/>
    <col min="7" max="8" width="19.5703125" customWidth="1"/>
    <col min="15" max="15" width="19" customWidth="1"/>
    <col min="16" max="16" width="19.28515625" customWidth="1"/>
  </cols>
  <sheetData>
    <row r="2" spans="1:16" x14ac:dyDescent="0.25">
      <c r="A2" s="529" t="s">
        <v>1406</v>
      </c>
      <c r="B2" s="21" t="s">
        <v>1407</v>
      </c>
    </row>
    <row r="3" spans="1:16" x14ac:dyDescent="0.25">
      <c r="A3" s="530"/>
      <c r="B3" s="21" t="s">
        <v>1408</v>
      </c>
    </row>
    <row r="4" spans="1:16" x14ac:dyDescent="0.25">
      <c r="A4" s="530"/>
      <c r="D4" s="135" t="s">
        <v>1409</v>
      </c>
      <c r="E4" s="133" t="s">
        <v>1410</v>
      </c>
      <c r="F4" s="134" t="s">
        <v>1411</v>
      </c>
      <c r="G4" s="133" t="s">
        <v>1412</v>
      </c>
    </row>
    <row r="5" spans="1:16" x14ac:dyDescent="0.25">
      <c r="A5" s="530"/>
      <c r="B5" s="189" t="s">
        <v>1413</v>
      </c>
      <c r="C5" s="131"/>
      <c r="D5" s="136">
        <f>SUM(E5:G5)</f>
        <v>3467</v>
      </c>
      <c r="E5" s="137">
        <v>1124</v>
      </c>
      <c r="F5" s="139">
        <v>1171</v>
      </c>
      <c r="G5" s="138">
        <v>1172</v>
      </c>
      <c r="H5" s="150"/>
      <c r="I5" s="150"/>
    </row>
    <row r="6" spans="1:16" x14ac:dyDescent="0.25">
      <c r="A6" s="530"/>
      <c r="B6" s="190" t="s">
        <v>1414</v>
      </c>
      <c r="C6" s="132"/>
      <c r="D6" s="130">
        <f>SUM(E6:G6)</f>
        <v>15186</v>
      </c>
      <c r="E6" s="140">
        <v>5040</v>
      </c>
      <c r="F6" s="141">
        <v>5041</v>
      </c>
      <c r="G6" s="142">
        <v>5105</v>
      </c>
      <c r="H6" s="150"/>
      <c r="I6" s="150"/>
    </row>
    <row r="7" spans="1:16" x14ac:dyDescent="0.25">
      <c r="A7" s="530"/>
      <c r="B7" s="21"/>
      <c r="D7" s="36"/>
      <c r="E7" t="s">
        <v>1415</v>
      </c>
    </row>
    <row r="8" spans="1:16" x14ac:dyDescent="0.25">
      <c r="A8" s="530"/>
      <c r="D8" s="526" t="s">
        <v>1416</v>
      </c>
      <c r="E8" s="527"/>
      <c r="F8" s="527"/>
      <c r="G8" s="526" t="s">
        <v>1417</v>
      </c>
      <c r="H8" s="527"/>
      <c r="I8" s="528"/>
    </row>
    <row r="9" spans="1:16" ht="30" customHeight="1" x14ac:dyDescent="0.25">
      <c r="A9" s="530"/>
      <c r="B9" s="22" t="s">
        <v>2</v>
      </c>
      <c r="C9" s="23" t="s">
        <v>0</v>
      </c>
      <c r="D9" s="172" t="s">
        <v>1418</v>
      </c>
      <c r="E9" s="172" t="s">
        <v>1419</v>
      </c>
      <c r="F9" s="173" t="s">
        <v>1420</v>
      </c>
      <c r="G9" s="172" t="s">
        <v>1421</v>
      </c>
      <c r="H9" s="172" t="s">
        <v>1422</v>
      </c>
      <c r="I9" s="173" t="s">
        <v>1420</v>
      </c>
      <c r="J9" s="6"/>
      <c r="K9" s="6"/>
      <c r="L9" s="6"/>
      <c r="M9" s="6"/>
      <c r="N9" s="6"/>
      <c r="O9" s="6"/>
      <c r="P9" s="6"/>
    </row>
    <row r="10" spans="1:16" x14ac:dyDescent="0.25">
      <c r="A10" s="530"/>
      <c r="B10" s="8">
        <v>1</v>
      </c>
      <c r="C10" t="s">
        <v>1423</v>
      </c>
      <c r="D10" s="8">
        <f>Boleta1!E1336</f>
        <v>646</v>
      </c>
      <c r="E10" s="8">
        <f>Boleta1!F1336</f>
        <v>646</v>
      </c>
      <c r="F10" s="122">
        <f>Boleta1!K1341</f>
        <v>0.99999917480008749</v>
      </c>
      <c r="G10" s="8" t="s">
        <v>1424</v>
      </c>
      <c r="H10" s="8" t="s">
        <v>1424</v>
      </c>
      <c r="I10" s="8" t="s">
        <v>1424</v>
      </c>
    </row>
    <row r="11" spans="1:16" x14ac:dyDescent="0.25">
      <c r="A11" s="530"/>
      <c r="B11" s="8">
        <v>2</v>
      </c>
      <c r="C11" t="s">
        <v>1425</v>
      </c>
      <c r="D11" s="8" t="s">
        <v>1424</v>
      </c>
      <c r="E11" s="8" t="s">
        <v>1424</v>
      </c>
      <c r="F11" s="8" t="s">
        <v>1424</v>
      </c>
      <c r="G11" s="35">
        <f>Boleta2!I106</f>
        <v>145642</v>
      </c>
      <c r="H11" s="35">
        <f>Boleta2!K106</f>
        <v>145642</v>
      </c>
      <c r="I11" s="143">
        <f>H11/G11</f>
        <v>1</v>
      </c>
    </row>
    <row r="12" spans="1:16" x14ac:dyDescent="0.25">
      <c r="A12" s="530"/>
      <c r="B12" s="8">
        <v>3</v>
      </c>
      <c r="C12" t="s">
        <v>1426</v>
      </c>
      <c r="D12" s="8" t="s">
        <v>1424</v>
      </c>
      <c r="E12" s="8" t="s">
        <v>1424</v>
      </c>
      <c r="F12" s="8" t="s">
        <v>1424</v>
      </c>
      <c r="G12" s="35">
        <f>Boleta3!H41</f>
        <v>159777</v>
      </c>
      <c r="H12" s="35">
        <f>Boleta3!I41</f>
        <v>158469</v>
      </c>
      <c r="I12" s="143">
        <f>H12/G12</f>
        <v>0.9918135901913292</v>
      </c>
    </row>
    <row r="13" spans="1:16" x14ac:dyDescent="0.25">
      <c r="A13" s="530"/>
      <c r="B13" s="174"/>
      <c r="C13" s="175"/>
      <c r="D13" s="174">
        <f>SUM(D10:D12)</f>
        <v>646</v>
      </c>
      <c r="E13" s="174">
        <f>SUM(E10:E12)</f>
        <v>646</v>
      </c>
      <c r="F13" s="176">
        <f>E13/D13</f>
        <v>1</v>
      </c>
      <c r="G13" s="177">
        <f>G11+G12</f>
        <v>305419</v>
      </c>
      <c r="H13" s="178">
        <f>H11+H12</f>
        <v>304111</v>
      </c>
      <c r="I13" s="179">
        <f>H13/G13</f>
        <v>0.99571735877597656</v>
      </c>
      <c r="J13" s="58"/>
    </row>
    <row r="14" spans="1:16" ht="15" hidden="1" customHeight="1" x14ac:dyDescent="0.25">
      <c r="A14" s="530"/>
      <c r="B14" s="8"/>
      <c r="D14" s="8"/>
      <c r="E14" s="8"/>
      <c r="F14" s="8"/>
    </row>
    <row r="15" spans="1:16" ht="15" hidden="1" customHeight="1" x14ac:dyDescent="0.25">
      <c r="A15" s="530"/>
      <c r="B15" s="8"/>
      <c r="D15" s="8"/>
      <c r="E15" s="8"/>
      <c r="F15" s="8"/>
    </row>
    <row r="16" spans="1:16" ht="15" hidden="1" customHeight="1" x14ac:dyDescent="0.25">
      <c r="A16" s="530"/>
      <c r="B16" s="41" t="s">
        <v>1427</v>
      </c>
      <c r="D16" s="8"/>
      <c r="E16" s="8"/>
      <c r="F16" s="8"/>
      <c r="G16" s="125"/>
      <c r="H16" s="125"/>
    </row>
    <row r="17" spans="1:11" ht="39" hidden="1" customHeight="1" x14ac:dyDescent="0.25">
      <c r="A17" s="530"/>
      <c r="B17" s="22" t="s">
        <v>2</v>
      </c>
      <c r="C17" s="23" t="s">
        <v>0</v>
      </c>
      <c r="D17" s="23" t="s">
        <v>1428</v>
      </c>
      <c r="E17" s="23" t="s">
        <v>1429</v>
      </c>
      <c r="F17" s="59" t="s">
        <v>1430</v>
      </c>
      <c r="G17" s="129" t="s">
        <v>1431</v>
      </c>
      <c r="H17" s="128" t="s">
        <v>1432</v>
      </c>
    </row>
    <row r="18" spans="1:11" ht="15" hidden="1" customHeight="1" x14ac:dyDescent="0.25">
      <c r="A18" s="530"/>
      <c r="B18" s="8">
        <v>1</v>
      </c>
      <c r="C18" t="s">
        <v>1423</v>
      </c>
      <c r="D18" s="35">
        <v>33108</v>
      </c>
      <c r="E18" s="35">
        <v>3467</v>
      </c>
      <c r="F18" s="34">
        <f>E18/D5</f>
        <v>1</v>
      </c>
      <c r="G18" s="126">
        <f>Cambios!H3</f>
        <v>1211592</v>
      </c>
      <c r="H18" s="127">
        <f>D18/G18</f>
        <v>2.732603054493592E-2</v>
      </c>
    </row>
    <row r="19" spans="1:11" ht="15" hidden="1" customHeight="1" x14ac:dyDescent="0.25">
      <c r="A19" s="530"/>
      <c r="B19" s="8">
        <v>2</v>
      </c>
      <c r="C19" t="s">
        <v>1425</v>
      </c>
      <c r="D19" s="35">
        <v>87704</v>
      </c>
      <c r="E19" s="35">
        <v>3467</v>
      </c>
      <c r="F19" s="34">
        <f>E19/D5</f>
        <v>1</v>
      </c>
      <c r="G19" s="126">
        <f>Cambios!R4</f>
        <v>888456</v>
      </c>
      <c r="H19" s="127">
        <f>D19/G19</f>
        <v>9.8715074241155443E-2</v>
      </c>
    </row>
    <row r="20" spans="1:11" ht="15" hidden="1" customHeight="1" x14ac:dyDescent="0.25">
      <c r="A20" s="530"/>
      <c r="B20" s="8">
        <v>3</v>
      </c>
      <c r="C20" t="s">
        <v>1426</v>
      </c>
      <c r="D20" s="35">
        <v>72794</v>
      </c>
      <c r="E20" s="35">
        <v>3467</v>
      </c>
      <c r="F20" s="34">
        <f>E20/D5</f>
        <v>1</v>
      </c>
      <c r="G20" s="126"/>
      <c r="H20" s="126"/>
    </row>
    <row r="21" spans="1:11" ht="15" hidden="1" customHeight="1" x14ac:dyDescent="0.25">
      <c r="A21" s="530"/>
      <c r="B21" s="42"/>
      <c r="C21" s="9"/>
      <c r="D21" s="43">
        <f>SUM(D18:D20)</f>
        <v>193606</v>
      </c>
      <c r="E21" s="9"/>
      <c r="F21" s="9"/>
      <c r="G21" s="125"/>
      <c r="H21" s="125"/>
    </row>
    <row r="22" spans="1:11" ht="15" hidden="1" customHeight="1" x14ac:dyDescent="0.25">
      <c r="A22" s="530"/>
    </row>
    <row r="23" spans="1:11" ht="15" hidden="1" customHeight="1" x14ac:dyDescent="0.25">
      <c r="A23" s="530"/>
    </row>
    <row r="24" spans="1:11" x14ac:dyDescent="0.25">
      <c r="A24" s="530"/>
      <c r="B24" s="191" t="s">
        <v>2</v>
      </c>
      <c r="C24" s="158" t="s">
        <v>0</v>
      </c>
      <c r="D24" s="158" t="s">
        <v>1433</v>
      </c>
      <c r="E24" s="158" t="s">
        <v>1434</v>
      </c>
      <c r="F24" s="159" t="s">
        <v>1435</v>
      </c>
      <c r="G24" s="160" t="s">
        <v>1420</v>
      </c>
    </row>
    <row r="25" spans="1:11" x14ac:dyDescent="0.25">
      <c r="A25" s="530"/>
      <c r="B25" s="194">
        <v>1</v>
      </c>
      <c r="C25" s="161" t="s">
        <v>1423</v>
      </c>
      <c r="D25" s="162">
        <f>D5</f>
        <v>3467</v>
      </c>
      <c r="E25" s="163">
        <f>D10</f>
        <v>646</v>
      </c>
      <c r="F25" s="164" t="s">
        <v>1436</v>
      </c>
      <c r="G25" s="165">
        <f>F10</f>
        <v>0.99999917480008749</v>
      </c>
      <c r="H25" s="8"/>
      <c r="I25" s="8"/>
    </row>
    <row r="26" spans="1:11" x14ac:dyDescent="0.25">
      <c r="A26" s="530"/>
      <c r="B26" s="194">
        <v>2</v>
      </c>
      <c r="C26" s="161" t="s">
        <v>1425</v>
      </c>
      <c r="D26" s="162">
        <f>D25</f>
        <v>3467</v>
      </c>
      <c r="E26" s="163" t="str">
        <f>D11</f>
        <v>No aplica</v>
      </c>
      <c r="F26" s="164" t="s">
        <v>1437</v>
      </c>
      <c r="G26" s="165">
        <f>I11</f>
        <v>1</v>
      </c>
      <c r="H26" s="35"/>
      <c r="I26" s="143"/>
    </row>
    <row r="27" spans="1:11" x14ac:dyDescent="0.25">
      <c r="A27" s="531"/>
      <c r="B27" s="195">
        <v>3</v>
      </c>
      <c r="C27" s="166" t="s">
        <v>1426</v>
      </c>
      <c r="D27" s="167">
        <f>D26</f>
        <v>3467</v>
      </c>
      <c r="E27" s="168" t="str">
        <f>D12</f>
        <v>No aplica</v>
      </c>
      <c r="F27" s="169" t="s">
        <v>1438</v>
      </c>
      <c r="G27" s="170">
        <f>I12</f>
        <v>0.9918135901913292</v>
      </c>
      <c r="H27" s="35"/>
      <c r="I27" s="143"/>
      <c r="K27" t="s">
        <v>1415</v>
      </c>
    </row>
    <row r="28" spans="1:11" x14ac:dyDescent="0.25">
      <c r="B28" s="8"/>
      <c r="D28" s="35"/>
      <c r="E28" s="8"/>
      <c r="F28" s="122"/>
      <c r="G28" s="35"/>
      <c r="H28" s="35"/>
      <c r="I28" s="143"/>
    </row>
    <row r="30" spans="1:11" x14ac:dyDescent="0.25">
      <c r="A30" s="529" t="s">
        <v>1439</v>
      </c>
      <c r="B30" s="21" t="s">
        <v>1407</v>
      </c>
      <c r="E30" s="156"/>
      <c r="F30" s="156"/>
    </row>
    <row r="31" spans="1:11" x14ac:dyDescent="0.25">
      <c r="A31" s="530"/>
      <c r="B31" s="21" t="s">
        <v>1440</v>
      </c>
    </row>
    <row r="32" spans="1:11" x14ac:dyDescent="0.25">
      <c r="A32" s="530"/>
      <c r="D32" s="133" t="s">
        <v>1441</v>
      </c>
      <c r="E32" s="134" t="s">
        <v>1442</v>
      </c>
      <c r="F32" s="133" t="s">
        <v>1443</v>
      </c>
    </row>
    <row r="33" spans="1:9" x14ac:dyDescent="0.25">
      <c r="A33" s="530"/>
      <c r="B33" s="189" t="s">
        <v>1413</v>
      </c>
      <c r="C33" s="313"/>
      <c r="D33" s="130">
        <f>SUM(E33:G33)</f>
        <v>2303</v>
      </c>
      <c r="E33" s="310">
        <v>1134</v>
      </c>
      <c r="F33" s="309">
        <v>1169</v>
      </c>
    </row>
    <row r="34" spans="1:9" x14ac:dyDescent="0.25">
      <c r="A34" s="530"/>
      <c r="B34" s="190" t="s">
        <v>1414</v>
      </c>
      <c r="C34" s="312"/>
      <c r="D34" s="130">
        <f>SUM(E34:G34)</f>
        <v>10280</v>
      </c>
      <c r="E34" s="308">
        <v>5047</v>
      </c>
      <c r="F34" s="311">
        <v>5233</v>
      </c>
    </row>
    <row r="35" spans="1:9" x14ac:dyDescent="0.25">
      <c r="A35" s="530"/>
      <c r="B35" s="21"/>
      <c r="D35" s="36"/>
      <c r="E35" t="s">
        <v>1415</v>
      </c>
    </row>
    <row r="36" spans="1:9" x14ac:dyDescent="0.25">
      <c r="A36" s="530"/>
      <c r="D36" s="532" t="s">
        <v>1416</v>
      </c>
      <c r="E36" s="533"/>
      <c r="F36" s="533"/>
      <c r="G36" s="532" t="s">
        <v>1417</v>
      </c>
      <c r="H36" s="533"/>
      <c r="I36" s="534"/>
    </row>
    <row r="37" spans="1:9" ht="35.25" customHeight="1" x14ac:dyDescent="0.25">
      <c r="A37" s="530"/>
      <c r="B37" s="306" t="s">
        <v>2</v>
      </c>
      <c r="C37" s="24" t="s">
        <v>0</v>
      </c>
      <c r="D37" s="24" t="s">
        <v>1418</v>
      </c>
      <c r="E37" s="24" t="s">
        <v>1419</v>
      </c>
      <c r="F37" s="25" t="s">
        <v>1420</v>
      </c>
      <c r="G37" s="24" t="s">
        <v>1421</v>
      </c>
      <c r="H37" s="24" t="s">
        <v>1422</v>
      </c>
      <c r="I37" s="297" t="s">
        <v>1420</v>
      </c>
    </row>
    <row r="38" spans="1:9" x14ac:dyDescent="0.25">
      <c r="A38" s="530"/>
      <c r="B38" s="303">
        <v>1</v>
      </c>
      <c r="C38" s="152" t="s">
        <v>1423</v>
      </c>
      <c r="D38" s="298">
        <f>Boleta1!E2009</f>
        <v>646</v>
      </c>
      <c r="E38" s="298">
        <f>Boleta1!F2009</f>
        <v>645</v>
      </c>
      <c r="F38" s="299">
        <f>Boleta1!J2009</f>
        <v>0.99687487479999992</v>
      </c>
      <c r="G38" s="298" t="s">
        <v>1424</v>
      </c>
      <c r="H38" s="298" t="s">
        <v>1424</v>
      </c>
      <c r="I38" s="298" t="s">
        <v>1424</v>
      </c>
    </row>
    <row r="39" spans="1:9" x14ac:dyDescent="0.25">
      <c r="A39" s="530"/>
      <c r="B39" s="192">
        <v>2</v>
      </c>
      <c r="C39" s="145" t="s">
        <v>1425</v>
      </c>
      <c r="D39" s="144" t="s">
        <v>1424</v>
      </c>
      <c r="E39" s="144" t="s">
        <v>1424</v>
      </c>
      <c r="F39" s="144" t="s">
        <v>1424</v>
      </c>
      <c r="G39" s="146">
        <f>Boleta2!F142</f>
        <v>209154</v>
      </c>
      <c r="H39" s="146">
        <f>Boleta2!I142</f>
        <v>209154</v>
      </c>
      <c r="I39" s="295">
        <f>Boleta2!K142</f>
        <v>1</v>
      </c>
    </row>
    <row r="40" spans="1:9" x14ac:dyDescent="0.25">
      <c r="A40" s="530"/>
      <c r="B40" s="192">
        <v>3</v>
      </c>
      <c r="C40" s="145" t="s">
        <v>1426</v>
      </c>
      <c r="D40" s="144" t="s">
        <v>1424</v>
      </c>
      <c r="E40" s="144" t="s">
        <v>1424</v>
      </c>
      <c r="F40" s="144" t="s">
        <v>1424</v>
      </c>
      <c r="G40" s="146">
        <f>+Boleta3!H58</f>
        <v>97046</v>
      </c>
      <c r="H40" s="146"/>
      <c r="I40" s="296"/>
    </row>
    <row r="41" spans="1:9" x14ac:dyDescent="0.25">
      <c r="A41" s="530"/>
      <c r="B41" s="174"/>
      <c r="C41" s="175"/>
      <c r="D41" s="174"/>
      <c r="E41" s="174"/>
      <c r="F41" s="180"/>
      <c r="G41" s="177"/>
      <c r="H41" s="178"/>
      <c r="I41" s="179"/>
    </row>
    <row r="42" spans="1:9" x14ac:dyDescent="0.25">
      <c r="A42" s="530"/>
    </row>
    <row r="43" spans="1:9" ht="25.5" customHeight="1" x14ac:dyDescent="0.25">
      <c r="A43" s="530"/>
      <c r="B43" s="307" t="s">
        <v>2</v>
      </c>
      <c r="C43" s="300" t="s">
        <v>0</v>
      </c>
      <c r="D43" s="300" t="s">
        <v>1433</v>
      </c>
      <c r="E43" s="300" t="s">
        <v>1434</v>
      </c>
      <c r="F43" s="301" t="s">
        <v>1435</v>
      </c>
      <c r="G43" s="302" t="s">
        <v>1420</v>
      </c>
    </row>
    <row r="44" spans="1:9" x14ac:dyDescent="0.25">
      <c r="A44" s="530"/>
      <c r="B44" s="303">
        <v>1</v>
      </c>
      <c r="C44" s="152" t="s">
        <v>1423</v>
      </c>
      <c r="D44" s="304">
        <f>SUM(E33+F33)</f>
        <v>2303</v>
      </c>
      <c r="E44" s="298">
        <f>D38</f>
        <v>646</v>
      </c>
      <c r="F44" s="304" t="s">
        <v>1444</v>
      </c>
      <c r="G44" s="305">
        <f>F38</f>
        <v>0.99687487479999992</v>
      </c>
      <c r="H44" s="8"/>
      <c r="I44" s="8"/>
    </row>
    <row r="45" spans="1:9" x14ac:dyDescent="0.25">
      <c r="A45" s="530"/>
      <c r="B45" s="192">
        <v>2</v>
      </c>
      <c r="C45" s="145" t="s">
        <v>1425</v>
      </c>
      <c r="D45" s="146">
        <f>AvanceC1!D44</f>
        <v>2303</v>
      </c>
      <c r="E45" s="144">
        <f>Boleta2!E142</f>
        <v>128</v>
      </c>
      <c r="F45" s="294">
        <f>Boleta2!F142</f>
        <v>209154</v>
      </c>
      <c r="G45" s="184">
        <f>Boleta2!K142</f>
        <v>1</v>
      </c>
      <c r="H45" s="35"/>
      <c r="I45" s="143"/>
    </row>
    <row r="46" spans="1:9" x14ac:dyDescent="0.25">
      <c r="A46" s="531"/>
      <c r="B46" s="193">
        <v>3</v>
      </c>
      <c r="C46" s="147" t="s">
        <v>1426</v>
      </c>
      <c r="D46" s="148">
        <v>2304</v>
      </c>
      <c r="E46" s="149" t="s">
        <v>1424</v>
      </c>
      <c r="F46" s="148">
        <f>+Boleta3!H58</f>
        <v>97046</v>
      </c>
      <c r="G46" s="185">
        <f>Boleta3!J58</f>
        <v>1</v>
      </c>
      <c r="H46" s="35"/>
      <c r="I46" s="143"/>
    </row>
    <row r="49" spans="1:17" x14ac:dyDescent="0.25">
      <c r="A49" s="529" t="s">
        <v>1445</v>
      </c>
      <c r="B49" s="21" t="s">
        <v>1407</v>
      </c>
      <c r="E49" s="156"/>
      <c r="F49" s="156"/>
    </row>
    <row r="50" spans="1:17" x14ac:dyDescent="0.25">
      <c r="A50" s="530"/>
      <c r="B50" s="21" t="s">
        <v>1446</v>
      </c>
    </row>
    <row r="51" spans="1:17" x14ac:dyDescent="0.25">
      <c r="A51" s="530"/>
      <c r="D51" s="133" t="s">
        <v>1441</v>
      </c>
      <c r="E51" s="134" t="s">
        <v>1447</v>
      </c>
      <c r="F51" s="133" t="s">
        <v>1448</v>
      </c>
    </row>
    <row r="52" spans="1:17" x14ac:dyDescent="0.25">
      <c r="A52" s="530"/>
      <c r="B52" s="189" t="s">
        <v>1413</v>
      </c>
      <c r="C52" s="313"/>
      <c r="D52" s="309">
        <f>E52+F52</f>
        <v>2315</v>
      </c>
      <c r="E52" s="310">
        <v>1178</v>
      </c>
      <c r="F52" s="309">
        <v>1137</v>
      </c>
    </row>
    <row r="53" spans="1:17" x14ac:dyDescent="0.25">
      <c r="A53" s="530"/>
      <c r="B53" s="190" t="s">
        <v>1414</v>
      </c>
      <c r="C53" s="312"/>
      <c r="D53" s="309">
        <f>E53+F53</f>
        <v>10339</v>
      </c>
      <c r="E53" s="308">
        <v>5299</v>
      </c>
      <c r="F53" s="311">
        <v>5040</v>
      </c>
    </row>
    <row r="54" spans="1:17" x14ac:dyDescent="0.25">
      <c r="A54" s="530"/>
      <c r="B54" s="21"/>
      <c r="D54" s="36"/>
      <c r="E54" t="s">
        <v>1415</v>
      </c>
    </row>
    <row r="55" spans="1:17" x14ac:dyDescent="0.25">
      <c r="A55" s="530"/>
      <c r="D55" s="532" t="s">
        <v>1416</v>
      </c>
      <c r="E55" s="533"/>
      <c r="F55" s="533"/>
      <c r="G55" s="532" t="s">
        <v>1417</v>
      </c>
      <c r="H55" s="533"/>
      <c r="I55" s="534"/>
      <c r="M55" s="337"/>
      <c r="N55" s="337"/>
      <c r="O55" s="337"/>
      <c r="P55" s="337"/>
    </row>
    <row r="56" spans="1:17" ht="30" x14ac:dyDescent="0.25">
      <c r="A56" s="530"/>
      <c r="B56" s="306" t="s">
        <v>2</v>
      </c>
      <c r="C56" s="24" t="s">
        <v>0</v>
      </c>
      <c r="D56" s="24" t="s">
        <v>1418</v>
      </c>
      <c r="E56" s="24" t="s">
        <v>1419</v>
      </c>
      <c r="F56" s="25" t="s">
        <v>1420</v>
      </c>
      <c r="G56" s="24" t="s">
        <v>1421</v>
      </c>
      <c r="H56" s="24" t="s">
        <v>1422</v>
      </c>
      <c r="I56" s="297" t="s">
        <v>1420</v>
      </c>
      <c r="M56" s="338"/>
      <c r="N56" s="337"/>
      <c r="O56" s="337"/>
      <c r="P56" s="337"/>
    </row>
    <row r="57" spans="1:17" x14ac:dyDescent="0.25">
      <c r="A57" s="530"/>
      <c r="B57" s="303">
        <v>1</v>
      </c>
      <c r="C57" s="152" t="s">
        <v>1423</v>
      </c>
      <c r="D57" s="298">
        <f>Boleta1!E2525</f>
        <v>493</v>
      </c>
      <c r="E57" s="298">
        <f>Boleta1!F2525</f>
        <v>492</v>
      </c>
      <c r="F57" s="299">
        <f>Boleta1!J2525</f>
        <v>0.99687494900000007</v>
      </c>
      <c r="G57" s="298" t="s">
        <v>1424</v>
      </c>
      <c r="H57" s="298" t="s">
        <v>1424</v>
      </c>
      <c r="I57" s="298" t="s">
        <v>1424</v>
      </c>
      <c r="M57" s="339" t="s">
        <v>1449</v>
      </c>
      <c r="N57" s="339" t="s">
        <v>1450</v>
      </c>
      <c r="O57" s="339" t="s">
        <v>1451</v>
      </c>
      <c r="P57" s="339" t="s">
        <v>1452</v>
      </c>
    </row>
    <row r="58" spans="1:17" x14ac:dyDescent="0.25">
      <c r="A58" s="530"/>
      <c r="B58" s="192">
        <v>2</v>
      </c>
      <c r="C58" s="145" t="s">
        <v>1453</v>
      </c>
      <c r="D58" s="144" t="s">
        <v>1424</v>
      </c>
      <c r="E58" s="144" t="s">
        <v>1424</v>
      </c>
      <c r="F58" s="144" t="s">
        <v>1424</v>
      </c>
      <c r="G58" s="146">
        <f>Boleta2!F200</f>
        <v>110675</v>
      </c>
      <c r="H58" s="146">
        <f>Boleta2!I200</f>
        <v>110675</v>
      </c>
      <c r="I58" s="295">
        <f>Boleta2!K200 /2</f>
        <v>0.5</v>
      </c>
      <c r="M58" s="340">
        <v>7</v>
      </c>
      <c r="N58" s="340">
        <v>100</v>
      </c>
      <c r="O58" s="341">
        <f>N58/M58</f>
        <v>14.285714285714286</v>
      </c>
      <c r="P58" s="341">
        <f>O58*2</f>
        <v>28.571428571428573</v>
      </c>
    </row>
    <row r="59" spans="1:17" x14ac:dyDescent="0.25">
      <c r="A59" s="530"/>
      <c r="B59" s="192">
        <v>3</v>
      </c>
      <c r="C59" s="145" t="s">
        <v>1426</v>
      </c>
      <c r="D59" s="144" t="s">
        <v>1424</v>
      </c>
      <c r="E59" s="144" t="s">
        <v>1424</v>
      </c>
      <c r="F59" s="144" t="s">
        <v>1424</v>
      </c>
      <c r="G59" s="146">
        <f>+Boleta3!H99</f>
        <v>100218</v>
      </c>
      <c r="H59" s="146"/>
      <c r="I59" s="296"/>
      <c r="M59" s="340"/>
      <c r="N59" s="340"/>
      <c r="O59" s="340"/>
      <c r="P59" s="340"/>
    </row>
    <row r="60" spans="1:17" x14ac:dyDescent="0.25">
      <c r="A60" s="530"/>
      <c r="B60" s="174"/>
      <c r="C60" s="175"/>
      <c r="D60" s="174"/>
      <c r="E60" s="174"/>
      <c r="F60" s="180"/>
      <c r="G60" s="177"/>
      <c r="H60" s="178"/>
      <c r="I60" s="179"/>
      <c r="M60" s="345" t="s">
        <v>1454</v>
      </c>
      <c r="N60" s="345" t="s">
        <v>1455</v>
      </c>
      <c r="O60" s="345" t="s">
        <v>1456</v>
      </c>
      <c r="P60" s="339"/>
    </row>
    <row r="61" spans="1:17" x14ac:dyDescent="0.25">
      <c r="A61" s="530"/>
      <c r="M61" s="535" t="s">
        <v>1457</v>
      </c>
      <c r="N61" s="535" t="s">
        <v>1458</v>
      </c>
      <c r="O61" s="344">
        <v>0.93100000000000005</v>
      </c>
      <c r="P61" s="342" t="s">
        <v>1459</v>
      </c>
      <c r="Q61" s="346">
        <f>AVERAGE(G63:G65)</f>
        <v>0.99895831633333332</v>
      </c>
    </row>
    <row r="62" spans="1:17" x14ac:dyDescent="0.25">
      <c r="A62" s="530"/>
      <c r="B62" s="307" t="s">
        <v>2</v>
      </c>
      <c r="C62" s="300" t="s">
        <v>0</v>
      </c>
      <c r="D62" s="300" t="s">
        <v>1433</v>
      </c>
      <c r="E62" s="300" t="s">
        <v>1434</v>
      </c>
      <c r="F62" s="301" t="s">
        <v>1435</v>
      </c>
      <c r="G62" s="302" t="s">
        <v>1420</v>
      </c>
      <c r="J62" t="s">
        <v>1415</v>
      </c>
      <c r="M62" s="535"/>
      <c r="N62" s="535"/>
      <c r="O62" s="343">
        <f>P58*O61</f>
        <v>26.6</v>
      </c>
      <c r="P62" s="342" t="s">
        <v>1460</v>
      </c>
    </row>
    <row r="63" spans="1:17" x14ac:dyDescent="0.25">
      <c r="A63" s="530"/>
      <c r="B63" s="303">
        <v>1</v>
      </c>
      <c r="C63" s="152" t="s">
        <v>1423</v>
      </c>
      <c r="D63" s="304">
        <f>SUM(E52+F52)</f>
        <v>2315</v>
      </c>
      <c r="E63" s="298">
        <f>D57</f>
        <v>493</v>
      </c>
      <c r="F63" s="294">
        <v>10339</v>
      </c>
      <c r="G63" s="305">
        <f>F57</f>
        <v>0.99687494900000007</v>
      </c>
      <c r="H63" s="8"/>
      <c r="I63" s="8"/>
    </row>
    <row r="64" spans="1:17" x14ac:dyDescent="0.25">
      <c r="A64" s="530"/>
      <c r="B64" s="192">
        <v>2</v>
      </c>
      <c r="C64" s="145" t="s">
        <v>1425</v>
      </c>
      <c r="D64" s="146">
        <f>AvanceC1!D63</f>
        <v>2315</v>
      </c>
      <c r="E64" s="144">
        <f>Boleta2!E200</f>
        <v>133</v>
      </c>
      <c r="F64" s="294">
        <f>Boleta2!F200+0.33*Boleta2!F279+0.33*Boleta2!F319</f>
        <v>263526.71000000002</v>
      </c>
      <c r="G64" s="184">
        <f>Boleta2!K200/2+(Boleta2!K279*Boleta2!O197)+(0.5*Boleta2!K316*Boleta2!N196)+(0.5*Boleta2!K317*Boleta2!N198)+(0.5*Boleta2!K318*Boleta2!N199)</f>
        <v>1</v>
      </c>
      <c r="H64" s="35"/>
      <c r="I64" s="143"/>
    </row>
    <row r="65" spans="1:16" x14ac:dyDescent="0.25">
      <c r="A65" s="531"/>
      <c r="B65" s="193">
        <v>3</v>
      </c>
      <c r="C65" s="147" t="s">
        <v>1426</v>
      </c>
      <c r="D65" s="146">
        <f>AvanceC1!D64</f>
        <v>2315</v>
      </c>
      <c r="E65" s="149">
        <v>33</v>
      </c>
      <c r="F65" s="148">
        <f>+Boleta3!H99</f>
        <v>100218</v>
      </c>
      <c r="G65" s="185">
        <f>Boleta3!J99</f>
        <v>1</v>
      </c>
      <c r="H65" s="35"/>
      <c r="I65" s="143"/>
    </row>
    <row r="67" spans="1:16" x14ac:dyDescent="0.25">
      <c r="B67" t="s">
        <v>1461</v>
      </c>
      <c r="C67" t="s">
        <v>1462</v>
      </c>
    </row>
    <row r="70" spans="1:16" x14ac:dyDescent="0.25">
      <c r="A70" s="529" t="s">
        <v>1463</v>
      </c>
      <c r="B70" s="21" t="s">
        <v>1407</v>
      </c>
      <c r="E70" s="156"/>
      <c r="F70" s="156"/>
    </row>
    <row r="71" spans="1:16" x14ac:dyDescent="0.25">
      <c r="A71" s="530"/>
      <c r="B71" s="21" t="s">
        <v>1464</v>
      </c>
    </row>
    <row r="72" spans="1:16" x14ac:dyDescent="0.25">
      <c r="A72" s="530"/>
      <c r="D72" s="133" t="s">
        <v>1465</v>
      </c>
      <c r="E72" s="133" t="s">
        <v>1466</v>
      </c>
      <c r="F72" s="133" t="s">
        <v>1467</v>
      </c>
      <c r="G72" s="133" t="s">
        <v>1468</v>
      </c>
      <c r="H72" s="133" t="s">
        <v>1469</v>
      </c>
      <c r="I72" s="133" t="s">
        <v>1470</v>
      </c>
    </row>
    <row r="73" spans="1:16" x14ac:dyDescent="0.25">
      <c r="A73" s="530"/>
      <c r="B73" s="189" t="s">
        <v>1413</v>
      </c>
      <c r="C73" s="313"/>
      <c r="D73" s="309">
        <f>SUM(E73:I73)</f>
        <v>5707</v>
      </c>
      <c r="E73" s="310">
        <v>1157</v>
      </c>
      <c r="F73" s="310">
        <v>1161</v>
      </c>
      <c r="G73" s="310">
        <v>1161</v>
      </c>
      <c r="H73" s="309">
        <v>1099</v>
      </c>
      <c r="I73" s="309">
        <v>1129</v>
      </c>
    </row>
    <row r="74" spans="1:16" x14ac:dyDescent="0.25">
      <c r="A74" s="530"/>
      <c r="B74" s="190" t="s">
        <v>1414</v>
      </c>
      <c r="C74" s="312"/>
      <c r="D74" s="309">
        <v>25939</v>
      </c>
      <c r="E74" s="308">
        <v>5149</v>
      </c>
      <c r="F74" s="310">
        <v>5138</v>
      </c>
      <c r="G74" s="310">
        <v>5150</v>
      </c>
      <c r="H74" s="309">
        <v>5004</v>
      </c>
      <c r="I74" s="309">
        <v>4987</v>
      </c>
    </row>
    <row r="75" spans="1:16" x14ac:dyDescent="0.25">
      <c r="A75" s="530"/>
      <c r="B75" s="21"/>
      <c r="D75" s="36"/>
      <c r="E75" t="s">
        <v>1415</v>
      </c>
    </row>
    <row r="76" spans="1:16" x14ac:dyDescent="0.25">
      <c r="A76" s="530"/>
      <c r="D76" s="532" t="s">
        <v>1416</v>
      </c>
      <c r="E76" s="533"/>
      <c r="F76" s="533"/>
      <c r="G76" s="532" t="s">
        <v>1417</v>
      </c>
      <c r="H76" s="533"/>
      <c r="I76" s="534"/>
    </row>
    <row r="77" spans="1:16" ht="30" x14ac:dyDescent="0.25">
      <c r="A77" s="530"/>
      <c r="B77" s="306" t="s">
        <v>2</v>
      </c>
      <c r="C77" s="24" t="s">
        <v>0</v>
      </c>
      <c r="D77" s="24" t="s">
        <v>1418</v>
      </c>
      <c r="E77" s="24" t="s">
        <v>1419</v>
      </c>
      <c r="F77" s="25" t="s">
        <v>1420</v>
      </c>
      <c r="G77" s="24" t="s">
        <v>1421</v>
      </c>
      <c r="H77" s="24" t="s">
        <v>1422</v>
      </c>
      <c r="I77" s="297" t="s">
        <v>1420</v>
      </c>
    </row>
    <row r="78" spans="1:16" x14ac:dyDescent="0.25">
      <c r="A78" s="530"/>
      <c r="B78" s="303">
        <v>1</v>
      </c>
      <c r="C78" s="152" t="s">
        <v>1423</v>
      </c>
      <c r="D78" s="298">
        <f>Boleta1!E3042</f>
        <v>493</v>
      </c>
      <c r="E78" s="298">
        <f>Boleta1!F3042</f>
        <v>451</v>
      </c>
      <c r="F78" s="299">
        <f>Boleta1!J3042</f>
        <v>0.99400000000000011</v>
      </c>
      <c r="G78" s="298" t="s">
        <v>1424</v>
      </c>
      <c r="H78" s="298" t="s">
        <v>1424</v>
      </c>
      <c r="I78" s="298" t="s">
        <v>1424</v>
      </c>
      <c r="M78" s="339" t="s">
        <v>1449</v>
      </c>
      <c r="N78" s="339" t="s">
        <v>1450</v>
      </c>
      <c r="O78" s="339" t="s">
        <v>1451</v>
      </c>
      <c r="P78" s="339" t="s">
        <v>1471</v>
      </c>
    </row>
    <row r="79" spans="1:16" x14ac:dyDescent="0.25">
      <c r="A79" s="530"/>
      <c r="B79" s="192">
        <v>2</v>
      </c>
      <c r="C79" s="145" t="s">
        <v>1425</v>
      </c>
      <c r="D79" s="144" t="s">
        <v>1424</v>
      </c>
      <c r="E79" s="144" t="s">
        <v>1424</v>
      </c>
      <c r="F79" s="144" t="s">
        <v>1424</v>
      </c>
      <c r="G79" s="146">
        <f>Boleta2!F221</f>
        <v>0</v>
      </c>
      <c r="H79" s="146">
        <f>Boleta2!I221</f>
        <v>1.5086363967640843E-2</v>
      </c>
      <c r="I79" s="295">
        <f>Boleta2!K221 /2</f>
        <v>0</v>
      </c>
      <c r="M79" s="340">
        <v>7</v>
      </c>
      <c r="N79" s="340">
        <v>100</v>
      </c>
      <c r="O79" s="341">
        <f>N79/M79</f>
        <v>14.285714285714286</v>
      </c>
      <c r="P79" s="341">
        <f>O79*5</f>
        <v>71.428571428571431</v>
      </c>
    </row>
    <row r="80" spans="1:16" x14ac:dyDescent="0.25">
      <c r="A80" s="530"/>
      <c r="B80" s="192">
        <v>3</v>
      </c>
      <c r="C80" s="145" t="s">
        <v>1426</v>
      </c>
      <c r="D80" s="144"/>
      <c r="E80" s="144" t="s">
        <v>1424</v>
      </c>
      <c r="F80" s="144" t="s">
        <v>1424</v>
      </c>
      <c r="G80" s="146"/>
      <c r="H80" s="146"/>
      <c r="I80" s="296"/>
      <c r="M80" s="340"/>
      <c r="N80" s="340"/>
      <c r="O80" s="340"/>
      <c r="P80" s="340"/>
    </row>
    <row r="81" spans="1:17" x14ac:dyDescent="0.25">
      <c r="A81" s="530"/>
      <c r="B81" s="174"/>
      <c r="C81" s="175"/>
      <c r="D81" s="174"/>
      <c r="E81" s="174"/>
      <c r="F81" s="180"/>
      <c r="G81" s="177"/>
      <c r="H81" s="178"/>
      <c r="I81" s="179"/>
      <c r="M81" s="345" t="s">
        <v>1454</v>
      </c>
      <c r="N81" s="345" t="s">
        <v>1455</v>
      </c>
      <c r="O81" s="345" t="s">
        <v>1456</v>
      </c>
      <c r="P81" s="339"/>
    </row>
    <row r="82" spans="1:17" x14ac:dyDescent="0.25">
      <c r="A82" s="530"/>
      <c r="M82" s="536" t="s">
        <v>1472</v>
      </c>
      <c r="N82" s="535" t="s">
        <v>1473</v>
      </c>
      <c r="O82" s="344">
        <v>0.76100000000000001</v>
      </c>
      <c r="P82" s="342" t="s">
        <v>1474</v>
      </c>
      <c r="Q82" s="346">
        <f>AVERAGE(G84:G86)</f>
        <v>0.99799832006965072</v>
      </c>
    </row>
    <row r="83" spans="1:17" x14ac:dyDescent="0.25">
      <c r="A83" s="530"/>
      <c r="B83" s="307" t="s">
        <v>2</v>
      </c>
      <c r="C83" s="300" t="s">
        <v>0</v>
      </c>
      <c r="D83" s="300" t="s">
        <v>1433</v>
      </c>
      <c r="E83" s="300" t="s">
        <v>1434</v>
      </c>
      <c r="F83" s="301" t="s">
        <v>1435</v>
      </c>
      <c r="G83" s="302" t="s">
        <v>1420</v>
      </c>
      <c r="M83" s="536"/>
      <c r="N83" s="535"/>
      <c r="O83" s="343">
        <f>P79*O82</f>
        <v>54.357142857142861</v>
      </c>
      <c r="P83" s="342" t="s">
        <v>1475</v>
      </c>
    </row>
    <row r="84" spans="1:17" x14ac:dyDescent="0.25">
      <c r="A84" s="530"/>
      <c r="B84" s="303">
        <v>1</v>
      </c>
      <c r="C84" s="152" t="s">
        <v>1423</v>
      </c>
      <c r="D84" s="304">
        <f>D73</f>
        <v>5707</v>
      </c>
      <c r="E84" s="298">
        <f>D78</f>
        <v>493</v>
      </c>
      <c r="F84" s="294">
        <v>25939</v>
      </c>
      <c r="G84" s="305">
        <f>F78</f>
        <v>0.99400000000000011</v>
      </c>
      <c r="H84" s="8"/>
      <c r="I84" s="8"/>
    </row>
    <row r="85" spans="1:17" x14ac:dyDescent="0.25">
      <c r="A85" s="530"/>
      <c r="B85" s="192">
        <v>2</v>
      </c>
      <c r="C85" s="145" t="s">
        <v>1425</v>
      </c>
      <c r="D85" s="146">
        <f>AvanceC1!D84</f>
        <v>5707</v>
      </c>
      <c r="E85" s="144">
        <f>Boleta2!E200</f>
        <v>133</v>
      </c>
      <c r="F85" s="294">
        <f>((2/3)*Boleta2!F279)+Boleta2!F299+((5/6)*Boleta2!F319)</f>
        <v>493827</v>
      </c>
      <c r="G85" s="184">
        <f>Boleta2!N278</f>
        <v>0.99999496020895196</v>
      </c>
      <c r="H85" s="35"/>
      <c r="I85" s="143"/>
      <c r="O85" s="469">
        <f>O62+O83</f>
        <v>80.957142857142856</v>
      </c>
      <c r="P85" t="s">
        <v>1476</v>
      </c>
    </row>
    <row r="86" spans="1:17" x14ac:dyDescent="0.25">
      <c r="A86" s="531"/>
      <c r="B86" s="193">
        <v>3</v>
      </c>
      <c r="C86" s="147" t="s">
        <v>1426</v>
      </c>
      <c r="D86" s="146">
        <v>5707</v>
      </c>
      <c r="E86" s="149">
        <v>33</v>
      </c>
      <c r="F86" s="148">
        <f>+Boleta3!H141</f>
        <v>245000</v>
      </c>
      <c r="G86" s="185">
        <f>Boleta3!J141</f>
        <v>1</v>
      </c>
      <c r="H86" s="35"/>
      <c r="I86" s="143"/>
    </row>
  </sheetData>
  <mergeCells count="16">
    <mergeCell ref="A70:A86"/>
    <mergeCell ref="D76:F76"/>
    <mergeCell ref="G76:I76"/>
    <mergeCell ref="N61:N62"/>
    <mergeCell ref="M61:M62"/>
    <mergeCell ref="A49:A65"/>
    <mergeCell ref="D55:F55"/>
    <mergeCell ref="G55:I55"/>
    <mergeCell ref="M82:M83"/>
    <mergeCell ref="N82:N83"/>
    <mergeCell ref="G8:I8"/>
    <mergeCell ref="D8:F8"/>
    <mergeCell ref="A2:A27"/>
    <mergeCell ref="A30:A46"/>
    <mergeCell ref="D36:F36"/>
    <mergeCell ref="G36:I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D2483-68C7-4C35-A16C-873AA49C1023}">
  <sheetPr>
    <outlinePr summaryBelow="0"/>
  </sheetPr>
  <dimension ref="B1:N3042"/>
  <sheetViews>
    <sheetView topLeftCell="A2294" workbookViewId="0">
      <selection activeCell="F3047" sqref="F3047"/>
    </sheetView>
  </sheetViews>
  <sheetFormatPr baseColWidth="10" defaultColWidth="11.42578125" defaultRowHeight="15" outlineLevelRow="2" outlineLevelCol="1" x14ac:dyDescent="0.25"/>
  <cols>
    <col min="2" max="2" width="16" customWidth="1"/>
    <col min="3" max="3" width="29" customWidth="1"/>
    <col min="4" max="4" width="32.140625" customWidth="1"/>
    <col min="5" max="6" width="23.7109375" customWidth="1" outlineLevel="1"/>
    <col min="7" max="8" width="11.42578125" customWidth="1"/>
    <col min="9" max="9" width="17.7109375" customWidth="1"/>
    <col min="10" max="11" width="11.42578125" customWidth="1"/>
  </cols>
  <sheetData>
    <row r="1" spans="2:11" s="74" customFormat="1" x14ac:dyDescent="0.25">
      <c r="B1" s="74" t="s">
        <v>1477</v>
      </c>
    </row>
    <row r="2" spans="2:11" x14ac:dyDescent="0.25">
      <c r="B2" s="21" t="s">
        <v>1478</v>
      </c>
      <c r="C2" s="21"/>
      <c r="D2" s="21"/>
      <c r="E2" s="21"/>
      <c r="F2" s="21"/>
      <c r="G2" s="21"/>
      <c r="H2" s="21"/>
    </row>
    <row r="3" spans="2:11" ht="45" x14ac:dyDescent="0.25">
      <c r="B3" s="22" t="s">
        <v>1479</v>
      </c>
      <c r="C3" s="23" t="s">
        <v>1480</v>
      </c>
      <c r="D3" s="23" t="s">
        <v>1481</v>
      </c>
      <c r="E3" s="24" t="s">
        <v>1482</v>
      </c>
      <c r="F3" s="24" t="s">
        <v>1419</v>
      </c>
      <c r="G3" s="24" t="s">
        <v>1483</v>
      </c>
      <c r="H3" s="24" t="s">
        <v>1484</v>
      </c>
      <c r="I3" s="24" t="s">
        <v>1485</v>
      </c>
      <c r="J3" s="24" t="s">
        <v>1486</v>
      </c>
      <c r="K3" s="31" t="s">
        <v>1487</v>
      </c>
    </row>
    <row r="4" spans="2:11" collapsed="1" x14ac:dyDescent="0.25">
      <c r="B4" s="78" t="s">
        <v>1488</v>
      </c>
      <c r="C4" s="79" t="s">
        <v>1489</v>
      </c>
      <c r="D4" s="80" t="s">
        <v>1490</v>
      </c>
      <c r="E4" s="81">
        <f>SUM(E5,E30,E67,E103,E108)</f>
        <v>189</v>
      </c>
      <c r="F4" s="81">
        <f>SUM(F5,F30,F67,F103,F108)</f>
        <v>189</v>
      </c>
      <c r="G4" s="93"/>
      <c r="H4" s="92">
        <f>SUM(H5+H30+H67+H103+H108)</f>
        <v>100</v>
      </c>
      <c r="I4" s="103">
        <v>30</v>
      </c>
      <c r="J4" s="105">
        <f>(H4*I4/100)</f>
        <v>30</v>
      </c>
      <c r="K4" s="82" t="s">
        <v>1491</v>
      </c>
    </row>
    <row r="5" spans="2:11" hidden="1" outlineLevel="1" collapsed="1" x14ac:dyDescent="0.25">
      <c r="B5" s="78"/>
      <c r="C5" s="79" t="s">
        <v>1489</v>
      </c>
      <c r="D5" s="80" t="s">
        <v>1492</v>
      </c>
      <c r="E5" s="81">
        <v>24</v>
      </c>
      <c r="F5" s="81">
        <f>SUM(F6:F29)</f>
        <v>24</v>
      </c>
      <c r="G5" s="93">
        <v>5</v>
      </c>
      <c r="H5" s="92">
        <f>(F5*G5/E5)</f>
        <v>5</v>
      </c>
      <c r="I5" s="103"/>
      <c r="J5" s="105"/>
      <c r="K5" s="82"/>
    </row>
    <row r="6" spans="2:11" hidden="1" outlineLevel="2" x14ac:dyDescent="0.25">
      <c r="B6" s="77" t="s">
        <v>1493</v>
      </c>
      <c r="C6" s="86" t="s">
        <v>1489</v>
      </c>
      <c r="D6" s="3"/>
      <c r="F6" s="8">
        <v>1</v>
      </c>
      <c r="G6" s="102"/>
      <c r="I6" s="4"/>
      <c r="J6" s="107"/>
      <c r="K6" t="s">
        <v>1491</v>
      </c>
    </row>
    <row r="7" spans="2:11" hidden="1" outlineLevel="2" x14ac:dyDescent="0.25">
      <c r="B7" s="77" t="s">
        <v>1494</v>
      </c>
      <c r="C7" s="86" t="s">
        <v>1489</v>
      </c>
      <c r="D7" s="3"/>
      <c r="F7" s="8">
        <v>1</v>
      </c>
      <c r="G7" s="102"/>
      <c r="I7" s="4"/>
      <c r="J7" s="107"/>
      <c r="K7" t="s">
        <v>1491</v>
      </c>
    </row>
    <row r="8" spans="2:11" hidden="1" outlineLevel="2" x14ac:dyDescent="0.25">
      <c r="B8" s="77" t="s">
        <v>1367</v>
      </c>
      <c r="C8" s="86" t="s">
        <v>1489</v>
      </c>
      <c r="D8" s="3"/>
      <c r="F8" s="8">
        <v>1</v>
      </c>
      <c r="G8" s="102"/>
      <c r="I8" s="4"/>
      <c r="J8" s="107"/>
      <c r="K8" t="s">
        <v>1491</v>
      </c>
    </row>
    <row r="9" spans="2:11" hidden="1" outlineLevel="2" x14ac:dyDescent="0.25">
      <c r="B9" s="77" t="s">
        <v>1495</v>
      </c>
      <c r="C9" s="86" t="s">
        <v>1489</v>
      </c>
      <c r="D9" s="3"/>
      <c r="F9" s="8">
        <v>1</v>
      </c>
      <c r="G9" s="102"/>
      <c r="I9" s="4"/>
      <c r="J9" s="107"/>
      <c r="K9" t="s">
        <v>1491</v>
      </c>
    </row>
    <row r="10" spans="2:11" hidden="1" outlineLevel="2" x14ac:dyDescent="0.25">
      <c r="B10" s="77" t="s">
        <v>1382</v>
      </c>
      <c r="C10" s="86" t="s">
        <v>1489</v>
      </c>
      <c r="D10" s="3"/>
      <c r="F10" s="8">
        <v>1</v>
      </c>
      <c r="G10" s="102"/>
      <c r="I10" s="4"/>
      <c r="J10" s="107"/>
      <c r="K10" t="s">
        <v>1491</v>
      </c>
    </row>
    <row r="11" spans="2:11" hidden="1" outlineLevel="2" x14ac:dyDescent="0.25">
      <c r="B11" s="77" t="s">
        <v>873</v>
      </c>
      <c r="C11" s="86" t="s">
        <v>1489</v>
      </c>
      <c r="D11" s="3"/>
      <c r="F11" s="8">
        <v>1</v>
      </c>
      <c r="G11" s="102"/>
      <c r="I11" s="4"/>
      <c r="J11" s="107"/>
      <c r="K11" t="s">
        <v>1491</v>
      </c>
    </row>
    <row r="12" spans="2:11" hidden="1" outlineLevel="2" x14ac:dyDescent="0.25">
      <c r="B12" s="77" t="s">
        <v>1140</v>
      </c>
      <c r="C12" s="86" t="s">
        <v>1489</v>
      </c>
      <c r="D12" s="3"/>
      <c r="F12" s="8">
        <v>1</v>
      </c>
      <c r="G12" s="102"/>
      <c r="I12" s="4"/>
      <c r="J12" s="107"/>
      <c r="K12" t="s">
        <v>1491</v>
      </c>
    </row>
    <row r="13" spans="2:11" hidden="1" outlineLevel="2" x14ac:dyDescent="0.25">
      <c r="B13" s="77" t="s">
        <v>1496</v>
      </c>
      <c r="C13" s="86" t="s">
        <v>1489</v>
      </c>
      <c r="D13" s="3"/>
      <c r="F13" s="8">
        <v>1</v>
      </c>
      <c r="G13" s="102"/>
      <c r="I13" s="4"/>
      <c r="J13" s="107"/>
      <c r="K13" t="s">
        <v>1491</v>
      </c>
    </row>
    <row r="14" spans="2:11" hidden="1" outlineLevel="2" x14ac:dyDescent="0.25">
      <c r="B14" s="77" t="s">
        <v>1497</v>
      </c>
      <c r="C14" s="86" t="s">
        <v>1489</v>
      </c>
      <c r="D14" s="3"/>
      <c r="F14" s="8">
        <v>1</v>
      </c>
      <c r="G14" s="102"/>
      <c r="I14" s="4"/>
      <c r="J14" s="107"/>
      <c r="K14" t="s">
        <v>1491</v>
      </c>
    </row>
    <row r="15" spans="2:11" hidden="1" outlineLevel="2" x14ac:dyDescent="0.25">
      <c r="B15" s="77" t="s">
        <v>1119</v>
      </c>
      <c r="C15" s="86" t="s">
        <v>1489</v>
      </c>
      <c r="D15" s="3"/>
      <c r="F15" s="8">
        <v>1</v>
      </c>
      <c r="G15" s="102"/>
      <c r="I15" s="4"/>
      <c r="J15" s="107"/>
      <c r="K15" t="s">
        <v>1491</v>
      </c>
    </row>
    <row r="16" spans="2:11" hidden="1" outlineLevel="2" x14ac:dyDescent="0.25">
      <c r="B16" s="77" t="s">
        <v>827</v>
      </c>
      <c r="C16" s="86" t="s">
        <v>1489</v>
      </c>
      <c r="D16" s="3"/>
      <c r="F16" s="8">
        <v>1</v>
      </c>
      <c r="G16" s="102"/>
      <c r="I16" s="4"/>
      <c r="J16" s="107"/>
      <c r="K16" t="s">
        <v>1491</v>
      </c>
    </row>
    <row r="17" spans="2:11" hidden="1" outlineLevel="2" x14ac:dyDescent="0.25">
      <c r="B17" s="77" t="s">
        <v>831</v>
      </c>
      <c r="C17" s="86" t="s">
        <v>1489</v>
      </c>
      <c r="D17" s="3"/>
      <c r="F17" s="8">
        <v>1</v>
      </c>
      <c r="G17" s="102"/>
      <c r="I17" s="4"/>
      <c r="J17" s="107"/>
      <c r="K17" t="s">
        <v>1491</v>
      </c>
    </row>
    <row r="18" spans="2:11" hidden="1" outlineLevel="2" x14ac:dyDescent="0.25">
      <c r="B18" s="77" t="s">
        <v>1121</v>
      </c>
      <c r="C18" s="86" t="s">
        <v>1489</v>
      </c>
      <c r="D18" s="3"/>
      <c r="F18" s="8">
        <v>1</v>
      </c>
      <c r="G18" s="102"/>
      <c r="I18" s="4"/>
      <c r="J18" s="107"/>
      <c r="K18" t="s">
        <v>1491</v>
      </c>
    </row>
    <row r="19" spans="2:11" hidden="1" outlineLevel="2" x14ac:dyDescent="0.25">
      <c r="B19" s="77" t="s">
        <v>1498</v>
      </c>
      <c r="C19" s="86" t="s">
        <v>1489</v>
      </c>
      <c r="D19" s="3"/>
      <c r="F19" s="8">
        <v>1</v>
      </c>
      <c r="G19" s="102"/>
      <c r="I19" s="4"/>
      <c r="J19" s="107"/>
      <c r="K19" t="s">
        <v>1491</v>
      </c>
    </row>
    <row r="20" spans="2:11" hidden="1" outlineLevel="2" x14ac:dyDescent="0.25">
      <c r="B20" s="77" t="s">
        <v>1499</v>
      </c>
      <c r="C20" s="86" t="s">
        <v>1489</v>
      </c>
      <c r="D20" s="3"/>
      <c r="F20" s="8">
        <v>1</v>
      </c>
      <c r="G20" s="102"/>
      <c r="I20" s="4"/>
      <c r="J20" s="107"/>
      <c r="K20" t="s">
        <v>1491</v>
      </c>
    </row>
    <row r="21" spans="2:11" hidden="1" outlineLevel="2" x14ac:dyDescent="0.25">
      <c r="B21" s="77" t="s">
        <v>1500</v>
      </c>
      <c r="C21" s="86" t="s">
        <v>1489</v>
      </c>
      <c r="D21" s="3"/>
      <c r="F21" s="8">
        <v>1</v>
      </c>
      <c r="G21" s="102"/>
      <c r="I21" s="4"/>
      <c r="J21" s="107"/>
      <c r="K21" t="s">
        <v>1491</v>
      </c>
    </row>
    <row r="22" spans="2:11" hidden="1" outlineLevel="2" x14ac:dyDescent="0.25">
      <c r="B22" s="77" t="s">
        <v>1501</v>
      </c>
      <c r="C22" s="86" t="s">
        <v>1489</v>
      </c>
      <c r="D22" s="3"/>
      <c r="F22" s="8">
        <v>1</v>
      </c>
      <c r="G22" s="102"/>
      <c r="I22" s="4"/>
      <c r="J22" s="107"/>
      <c r="K22" t="s">
        <v>1491</v>
      </c>
    </row>
    <row r="23" spans="2:11" hidden="1" outlineLevel="2" x14ac:dyDescent="0.25">
      <c r="B23" s="77" t="s">
        <v>1502</v>
      </c>
      <c r="C23" s="86" t="s">
        <v>1489</v>
      </c>
      <c r="D23" s="3"/>
      <c r="F23" s="8">
        <v>1</v>
      </c>
      <c r="G23" s="102"/>
      <c r="I23" s="4"/>
      <c r="J23" s="107"/>
      <c r="K23" t="s">
        <v>1491</v>
      </c>
    </row>
    <row r="24" spans="2:11" hidden="1" outlineLevel="2" x14ac:dyDescent="0.25">
      <c r="B24" s="77" t="s">
        <v>942</v>
      </c>
      <c r="C24" s="86" t="s">
        <v>1489</v>
      </c>
      <c r="D24" s="3"/>
      <c r="F24" s="8">
        <v>1</v>
      </c>
      <c r="G24" s="102"/>
      <c r="I24" s="4"/>
      <c r="J24" s="107"/>
      <c r="K24" t="s">
        <v>1491</v>
      </c>
    </row>
    <row r="25" spans="2:11" hidden="1" outlineLevel="2" x14ac:dyDescent="0.25">
      <c r="B25" s="77" t="s">
        <v>959</v>
      </c>
      <c r="C25" s="86" t="s">
        <v>1489</v>
      </c>
      <c r="D25" s="3"/>
      <c r="F25" s="8">
        <v>1</v>
      </c>
      <c r="G25" s="102"/>
      <c r="I25" s="4"/>
      <c r="J25" s="107"/>
      <c r="K25" t="s">
        <v>1491</v>
      </c>
    </row>
    <row r="26" spans="2:11" hidden="1" outlineLevel="2" x14ac:dyDescent="0.25">
      <c r="B26" s="77" t="s">
        <v>961</v>
      </c>
      <c r="C26" s="86" t="s">
        <v>1489</v>
      </c>
      <c r="D26" s="3"/>
      <c r="F26" s="8">
        <v>1</v>
      </c>
      <c r="G26" s="102"/>
      <c r="I26" s="4"/>
      <c r="J26" s="107"/>
      <c r="K26" t="s">
        <v>1491</v>
      </c>
    </row>
    <row r="27" spans="2:11" hidden="1" outlineLevel="2" x14ac:dyDescent="0.25">
      <c r="B27" s="77" t="s">
        <v>991</v>
      </c>
      <c r="C27" s="86" t="s">
        <v>1489</v>
      </c>
      <c r="D27" s="3"/>
      <c r="F27" s="8">
        <v>1</v>
      </c>
      <c r="G27" s="102"/>
      <c r="I27" s="4"/>
      <c r="J27" s="107"/>
      <c r="K27" t="s">
        <v>1491</v>
      </c>
    </row>
    <row r="28" spans="2:11" hidden="1" outlineLevel="2" x14ac:dyDescent="0.25">
      <c r="B28" s="77" t="s">
        <v>1503</v>
      </c>
      <c r="C28" s="86" t="s">
        <v>1489</v>
      </c>
      <c r="D28" s="3"/>
      <c r="F28" s="8">
        <v>1</v>
      </c>
      <c r="G28" s="102"/>
      <c r="I28" s="4"/>
      <c r="J28" s="107"/>
      <c r="K28" t="s">
        <v>1491</v>
      </c>
    </row>
    <row r="29" spans="2:11" hidden="1" outlineLevel="2" x14ac:dyDescent="0.25">
      <c r="B29" s="77" t="s">
        <v>1504</v>
      </c>
      <c r="C29" s="86" t="s">
        <v>1489</v>
      </c>
      <c r="D29" s="3"/>
      <c r="F29" s="4">
        <v>1</v>
      </c>
      <c r="G29" s="102"/>
      <c r="I29" s="4"/>
      <c r="J29" s="107"/>
      <c r="K29" t="s">
        <v>1491</v>
      </c>
    </row>
    <row r="30" spans="2:11" hidden="1" outlineLevel="1" collapsed="1" x14ac:dyDescent="0.25">
      <c r="B30" s="78"/>
      <c r="C30" s="79" t="s">
        <v>1489</v>
      </c>
      <c r="D30" s="80" t="s">
        <v>1505</v>
      </c>
      <c r="E30" s="81">
        <v>36</v>
      </c>
      <c r="F30" s="81">
        <f>SUM(F31:F66)</f>
        <v>36</v>
      </c>
      <c r="G30" s="93">
        <v>60</v>
      </c>
      <c r="H30" s="92">
        <f>(F30*G30/E30)</f>
        <v>60</v>
      </c>
      <c r="I30" s="103"/>
      <c r="J30" s="105"/>
      <c r="K30" s="82"/>
    </row>
    <row r="31" spans="2:11" hidden="1" outlineLevel="2" x14ac:dyDescent="0.25">
      <c r="B31" s="77" t="s">
        <v>913</v>
      </c>
      <c r="C31" s="86" t="s">
        <v>1489</v>
      </c>
      <c r="D31" s="3"/>
      <c r="F31" s="8">
        <v>1</v>
      </c>
      <c r="G31" s="102"/>
      <c r="I31" s="4"/>
      <c r="J31" s="107"/>
      <c r="K31" t="s">
        <v>1491</v>
      </c>
    </row>
    <row r="32" spans="2:11" hidden="1" outlineLevel="2" x14ac:dyDescent="0.25">
      <c r="B32" s="77" t="s">
        <v>1368</v>
      </c>
      <c r="C32" s="86" t="s">
        <v>1489</v>
      </c>
      <c r="D32" s="3"/>
      <c r="F32" s="8">
        <v>1</v>
      </c>
      <c r="G32" s="102"/>
      <c r="I32" s="4"/>
      <c r="J32" s="107"/>
      <c r="K32" t="s">
        <v>1491</v>
      </c>
    </row>
    <row r="33" spans="2:11" hidden="1" outlineLevel="2" x14ac:dyDescent="0.25">
      <c r="B33" s="77" t="s">
        <v>1370</v>
      </c>
      <c r="C33" s="86" t="s">
        <v>1489</v>
      </c>
      <c r="D33" s="3"/>
      <c r="F33" s="8">
        <v>1</v>
      </c>
      <c r="G33" s="102"/>
      <c r="I33" s="4"/>
      <c r="J33" s="107"/>
      <c r="K33" t="s">
        <v>1491</v>
      </c>
    </row>
    <row r="34" spans="2:11" hidden="1" outlineLevel="2" x14ac:dyDescent="0.25">
      <c r="B34" s="77" t="s">
        <v>1371</v>
      </c>
      <c r="C34" s="86" t="s">
        <v>1489</v>
      </c>
      <c r="D34" s="3"/>
      <c r="F34" s="8">
        <v>1</v>
      </c>
      <c r="G34" s="102"/>
      <c r="I34" s="4"/>
      <c r="J34" s="107"/>
      <c r="K34" t="s">
        <v>1491</v>
      </c>
    </row>
    <row r="35" spans="2:11" hidden="1" outlineLevel="2" x14ac:dyDescent="0.25">
      <c r="B35" s="77" t="s">
        <v>1373</v>
      </c>
      <c r="C35" s="86" t="s">
        <v>1489</v>
      </c>
      <c r="D35" s="3"/>
      <c r="F35" s="8">
        <v>1</v>
      </c>
      <c r="G35" s="102"/>
      <c r="I35" s="4"/>
      <c r="J35" s="107"/>
      <c r="K35" t="s">
        <v>1491</v>
      </c>
    </row>
    <row r="36" spans="2:11" hidden="1" outlineLevel="2" x14ac:dyDescent="0.25">
      <c r="B36" s="77" t="s">
        <v>1506</v>
      </c>
      <c r="C36" s="86" t="s">
        <v>1489</v>
      </c>
      <c r="D36" s="3"/>
      <c r="F36" s="8">
        <v>1</v>
      </c>
      <c r="G36" s="102"/>
      <c r="I36" s="4"/>
      <c r="J36" s="107"/>
      <c r="K36" t="s">
        <v>1491</v>
      </c>
    </row>
    <row r="37" spans="2:11" hidden="1" outlineLevel="2" x14ac:dyDescent="0.25">
      <c r="B37" s="77" t="s">
        <v>1129</v>
      </c>
      <c r="C37" s="86" t="s">
        <v>1489</v>
      </c>
      <c r="D37" s="3"/>
      <c r="F37" s="8">
        <v>1</v>
      </c>
      <c r="G37" s="102"/>
      <c r="I37" s="4"/>
      <c r="J37" s="107"/>
      <c r="K37" t="s">
        <v>1491</v>
      </c>
    </row>
    <row r="38" spans="2:11" hidden="1" outlineLevel="2" x14ac:dyDescent="0.25">
      <c r="B38" s="77" t="s">
        <v>1194</v>
      </c>
      <c r="C38" s="86" t="s">
        <v>1489</v>
      </c>
      <c r="D38" s="3"/>
      <c r="F38" s="8">
        <v>1</v>
      </c>
      <c r="G38" s="102"/>
      <c r="I38" s="4"/>
      <c r="J38" s="107"/>
      <c r="K38" t="s">
        <v>1491</v>
      </c>
    </row>
    <row r="39" spans="2:11" hidden="1" outlineLevel="2" x14ac:dyDescent="0.25">
      <c r="B39" s="77" t="s">
        <v>1226</v>
      </c>
      <c r="C39" s="86" t="s">
        <v>1489</v>
      </c>
      <c r="D39" s="3"/>
      <c r="F39" s="8">
        <v>1</v>
      </c>
      <c r="G39" s="102"/>
      <c r="I39" s="4"/>
      <c r="J39" s="107"/>
      <c r="K39" t="s">
        <v>1491</v>
      </c>
    </row>
    <row r="40" spans="2:11" hidden="1" outlineLevel="2" x14ac:dyDescent="0.25">
      <c r="B40" s="77" t="s">
        <v>1288</v>
      </c>
      <c r="C40" s="86" t="s">
        <v>1489</v>
      </c>
      <c r="D40" s="3"/>
      <c r="F40" s="8">
        <v>1</v>
      </c>
      <c r="G40" s="102"/>
      <c r="I40" s="4"/>
      <c r="J40" s="107"/>
      <c r="K40" t="s">
        <v>1491</v>
      </c>
    </row>
    <row r="41" spans="2:11" hidden="1" outlineLevel="2" x14ac:dyDescent="0.25">
      <c r="B41" s="77" t="s">
        <v>1282</v>
      </c>
      <c r="C41" s="86" t="s">
        <v>1489</v>
      </c>
      <c r="D41" s="3"/>
      <c r="F41" s="8">
        <v>1</v>
      </c>
      <c r="G41" s="102"/>
      <c r="I41" s="4"/>
      <c r="J41" s="107"/>
      <c r="K41" t="s">
        <v>1491</v>
      </c>
    </row>
    <row r="42" spans="2:11" hidden="1" outlineLevel="2" x14ac:dyDescent="0.25">
      <c r="B42" s="77" t="s">
        <v>1375</v>
      </c>
      <c r="C42" s="86" t="s">
        <v>1489</v>
      </c>
      <c r="D42" s="3"/>
      <c r="F42" s="8">
        <v>1</v>
      </c>
      <c r="G42" s="102"/>
      <c r="I42" s="4"/>
      <c r="J42" s="107"/>
      <c r="K42" t="s">
        <v>1491</v>
      </c>
    </row>
    <row r="43" spans="2:11" hidden="1" outlineLevel="2" x14ac:dyDescent="0.25">
      <c r="B43" s="77" t="s">
        <v>1507</v>
      </c>
      <c r="C43" s="86" t="s">
        <v>1489</v>
      </c>
      <c r="D43" s="3"/>
      <c r="F43" s="8">
        <v>1</v>
      </c>
      <c r="G43" s="102"/>
      <c r="I43" s="4"/>
      <c r="J43" s="107"/>
      <c r="K43" t="s">
        <v>1491</v>
      </c>
    </row>
    <row r="44" spans="2:11" hidden="1" outlineLevel="2" x14ac:dyDescent="0.25">
      <c r="B44" s="77" t="s">
        <v>1329</v>
      </c>
      <c r="C44" s="86" t="s">
        <v>1489</v>
      </c>
      <c r="D44" s="3"/>
      <c r="F44" s="8">
        <v>1</v>
      </c>
      <c r="G44" s="102"/>
      <c r="I44" s="4"/>
      <c r="J44" s="107"/>
      <c r="K44" t="s">
        <v>1491</v>
      </c>
    </row>
    <row r="45" spans="2:11" hidden="1" outlineLevel="2" x14ac:dyDescent="0.25">
      <c r="B45" s="77" t="s">
        <v>1337</v>
      </c>
      <c r="C45" s="86" t="s">
        <v>1489</v>
      </c>
      <c r="D45" s="3"/>
      <c r="F45" s="8">
        <v>1</v>
      </c>
      <c r="G45" s="102"/>
      <c r="I45" s="4"/>
      <c r="J45" s="107"/>
      <c r="K45" t="s">
        <v>1491</v>
      </c>
    </row>
    <row r="46" spans="2:11" hidden="1" outlineLevel="2" x14ac:dyDescent="0.25">
      <c r="B46" s="77" t="s">
        <v>1508</v>
      </c>
      <c r="C46" s="86" t="s">
        <v>1489</v>
      </c>
      <c r="D46" s="3"/>
      <c r="F46" s="8">
        <v>1</v>
      </c>
      <c r="G46" s="102"/>
      <c r="I46" s="4"/>
      <c r="J46" s="107"/>
      <c r="K46" t="s">
        <v>1491</v>
      </c>
    </row>
    <row r="47" spans="2:11" hidden="1" outlineLevel="2" x14ac:dyDescent="0.25">
      <c r="B47" s="77" t="s">
        <v>1052</v>
      </c>
      <c r="C47" s="86" t="s">
        <v>1489</v>
      </c>
      <c r="D47" s="3"/>
      <c r="F47" s="8">
        <v>1</v>
      </c>
      <c r="G47" s="102"/>
      <c r="I47" s="4"/>
      <c r="J47" s="107"/>
      <c r="K47" t="s">
        <v>1491</v>
      </c>
    </row>
    <row r="48" spans="2:11" hidden="1" outlineLevel="2" x14ac:dyDescent="0.25">
      <c r="B48" s="77" t="s">
        <v>1339</v>
      </c>
      <c r="C48" s="86" t="s">
        <v>1489</v>
      </c>
      <c r="D48" s="3"/>
      <c r="F48" s="8">
        <v>1</v>
      </c>
      <c r="G48" s="102"/>
      <c r="I48" s="4"/>
      <c r="J48" s="107"/>
      <c r="K48" t="s">
        <v>1491</v>
      </c>
    </row>
    <row r="49" spans="2:11" hidden="1" outlineLevel="2" x14ac:dyDescent="0.25">
      <c r="B49" s="77" t="s">
        <v>1509</v>
      </c>
      <c r="C49" s="86" t="s">
        <v>1489</v>
      </c>
      <c r="D49" s="3"/>
      <c r="F49" s="8">
        <v>1</v>
      </c>
      <c r="G49" s="102"/>
      <c r="I49" s="4"/>
      <c r="J49" s="107"/>
      <c r="K49" t="s">
        <v>1491</v>
      </c>
    </row>
    <row r="50" spans="2:11" hidden="1" outlineLevel="2" x14ac:dyDescent="0.25">
      <c r="B50" s="77" t="s">
        <v>909</v>
      </c>
      <c r="C50" s="86" t="s">
        <v>1489</v>
      </c>
      <c r="D50" s="3"/>
      <c r="F50" s="8">
        <v>1</v>
      </c>
      <c r="G50" s="102"/>
      <c r="I50" s="4"/>
      <c r="J50" s="107"/>
      <c r="K50" t="s">
        <v>1491</v>
      </c>
    </row>
    <row r="51" spans="2:11" hidden="1" outlineLevel="2" x14ac:dyDescent="0.25">
      <c r="B51" s="77" t="s">
        <v>1284</v>
      </c>
      <c r="C51" s="86" t="s">
        <v>1489</v>
      </c>
      <c r="D51" s="3"/>
      <c r="F51" s="8">
        <v>1</v>
      </c>
      <c r="G51" s="102"/>
      <c r="I51" s="4"/>
      <c r="J51" s="107"/>
      <c r="K51" t="s">
        <v>1491</v>
      </c>
    </row>
    <row r="52" spans="2:11" hidden="1" outlineLevel="2" x14ac:dyDescent="0.25">
      <c r="B52" s="77" t="s">
        <v>1148</v>
      </c>
      <c r="C52" s="86" t="s">
        <v>1489</v>
      </c>
      <c r="D52" s="3"/>
      <c r="F52" s="8">
        <v>1</v>
      </c>
      <c r="G52" s="102"/>
      <c r="I52" s="4"/>
      <c r="J52" s="107"/>
      <c r="K52" t="s">
        <v>1491</v>
      </c>
    </row>
    <row r="53" spans="2:11" hidden="1" outlineLevel="2" x14ac:dyDescent="0.25">
      <c r="B53" s="77" t="s">
        <v>1245</v>
      </c>
      <c r="C53" s="86" t="s">
        <v>1489</v>
      </c>
      <c r="D53" s="3"/>
      <c r="F53" s="8">
        <v>1</v>
      </c>
      <c r="G53" s="102"/>
      <c r="I53" s="4"/>
      <c r="J53" s="107"/>
      <c r="K53" t="s">
        <v>1491</v>
      </c>
    </row>
    <row r="54" spans="2:11" hidden="1" outlineLevel="2" x14ac:dyDescent="0.25">
      <c r="B54" s="77" t="s">
        <v>1286</v>
      </c>
      <c r="C54" s="86" t="s">
        <v>1489</v>
      </c>
      <c r="D54" s="3"/>
      <c r="F54" s="8">
        <v>1</v>
      </c>
      <c r="G54" s="102"/>
      <c r="I54" s="4"/>
      <c r="J54" s="107"/>
      <c r="K54" t="s">
        <v>1491</v>
      </c>
    </row>
    <row r="55" spans="2:11" hidden="1" outlineLevel="2" x14ac:dyDescent="0.25">
      <c r="B55" s="77" t="s">
        <v>1403</v>
      </c>
      <c r="C55" s="86" t="s">
        <v>1489</v>
      </c>
      <c r="D55" s="3"/>
      <c r="F55" s="8">
        <v>1</v>
      </c>
      <c r="G55" s="102"/>
      <c r="I55" s="4"/>
      <c r="J55" s="107"/>
      <c r="K55" t="s">
        <v>1491</v>
      </c>
    </row>
    <row r="56" spans="2:11" hidden="1" outlineLevel="2" x14ac:dyDescent="0.25">
      <c r="B56" s="77" t="s">
        <v>1380</v>
      </c>
      <c r="C56" s="86" t="s">
        <v>1489</v>
      </c>
      <c r="D56" s="3"/>
      <c r="F56" s="8">
        <v>1</v>
      </c>
      <c r="G56" s="102"/>
      <c r="I56" s="4"/>
      <c r="J56" s="107"/>
      <c r="K56" t="s">
        <v>1491</v>
      </c>
    </row>
    <row r="57" spans="2:11" hidden="1" outlineLevel="2" x14ac:dyDescent="0.25">
      <c r="B57" s="77" t="s">
        <v>1340</v>
      </c>
      <c r="C57" s="86" t="s">
        <v>1489</v>
      </c>
      <c r="D57" s="3"/>
      <c r="F57" s="8">
        <v>1</v>
      </c>
      <c r="G57" s="102"/>
      <c r="I57" s="4"/>
      <c r="J57" s="107"/>
      <c r="K57" t="s">
        <v>1491</v>
      </c>
    </row>
    <row r="58" spans="2:11" hidden="1" outlineLevel="2" x14ac:dyDescent="0.25">
      <c r="B58" s="77" t="s">
        <v>1342</v>
      </c>
      <c r="C58" s="86" t="s">
        <v>1489</v>
      </c>
      <c r="D58" s="3"/>
      <c r="F58" s="8">
        <v>1</v>
      </c>
      <c r="G58" s="102"/>
      <c r="I58" s="4"/>
      <c r="J58" s="107"/>
      <c r="K58" t="s">
        <v>1491</v>
      </c>
    </row>
    <row r="59" spans="2:11" hidden="1" outlineLevel="2" x14ac:dyDescent="0.25">
      <c r="B59" s="77" t="s">
        <v>1510</v>
      </c>
      <c r="C59" s="86" t="s">
        <v>1489</v>
      </c>
      <c r="D59" s="3"/>
      <c r="F59" s="8">
        <v>1</v>
      </c>
      <c r="G59" s="102"/>
      <c r="I59" s="4"/>
      <c r="J59" s="107"/>
      <c r="K59" t="s">
        <v>1491</v>
      </c>
    </row>
    <row r="60" spans="2:11" hidden="1" outlineLevel="2" x14ac:dyDescent="0.25">
      <c r="B60" s="77" t="s">
        <v>1220</v>
      </c>
      <c r="C60" s="86" t="s">
        <v>1489</v>
      </c>
      <c r="D60" s="3"/>
      <c r="F60" s="8">
        <v>1</v>
      </c>
      <c r="G60" s="102"/>
      <c r="I60" s="4"/>
      <c r="J60" s="107"/>
      <c r="K60" t="s">
        <v>1491</v>
      </c>
    </row>
    <row r="61" spans="2:11" hidden="1" outlineLevel="2" x14ac:dyDescent="0.25">
      <c r="B61" s="77" t="s">
        <v>1200</v>
      </c>
      <c r="C61" s="86" t="s">
        <v>1489</v>
      </c>
      <c r="D61" s="3"/>
      <c r="F61" s="8">
        <v>1</v>
      </c>
      <c r="G61" s="102"/>
      <c r="I61" s="4"/>
      <c r="J61" s="107"/>
      <c r="K61" t="s">
        <v>1491</v>
      </c>
    </row>
    <row r="62" spans="2:11" hidden="1" outlineLevel="2" x14ac:dyDescent="0.25">
      <c r="B62" s="77" t="s">
        <v>1511</v>
      </c>
      <c r="C62" s="86" t="s">
        <v>1489</v>
      </c>
      <c r="D62" s="3"/>
      <c r="F62" s="8">
        <v>1</v>
      </c>
      <c r="G62" s="102"/>
      <c r="I62" s="4"/>
      <c r="J62" s="107"/>
      <c r="K62" t="s">
        <v>1491</v>
      </c>
    </row>
    <row r="63" spans="2:11" hidden="1" outlineLevel="2" x14ac:dyDescent="0.25">
      <c r="B63" s="77" t="s">
        <v>1266</v>
      </c>
      <c r="C63" s="86" t="s">
        <v>1489</v>
      </c>
      <c r="D63" s="3"/>
      <c r="F63" s="8">
        <v>1</v>
      </c>
      <c r="G63" s="102"/>
      <c r="I63" s="4"/>
      <c r="J63" s="107"/>
      <c r="K63" t="s">
        <v>1491</v>
      </c>
    </row>
    <row r="64" spans="2:11" hidden="1" outlineLevel="2" x14ac:dyDescent="0.25">
      <c r="B64" s="77" t="s">
        <v>1216</v>
      </c>
      <c r="C64" s="86" t="s">
        <v>1489</v>
      </c>
      <c r="D64" s="3"/>
      <c r="F64" s="8">
        <v>1</v>
      </c>
      <c r="G64" s="102"/>
      <c r="I64" s="4"/>
      <c r="J64" s="107"/>
      <c r="K64" t="s">
        <v>1491</v>
      </c>
    </row>
    <row r="65" spans="2:11" hidden="1" outlineLevel="2" x14ac:dyDescent="0.25">
      <c r="B65" s="77" t="s">
        <v>1011</v>
      </c>
      <c r="C65" s="86" t="s">
        <v>1489</v>
      </c>
      <c r="D65" s="3"/>
      <c r="F65" s="8">
        <v>1</v>
      </c>
      <c r="G65" s="102"/>
      <c r="I65" s="4"/>
      <c r="J65" s="107"/>
      <c r="K65" t="s">
        <v>1491</v>
      </c>
    </row>
    <row r="66" spans="2:11" hidden="1" outlineLevel="2" x14ac:dyDescent="0.25">
      <c r="B66" s="77" t="s">
        <v>1036</v>
      </c>
      <c r="C66" s="86" t="s">
        <v>1489</v>
      </c>
      <c r="D66" s="3"/>
      <c r="F66" s="8">
        <v>1</v>
      </c>
      <c r="G66" s="102"/>
      <c r="I66" s="4"/>
      <c r="J66" s="107"/>
      <c r="K66" t="s">
        <v>1491</v>
      </c>
    </row>
    <row r="67" spans="2:11" hidden="1" outlineLevel="1" collapsed="1" x14ac:dyDescent="0.25">
      <c r="B67" s="78"/>
      <c r="C67" s="79" t="s">
        <v>1489</v>
      </c>
      <c r="D67" s="78" t="s">
        <v>1512</v>
      </c>
      <c r="E67" s="81">
        <v>35</v>
      </c>
      <c r="F67" s="81">
        <f>SUM(F68:F102)</f>
        <v>35</v>
      </c>
      <c r="G67" s="93">
        <v>15</v>
      </c>
      <c r="H67" s="92">
        <f>(F67*G67/E67)</f>
        <v>15</v>
      </c>
      <c r="I67" s="103"/>
      <c r="J67" s="105"/>
      <c r="K67" s="79"/>
    </row>
    <row r="68" spans="2:11" hidden="1" outlineLevel="2" x14ac:dyDescent="0.25">
      <c r="B68" s="77" t="s">
        <v>952</v>
      </c>
      <c r="C68" s="86" t="s">
        <v>1489</v>
      </c>
      <c r="D68" s="3"/>
      <c r="F68" s="8">
        <v>1</v>
      </c>
      <c r="G68" s="102"/>
      <c r="I68" s="4"/>
      <c r="J68" s="107"/>
      <c r="K68" t="s">
        <v>1491</v>
      </c>
    </row>
    <row r="69" spans="2:11" hidden="1" outlineLevel="2" x14ac:dyDescent="0.25">
      <c r="B69" s="77" t="s">
        <v>933</v>
      </c>
      <c r="C69" s="86" t="s">
        <v>1489</v>
      </c>
      <c r="D69" s="3"/>
      <c r="F69" s="8">
        <v>1</v>
      </c>
      <c r="G69" s="102"/>
      <c r="I69" s="4"/>
      <c r="J69" s="107"/>
      <c r="K69" t="s">
        <v>1491</v>
      </c>
    </row>
    <row r="70" spans="2:11" hidden="1" outlineLevel="2" x14ac:dyDescent="0.25">
      <c r="B70" s="77" t="s">
        <v>925</v>
      </c>
      <c r="C70" s="86" t="s">
        <v>1489</v>
      </c>
      <c r="D70" s="3"/>
      <c r="F70" s="8">
        <v>1</v>
      </c>
      <c r="G70" s="102"/>
      <c r="I70" s="4"/>
      <c r="J70" s="107"/>
      <c r="K70" t="s">
        <v>1491</v>
      </c>
    </row>
    <row r="71" spans="2:11" hidden="1" outlineLevel="2" x14ac:dyDescent="0.25">
      <c r="B71" s="77" t="s">
        <v>931</v>
      </c>
      <c r="C71" s="86" t="s">
        <v>1489</v>
      </c>
      <c r="D71" s="3"/>
      <c r="F71" s="8">
        <v>1</v>
      </c>
      <c r="G71" s="102"/>
      <c r="I71" s="4"/>
      <c r="J71" s="107"/>
      <c r="K71" t="s">
        <v>1491</v>
      </c>
    </row>
    <row r="72" spans="2:11" hidden="1" outlineLevel="2" x14ac:dyDescent="0.25">
      <c r="B72" s="77" t="s">
        <v>1013</v>
      </c>
      <c r="C72" s="86" t="s">
        <v>1489</v>
      </c>
      <c r="D72" s="3"/>
      <c r="F72" s="8">
        <v>1</v>
      </c>
      <c r="G72" s="102"/>
      <c r="I72" s="4"/>
      <c r="J72" s="107"/>
      <c r="K72" t="s">
        <v>1491</v>
      </c>
    </row>
    <row r="73" spans="2:11" hidden="1" outlineLevel="2" x14ac:dyDescent="0.25">
      <c r="B73" s="77" t="s">
        <v>1142</v>
      </c>
      <c r="C73" s="86" t="s">
        <v>1489</v>
      </c>
      <c r="D73" s="3"/>
      <c r="F73" s="8">
        <v>1</v>
      </c>
      <c r="G73" s="102"/>
      <c r="I73" s="4"/>
      <c r="J73" s="107"/>
      <c r="K73" t="s">
        <v>1491</v>
      </c>
    </row>
    <row r="74" spans="2:11" hidden="1" outlineLevel="2" x14ac:dyDescent="0.25">
      <c r="B74" s="77" t="s">
        <v>1254</v>
      </c>
      <c r="C74" s="86" t="s">
        <v>1489</v>
      </c>
      <c r="D74" s="3"/>
      <c r="F74" s="8">
        <v>1</v>
      </c>
      <c r="G74" s="102"/>
      <c r="I74" s="4"/>
      <c r="J74" s="107"/>
      <c r="K74" t="s">
        <v>1491</v>
      </c>
    </row>
    <row r="75" spans="2:11" hidden="1" outlineLevel="2" x14ac:dyDescent="0.25">
      <c r="B75" s="77" t="s">
        <v>843</v>
      </c>
      <c r="C75" s="86" t="s">
        <v>1489</v>
      </c>
      <c r="D75" s="3"/>
      <c r="F75" s="8">
        <v>1</v>
      </c>
      <c r="G75" s="102"/>
      <c r="I75" s="4"/>
      <c r="J75" s="107"/>
      <c r="K75" t="s">
        <v>1491</v>
      </c>
    </row>
    <row r="76" spans="2:11" hidden="1" outlineLevel="2" x14ac:dyDescent="0.25">
      <c r="B76" s="77" t="s">
        <v>1137</v>
      </c>
      <c r="C76" s="86" t="s">
        <v>1489</v>
      </c>
      <c r="D76" s="3"/>
      <c r="F76" s="8">
        <v>1</v>
      </c>
      <c r="G76" s="102"/>
      <c r="I76" s="4"/>
      <c r="J76" s="107"/>
      <c r="K76" t="s">
        <v>1491</v>
      </c>
    </row>
    <row r="77" spans="2:11" hidden="1" outlineLevel="2" x14ac:dyDescent="0.25">
      <c r="B77" s="77" t="s">
        <v>1077</v>
      </c>
      <c r="C77" s="86" t="s">
        <v>1489</v>
      </c>
      <c r="D77" s="3"/>
      <c r="F77" s="8">
        <v>1</v>
      </c>
      <c r="G77" s="102"/>
      <c r="I77" s="4"/>
      <c r="J77" s="107"/>
      <c r="K77" t="s">
        <v>1491</v>
      </c>
    </row>
    <row r="78" spans="2:11" hidden="1" outlineLevel="2" x14ac:dyDescent="0.25">
      <c r="B78" s="77" t="s">
        <v>1123</v>
      </c>
      <c r="C78" s="86" t="s">
        <v>1489</v>
      </c>
      <c r="D78" s="3"/>
      <c r="F78" s="8">
        <v>1</v>
      </c>
      <c r="G78" s="102"/>
      <c r="I78" s="4"/>
      <c r="J78" s="107"/>
      <c r="K78" t="s">
        <v>1491</v>
      </c>
    </row>
    <row r="79" spans="2:11" hidden="1" outlineLevel="2" x14ac:dyDescent="0.25">
      <c r="B79" s="77" t="s">
        <v>953</v>
      </c>
      <c r="C79" s="86" t="s">
        <v>1489</v>
      </c>
      <c r="D79" s="3"/>
      <c r="F79" s="8">
        <v>1</v>
      </c>
      <c r="G79" s="102"/>
      <c r="I79" s="4"/>
      <c r="J79" s="107"/>
      <c r="K79" t="s">
        <v>1491</v>
      </c>
    </row>
    <row r="80" spans="2:11" hidden="1" outlineLevel="2" x14ac:dyDescent="0.25">
      <c r="B80" s="77" t="s">
        <v>1162</v>
      </c>
      <c r="C80" s="86" t="s">
        <v>1489</v>
      </c>
      <c r="D80" s="3"/>
      <c r="F80" s="8">
        <v>1</v>
      </c>
      <c r="G80" s="102"/>
      <c r="I80" s="4"/>
      <c r="J80" s="107"/>
      <c r="K80" t="s">
        <v>1491</v>
      </c>
    </row>
    <row r="81" spans="2:11" hidden="1" outlineLevel="2" x14ac:dyDescent="0.25">
      <c r="B81" s="77" t="s">
        <v>823</v>
      </c>
      <c r="C81" s="86" t="s">
        <v>1489</v>
      </c>
      <c r="D81" s="3"/>
      <c r="F81" s="8">
        <v>1</v>
      </c>
      <c r="G81" s="102"/>
      <c r="I81" s="4"/>
      <c r="J81" s="107"/>
      <c r="K81" t="s">
        <v>1491</v>
      </c>
    </row>
    <row r="82" spans="2:11" hidden="1" outlineLevel="2" x14ac:dyDescent="0.25">
      <c r="B82" s="77" t="s">
        <v>1116</v>
      </c>
      <c r="C82" s="86" t="s">
        <v>1489</v>
      </c>
      <c r="D82" s="3"/>
      <c r="F82" s="8">
        <v>1</v>
      </c>
      <c r="G82" s="102"/>
      <c r="I82" s="4"/>
      <c r="J82" s="107"/>
      <c r="K82" t="s">
        <v>1491</v>
      </c>
    </row>
    <row r="83" spans="2:11" hidden="1" outlineLevel="2" x14ac:dyDescent="0.25">
      <c r="B83" s="77" t="s">
        <v>1163</v>
      </c>
      <c r="C83" s="86" t="s">
        <v>1489</v>
      </c>
      <c r="D83" s="3"/>
      <c r="F83" s="8">
        <v>1</v>
      </c>
      <c r="G83" s="102"/>
      <c r="I83" s="4"/>
      <c r="J83" s="107"/>
      <c r="K83" t="s">
        <v>1491</v>
      </c>
    </row>
    <row r="84" spans="2:11" hidden="1" outlineLevel="2" x14ac:dyDescent="0.25">
      <c r="B84" s="77" t="s">
        <v>1038</v>
      </c>
      <c r="C84" s="86" t="s">
        <v>1489</v>
      </c>
      <c r="D84" s="3"/>
      <c r="F84" s="8">
        <v>1</v>
      </c>
      <c r="G84" s="102"/>
      <c r="I84" s="4"/>
      <c r="J84" s="107"/>
      <c r="K84" t="s">
        <v>1491</v>
      </c>
    </row>
    <row r="85" spans="2:11" hidden="1" outlineLevel="2" x14ac:dyDescent="0.25">
      <c r="B85" s="77" t="s">
        <v>974</v>
      </c>
      <c r="C85" s="86" t="s">
        <v>1489</v>
      </c>
      <c r="D85" s="3"/>
      <c r="F85" s="8">
        <v>1</v>
      </c>
      <c r="G85" s="102"/>
      <c r="I85" s="4"/>
      <c r="J85" s="107"/>
      <c r="K85" t="s">
        <v>1491</v>
      </c>
    </row>
    <row r="86" spans="2:11" hidden="1" outlineLevel="2" x14ac:dyDescent="0.25">
      <c r="B86" s="77" t="s">
        <v>976</v>
      </c>
      <c r="C86" s="86" t="s">
        <v>1489</v>
      </c>
      <c r="D86" s="3"/>
      <c r="F86" s="8">
        <v>1</v>
      </c>
      <c r="G86" s="102"/>
      <c r="I86" s="4"/>
      <c r="J86" s="107"/>
      <c r="K86" t="s">
        <v>1491</v>
      </c>
    </row>
    <row r="87" spans="2:11" hidden="1" outlineLevel="2" x14ac:dyDescent="0.25">
      <c r="B87" s="77" t="s">
        <v>978</v>
      </c>
      <c r="C87" s="86" t="s">
        <v>1489</v>
      </c>
      <c r="D87" s="3"/>
      <c r="F87" s="8">
        <v>1</v>
      </c>
      <c r="G87" s="102"/>
      <c r="I87" s="4"/>
      <c r="J87" s="107"/>
      <c r="K87" t="s">
        <v>1491</v>
      </c>
    </row>
    <row r="88" spans="2:11" hidden="1" outlineLevel="2" x14ac:dyDescent="0.25">
      <c r="B88" s="77" t="s">
        <v>980</v>
      </c>
      <c r="C88" s="86" t="s">
        <v>1489</v>
      </c>
      <c r="D88" s="3"/>
      <c r="F88" s="8">
        <v>1</v>
      </c>
      <c r="G88" s="102"/>
      <c r="I88" s="4"/>
      <c r="J88" s="107"/>
      <c r="K88" t="s">
        <v>1491</v>
      </c>
    </row>
    <row r="89" spans="2:11" hidden="1" outlineLevel="2" x14ac:dyDescent="0.25">
      <c r="B89" s="77" t="s">
        <v>1015</v>
      </c>
      <c r="C89" s="86" t="s">
        <v>1489</v>
      </c>
      <c r="D89" s="3"/>
      <c r="F89" s="8">
        <v>1</v>
      </c>
      <c r="G89" s="102"/>
      <c r="I89" s="4"/>
      <c r="J89" s="107"/>
      <c r="K89" t="s">
        <v>1491</v>
      </c>
    </row>
    <row r="90" spans="2:11" hidden="1" outlineLevel="2" x14ac:dyDescent="0.25">
      <c r="B90" s="77" t="s">
        <v>982</v>
      </c>
      <c r="C90" s="86" t="s">
        <v>1489</v>
      </c>
      <c r="D90" s="3"/>
      <c r="F90" s="8">
        <v>1</v>
      </c>
      <c r="G90" s="102"/>
      <c r="I90" s="4"/>
      <c r="J90" s="107"/>
      <c r="K90" t="s">
        <v>1491</v>
      </c>
    </row>
    <row r="91" spans="2:11" hidden="1" outlineLevel="2" x14ac:dyDescent="0.25">
      <c r="B91" s="77" t="s">
        <v>987</v>
      </c>
      <c r="C91" s="86" t="s">
        <v>1489</v>
      </c>
      <c r="D91" s="3"/>
      <c r="F91" s="8">
        <v>1</v>
      </c>
      <c r="G91" s="102"/>
      <c r="I91" s="4"/>
      <c r="J91" s="107"/>
      <c r="K91" t="s">
        <v>1491</v>
      </c>
    </row>
    <row r="92" spans="2:11" hidden="1" outlineLevel="2" x14ac:dyDescent="0.25">
      <c r="B92" s="77" t="s">
        <v>989</v>
      </c>
      <c r="C92" s="86" t="s">
        <v>1489</v>
      </c>
      <c r="D92" s="3"/>
      <c r="F92" s="8">
        <v>1</v>
      </c>
      <c r="G92" s="102"/>
      <c r="I92" s="4"/>
      <c r="J92" s="107"/>
      <c r="K92" t="s">
        <v>1491</v>
      </c>
    </row>
    <row r="93" spans="2:11" hidden="1" outlineLevel="2" x14ac:dyDescent="0.25">
      <c r="B93" s="77" t="s">
        <v>1001</v>
      </c>
      <c r="C93" s="86" t="s">
        <v>1489</v>
      </c>
      <c r="D93" s="3"/>
      <c r="F93" s="8">
        <v>1</v>
      </c>
      <c r="G93" s="102"/>
      <c r="I93" s="4"/>
      <c r="J93" s="107"/>
      <c r="K93" t="s">
        <v>1491</v>
      </c>
    </row>
    <row r="94" spans="2:11" hidden="1" outlineLevel="2" x14ac:dyDescent="0.25">
      <c r="B94" s="77" t="s">
        <v>1203</v>
      </c>
      <c r="C94" s="86" t="s">
        <v>1489</v>
      </c>
      <c r="D94" s="3"/>
      <c r="F94" s="8">
        <v>1</v>
      </c>
      <c r="G94" s="102"/>
      <c r="I94" s="4"/>
      <c r="J94" s="107"/>
      <c r="K94" t="s">
        <v>1491</v>
      </c>
    </row>
    <row r="95" spans="2:11" hidden="1" outlineLevel="2" x14ac:dyDescent="0.25">
      <c r="B95" s="77" t="s">
        <v>921</v>
      </c>
      <c r="C95" s="86" t="s">
        <v>1489</v>
      </c>
      <c r="D95" s="3"/>
      <c r="F95" s="8">
        <v>1</v>
      </c>
      <c r="G95" s="102"/>
      <c r="I95" s="4"/>
      <c r="J95" s="107"/>
      <c r="K95" t="s">
        <v>1491</v>
      </c>
    </row>
    <row r="96" spans="2:11" hidden="1" outlineLevel="2" x14ac:dyDescent="0.25">
      <c r="B96" s="77" t="s">
        <v>1247</v>
      </c>
      <c r="C96" s="86" t="s">
        <v>1489</v>
      </c>
      <c r="D96" s="3"/>
      <c r="F96" s="8">
        <v>1</v>
      </c>
      <c r="G96" s="102"/>
      <c r="I96" s="4"/>
      <c r="J96" s="107"/>
      <c r="K96" t="s">
        <v>1491</v>
      </c>
    </row>
    <row r="97" spans="2:11" hidden="1" outlineLevel="2" x14ac:dyDescent="0.25">
      <c r="B97" s="77" t="s">
        <v>1249</v>
      </c>
      <c r="C97" s="86" t="s">
        <v>1489</v>
      </c>
      <c r="D97" s="3"/>
      <c r="F97" s="8">
        <v>1</v>
      </c>
      <c r="G97" s="102"/>
      <c r="I97" s="4"/>
      <c r="J97" s="107"/>
      <c r="K97" t="s">
        <v>1491</v>
      </c>
    </row>
    <row r="98" spans="2:11" hidden="1" outlineLevel="2" x14ac:dyDescent="0.25">
      <c r="B98" s="77" t="s">
        <v>1251</v>
      </c>
      <c r="C98" s="86" t="s">
        <v>1489</v>
      </c>
      <c r="D98" s="3"/>
      <c r="F98" s="8">
        <v>1</v>
      </c>
      <c r="G98" s="102"/>
      <c r="I98" s="4"/>
      <c r="J98" s="107"/>
      <c r="K98" t="s">
        <v>1491</v>
      </c>
    </row>
    <row r="99" spans="2:11" hidden="1" outlineLevel="2" x14ac:dyDescent="0.25">
      <c r="B99" s="77" t="s">
        <v>1202</v>
      </c>
      <c r="C99" s="86" t="s">
        <v>1489</v>
      </c>
      <c r="D99" s="3"/>
      <c r="F99" s="8">
        <v>1</v>
      </c>
      <c r="G99" s="102"/>
      <c r="I99" s="4"/>
      <c r="J99" s="107"/>
      <c r="K99" t="s">
        <v>1491</v>
      </c>
    </row>
    <row r="100" spans="2:11" hidden="1" outlineLevel="2" x14ac:dyDescent="0.25">
      <c r="B100" s="77" t="s">
        <v>1227</v>
      </c>
      <c r="C100" s="86" t="s">
        <v>1489</v>
      </c>
      <c r="D100" s="3"/>
      <c r="F100" s="8">
        <v>1</v>
      </c>
      <c r="G100" s="102"/>
      <c r="I100" s="4"/>
      <c r="J100" s="107"/>
      <c r="K100" t="s">
        <v>1491</v>
      </c>
    </row>
    <row r="101" spans="2:11" hidden="1" outlineLevel="2" x14ac:dyDescent="0.25">
      <c r="B101" s="77" t="s">
        <v>1253</v>
      </c>
      <c r="C101" s="86" t="s">
        <v>1489</v>
      </c>
      <c r="D101" s="3"/>
      <c r="F101" s="8">
        <v>1</v>
      </c>
      <c r="G101" s="102"/>
      <c r="I101" s="4"/>
      <c r="J101" s="107"/>
      <c r="K101" t="s">
        <v>1491</v>
      </c>
    </row>
    <row r="102" spans="2:11" hidden="1" outlineLevel="2" x14ac:dyDescent="0.25">
      <c r="B102" s="77" t="s">
        <v>1160</v>
      </c>
      <c r="C102" s="86" t="s">
        <v>1489</v>
      </c>
      <c r="D102" s="3"/>
      <c r="F102" s="8">
        <v>1</v>
      </c>
      <c r="G102" s="102"/>
      <c r="I102" s="4"/>
      <c r="J102" s="107"/>
      <c r="K102" t="s">
        <v>1491</v>
      </c>
    </row>
    <row r="103" spans="2:11" hidden="1" outlineLevel="1" collapsed="1" x14ac:dyDescent="0.25">
      <c r="B103" s="78"/>
      <c r="C103" s="79" t="s">
        <v>1489</v>
      </c>
      <c r="D103" s="78" t="s">
        <v>1513</v>
      </c>
      <c r="E103" s="94">
        <v>4</v>
      </c>
      <c r="F103" s="81">
        <f>SUM(F104:F107)</f>
        <v>4</v>
      </c>
      <c r="G103" s="93">
        <v>5</v>
      </c>
      <c r="H103" s="92">
        <f>(F103*G103/E103)</f>
        <v>5</v>
      </c>
      <c r="I103" s="103"/>
      <c r="J103" s="105"/>
      <c r="K103" s="79"/>
    </row>
    <row r="104" spans="2:11" hidden="1" outlineLevel="2" x14ac:dyDescent="0.25">
      <c r="B104" s="77" t="s">
        <v>1310</v>
      </c>
      <c r="C104" s="86" t="s">
        <v>1489</v>
      </c>
      <c r="D104" s="3"/>
      <c r="F104" s="8">
        <v>1</v>
      </c>
      <c r="G104" s="102"/>
      <c r="I104" s="4"/>
      <c r="J104" s="107"/>
      <c r="K104" t="s">
        <v>1491</v>
      </c>
    </row>
    <row r="105" spans="2:11" hidden="1" outlineLevel="2" x14ac:dyDescent="0.25">
      <c r="B105" s="77" t="s">
        <v>1280</v>
      </c>
      <c r="C105" s="86" t="s">
        <v>1489</v>
      </c>
      <c r="D105" s="3"/>
      <c r="F105" s="8">
        <v>1</v>
      </c>
      <c r="G105" s="102"/>
      <c r="I105" s="4"/>
      <c r="J105" s="107"/>
      <c r="K105" t="s">
        <v>1491</v>
      </c>
    </row>
    <row r="106" spans="2:11" hidden="1" outlineLevel="2" x14ac:dyDescent="0.25">
      <c r="B106" s="77" t="s">
        <v>1312</v>
      </c>
      <c r="C106" s="86" t="s">
        <v>1489</v>
      </c>
      <c r="D106" s="3"/>
      <c r="F106" s="8">
        <v>1</v>
      </c>
      <c r="G106" s="102"/>
      <c r="I106" s="4"/>
      <c r="J106" s="107"/>
      <c r="K106" t="s">
        <v>1491</v>
      </c>
    </row>
    <row r="107" spans="2:11" hidden="1" outlineLevel="2" x14ac:dyDescent="0.25">
      <c r="B107" s="77" t="s">
        <v>1314</v>
      </c>
      <c r="C107" s="86" t="s">
        <v>1489</v>
      </c>
      <c r="D107" s="3"/>
      <c r="F107" s="8">
        <v>1</v>
      </c>
      <c r="G107" s="102"/>
      <c r="I107" s="4"/>
      <c r="J107" s="107"/>
      <c r="K107" t="s">
        <v>1491</v>
      </c>
    </row>
    <row r="108" spans="2:11" hidden="1" outlineLevel="1" collapsed="1" x14ac:dyDescent="0.25">
      <c r="B108" s="78"/>
      <c r="C108" s="79" t="s">
        <v>1489</v>
      </c>
      <c r="D108" s="78" t="s">
        <v>1514</v>
      </c>
      <c r="E108" s="94">
        <v>90</v>
      </c>
      <c r="F108" s="81">
        <f>SUM(F109:F198)</f>
        <v>90</v>
      </c>
      <c r="G108" s="93">
        <v>15</v>
      </c>
      <c r="H108" s="92">
        <f>(F108*G108/E108)</f>
        <v>15</v>
      </c>
      <c r="I108" s="103"/>
      <c r="J108" s="105"/>
      <c r="K108" s="79"/>
    </row>
    <row r="109" spans="2:11" hidden="1" outlineLevel="2" x14ac:dyDescent="0.25">
      <c r="B109" s="77" t="s">
        <v>1515</v>
      </c>
      <c r="C109" s="2" t="s">
        <v>1489</v>
      </c>
      <c r="D109" s="3"/>
      <c r="F109" s="8">
        <v>1</v>
      </c>
      <c r="G109" s="102"/>
      <c r="I109" s="4"/>
      <c r="J109" s="107"/>
      <c r="K109" t="s">
        <v>1491</v>
      </c>
    </row>
    <row r="110" spans="2:11" hidden="1" outlineLevel="2" x14ac:dyDescent="0.25">
      <c r="B110" s="77" t="s">
        <v>1516</v>
      </c>
      <c r="C110" s="2" t="s">
        <v>1489</v>
      </c>
      <c r="D110" s="3"/>
      <c r="F110" s="8">
        <v>1</v>
      </c>
      <c r="G110" s="102"/>
      <c r="I110" s="4"/>
      <c r="J110" s="107"/>
      <c r="K110" t="s">
        <v>1491</v>
      </c>
    </row>
    <row r="111" spans="2:11" hidden="1" outlineLevel="2" x14ac:dyDescent="0.25">
      <c r="B111" s="77" t="s">
        <v>1517</v>
      </c>
      <c r="C111" s="2" t="s">
        <v>1489</v>
      </c>
      <c r="D111" s="3"/>
      <c r="F111" s="8">
        <v>1</v>
      </c>
      <c r="G111" s="102"/>
      <c r="I111" s="4"/>
      <c r="J111" s="107"/>
      <c r="K111" t="s">
        <v>1491</v>
      </c>
    </row>
    <row r="112" spans="2:11" hidden="1" outlineLevel="2" x14ac:dyDescent="0.25">
      <c r="B112" s="77" t="s">
        <v>1518</v>
      </c>
      <c r="C112" s="2" t="s">
        <v>1489</v>
      </c>
      <c r="D112" s="3"/>
      <c r="F112" s="8">
        <v>1</v>
      </c>
      <c r="G112" s="102"/>
      <c r="I112" s="4"/>
      <c r="J112" s="107"/>
      <c r="K112" t="s">
        <v>1491</v>
      </c>
    </row>
    <row r="113" spans="2:11" hidden="1" outlineLevel="2" x14ac:dyDescent="0.25">
      <c r="B113" s="77" t="s">
        <v>1519</v>
      </c>
      <c r="C113" s="2" t="s">
        <v>1489</v>
      </c>
      <c r="D113" s="3"/>
      <c r="F113" s="8">
        <v>1</v>
      </c>
      <c r="G113" s="102"/>
      <c r="I113" s="4"/>
      <c r="J113" s="107"/>
      <c r="K113" t="s">
        <v>1491</v>
      </c>
    </row>
    <row r="114" spans="2:11" hidden="1" outlineLevel="2" x14ac:dyDescent="0.25">
      <c r="B114" s="77" t="s">
        <v>1520</v>
      </c>
      <c r="C114" s="2" t="s">
        <v>1489</v>
      </c>
      <c r="D114" s="3"/>
      <c r="F114" s="8">
        <v>1</v>
      </c>
      <c r="G114" s="102"/>
      <c r="I114" s="4"/>
      <c r="J114" s="107"/>
      <c r="K114" t="s">
        <v>1491</v>
      </c>
    </row>
    <row r="115" spans="2:11" hidden="1" outlineLevel="2" x14ac:dyDescent="0.25">
      <c r="B115" s="77" t="s">
        <v>1521</v>
      </c>
      <c r="C115" s="2" t="s">
        <v>1489</v>
      </c>
      <c r="D115" s="3"/>
      <c r="F115" s="8">
        <v>1</v>
      </c>
      <c r="G115" s="102"/>
      <c r="I115" s="4"/>
      <c r="J115" s="107"/>
      <c r="K115" t="s">
        <v>1491</v>
      </c>
    </row>
    <row r="116" spans="2:11" hidden="1" outlineLevel="2" x14ac:dyDescent="0.25">
      <c r="B116" s="77" t="s">
        <v>1522</v>
      </c>
      <c r="C116" s="2" t="s">
        <v>1489</v>
      </c>
      <c r="D116" s="3"/>
      <c r="F116" s="8">
        <v>1</v>
      </c>
      <c r="G116" s="102"/>
      <c r="I116" s="4"/>
      <c r="J116" s="107"/>
      <c r="K116" t="s">
        <v>1491</v>
      </c>
    </row>
    <row r="117" spans="2:11" hidden="1" outlineLevel="2" x14ac:dyDescent="0.25">
      <c r="B117" s="77" t="s">
        <v>1523</v>
      </c>
      <c r="C117" s="2" t="s">
        <v>1489</v>
      </c>
      <c r="D117" s="3"/>
      <c r="F117" s="8">
        <v>1</v>
      </c>
      <c r="G117" s="102"/>
      <c r="I117" s="4"/>
      <c r="J117" s="107"/>
      <c r="K117" t="s">
        <v>1491</v>
      </c>
    </row>
    <row r="118" spans="2:11" hidden="1" outlineLevel="2" x14ac:dyDescent="0.25">
      <c r="B118" s="77" t="s">
        <v>1524</v>
      </c>
      <c r="C118" s="2" t="s">
        <v>1489</v>
      </c>
      <c r="D118" s="3"/>
      <c r="F118" s="8">
        <v>1</v>
      </c>
      <c r="G118" s="102"/>
      <c r="I118" s="4"/>
      <c r="J118" s="107"/>
      <c r="K118" t="s">
        <v>1491</v>
      </c>
    </row>
    <row r="119" spans="2:11" hidden="1" outlineLevel="2" x14ac:dyDescent="0.25">
      <c r="B119" s="77" t="s">
        <v>1525</v>
      </c>
      <c r="C119" s="2" t="s">
        <v>1489</v>
      </c>
      <c r="D119" s="3"/>
      <c r="F119" s="8">
        <v>1</v>
      </c>
      <c r="G119" s="102"/>
      <c r="I119" s="4"/>
      <c r="J119" s="107"/>
      <c r="K119" t="s">
        <v>1491</v>
      </c>
    </row>
    <row r="120" spans="2:11" hidden="1" outlineLevel="2" x14ac:dyDescent="0.25">
      <c r="B120" s="77" t="s">
        <v>1526</v>
      </c>
      <c r="C120" s="2" t="s">
        <v>1489</v>
      </c>
      <c r="D120" s="3"/>
      <c r="F120" s="8">
        <v>1</v>
      </c>
      <c r="G120" s="102"/>
      <c r="I120" s="4"/>
      <c r="J120" s="107"/>
      <c r="K120" t="s">
        <v>1491</v>
      </c>
    </row>
    <row r="121" spans="2:11" hidden="1" outlineLevel="2" x14ac:dyDescent="0.25">
      <c r="B121" s="77" t="s">
        <v>1527</v>
      </c>
      <c r="C121" s="2" t="s">
        <v>1489</v>
      </c>
      <c r="D121" s="3"/>
      <c r="F121" s="8">
        <v>1</v>
      </c>
      <c r="G121" s="102"/>
      <c r="I121" s="4"/>
      <c r="J121" s="107"/>
      <c r="K121" t="s">
        <v>1491</v>
      </c>
    </row>
    <row r="122" spans="2:11" hidden="1" outlineLevel="2" x14ac:dyDescent="0.25">
      <c r="B122" s="77" t="s">
        <v>1528</v>
      </c>
      <c r="C122" s="2" t="s">
        <v>1489</v>
      </c>
      <c r="D122" s="3"/>
      <c r="F122" s="8">
        <v>1</v>
      </c>
      <c r="G122" s="102"/>
      <c r="I122" s="4"/>
      <c r="J122" s="107"/>
      <c r="K122" t="s">
        <v>1491</v>
      </c>
    </row>
    <row r="123" spans="2:11" hidden="1" outlineLevel="2" x14ac:dyDescent="0.25">
      <c r="B123" s="77" t="s">
        <v>1529</v>
      </c>
      <c r="C123" s="2" t="s">
        <v>1489</v>
      </c>
      <c r="D123" s="3"/>
      <c r="F123" s="8">
        <v>1</v>
      </c>
      <c r="G123" s="102"/>
      <c r="I123" s="4"/>
      <c r="J123" s="107"/>
      <c r="K123" t="s">
        <v>1491</v>
      </c>
    </row>
    <row r="124" spans="2:11" hidden="1" outlineLevel="2" x14ac:dyDescent="0.25">
      <c r="B124" s="77" t="s">
        <v>1530</v>
      </c>
      <c r="C124" s="2" t="s">
        <v>1489</v>
      </c>
      <c r="D124" s="3"/>
      <c r="F124" s="8">
        <v>1</v>
      </c>
      <c r="G124" s="102"/>
      <c r="I124" s="4"/>
      <c r="J124" s="107"/>
      <c r="K124" t="s">
        <v>1491</v>
      </c>
    </row>
    <row r="125" spans="2:11" hidden="1" outlineLevel="2" x14ac:dyDescent="0.25">
      <c r="B125" s="77" t="s">
        <v>1531</v>
      </c>
      <c r="C125" s="2" t="s">
        <v>1489</v>
      </c>
      <c r="D125" s="3"/>
      <c r="F125" s="8">
        <v>1</v>
      </c>
      <c r="G125" s="102"/>
      <c r="I125" s="4"/>
      <c r="J125" s="107"/>
      <c r="K125" t="s">
        <v>1491</v>
      </c>
    </row>
    <row r="126" spans="2:11" hidden="1" outlineLevel="2" x14ac:dyDescent="0.25">
      <c r="B126" s="77" t="s">
        <v>1532</v>
      </c>
      <c r="C126" s="2" t="s">
        <v>1489</v>
      </c>
      <c r="D126" s="3"/>
      <c r="F126" s="8">
        <v>1</v>
      </c>
      <c r="G126" s="102"/>
      <c r="I126" s="4"/>
      <c r="J126" s="107"/>
      <c r="K126" t="s">
        <v>1491</v>
      </c>
    </row>
    <row r="127" spans="2:11" hidden="1" outlineLevel="2" x14ac:dyDescent="0.25">
      <c r="B127" s="77" t="s">
        <v>1533</v>
      </c>
      <c r="C127" s="2" t="s">
        <v>1489</v>
      </c>
      <c r="D127" s="3"/>
      <c r="F127" s="8">
        <v>1</v>
      </c>
      <c r="G127" s="102"/>
      <c r="I127" s="4"/>
      <c r="J127" s="107"/>
      <c r="K127" t="s">
        <v>1491</v>
      </c>
    </row>
    <row r="128" spans="2:11" hidden="1" outlineLevel="2" x14ac:dyDescent="0.25">
      <c r="B128" s="77" t="s">
        <v>1534</v>
      </c>
      <c r="C128" s="2" t="s">
        <v>1489</v>
      </c>
      <c r="D128" s="3"/>
      <c r="F128" s="8">
        <v>1</v>
      </c>
      <c r="G128" s="102"/>
      <c r="I128" s="4"/>
      <c r="J128" s="107"/>
      <c r="K128" t="s">
        <v>1491</v>
      </c>
    </row>
    <row r="129" spans="2:11" hidden="1" outlineLevel="2" x14ac:dyDescent="0.25">
      <c r="B129" s="77" t="s">
        <v>1535</v>
      </c>
      <c r="C129" s="2" t="s">
        <v>1489</v>
      </c>
      <c r="D129" s="3"/>
      <c r="F129" s="8">
        <v>1</v>
      </c>
      <c r="G129" s="102"/>
      <c r="I129" s="4"/>
      <c r="J129" s="107"/>
      <c r="K129" t="s">
        <v>1491</v>
      </c>
    </row>
    <row r="130" spans="2:11" hidden="1" outlineLevel="2" x14ac:dyDescent="0.25">
      <c r="B130" s="77" t="s">
        <v>1536</v>
      </c>
      <c r="C130" s="2" t="s">
        <v>1489</v>
      </c>
      <c r="D130" s="3"/>
      <c r="F130" s="8">
        <v>1</v>
      </c>
      <c r="G130" s="102"/>
      <c r="I130" s="4"/>
      <c r="J130" s="107"/>
      <c r="K130" t="s">
        <v>1491</v>
      </c>
    </row>
    <row r="131" spans="2:11" hidden="1" outlineLevel="2" x14ac:dyDescent="0.25">
      <c r="B131" s="77" t="s">
        <v>1537</v>
      </c>
      <c r="C131" s="2" t="s">
        <v>1489</v>
      </c>
      <c r="D131" s="3"/>
      <c r="F131" s="8">
        <v>1</v>
      </c>
      <c r="G131" s="102"/>
      <c r="I131" s="4"/>
      <c r="J131" s="107"/>
      <c r="K131" t="s">
        <v>1491</v>
      </c>
    </row>
    <row r="132" spans="2:11" hidden="1" outlineLevel="2" x14ac:dyDescent="0.25">
      <c r="B132" s="77" t="s">
        <v>1538</v>
      </c>
      <c r="C132" s="2" t="s">
        <v>1489</v>
      </c>
      <c r="D132" s="3"/>
      <c r="F132" s="8">
        <v>1</v>
      </c>
      <c r="G132" s="102"/>
      <c r="I132" s="4"/>
      <c r="J132" s="107"/>
      <c r="K132" t="s">
        <v>1491</v>
      </c>
    </row>
    <row r="133" spans="2:11" hidden="1" outlineLevel="2" x14ac:dyDescent="0.25">
      <c r="B133" s="77" t="s">
        <v>1539</v>
      </c>
      <c r="C133" s="2" t="s">
        <v>1489</v>
      </c>
      <c r="D133" s="3"/>
      <c r="F133" s="8">
        <v>1</v>
      </c>
      <c r="G133" s="102"/>
      <c r="I133" s="4"/>
      <c r="J133" s="107"/>
      <c r="K133" t="s">
        <v>1491</v>
      </c>
    </row>
    <row r="134" spans="2:11" hidden="1" outlineLevel="2" x14ac:dyDescent="0.25">
      <c r="B134" s="77" t="s">
        <v>1540</v>
      </c>
      <c r="C134" s="2" t="s">
        <v>1489</v>
      </c>
      <c r="D134" s="3"/>
      <c r="F134" s="8">
        <v>1</v>
      </c>
      <c r="G134" s="102"/>
      <c r="I134" s="4"/>
      <c r="J134" s="107"/>
      <c r="K134" t="s">
        <v>1491</v>
      </c>
    </row>
    <row r="135" spans="2:11" hidden="1" outlineLevel="2" x14ac:dyDescent="0.25">
      <c r="B135" s="77" t="s">
        <v>1541</v>
      </c>
      <c r="C135" s="2" t="s">
        <v>1489</v>
      </c>
      <c r="D135" s="3"/>
      <c r="F135" s="8">
        <v>1</v>
      </c>
      <c r="G135" s="102"/>
      <c r="I135" s="4"/>
      <c r="J135" s="107"/>
      <c r="K135" t="s">
        <v>1491</v>
      </c>
    </row>
    <row r="136" spans="2:11" hidden="1" outlineLevel="2" x14ac:dyDescent="0.25">
      <c r="B136" s="77" t="s">
        <v>1542</v>
      </c>
      <c r="C136" s="2" t="s">
        <v>1489</v>
      </c>
      <c r="D136" s="3"/>
      <c r="F136" s="8">
        <v>1</v>
      </c>
      <c r="G136" s="102"/>
      <c r="I136" s="4"/>
      <c r="J136" s="107"/>
      <c r="K136" t="s">
        <v>1491</v>
      </c>
    </row>
    <row r="137" spans="2:11" hidden="1" outlineLevel="2" x14ac:dyDescent="0.25">
      <c r="B137" s="77" t="s">
        <v>1543</v>
      </c>
      <c r="C137" s="2" t="s">
        <v>1489</v>
      </c>
      <c r="D137" s="3"/>
      <c r="F137" s="8">
        <v>1</v>
      </c>
      <c r="G137" s="102"/>
      <c r="I137" s="4"/>
      <c r="J137" s="107"/>
      <c r="K137" t="s">
        <v>1491</v>
      </c>
    </row>
    <row r="138" spans="2:11" hidden="1" outlineLevel="2" x14ac:dyDescent="0.25">
      <c r="B138" s="77" t="s">
        <v>1544</v>
      </c>
      <c r="C138" s="2" t="s">
        <v>1489</v>
      </c>
      <c r="D138" s="3"/>
      <c r="F138" s="8">
        <v>1</v>
      </c>
      <c r="G138" s="102"/>
      <c r="I138" s="4"/>
      <c r="J138" s="107"/>
      <c r="K138" t="s">
        <v>1491</v>
      </c>
    </row>
    <row r="139" spans="2:11" hidden="1" outlineLevel="2" x14ac:dyDescent="0.25">
      <c r="B139" s="77" t="s">
        <v>1545</v>
      </c>
      <c r="C139" s="2" t="s">
        <v>1489</v>
      </c>
      <c r="D139" s="3"/>
      <c r="F139" s="8">
        <v>1</v>
      </c>
      <c r="G139" s="102"/>
      <c r="I139" s="4"/>
      <c r="J139" s="107"/>
      <c r="K139" t="s">
        <v>1491</v>
      </c>
    </row>
    <row r="140" spans="2:11" hidden="1" outlineLevel="2" x14ac:dyDescent="0.25">
      <c r="B140" s="77" t="s">
        <v>1546</v>
      </c>
      <c r="C140" s="2" t="s">
        <v>1489</v>
      </c>
      <c r="D140" s="3"/>
      <c r="F140" s="8">
        <v>1</v>
      </c>
      <c r="G140" s="102"/>
      <c r="I140" s="4"/>
      <c r="J140" s="107"/>
      <c r="K140" t="s">
        <v>1491</v>
      </c>
    </row>
    <row r="141" spans="2:11" hidden="1" outlineLevel="2" x14ac:dyDescent="0.25">
      <c r="B141" s="77" t="s">
        <v>1547</v>
      </c>
      <c r="C141" s="2" t="s">
        <v>1489</v>
      </c>
      <c r="D141" s="3"/>
      <c r="F141" s="8">
        <v>1</v>
      </c>
      <c r="G141" s="102"/>
      <c r="I141" s="4"/>
      <c r="J141" s="107"/>
      <c r="K141" t="s">
        <v>1491</v>
      </c>
    </row>
    <row r="142" spans="2:11" hidden="1" outlineLevel="2" x14ac:dyDescent="0.25">
      <c r="B142" s="77" t="s">
        <v>1548</v>
      </c>
      <c r="C142" s="2" t="s">
        <v>1489</v>
      </c>
      <c r="D142" s="3"/>
      <c r="F142" s="8">
        <v>1</v>
      </c>
      <c r="G142" s="102"/>
      <c r="I142" s="4"/>
      <c r="J142" s="107"/>
      <c r="K142" t="s">
        <v>1491</v>
      </c>
    </row>
    <row r="143" spans="2:11" hidden="1" outlineLevel="2" x14ac:dyDescent="0.25">
      <c r="B143" s="77" t="s">
        <v>1549</v>
      </c>
      <c r="C143" s="2" t="s">
        <v>1489</v>
      </c>
      <c r="D143" s="3"/>
      <c r="F143" s="8">
        <v>1</v>
      </c>
      <c r="G143" s="102"/>
      <c r="I143" s="4"/>
      <c r="J143" s="107"/>
      <c r="K143" t="s">
        <v>1491</v>
      </c>
    </row>
    <row r="144" spans="2:11" hidden="1" outlineLevel="2" x14ac:dyDescent="0.25">
      <c r="B144" s="77" t="s">
        <v>1550</v>
      </c>
      <c r="C144" s="2" t="s">
        <v>1489</v>
      </c>
      <c r="D144" s="3"/>
      <c r="F144" s="8">
        <v>1</v>
      </c>
      <c r="G144" s="102"/>
      <c r="I144" s="4"/>
      <c r="J144" s="107"/>
      <c r="K144" t="s">
        <v>1491</v>
      </c>
    </row>
    <row r="145" spans="2:11" hidden="1" outlineLevel="2" x14ac:dyDescent="0.25">
      <c r="B145" s="77" t="s">
        <v>1551</v>
      </c>
      <c r="C145" s="2" t="s">
        <v>1489</v>
      </c>
      <c r="D145" s="3"/>
      <c r="F145" s="8">
        <v>1</v>
      </c>
      <c r="G145" s="102"/>
      <c r="I145" s="4"/>
      <c r="J145" s="107"/>
      <c r="K145" t="s">
        <v>1491</v>
      </c>
    </row>
    <row r="146" spans="2:11" hidden="1" outlineLevel="2" x14ac:dyDescent="0.25">
      <c r="B146" s="77" t="s">
        <v>1552</v>
      </c>
      <c r="C146" s="2" t="s">
        <v>1489</v>
      </c>
      <c r="D146" s="3"/>
      <c r="F146" s="8">
        <v>1</v>
      </c>
      <c r="G146" s="102"/>
      <c r="I146" s="4"/>
      <c r="J146" s="107"/>
      <c r="K146" t="s">
        <v>1491</v>
      </c>
    </row>
    <row r="147" spans="2:11" hidden="1" outlineLevel="2" x14ac:dyDescent="0.25">
      <c r="B147" s="77" t="s">
        <v>1553</v>
      </c>
      <c r="C147" s="2" t="s">
        <v>1489</v>
      </c>
      <c r="D147" s="3"/>
      <c r="F147" s="8">
        <v>1</v>
      </c>
      <c r="G147" s="102"/>
      <c r="I147" s="4"/>
      <c r="J147" s="107"/>
      <c r="K147" t="s">
        <v>1491</v>
      </c>
    </row>
    <row r="148" spans="2:11" hidden="1" outlineLevel="2" x14ac:dyDescent="0.25">
      <c r="B148" s="77" t="s">
        <v>1554</v>
      </c>
      <c r="C148" s="2" t="s">
        <v>1489</v>
      </c>
      <c r="D148" s="3"/>
      <c r="F148" s="8">
        <v>1</v>
      </c>
      <c r="G148" s="102"/>
      <c r="I148" s="4"/>
      <c r="J148" s="107"/>
      <c r="K148" t="s">
        <v>1491</v>
      </c>
    </row>
    <row r="149" spans="2:11" hidden="1" outlineLevel="2" x14ac:dyDescent="0.25">
      <c r="B149" s="77" t="s">
        <v>1555</v>
      </c>
      <c r="C149" s="2" t="s">
        <v>1489</v>
      </c>
      <c r="D149" s="3"/>
      <c r="F149" s="8">
        <v>1</v>
      </c>
      <c r="G149" s="102"/>
      <c r="I149" s="4"/>
      <c r="J149" s="107"/>
      <c r="K149" t="s">
        <v>1491</v>
      </c>
    </row>
    <row r="150" spans="2:11" hidden="1" outlineLevel="2" x14ac:dyDescent="0.25">
      <c r="B150" s="77" t="s">
        <v>1556</v>
      </c>
      <c r="C150" s="2" t="s">
        <v>1489</v>
      </c>
      <c r="D150" s="3"/>
      <c r="F150" s="8">
        <v>1</v>
      </c>
      <c r="G150" s="102"/>
      <c r="I150" s="4"/>
      <c r="J150" s="107"/>
      <c r="K150" t="s">
        <v>1491</v>
      </c>
    </row>
    <row r="151" spans="2:11" hidden="1" outlineLevel="2" x14ac:dyDescent="0.25">
      <c r="B151" s="77" t="s">
        <v>1557</v>
      </c>
      <c r="C151" s="2" t="s">
        <v>1489</v>
      </c>
      <c r="D151" s="3"/>
      <c r="F151" s="8">
        <v>1</v>
      </c>
      <c r="G151" s="102"/>
      <c r="I151" s="4"/>
      <c r="J151" s="107"/>
      <c r="K151" t="s">
        <v>1491</v>
      </c>
    </row>
    <row r="152" spans="2:11" hidden="1" outlineLevel="2" x14ac:dyDescent="0.25">
      <c r="B152" s="77" t="s">
        <v>1558</v>
      </c>
      <c r="C152" s="2" t="s">
        <v>1489</v>
      </c>
      <c r="D152" s="3"/>
      <c r="F152" s="8">
        <v>1</v>
      </c>
      <c r="G152" s="102"/>
      <c r="I152" s="4"/>
      <c r="J152" s="107"/>
      <c r="K152" t="s">
        <v>1491</v>
      </c>
    </row>
    <row r="153" spans="2:11" hidden="1" outlineLevel="2" x14ac:dyDescent="0.25">
      <c r="B153" s="77" t="s">
        <v>1559</v>
      </c>
      <c r="C153" s="2" t="s">
        <v>1489</v>
      </c>
      <c r="D153" s="3"/>
      <c r="F153" s="8">
        <v>1</v>
      </c>
      <c r="G153" s="102"/>
      <c r="I153" s="4"/>
      <c r="J153" s="107"/>
      <c r="K153" t="s">
        <v>1491</v>
      </c>
    </row>
    <row r="154" spans="2:11" hidden="1" outlineLevel="2" x14ac:dyDescent="0.25">
      <c r="B154" s="77" t="s">
        <v>1560</v>
      </c>
      <c r="C154" s="2" t="s">
        <v>1489</v>
      </c>
      <c r="D154" s="3"/>
      <c r="F154" s="8">
        <v>1</v>
      </c>
      <c r="G154" s="102"/>
      <c r="I154" s="4"/>
      <c r="J154" s="107"/>
      <c r="K154" t="s">
        <v>1491</v>
      </c>
    </row>
    <row r="155" spans="2:11" hidden="1" outlineLevel="2" x14ac:dyDescent="0.25">
      <c r="B155" s="77" t="s">
        <v>1561</v>
      </c>
      <c r="C155" s="2" t="s">
        <v>1489</v>
      </c>
      <c r="D155" s="3"/>
      <c r="F155" s="8">
        <v>1</v>
      </c>
      <c r="G155" s="102"/>
      <c r="I155" s="4"/>
      <c r="J155" s="107"/>
      <c r="K155" t="s">
        <v>1491</v>
      </c>
    </row>
    <row r="156" spans="2:11" hidden="1" outlineLevel="2" x14ac:dyDescent="0.25">
      <c r="B156" s="77" t="s">
        <v>1562</v>
      </c>
      <c r="C156" s="2" t="s">
        <v>1489</v>
      </c>
      <c r="D156" s="3"/>
      <c r="F156" s="8">
        <v>1</v>
      </c>
      <c r="G156" s="102"/>
      <c r="I156" s="4"/>
      <c r="J156" s="107"/>
      <c r="K156" t="s">
        <v>1491</v>
      </c>
    </row>
    <row r="157" spans="2:11" hidden="1" outlineLevel="2" x14ac:dyDescent="0.25">
      <c r="B157" s="77" t="s">
        <v>1563</v>
      </c>
      <c r="C157" s="2" t="s">
        <v>1489</v>
      </c>
      <c r="D157" s="3"/>
      <c r="F157" s="8">
        <v>1</v>
      </c>
      <c r="G157" s="102"/>
      <c r="I157" s="4"/>
      <c r="J157" s="107"/>
      <c r="K157" t="s">
        <v>1491</v>
      </c>
    </row>
    <row r="158" spans="2:11" hidden="1" outlineLevel="2" x14ac:dyDescent="0.25">
      <c r="B158" s="77" t="s">
        <v>1564</v>
      </c>
      <c r="C158" s="2" t="s">
        <v>1489</v>
      </c>
      <c r="D158" s="3"/>
      <c r="F158" s="8">
        <v>1</v>
      </c>
      <c r="G158" s="102"/>
      <c r="I158" s="4"/>
      <c r="J158" s="107"/>
      <c r="K158" t="s">
        <v>1491</v>
      </c>
    </row>
    <row r="159" spans="2:11" hidden="1" outlineLevel="2" x14ac:dyDescent="0.25">
      <c r="B159" s="77" t="s">
        <v>1565</v>
      </c>
      <c r="C159" s="2" t="s">
        <v>1489</v>
      </c>
      <c r="D159" s="3"/>
      <c r="F159" s="8">
        <v>1</v>
      </c>
      <c r="G159" s="102"/>
      <c r="I159" s="4"/>
      <c r="J159" s="107"/>
      <c r="K159" t="s">
        <v>1491</v>
      </c>
    </row>
    <row r="160" spans="2:11" hidden="1" outlineLevel="2" x14ac:dyDescent="0.25">
      <c r="B160" s="77" t="s">
        <v>1566</v>
      </c>
      <c r="C160" s="2" t="s">
        <v>1489</v>
      </c>
      <c r="D160" s="3"/>
      <c r="F160" s="8">
        <v>1</v>
      </c>
      <c r="G160" s="102"/>
      <c r="I160" s="4"/>
      <c r="J160" s="107"/>
      <c r="K160" t="s">
        <v>1491</v>
      </c>
    </row>
    <row r="161" spans="2:11" hidden="1" outlineLevel="2" x14ac:dyDescent="0.25">
      <c r="B161" s="77" t="s">
        <v>1567</v>
      </c>
      <c r="C161" s="2" t="s">
        <v>1489</v>
      </c>
      <c r="D161" s="3"/>
      <c r="F161" s="8">
        <v>1</v>
      </c>
      <c r="G161" s="102"/>
      <c r="I161" s="4"/>
      <c r="J161" s="107"/>
      <c r="K161" t="s">
        <v>1491</v>
      </c>
    </row>
    <row r="162" spans="2:11" hidden="1" outlineLevel="2" x14ac:dyDescent="0.25">
      <c r="B162" s="77" t="s">
        <v>1568</v>
      </c>
      <c r="C162" s="2" t="s">
        <v>1489</v>
      </c>
      <c r="D162" s="3"/>
      <c r="F162" s="8">
        <v>1</v>
      </c>
      <c r="G162" s="102"/>
      <c r="I162" s="4"/>
      <c r="J162" s="107"/>
      <c r="K162" t="s">
        <v>1491</v>
      </c>
    </row>
    <row r="163" spans="2:11" hidden="1" outlineLevel="2" x14ac:dyDescent="0.25">
      <c r="B163" s="77" t="s">
        <v>1569</v>
      </c>
      <c r="C163" s="2" t="s">
        <v>1489</v>
      </c>
      <c r="D163" s="3"/>
      <c r="F163" s="8">
        <v>1</v>
      </c>
      <c r="G163" s="102"/>
      <c r="I163" s="4"/>
      <c r="J163" s="107"/>
      <c r="K163" t="s">
        <v>1491</v>
      </c>
    </row>
    <row r="164" spans="2:11" hidden="1" outlineLevel="2" x14ac:dyDescent="0.25">
      <c r="B164" s="77" t="s">
        <v>1570</v>
      </c>
      <c r="C164" s="2" t="s">
        <v>1489</v>
      </c>
      <c r="D164" s="3"/>
      <c r="F164" s="8">
        <v>1</v>
      </c>
      <c r="G164" s="102"/>
      <c r="I164" s="4"/>
      <c r="J164" s="107"/>
      <c r="K164" t="s">
        <v>1491</v>
      </c>
    </row>
    <row r="165" spans="2:11" hidden="1" outlineLevel="2" x14ac:dyDescent="0.25">
      <c r="B165" s="77" t="s">
        <v>1571</v>
      </c>
      <c r="C165" s="2" t="s">
        <v>1489</v>
      </c>
      <c r="D165" s="3"/>
      <c r="F165" s="8">
        <v>1</v>
      </c>
      <c r="G165" s="102"/>
      <c r="I165" s="4"/>
      <c r="J165" s="107"/>
      <c r="K165" t="s">
        <v>1491</v>
      </c>
    </row>
    <row r="166" spans="2:11" hidden="1" outlineLevel="2" x14ac:dyDescent="0.25">
      <c r="B166" s="77" t="s">
        <v>1572</v>
      </c>
      <c r="C166" s="2" t="s">
        <v>1489</v>
      </c>
      <c r="D166" s="3"/>
      <c r="F166" s="8">
        <v>1</v>
      </c>
      <c r="G166" s="102"/>
      <c r="I166" s="4"/>
      <c r="J166" s="107"/>
      <c r="K166" t="s">
        <v>1491</v>
      </c>
    </row>
    <row r="167" spans="2:11" hidden="1" outlineLevel="2" x14ac:dyDescent="0.25">
      <c r="B167" s="77" t="s">
        <v>1573</v>
      </c>
      <c r="C167" s="2" t="s">
        <v>1489</v>
      </c>
      <c r="D167" s="3"/>
      <c r="F167" s="8">
        <v>1</v>
      </c>
      <c r="G167" s="102"/>
      <c r="I167" s="4"/>
      <c r="J167" s="107"/>
      <c r="K167" t="s">
        <v>1491</v>
      </c>
    </row>
    <row r="168" spans="2:11" hidden="1" outlineLevel="2" x14ac:dyDescent="0.25">
      <c r="B168" s="77" t="s">
        <v>1574</v>
      </c>
      <c r="C168" s="2" t="s">
        <v>1489</v>
      </c>
      <c r="D168" s="3"/>
      <c r="F168" s="8">
        <v>1</v>
      </c>
      <c r="G168" s="102"/>
      <c r="I168" s="4"/>
      <c r="J168" s="107"/>
      <c r="K168" t="s">
        <v>1491</v>
      </c>
    </row>
    <row r="169" spans="2:11" hidden="1" outlineLevel="2" x14ac:dyDescent="0.25">
      <c r="B169" s="77" t="s">
        <v>1575</v>
      </c>
      <c r="C169" s="2" t="s">
        <v>1489</v>
      </c>
      <c r="D169" s="3"/>
      <c r="F169" s="8">
        <v>1</v>
      </c>
      <c r="G169" s="102"/>
      <c r="I169" s="4"/>
      <c r="J169" s="107"/>
      <c r="K169" t="s">
        <v>1491</v>
      </c>
    </row>
    <row r="170" spans="2:11" hidden="1" outlineLevel="2" x14ac:dyDescent="0.25">
      <c r="B170" s="77" t="s">
        <v>1576</v>
      </c>
      <c r="C170" s="2" t="s">
        <v>1489</v>
      </c>
      <c r="D170" s="3"/>
      <c r="F170" s="8">
        <v>1</v>
      </c>
      <c r="G170" s="102"/>
      <c r="I170" s="4"/>
      <c r="J170" s="107"/>
      <c r="K170" t="s">
        <v>1491</v>
      </c>
    </row>
    <row r="171" spans="2:11" hidden="1" outlineLevel="2" x14ac:dyDescent="0.25">
      <c r="B171" s="77" t="s">
        <v>1577</v>
      </c>
      <c r="C171" s="2" t="s">
        <v>1489</v>
      </c>
      <c r="D171" s="3"/>
      <c r="F171" s="8">
        <v>1</v>
      </c>
      <c r="G171" s="102"/>
      <c r="I171" s="4"/>
      <c r="J171" s="107"/>
      <c r="K171" t="s">
        <v>1491</v>
      </c>
    </row>
    <row r="172" spans="2:11" hidden="1" outlineLevel="2" x14ac:dyDescent="0.25">
      <c r="B172" s="77" t="s">
        <v>1578</v>
      </c>
      <c r="C172" s="2" t="s">
        <v>1489</v>
      </c>
      <c r="D172" s="3"/>
      <c r="F172" s="8">
        <v>1</v>
      </c>
      <c r="G172" s="102"/>
      <c r="I172" s="4"/>
      <c r="J172" s="107"/>
      <c r="K172" t="s">
        <v>1491</v>
      </c>
    </row>
    <row r="173" spans="2:11" hidden="1" outlineLevel="2" x14ac:dyDescent="0.25">
      <c r="B173" s="77" t="s">
        <v>1579</v>
      </c>
      <c r="C173" s="2" t="s">
        <v>1489</v>
      </c>
      <c r="D173" s="3"/>
      <c r="F173" s="8">
        <v>1</v>
      </c>
      <c r="G173" s="102"/>
      <c r="I173" s="4"/>
      <c r="J173" s="107"/>
      <c r="K173" t="s">
        <v>1491</v>
      </c>
    </row>
    <row r="174" spans="2:11" hidden="1" outlineLevel="2" x14ac:dyDescent="0.25">
      <c r="B174" s="77" t="s">
        <v>1580</v>
      </c>
      <c r="C174" s="2" t="s">
        <v>1489</v>
      </c>
      <c r="D174" s="3"/>
      <c r="F174" s="8">
        <v>1</v>
      </c>
      <c r="G174" s="102"/>
      <c r="I174" s="4"/>
      <c r="J174" s="107"/>
      <c r="K174" t="s">
        <v>1491</v>
      </c>
    </row>
    <row r="175" spans="2:11" hidden="1" outlineLevel="2" x14ac:dyDescent="0.25">
      <c r="B175" s="77" t="s">
        <v>1581</v>
      </c>
      <c r="C175" s="2" t="s">
        <v>1489</v>
      </c>
      <c r="D175" s="3"/>
      <c r="F175" s="8">
        <v>1</v>
      </c>
      <c r="G175" s="102"/>
      <c r="I175" s="4"/>
      <c r="J175" s="107"/>
      <c r="K175" t="s">
        <v>1491</v>
      </c>
    </row>
    <row r="176" spans="2:11" hidden="1" outlineLevel="2" x14ac:dyDescent="0.25">
      <c r="B176" s="77" t="s">
        <v>1582</v>
      </c>
      <c r="C176" s="2" t="s">
        <v>1489</v>
      </c>
      <c r="D176" s="3"/>
      <c r="F176" s="8">
        <v>1</v>
      </c>
      <c r="G176" s="102"/>
      <c r="I176" s="4"/>
      <c r="J176" s="107"/>
      <c r="K176" t="s">
        <v>1491</v>
      </c>
    </row>
    <row r="177" spans="2:11" hidden="1" outlineLevel="2" x14ac:dyDescent="0.25">
      <c r="B177" s="77" t="s">
        <v>1583</v>
      </c>
      <c r="C177" s="2" t="s">
        <v>1489</v>
      </c>
      <c r="D177" s="3"/>
      <c r="F177" s="8">
        <v>1</v>
      </c>
      <c r="G177" s="102"/>
      <c r="I177" s="4"/>
      <c r="J177" s="107"/>
      <c r="K177" t="s">
        <v>1491</v>
      </c>
    </row>
    <row r="178" spans="2:11" hidden="1" outlineLevel="2" x14ac:dyDescent="0.25">
      <c r="B178" s="77" t="s">
        <v>1584</v>
      </c>
      <c r="C178" s="2" t="s">
        <v>1489</v>
      </c>
      <c r="D178" s="3"/>
      <c r="F178" s="8">
        <v>1</v>
      </c>
      <c r="G178" s="102"/>
      <c r="I178" s="4"/>
      <c r="J178" s="107"/>
      <c r="K178" t="s">
        <v>1491</v>
      </c>
    </row>
    <row r="179" spans="2:11" hidden="1" outlineLevel="2" x14ac:dyDescent="0.25">
      <c r="B179" s="77" t="s">
        <v>1585</v>
      </c>
      <c r="C179" s="2" t="s">
        <v>1489</v>
      </c>
      <c r="D179" s="3"/>
      <c r="F179" s="8">
        <v>1</v>
      </c>
      <c r="G179" s="102"/>
      <c r="I179" s="4"/>
      <c r="J179" s="107"/>
      <c r="K179" t="s">
        <v>1491</v>
      </c>
    </row>
    <row r="180" spans="2:11" hidden="1" outlineLevel="2" x14ac:dyDescent="0.25">
      <c r="B180" s="77" t="s">
        <v>1586</v>
      </c>
      <c r="C180" s="2" t="s">
        <v>1489</v>
      </c>
      <c r="D180" s="3"/>
      <c r="F180" s="8">
        <v>1</v>
      </c>
      <c r="G180" s="102"/>
      <c r="I180" s="4"/>
      <c r="J180" s="107"/>
      <c r="K180" t="s">
        <v>1491</v>
      </c>
    </row>
    <row r="181" spans="2:11" hidden="1" outlineLevel="2" x14ac:dyDescent="0.25">
      <c r="B181" s="77" t="s">
        <v>1587</v>
      </c>
      <c r="C181" s="2" t="s">
        <v>1489</v>
      </c>
      <c r="D181" s="3"/>
      <c r="F181" s="8">
        <v>1</v>
      </c>
      <c r="G181" s="102"/>
      <c r="I181" s="4"/>
      <c r="J181" s="107"/>
      <c r="K181" t="s">
        <v>1491</v>
      </c>
    </row>
    <row r="182" spans="2:11" hidden="1" outlineLevel="2" x14ac:dyDescent="0.25">
      <c r="B182" s="77" t="s">
        <v>1588</v>
      </c>
      <c r="C182" s="2" t="s">
        <v>1489</v>
      </c>
      <c r="D182" s="3"/>
      <c r="F182" s="8">
        <v>1</v>
      </c>
      <c r="G182" s="102"/>
      <c r="I182" s="4"/>
      <c r="J182" s="107"/>
      <c r="K182" t="s">
        <v>1491</v>
      </c>
    </row>
    <row r="183" spans="2:11" hidden="1" outlineLevel="2" x14ac:dyDescent="0.25">
      <c r="B183" s="77" t="s">
        <v>1589</v>
      </c>
      <c r="C183" s="2" t="s">
        <v>1489</v>
      </c>
      <c r="D183" s="3"/>
      <c r="F183" s="8">
        <v>1</v>
      </c>
      <c r="G183" s="102"/>
      <c r="I183" s="4"/>
      <c r="J183" s="107"/>
      <c r="K183" t="s">
        <v>1491</v>
      </c>
    </row>
    <row r="184" spans="2:11" hidden="1" outlineLevel="2" x14ac:dyDescent="0.25">
      <c r="B184" s="77" t="s">
        <v>1590</v>
      </c>
      <c r="C184" s="2" t="s">
        <v>1489</v>
      </c>
      <c r="D184" s="3"/>
      <c r="F184" s="8">
        <v>1</v>
      </c>
      <c r="G184" s="102"/>
      <c r="I184" s="4"/>
      <c r="J184" s="107"/>
      <c r="K184" t="s">
        <v>1491</v>
      </c>
    </row>
    <row r="185" spans="2:11" hidden="1" outlineLevel="2" x14ac:dyDescent="0.25">
      <c r="B185" s="77" t="s">
        <v>1591</v>
      </c>
      <c r="C185" s="2" t="s">
        <v>1489</v>
      </c>
      <c r="D185" s="3"/>
      <c r="F185" s="8">
        <v>1</v>
      </c>
      <c r="G185" s="102"/>
      <c r="I185" s="4"/>
      <c r="J185" s="107"/>
      <c r="K185" t="s">
        <v>1491</v>
      </c>
    </row>
    <row r="186" spans="2:11" hidden="1" outlineLevel="2" x14ac:dyDescent="0.25">
      <c r="B186" s="77" t="s">
        <v>1592</v>
      </c>
      <c r="C186" s="2" t="s">
        <v>1489</v>
      </c>
      <c r="D186" s="3"/>
      <c r="F186" s="8">
        <v>1</v>
      </c>
      <c r="G186" s="102"/>
      <c r="I186" s="4"/>
      <c r="J186" s="107"/>
      <c r="K186" t="s">
        <v>1491</v>
      </c>
    </row>
    <row r="187" spans="2:11" hidden="1" outlineLevel="2" x14ac:dyDescent="0.25">
      <c r="B187" s="77" t="s">
        <v>1593</v>
      </c>
      <c r="C187" s="2" t="s">
        <v>1489</v>
      </c>
      <c r="D187" s="3"/>
      <c r="F187" s="8">
        <v>1</v>
      </c>
      <c r="G187" s="102"/>
      <c r="I187" s="4"/>
      <c r="J187" s="107"/>
      <c r="K187" t="s">
        <v>1491</v>
      </c>
    </row>
    <row r="188" spans="2:11" hidden="1" outlineLevel="2" x14ac:dyDescent="0.25">
      <c r="B188" s="77" t="s">
        <v>1594</v>
      </c>
      <c r="C188" s="2" t="s">
        <v>1489</v>
      </c>
      <c r="D188" s="3"/>
      <c r="F188" s="8">
        <v>1</v>
      </c>
      <c r="G188" s="102"/>
      <c r="I188" s="4"/>
      <c r="J188" s="107"/>
      <c r="K188" t="s">
        <v>1491</v>
      </c>
    </row>
    <row r="189" spans="2:11" hidden="1" outlineLevel="2" x14ac:dyDescent="0.25">
      <c r="B189" s="77" t="s">
        <v>1595</v>
      </c>
      <c r="C189" s="2" t="s">
        <v>1489</v>
      </c>
      <c r="D189" s="3"/>
      <c r="F189" s="8">
        <v>1</v>
      </c>
      <c r="G189" s="102"/>
      <c r="I189" s="4"/>
      <c r="J189" s="107"/>
      <c r="K189" t="s">
        <v>1491</v>
      </c>
    </row>
    <row r="190" spans="2:11" hidden="1" outlineLevel="2" x14ac:dyDescent="0.25">
      <c r="B190" s="77" t="s">
        <v>1596</v>
      </c>
      <c r="C190" s="2" t="s">
        <v>1489</v>
      </c>
      <c r="D190" s="3"/>
      <c r="F190" s="8">
        <v>1</v>
      </c>
      <c r="G190" s="102"/>
      <c r="I190" s="4"/>
      <c r="J190" s="107"/>
      <c r="K190" t="s">
        <v>1491</v>
      </c>
    </row>
    <row r="191" spans="2:11" hidden="1" outlineLevel="2" x14ac:dyDescent="0.25">
      <c r="B191" s="77" t="s">
        <v>1597</v>
      </c>
      <c r="C191" s="2" t="s">
        <v>1489</v>
      </c>
      <c r="D191" s="3"/>
      <c r="F191" s="8">
        <v>1</v>
      </c>
      <c r="G191" s="102"/>
      <c r="I191" s="4"/>
      <c r="J191" s="107"/>
      <c r="K191" t="s">
        <v>1491</v>
      </c>
    </row>
    <row r="192" spans="2:11" hidden="1" outlineLevel="2" x14ac:dyDescent="0.25">
      <c r="B192" s="77" t="s">
        <v>1598</v>
      </c>
      <c r="C192" s="2" t="s">
        <v>1489</v>
      </c>
      <c r="D192" s="3"/>
      <c r="F192" s="8">
        <v>1</v>
      </c>
      <c r="G192" s="102"/>
      <c r="I192" s="4"/>
      <c r="J192" s="107"/>
      <c r="K192" t="s">
        <v>1491</v>
      </c>
    </row>
    <row r="193" spans="2:11" hidden="1" outlineLevel="2" x14ac:dyDescent="0.25">
      <c r="B193" s="77" t="s">
        <v>1599</v>
      </c>
      <c r="C193" s="2" t="s">
        <v>1489</v>
      </c>
      <c r="D193" s="3"/>
      <c r="F193" s="8">
        <v>1</v>
      </c>
      <c r="G193" s="102"/>
      <c r="I193" s="4"/>
      <c r="J193" s="107"/>
      <c r="K193" t="s">
        <v>1491</v>
      </c>
    </row>
    <row r="194" spans="2:11" hidden="1" outlineLevel="2" x14ac:dyDescent="0.25">
      <c r="B194" s="77" t="s">
        <v>1600</v>
      </c>
      <c r="C194" s="2" t="s">
        <v>1489</v>
      </c>
      <c r="D194" s="3"/>
      <c r="F194" s="8">
        <v>1</v>
      </c>
      <c r="G194" s="102"/>
      <c r="I194" s="4"/>
      <c r="J194" s="107"/>
      <c r="K194" t="s">
        <v>1491</v>
      </c>
    </row>
    <row r="195" spans="2:11" hidden="1" outlineLevel="2" x14ac:dyDescent="0.25">
      <c r="B195" s="77" t="s">
        <v>1601</v>
      </c>
      <c r="C195" s="2" t="s">
        <v>1489</v>
      </c>
      <c r="D195" s="3"/>
      <c r="F195" s="8">
        <v>1</v>
      </c>
      <c r="G195" s="102"/>
      <c r="I195" s="4"/>
      <c r="J195" s="107"/>
      <c r="K195" t="s">
        <v>1491</v>
      </c>
    </row>
    <row r="196" spans="2:11" hidden="1" outlineLevel="2" x14ac:dyDescent="0.25">
      <c r="B196" s="77" t="s">
        <v>1602</v>
      </c>
      <c r="C196" s="2" t="s">
        <v>1489</v>
      </c>
      <c r="D196" s="3"/>
      <c r="F196" s="8">
        <v>1</v>
      </c>
      <c r="G196" s="102"/>
      <c r="I196" s="4"/>
      <c r="J196" s="107"/>
      <c r="K196" t="s">
        <v>1491</v>
      </c>
    </row>
    <row r="197" spans="2:11" hidden="1" outlineLevel="2" x14ac:dyDescent="0.25">
      <c r="B197" s="77" t="s">
        <v>1603</v>
      </c>
      <c r="C197" s="2" t="s">
        <v>1489</v>
      </c>
      <c r="D197" s="3"/>
      <c r="F197" s="8">
        <v>1</v>
      </c>
      <c r="G197" s="102"/>
      <c r="I197" s="4"/>
      <c r="J197" s="107"/>
      <c r="K197" t="s">
        <v>1491</v>
      </c>
    </row>
    <row r="198" spans="2:11" hidden="1" outlineLevel="2" x14ac:dyDescent="0.25">
      <c r="B198" s="77" t="s">
        <v>1604</v>
      </c>
      <c r="C198" s="2" t="s">
        <v>1489</v>
      </c>
      <c r="D198" s="3"/>
      <c r="F198" s="8">
        <v>1</v>
      </c>
      <c r="G198" s="102"/>
      <c r="I198" s="4"/>
      <c r="J198" s="107"/>
      <c r="K198" t="s">
        <v>1491</v>
      </c>
    </row>
    <row r="199" spans="2:11" x14ac:dyDescent="0.25">
      <c r="B199" s="78" t="s">
        <v>1488</v>
      </c>
      <c r="C199" s="79" t="s">
        <v>1605</v>
      </c>
      <c r="D199" s="80" t="s">
        <v>1606</v>
      </c>
      <c r="E199" s="81">
        <f>SUM(E200,E230,E244,E254,E274,E323,E367,E375)</f>
        <v>262</v>
      </c>
      <c r="F199" s="84">
        <f>SUM(F200,F230,F244,F254,F274,F323,F367,F375)</f>
        <v>262</v>
      </c>
      <c r="G199" s="93"/>
      <c r="H199" s="92">
        <f>SUM(H200+H230+H244+H254+H274+H323+H367+H375)</f>
        <v>100</v>
      </c>
      <c r="I199" s="103">
        <v>60</v>
      </c>
      <c r="J199" s="105">
        <f>(H199*I199/100)</f>
        <v>60</v>
      </c>
      <c r="K199" s="85" t="s">
        <v>602</v>
      </c>
    </row>
    <row r="200" spans="2:11" outlineLevel="1" collapsed="1" x14ac:dyDescent="0.25">
      <c r="B200" s="79"/>
      <c r="C200" s="79" t="s">
        <v>1605</v>
      </c>
      <c r="D200" s="80" t="s">
        <v>1607</v>
      </c>
      <c r="E200" s="81">
        <v>29</v>
      </c>
      <c r="F200" s="84">
        <f>SUM(F201:F229)</f>
        <v>29</v>
      </c>
      <c r="G200" s="93">
        <v>15</v>
      </c>
      <c r="H200" s="92">
        <f>(F200*G200/E200)</f>
        <v>15</v>
      </c>
      <c r="I200" s="103"/>
      <c r="J200" s="105"/>
      <c r="K200" s="85"/>
    </row>
    <row r="201" spans="2:11" hidden="1" outlineLevel="2" x14ac:dyDescent="0.25">
      <c r="B201" s="83" t="s">
        <v>1493</v>
      </c>
      <c r="C201" s="2"/>
      <c r="D201" s="99"/>
      <c r="E201" s="5"/>
      <c r="F201" s="12">
        <v>1</v>
      </c>
      <c r="G201" s="98"/>
      <c r="H201" s="96"/>
      <c r="I201" s="4"/>
      <c r="J201" s="107"/>
      <c r="K201" t="s">
        <v>602</v>
      </c>
    </row>
    <row r="202" spans="2:11" hidden="1" outlineLevel="2" x14ac:dyDescent="0.25">
      <c r="B202" s="83" t="s">
        <v>1494</v>
      </c>
      <c r="C202" s="2"/>
      <c r="D202" s="99"/>
      <c r="E202" s="5"/>
      <c r="F202" s="12">
        <v>1</v>
      </c>
      <c r="G202" s="98"/>
      <c r="H202" s="96"/>
      <c r="I202" s="4"/>
      <c r="J202" s="107"/>
      <c r="K202" t="s">
        <v>602</v>
      </c>
    </row>
    <row r="203" spans="2:11" hidden="1" outlineLevel="2" x14ac:dyDescent="0.25">
      <c r="B203" s="83" t="s">
        <v>1608</v>
      </c>
      <c r="C203" s="2"/>
      <c r="D203" s="99"/>
      <c r="E203" s="5"/>
      <c r="F203" s="12">
        <v>1</v>
      </c>
      <c r="G203" s="98"/>
      <c r="H203" s="96"/>
      <c r="I203" s="4"/>
      <c r="J203" s="107"/>
      <c r="K203" t="s">
        <v>602</v>
      </c>
    </row>
    <row r="204" spans="2:11" hidden="1" outlineLevel="2" x14ac:dyDescent="0.25">
      <c r="B204" s="83" t="s">
        <v>1495</v>
      </c>
      <c r="C204" s="2"/>
      <c r="D204" s="99"/>
      <c r="E204" s="5"/>
      <c r="F204" s="12">
        <v>1</v>
      </c>
      <c r="G204" s="98"/>
      <c r="H204" s="96"/>
      <c r="I204" s="4"/>
      <c r="J204" s="107"/>
      <c r="K204" t="s">
        <v>602</v>
      </c>
    </row>
    <row r="205" spans="2:11" hidden="1" outlineLevel="2" x14ac:dyDescent="0.25">
      <c r="B205" s="83" t="s">
        <v>1382</v>
      </c>
      <c r="C205" s="2"/>
      <c r="D205" s="99"/>
      <c r="E205" s="5"/>
      <c r="F205" s="12">
        <v>1</v>
      </c>
      <c r="G205" s="98"/>
      <c r="H205" s="96"/>
      <c r="I205" s="4"/>
      <c r="J205" s="107"/>
      <c r="K205" t="s">
        <v>602</v>
      </c>
    </row>
    <row r="206" spans="2:11" hidden="1" outlineLevel="2" x14ac:dyDescent="0.25">
      <c r="B206" s="83" t="s">
        <v>873</v>
      </c>
      <c r="C206" s="2"/>
      <c r="D206" s="99"/>
      <c r="E206" s="5"/>
      <c r="F206" s="12">
        <v>1</v>
      </c>
      <c r="G206" s="98"/>
      <c r="H206" s="96"/>
      <c r="I206" s="4"/>
      <c r="J206" s="107"/>
      <c r="K206" t="s">
        <v>602</v>
      </c>
    </row>
    <row r="207" spans="2:11" hidden="1" outlineLevel="2" x14ac:dyDescent="0.25">
      <c r="B207" s="83" t="s">
        <v>1140</v>
      </c>
      <c r="C207" s="2"/>
      <c r="D207" s="99"/>
      <c r="E207" s="5"/>
      <c r="F207" s="12">
        <v>1</v>
      </c>
      <c r="G207" s="98"/>
      <c r="H207" s="96"/>
      <c r="I207" s="4"/>
      <c r="J207" s="107"/>
      <c r="K207" t="s">
        <v>602</v>
      </c>
    </row>
    <row r="208" spans="2:11" hidden="1" outlineLevel="2" x14ac:dyDescent="0.25">
      <c r="B208" s="83" t="s">
        <v>1497</v>
      </c>
      <c r="C208" s="2"/>
      <c r="D208" s="99"/>
      <c r="E208" s="5"/>
      <c r="F208" s="12">
        <v>1</v>
      </c>
      <c r="G208" s="98"/>
      <c r="H208" s="96"/>
      <c r="I208" s="4"/>
      <c r="J208" s="107"/>
      <c r="K208" t="s">
        <v>602</v>
      </c>
    </row>
    <row r="209" spans="2:11" hidden="1" outlineLevel="2" x14ac:dyDescent="0.25">
      <c r="B209" s="83" t="s">
        <v>1609</v>
      </c>
      <c r="C209" s="2"/>
      <c r="D209" s="99"/>
      <c r="E209" s="5"/>
      <c r="F209" s="12">
        <v>1</v>
      </c>
      <c r="G209" s="98"/>
      <c r="H209" s="96"/>
      <c r="I209" s="4"/>
      <c r="J209" s="107"/>
      <c r="K209" t="s">
        <v>602</v>
      </c>
    </row>
    <row r="210" spans="2:11" hidden="1" outlineLevel="2" x14ac:dyDescent="0.25">
      <c r="B210" s="83" t="s">
        <v>1610</v>
      </c>
      <c r="C210" s="2"/>
      <c r="D210" s="99"/>
      <c r="E210" s="5"/>
      <c r="F210" s="12">
        <v>1</v>
      </c>
      <c r="G210" s="98"/>
      <c r="H210" s="96"/>
      <c r="I210" s="4"/>
      <c r="J210" s="107"/>
      <c r="K210" t="s">
        <v>602</v>
      </c>
    </row>
    <row r="211" spans="2:11" hidden="1" outlineLevel="2" x14ac:dyDescent="0.25">
      <c r="B211" s="83" t="s">
        <v>1264</v>
      </c>
      <c r="C211" s="2"/>
      <c r="D211" s="99"/>
      <c r="E211" s="5"/>
      <c r="F211" s="12">
        <v>1</v>
      </c>
      <c r="G211" s="98"/>
      <c r="H211" s="96"/>
      <c r="I211" s="4"/>
      <c r="J211" s="107"/>
      <c r="K211" t="s">
        <v>602</v>
      </c>
    </row>
    <row r="212" spans="2:11" hidden="1" outlineLevel="2" x14ac:dyDescent="0.25">
      <c r="B212" s="83" t="s">
        <v>1104</v>
      </c>
      <c r="C212" s="2"/>
      <c r="D212" s="99"/>
      <c r="E212" s="5"/>
      <c r="F212" s="12">
        <v>1</v>
      </c>
      <c r="G212" s="98"/>
      <c r="H212" s="96"/>
      <c r="I212" s="4"/>
      <c r="J212" s="107"/>
      <c r="K212" t="s">
        <v>602</v>
      </c>
    </row>
    <row r="213" spans="2:11" hidden="1" outlineLevel="2" x14ac:dyDescent="0.25">
      <c r="B213" s="83" t="s">
        <v>1377</v>
      </c>
      <c r="C213" s="2"/>
      <c r="D213" s="99"/>
      <c r="E213" s="5"/>
      <c r="F213" s="12">
        <v>1</v>
      </c>
      <c r="G213" s="98"/>
      <c r="H213" s="96"/>
      <c r="I213" s="4"/>
      <c r="J213" s="107"/>
      <c r="K213" t="s">
        <v>602</v>
      </c>
    </row>
    <row r="214" spans="2:11" hidden="1" outlineLevel="2" x14ac:dyDescent="0.25">
      <c r="B214" s="83" t="s">
        <v>1331</v>
      </c>
      <c r="C214" s="2"/>
      <c r="D214" s="99"/>
      <c r="E214" s="5"/>
      <c r="F214" s="12">
        <v>1</v>
      </c>
      <c r="G214" s="98"/>
      <c r="H214" s="96"/>
      <c r="I214" s="4"/>
      <c r="J214" s="107"/>
      <c r="K214" t="s">
        <v>602</v>
      </c>
    </row>
    <row r="215" spans="2:11" hidden="1" outlineLevel="2" x14ac:dyDescent="0.25">
      <c r="B215" s="83" t="s">
        <v>1333</v>
      </c>
      <c r="C215" s="2"/>
      <c r="D215" s="99"/>
      <c r="E215" s="5"/>
      <c r="F215" s="12">
        <v>1</v>
      </c>
      <c r="G215" s="98"/>
      <c r="H215" s="96"/>
      <c r="I215" s="4"/>
      <c r="J215" s="107"/>
      <c r="K215" t="s">
        <v>602</v>
      </c>
    </row>
    <row r="216" spans="2:11" hidden="1" outlineLevel="2" x14ac:dyDescent="0.25">
      <c r="B216" s="83" t="s">
        <v>1106</v>
      </c>
      <c r="C216" s="2"/>
      <c r="D216" s="99"/>
      <c r="E216" s="5"/>
      <c r="F216" s="12">
        <v>1</v>
      </c>
      <c r="G216" s="98"/>
      <c r="H216" s="96"/>
      <c r="I216" s="4"/>
      <c r="J216" s="107"/>
      <c r="K216" t="s">
        <v>602</v>
      </c>
    </row>
    <row r="217" spans="2:11" hidden="1" outlineLevel="2" x14ac:dyDescent="0.25">
      <c r="B217" s="83" t="s">
        <v>957</v>
      </c>
      <c r="C217" s="2"/>
      <c r="D217" s="99"/>
      <c r="E217" s="5"/>
      <c r="F217" s="12">
        <v>1</v>
      </c>
      <c r="G217" s="98"/>
      <c r="H217" s="96"/>
      <c r="I217" s="4"/>
      <c r="J217" s="107"/>
      <c r="K217" t="s">
        <v>602</v>
      </c>
    </row>
    <row r="218" spans="2:11" hidden="1" outlineLevel="2" x14ac:dyDescent="0.25">
      <c r="B218" s="83" t="s">
        <v>863</v>
      </c>
      <c r="C218" s="2"/>
      <c r="D218" s="99"/>
      <c r="E218" s="5"/>
      <c r="F218" s="12">
        <v>1</v>
      </c>
      <c r="G218" s="98"/>
      <c r="H218" s="96"/>
      <c r="I218" s="4"/>
      <c r="J218" s="107"/>
      <c r="K218" t="s">
        <v>602</v>
      </c>
    </row>
    <row r="219" spans="2:11" hidden="1" outlineLevel="2" x14ac:dyDescent="0.25">
      <c r="B219" s="83" t="s">
        <v>879</v>
      </c>
      <c r="C219" s="2"/>
      <c r="D219" s="99"/>
      <c r="E219" s="5"/>
      <c r="F219" s="12">
        <v>1</v>
      </c>
      <c r="G219" s="98"/>
      <c r="H219" s="96"/>
      <c r="I219" s="4"/>
      <c r="J219" s="107"/>
      <c r="K219" t="s">
        <v>602</v>
      </c>
    </row>
    <row r="220" spans="2:11" hidden="1" outlineLevel="2" x14ac:dyDescent="0.25">
      <c r="B220" s="83" t="s">
        <v>1083</v>
      </c>
      <c r="C220" s="2"/>
      <c r="D220" s="99"/>
      <c r="E220" s="5"/>
      <c r="F220" s="12">
        <v>1</v>
      </c>
      <c r="G220" s="98"/>
      <c r="H220" s="96"/>
      <c r="I220" s="4"/>
      <c r="J220" s="107"/>
      <c r="K220" t="s">
        <v>602</v>
      </c>
    </row>
    <row r="221" spans="2:11" hidden="1" outlineLevel="2" x14ac:dyDescent="0.25">
      <c r="B221" s="83" t="s">
        <v>1085</v>
      </c>
      <c r="C221" s="2"/>
      <c r="D221" s="99"/>
      <c r="E221" s="5"/>
      <c r="F221" s="12">
        <v>1</v>
      </c>
      <c r="G221" s="98"/>
      <c r="H221" s="96"/>
      <c r="I221" s="4"/>
      <c r="J221" s="107"/>
      <c r="K221" t="s">
        <v>602</v>
      </c>
    </row>
    <row r="222" spans="2:11" hidden="1" outlineLevel="2" x14ac:dyDescent="0.25">
      <c r="B222" s="83" t="s">
        <v>1190</v>
      </c>
      <c r="C222" s="2"/>
      <c r="D222" s="99"/>
      <c r="E222" s="5"/>
      <c r="F222" s="12">
        <v>1</v>
      </c>
      <c r="G222" s="98"/>
      <c r="H222" s="96"/>
      <c r="I222" s="4"/>
      <c r="J222" s="107"/>
      <c r="K222" t="s">
        <v>602</v>
      </c>
    </row>
    <row r="223" spans="2:11" hidden="1" outlineLevel="2" x14ac:dyDescent="0.25">
      <c r="B223" s="83" t="s">
        <v>1191</v>
      </c>
      <c r="C223" s="2"/>
      <c r="D223" s="99"/>
      <c r="E223" s="5"/>
      <c r="F223" s="12">
        <v>1</v>
      </c>
      <c r="G223" s="98"/>
      <c r="H223" s="96"/>
      <c r="I223" s="4"/>
      <c r="J223" s="107"/>
      <c r="K223" t="s">
        <v>602</v>
      </c>
    </row>
    <row r="224" spans="2:11" hidden="1" outlineLevel="2" x14ac:dyDescent="0.25">
      <c r="B224" s="83" t="s">
        <v>1192</v>
      </c>
      <c r="C224" s="2"/>
      <c r="D224" s="99"/>
      <c r="E224" s="5"/>
      <c r="F224" s="12">
        <v>1</v>
      </c>
      <c r="G224" s="98"/>
      <c r="H224" s="96"/>
      <c r="I224" s="4"/>
      <c r="J224" s="107"/>
      <c r="K224" t="s">
        <v>602</v>
      </c>
    </row>
    <row r="225" spans="2:11" hidden="1" outlineLevel="2" x14ac:dyDescent="0.25">
      <c r="B225" s="83" t="s">
        <v>1193</v>
      </c>
      <c r="C225" s="2"/>
      <c r="D225" s="99"/>
      <c r="E225" s="5"/>
      <c r="F225" s="12">
        <v>1</v>
      </c>
      <c r="G225" s="98"/>
      <c r="H225" s="96"/>
      <c r="I225" s="4"/>
      <c r="J225" s="107"/>
      <c r="K225" t="s">
        <v>602</v>
      </c>
    </row>
    <row r="226" spans="2:11" hidden="1" outlineLevel="2" x14ac:dyDescent="0.25">
      <c r="B226" s="83" t="s">
        <v>935</v>
      </c>
      <c r="C226" s="2"/>
      <c r="D226" s="99"/>
      <c r="E226" s="5"/>
      <c r="F226" s="12">
        <v>1</v>
      </c>
      <c r="G226" s="98"/>
      <c r="H226" s="96"/>
      <c r="I226" s="4"/>
      <c r="J226" s="107"/>
      <c r="K226" t="s">
        <v>602</v>
      </c>
    </row>
    <row r="227" spans="2:11" hidden="1" outlineLevel="2" x14ac:dyDescent="0.25">
      <c r="B227" s="83" t="s">
        <v>902</v>
      </c>
      <c r="C227" s="2"/>
      <c r="D227" s="99"/>
      <c r="E227" s="5"/>
      <c r="F227" s="12">
        <v>1</v>
      </c>
      <c r="G227" s="98"/>
      <c r="H227" s="96"/>
      <c r="I227" s="4"/>
      <c r="J227" s="107"/>
      <c r="K227" t="s">
        <v>602</v>
      </c>
    </row>
    <row r="228" spans="2:11" hidden="1" outlineLevel="2" x14ac:dyDescent="0.25">
      <c r="B228" s="83" t="s">
        <v>894</v>
      </c>
      <c r="C228" s="2"/>
      <c r="D228" s="99"/>
      <c r="E228" s="5"/>
      <c r="F228" s="12">
        <v>1</v>
      </c>
      <c r="G228" s="98"/>
      <c r="H228" s="96"/>
      <c r="I228" s="4"/>
      <c r="J228" s="107"/>
      <c r="K228" t="s">
        <v>602</v>
      </c>
    </row>
    <row r="229" spans="2:11" hidden="1" outlineLevel="2" x14ac:dyDescent="0.25">
      <c r="B229" s="83" t="s">
        <v>1131</v>
      </c>
      <c r="C229" s="2"/>
      <c r="D229" s="99"/>
      <c r="E229" s="5"/>
      <c r="F229" s="12">
        <v>1</v>
      </c>
      <c r="G229" s="98"/>
      <c r="H229" s="96"/>
      <c r="I229" s="4"/>
      <c r="J229" s="107"/>
      <c r="K229" t="s">
        <v>602</v>
      </c>
    </row>
    <row r="230" spans="2:11" outlineLevel="1" collapsed="1" x14ac:dyDescent="0.25">
      <c r="B230" s="82"/>
      <c r="C230" s="79" t="s">
        <v>1605</v>
      </c>
      <c r="D230" s="95" t="s">
        <v>1611</v>
      </c>
      <c r="E230" s="81">
        <v>13</v>
      </c>
      <c r="F230" s="84">
        <f>SUM(F231:F243)</f>
        <v>13</v>
      </c>
      <c r="G230" s="93">
        <v>20</v>
      </c>
      <c r="H230" s="92">
        <f>(F230*G230/E230)</f>
        <v>20</v>
      </c>
      <c r="I230" s="103"/>
      <c r="J230" s="105"/>
      <c r="K230" s="82"/>
    </row>
    <row r="231" spans="2:11" hidden="1" outlineLevel="2" x14ac:dyDescent="0.25">
      <c r="B231" s="83" t="s">
        <v>946</v>
      </c>
      <c r="C231" s="2"/>
      <c r="D231" s="3"/>
      <c r="E231" s="5"/>
      <c r="F231" s="12">
        <v>1</v>
      </c>
      <c r="G231" s="98"/>
      <c r="H231" s="96"/>
      <c r="I231" s="4"/>
      <c r="J231" s="107"/>
      <c r="K231" t="s">
        <v>602</v>
      </c>
    </row>
    <row r="232" spans="2:11" hidden="1" outlineLevel="2" x14ac:dyDescent="0.25">
      <c r="B232" s="83" t="s">
        <v>1612</v>
      </c>
      <c r="C232" s="2"/>
      <c r="D232" s="3"/>
      <c r="E232" s="5"/>
      <c r="F232" s="12">
        <v>1</v>
      </c>
      <c r="G232" s="98"/>
      <c r="H232" s="96"/>
      <c r="I232" s="4"/>
      <c r="J232" s="107"/>
      <c r="K232" t="s">
        <v>602</v>
      </c>
    </row>
    <row r="233" spans="2:11" hidden="1" outlineLevel="2" x14ac:dyDescent="0.25">
      <c r="B233" s="83" t="s">
        <v>907</v>
      </c>
      <c r="C233" s="2"/>
      <c r="D233" s="3"/>
      <c r="E233" s="5"/>
      <c r="F233" s="12">
        <v>1</v>
      </c>
      <c r="G233" s="98"/>
      <c r="H233" s="96"/>
      <c r="I233" s="4"/>
      <c r="J233" s="107"/>
      <c r="K233" t="s">
        <v>602</v>
      </c>
    </row>
    <row r="234" spans="2:11" hidden="1" outlineLevel="2" x14ac:dyDescent="0.25">
      <c r="B234" s="83" t="s">
        <v>948</v>
      </c>
      <c r="C234" s="2"/>
      <c r="D234" s="3"/>
      <c r="E234" s="5"/>
      <c r="F234" s="12">
        <v>1</v>
      </c>
      <c r="G234" s="98"/>
      <c r="H234" s="96"/>
      <c r="I234" s="4"/>
      <c r="J234" s="107"/>
      <c r="K234" t="s">
        <v>602</v>
      </c>
    </row>
    <row r="235" spans="2:11" hidden="1" outlineLevel="2" x14ac:dyDescent="0.25">
      <c r="B235" s="83" t="s">
        <v>1613</v>
      </c>
      <c r="C235" s="2"/>
      <c r="D235" s="3"/>
      <c r="E235" s="5"/>
      <c r="F235" s="12">
        <v>1</v>
      </c>
      <c r="G235" s="98"/>
      <c r="H235" s="96"/>
      <c r="I235" s="4"/>
      <c r="J235" s="107"/>
      <c r="K235" t="s">
        <v>602</v>
      </c>
    </row>
    <row r="236" spans="2:11" hidden="1" outlineLevel="2" x14ac:dyDescent="0.25">
      <c r="B236" s="83" t="s">
        <v>884</v>
      </c>
      <c r="C236" s="2"/>
      <c r="D236" s="3"/>
      <c r="E236" s="5"/>
      <c r="F236" s="12">
        <v>1</v>
      </c>
      <c r="G236" s="98"/>
      <c r="H236" s="96"/>
      <c r="I236" s="4"/>
      <c r="J236" s="107"/>
      <c r="K236" t="s">
        <v>602</v>
      </c>
    </row>
    <row r="237" spans="2:11" hidden="1" outlineLevel="2" x14ac:dyDescent="0.25">
      <c r="B237" s="83" t="s">
        <v>867</v>
      </c>
      <c r="C237" s="2"/>
      <c r="D237" s="3"/>
      <c r="E237" s="5"/>
      <c r="F237" s="12">
        <v>1</v>
      </c>
      <c r="G237" s="98"/>
      <c r="H237" s="96"/>
      <c r="I237" s="4"/>
      <c r="J237" s="107"/>
      <c r="K237" t="s">
        <v>602</v>
      </c>
    </row>
    <row r="238" spans="2:11" hidden="1" outlineLevel="2" x14ac:dyDescent="0.25">
      <c r="B238" s="83" t="s">
        <v>915</v>
      </c>
      <c r="C238" s="2"/>
      <c r="D238" s="3"/>
      <c r="E238" s="5"/>
      <c r="F238" s="12">
        <v>1</v>
      </c>
      <c r="G238" s="98"/>
      <c r="H238" s="96"/>
      <c r="I238" s="4"/>
      <c r="J238" s="107"/>
      <c r="K238" t="s">
        <v>602</v>
      </c>
    </row>
    <row r="239" spans="2:11" hidden="1" outlineLevel="2" x14ac:dyDescent="0.25">
      <c r="B239" s="83" t="s">
        <v>1614</v>
      </c>
      <c r="C239" s="2"/>
      <c r="D239" s="3"/>
      <c r="E239" s="5"/>
      <c r="F239" s="12">
        <v>1</v>
      </c>
      <c r="G239" s="98"/>
      <c r="H239" s="96"/>
      <c r="I239" s="4"/>
      <c r="J239" s="107"/>
      <c r="K239" t="s">
        <v>602</v>
      </c>
    </row>
    <row r="240" spans="2:11" hidden="1" outlineLevel="2" x14ac:dyDescent="0.25">
      <c r="B240" s="83" t="s">
        <v>871</v>
      </c>
      <c r="C240" s="2"/>
      <c r="D240" s="3"/>
      <c r="E240" s="5"/>
      <c r="F240" s="12">
        <v>1</v>
      </c>
      <c r="G240" s="98"/>
      <c r="H240" s="96"/>
      <c r="I240" s="4"/>
      <c r="J240" s="107"/>
      <c r="K240" t="s">
        <v>602</v>
      </c>
    </row>
    <row r="241" spans="2:11" hidden="1" outlineLevel="2" x14ac:dyDescent="0.25">
      <c r="B241" s="83" t="s">
        <v>847</v>
      </c>
      <c r="C241" s="2"/>
      <c r="D241" s="3"/>
      <c r="E241" s="5"/>
      <c r="F241" s="12">
        <v>1</v>
      </c>
      <c r="G241" s="98"/>
      <c r="H241" s="96"/>
      <c r="I241" s="4"/>
      <c r="J241" s="107"/>
      <c r="K241" t="s">
        <v>602</v>
      </c>
    </row>
    <row r="242" spans="2:11" hidden="1" outlineLevel="2" x14ac:dyDescent="0.25">
      <c r="B242" s="83" t="s">
        <v>819</v>
      </c>
      <c r="C242" s="2"/>
      <c r="D242" s="3"/>
      <c r="E242" s="5"/>
      <c r="F242" s="12">
        <v>1</v>
      </c>
      <c r="G242" s="98"/>
      <c r="H242" s="96"/>
      <c r="I242" s="4"/>
      <c r="J242" s="107"/>
      <c r="K242" t="s">
        <v>602</v>
      </c>
    </row>
    <row r="243" spans="2:11" hidden="1" outlineLevel="2" x14ac:dyDescent="0.25">
      <c r="B243" s="83" t="s">
        <v>807</v>
      </c>
      <c r="C243" s="2"/>
      <c r="D243" s="3"/>
      <c r="E243" s="5"/>
      <c r="F243" s="12">
        <v>1</v>
      </c>
      <c r="G243" s="98"/>
      <c r="H243" s="96"/>
      <c r="I243" s="4"/>
      <c r="J243" s="107"/>
      <c r="K243" t="s">
        <v>602</v>
      </c>
    </row>
    <row r="244" spans="2:11" outlineLevel="1" collapsed="1" x14ac:dyDescent="0.25">
      <c r="B244" s="82"/>
      <c r="C244" s="79" t="s">
        <v>1605</v>
      </c>
      <c r="D244" s="95" t="s">
        <v>1615</v>
      </c>
      <c r="E244" s="81">
        <v>9</v>
      </c>
      <c r="F244" s="84">
        <f>SUM(F245:F253)</f>
        <v>9</v>
      </c>
      <c r="G244" s="93">
        <v>3</v>
      </c>
      <c r="H244" s="92">
        <f>(F244*G244/E244)</f>
        <v>3</v>
      </c>
      <c r="I244" s="103"/>
      <c r="J244" s="105"/>
      <c r="K244" s="82"/>
    </row>
    <row r="245" spans="2:11" hidden="1" outlineLevel="2" x14ac:dyDescent="0.25">
      <c r="B245" s="83" t="s">
        <v>815</v>
      </c>
      <c r="C245" s="2"/>
      <c r="D245" s="3"/>
      <c r="E245" s="5"/>
      <c r="F245" s="12">
        <v>1</v>
      </c>
      <c r="G245" s="98"/>
      <c r="H245" s="96"/>
      <c r="I245" s="4"/>
      <c r="J245" s="107"/>
      <c r="K245" t="s">
        <v>602</v>
      </c>
    </row>
    <row r="246" spans="2:11" hidden="1" outlineLevel="2" x14ac:dyDescent="0.25">
      <c r="B246" s="83" t="s">
        <v>1158</v>
      </c>
      <c r="C246" s="2"/>
      <c r="D246" s="3"/>
      <c r="E246" s="5"/>
      <c r="F246" s="12">
        <v>1</v>
      </c>
      <c r="G246" s="98"/>
      <c r="H246" s="96"/>
      <c r="I246" s="4"/>
      <c r="J246" s="107"/>
      <c r="K246" t="s">
        <v>602</v>
      </c>
    </row>
    <row r="247" spans="2:11" hidden="1" outlineLevel="2" x14ac:dyDescent="0.25">
      <c r="B247" s="83" t="s">
        <v>1402</v>
      </c>
      <c r="C247" s="2"/>
      <c r="D247" s="3"/>
      <c r="E247" s="5"/>
      <c r="F247" s="12">
        <v>1</v>
      </c>
      <c r="G247" s="98"/>
      <c r="H247" s="96"/>
      <c r="I247" s="4"/>
      <c r="J247" s="107"/>
      <c r="K247" t="s">
        <v>602</v>
      </c>
    </row>
    <row r="248" spans="2:11" hidden="1" outlineLevel="2" x14ac:dyDescent="0.25">
      <c r="B248" s="83" t="s">
        <v>1616</v>
      </c>
      <c r="C248" s="2"/>
      <c r="D248" s="3"/>
      <c r="E248" s="5"/>
      <c r="F248" s="12">
        <v>1</v>
      </c>
      <c r="G248" s="98"/>
      <c r="H248" s="96"/>
      <c r="I248" s="4"/>
      <c r="J248" s="107"/>
      <c r="K248" t="s">
        <v>602</v>
      </c>
    </row>
    <row r="249" spans="2:11" hidden="1" outlineLevel="2" x14ac:dyDescent="0.25">
      <c r="B249" s="83" t="s">
        <v>851</v>
      </c>
      <c r="C249" s="2"/>
      <c r="D249" s="3"/>
      <c r="E249" s="5"/>
      <c r="F249" s="12">
        <v>1</v>
      </c>
      <c r="G249" s="98"/>
      <c r="H249" s="96"/>
      <c r="I249" s="4"/>
      <c r="J249" s="107"/>
      <c r="K249" t="s">
        <v>602</v>
      </c>
    </row>
    <row r="250" spans="2:11" hidden="1" outlineLevel="2" x14ac:dyDescent="0.25">
      <c r="B250" s="83" t="s">
        <v>1335</v>
      </c>
      <c r="C250" s="2"/>
      <c r="D250" s="3"/>
      <c r="E250" s="5"/>
      <c r="F250" s="12">
        <v>1</v>
      </c>
      <c r="G250" s="98"/>
      <c r="H250" s="96"/>
      <c r="I250" s="4"/>
      <c r="J250" s="107"/>
      <c r="K250" t="s">
        <v>602</v>
      </c>
    </row>
    <row r="251" spans="2:11" hidden="1" outlineLevel="2" x14ac:dyDescent="0.25">
      <c r="B251" s="83" t="s">
        <v>802</v>
      </c>
      <c r="C251" s="2"/>
      <c r="D251" s="3"/>
      <c r="E251" s="5"/>
      <c r="F251" s="12">
        <v>1</v>
      </c>
      <c r="G251" s="98"/>
      <c r="H251" s="96"/>
      <c r="I251" s="4"/>
      <c r="J251" s="107"/>
      <c r="K251" t="s">
        <v>602</v>
      </c>
    </row>
    <row r="252" spans="2:11" hidden="1" outlineLevel="2" x14ac:dyDescent="0.25">
      <c r="B252" s="83" t="s">
        <v>798</v>
      </c>
      <c r="C252" s="2"/>
      <c r="D252" s="3"/>
      <c r="E252" s="5"/>
      <c r="F252" s="12">
        <v>1</v>
      </c>
      <c r="G252" s="98"/>
      <c r="H252" s="96"/>
      <c r="I252" s="4"/>
      <c r="J252" s="107"/>
      <c r="K252" t="s">
        <v>602</v>
      </c>
    </row>
    <row r="253" spans="2:11" hidden="1" outlineLevel="2" x14ac:dyDescent="0.25">
      <c r="B253" s="83" t="s">
        <v>811</v>
      </c>
      <c r="C253" s="2"/>
      <c r="D253" s="3"/>
      <c r="E253" s="5"/>
      <c r="F253" s="12">
        <v>1</v>
      </c>
      <c r="G253" s="98"/>
      <c r="H253" s="96"/>
      <c r="I253" s="4"/>
      <c r="J253" s="107"/>
      <c r="K253" t="s">
        <v>602</v>
      </c>
    </row>
    <row r="254" spans="2:11" outlineLevel="1" collapsed="1" x14ac:dyDescent="0.25">
      <c r="B254" s="82"/>
      <c r="C254" s="79" t="s">
        <v>1605</v>
      </c>
      <c r="D254" s="95" t="s">
        <v>1617</v>
      </c>
      <c r="E254" s="81">
        <v>19</v>
      </c>
      <c r="F254" s="84">
        <f>SUM(F255:F273)</f>
        <v>19</v>
      </c>
      <c r="G254" s="93">
        <v>10</v>
      </c>
      <c r="H254" s="92">
        <f>(F254*G254/E254)</f>
        <v>10</v>
      </c>
      <c r="I254" s="103"/>
      <c r="J254" s="105"/>
      <c r="K254" s="82"/>
    </row>
    <row r="255" spans="2:11" hidden="1" outlineLevel="2" x14ac:dyDescent="0.25">
      <c r="B255" s="83" t="s">
        <v>923</v>
      </c>
      <c r="C255" s="2"/>
      <c r="D255" s="100"/>
      <c r="E255" s="5"/>
      <c r="F255" s="12">
        <v>1</v>
      </c>
      <c r="G255" s="98"/>
      <c r="H255" s="96"/>
      <c r="I255" s="4"/>
      <c r="J255" s="107"/>
      <c r="K255" t="s">
        <v>602</v>
      </c>
    </row>
    <row r="256" spans="2:11" hidden="1" outlineLevel="2" x14ac:dyDescent="0.25">
      <c r="B256" s="83" t="s">
        <v>890</v>
      </c>
      <c r="C256" s="2"/>
      <c r="D256" s="100"/>
      <c r="E256" s="5"/>
      <c r="F256" s="12">
        <v>1</v>
      </c>
      <c r="G256" s="98"/>
      <c r="H256" s="96"/>
      <c r="I256" s="4"/>
      <c r="J256" s="107"/>
      <c r="K256" t="s">
        <v>602</v>
      </c>
    </row>
    <row r="257" spans="2:11" hidden="1" outlineLevel="2" x14ac:dyDescent="0.25">
      <c r="B257" s="83" t="s">
        <v>898</v>
      </c>
      <c r="C257" s="2"/>
      <c r="D257" s="100"/>
      <c r="E257" s="5"/>
      <c r="F257" s="12">
        <v>1</v>
      </c>
      <c r="G257" s="98"/>
      <c r="H257" s="96"/>
      <c r="I257" s="4"/>
      <c r="J257" s="107"/>
      <c r="K257" t="s">
        <v>602</v>
      </c>
    </row>
    <row r="258" spans="2:11" hidden="1" outlineLevel="2" x14ac:dyDescent="0.25">
      <c r="B258" s="83" t="s">
        <v>937</v>
      </c>
      <c r="C258" s="2"/>
      <c r="D258" s="100"/>
      <c r="E258" s="5"/>
      <c r="F258" s="12">
        <v>1</v>
      </c>
      <c r="G258" s="98"/>
      <c r="H258" s="96"/>
      <c r="I258" s="4"/>
      <c r="J258" s="107"/>
      <c r="K258" t="s">
        <v>602</v>
      </c>
    </row>
    <row r="259" spans="2:11" hidden="1" outlineLevel="2" x14ac:dyDescent="0.25">
      <c r="B259" s="83" t="s">
        <v>950</v>
      </c>
      <c r="C259" s="2"/>
      <c r="D259" s="100"/>
      <c r="E259" s="5"/>
      <c r="F259" s="12">
        <v>1</v>
      </c>
      <c r="G259" s="98"/>
      <c r="H259" s="96"/>
      <c r="I259" s="4"/>
      <c r="J259" s="107"/>
      <c r="K259" t="s">
        <v>602</v>
      </c>
    </row>
    <row r="260" spans="2:11" hidden="1" outlineLevel="2" x14ac:dyDescent="0.25">
      <c r="B260" s="83" t="s">
        <v>941</v>
      </c>
      <c r="C260" s="2"/>
      <c r="D260" s="100"/>
      <c r="E260" s="5"/>
      <c r="F260" s="12">
        <v>1</v>
      </c>
      <c r="G260" s="98"/>
      <c r="H260" s="96"/>
      <c r="I260" s="4"/>
      <c r="J260" s="107"/>
      <c r="K260" t="s">
        <v>602</v>
      </c>
    </row>
    <row r="261" spans="2:11" hidden="1" outlineLevel="2" x14ac:dyDescent="0.25">
      <c r="B261" s="83" t="s">
        <v>945</v>
      </c>
      <c r="C261" s="2"/>
      <c r="D261" s="100"/>
      <c r="E261" s="5"/>
      <c r="F261" s="12">
        <v>1</v>
      </c>
      <c r="G261" s="98"/>
      <c r="H261" s="96"/>
      <c r="I261" s="4"/>
      <c r="J261" s="107"/>
      <c r="K261" t="s">
        <v>602</v>
      </c>
    </row>
    <row r="262" spans="2:11" hidden="1" outlineLevel="2" x14ac:dyDescent="0.25">
      <c r="B262" s="83" t="s">
        <v>1139</v>
      </c>
      <c r="C262" s="2"/>
      <c r="D262" s="100"/>
      <c r="E262" s="5"/>
      <c r="F262" s="12">
        <v>1</v>
      </c>
      <c r="G262" s="98"/>
      <c r="H262" s="96"/>
      <c r="I262" s="4"/>
      <c r="J262" s="107"/>
      <c r="K262" t="s">
        <v>602</v>
      </c>
    </row>
    <row r="263" spans="2:11" hidden="1" outlineLevel="2" x14ac:dyDescent="0.25">
      <c r="B263" s="83" t="s">
        <v>967</v>
      </c>
      <c r="C263" s="2"/>
      <c r="D263" s="100"/>
      <c r="E263" s="5"/>
      <c r="F263" s="12">
        <v>1</v>
      </c>
      <c r="G263" s="98"/>
      <c r="H263" s="96"/>
      <c r="I263" s="4"/>
      <c r="J263" s="107"/>
      <c r="K263" t="s">
        <v>602</v>
      </c>
    </row>
    <row r="264" spans="2:11" hidden="1" outlineLevel="2" x14ac:dyDescent="0.25">
      <c r="B264" s="83" t="s">
        <v>1268</v>
      </c>
      <c r="C264" s="2"/>
      <c r="D264" s="100"/>
      <c r="E264" s="5"/>
      <c r="F264" s="12">
        <v>1</v>
      </c>
      <c r="G264" s="98"/>
      <c r="H264" s="96"/>
      <c r="I264" s="4"/>
      <c r="J264" s="107"/>
      <c r="K264" t="s">
        <v>602</v>
      </c>
    </row>
    <row r="265" spans="2:11" hidden="1" outlineLevel="2" x14ac:dyDescent="0.25">
      <c r="B265" s="83" t="s">
        <v>1289</v>
      </c>
      <c r="C265" s="2"/>
      <c r="D265" s="100"/>
      <c r="E265" s="5"/>
      <c r="F265" s="12">
        <v>1</v>
      </c>
      <c r="G265" s="98"/>
      <c r="H265" s="96"/>
      <c r="I265" s="4"/>
      <c r="J265" s="107"/>
      <c r="K265" t="s">
        <v>602</v>
      </c>
    </row>
    <row r="266" spans="2:11" hidden="1" outlineLevel="2" x14ac:dyDescent="0.25">
      <c r="B266" s="83" t="s">
        <v>1384</v>
      </c>
      <c r="C266" s="2"/>
      <c r="D266" s="100"/>
      <c r="E266" s="5"/>
      <c r="F266" s="12">
        <v>1</v>
      </c>
      <c r="G266" s="98"/>
      <c r="H266" s="96"/>
      <c r="I266" s="4"/>
      <c r="J266" s="107"/>
      <c r="K266" t="s">
        <v>602</v>
      </c>
    </row>
    <row r="267" spans="2:11" hidden="1" outlineLevel="2" x14ac:dyDescent="0.25">
      <c r="B267" s="83" t="s">
        <v>1316</v>
      </c>
      <c r="C267" s="2"/>
      <c r="D267" s="100"/>
      <c r="E267" s="5"/>
      <c r="F267" s="12">
        <v>1</v>
      </c>
      <c r="G267" s="98"/>
      <c r="H267" s="96"/>
      <c r="I267" s="4"/>
      <c r="J267" s="107"/>
      <c r="K267" t="s">
        <v>602</v>
      </c>
    </row>
    <row r="268" spans="2:11" hidden="1" outlineLevel="2" x14ac:dyDescent="0.25">
      <c r="B268" s="83" t="s">
        <v>1017</v>
      </c>
      <c r="C268" s="2"/>
      <c r="D268" s="100"/>
      <c r="E268" s="5"/>
      <c r="F268" s="12">
        <v>1</v>
      </c>
      <c r="G268" s="98"/>
      <c r="H268" s="96"/>
      <c r="I268" s="4"/>
      <c r="J268" s="107"/>
      <c r="K268" t="s">
        <v>602</v>
      </c>
    </row>
    <row r="269" spans="2:11" hidden="1" outlineLevel="2" x14ac:dyDescent="0.25">
      <c r="B269" s="83" t="s">
        <v>911</v>
      </c>
      <c r="C269" s="2"/>
      <c r="D269" s="100"/>
      <c r="E269" s="5"/>
      <c r="F269" s="12">
        <v>1</v>
      </c>
      <c r="G269" s="98"/>
      <c r="H269" s="96"/>
      <c r="I269" s="4"/>
      <c r="J269" s="107"/>
      <c r="K269" t="s">
        <v>602</v>
      </c>
    </row>
    <row r="270" spans="2:11" hidden="1" outlineLevel="2" x14ac:dyDescent="0.25">
      <c r="B270" s="83" t="s">
        <v>1290</v>
      </c>
      <c r="C270" s="2"/>
      <c r="D270" s="100"/>
      <c r="E270" s="5"/>
      <c r="F270" s="12">
        <v>1</v>
      </c>
      <c r="G270" s="98"/>
      <c r="H270" s="96"/>
      <c r="I270" s="4"/>
      <c r="J270" s="107"/>
      <c r="K270" t="s">
        <v>602</v>
      </c>
    </row>
    <row r="271" spans="2:11" hidden="1" outlineLevel="2" x14ac:dyDescent="0.25">
      <c r="B271" s="83" t="s">
        <v>882</v>
      </c>
      <c r="C271" s="2"/>
      <c r="D271" s="100"/>
      <c r="E271" s="5"/>
      <c r="F271" s="12">
        <v>1</v>
      </c>
      <c r="G271" s="98"/>
      <c r="H271" s="96"/>
      <c r="I271" s="4"/>
      <c r="J271" s="107"/>
      <c r="K271" t="s">
        <v>602</v>
      </c>
    </row>
    <row r="272" spans="2:11" hidden="1" outlineLevel="2" x14ac:dyDescent="0.25">
      <c r="B272" s="83" t="s">
        <v>1218</v>
      </c>
      <c r="C272" s="2"/>
      <c r="D272" s="100"/>
      <c r="E272" s="5"/>
      <c r="F272" s="12">
        <v>1</v>
      </c>
      <c r="G272" s="98"/>
      <c r="H272" s="96"/>
      <c r="I272" s="4"/>
      <c r="J272" s="107"/>
      <c r="K272" t="s">
        <v>602</v>
      </c>
    </row>
    <row r="273" spans="2:11" hidden="1" outlineLevel="2" x14ac:dyDescent="0.25">
      <c r="B273" s="83" t="s">
        <v>1054</v>
      </c>
      <c r="C273" s="2"/>
      <c r="D273" s="100"/>
      <c r="E273" s="5"/>
      <c r="F273" s="12">
        <v>1</v>
      </c>
      <c r="G273" s="98"/>
      <c r="H273" s="96"/>
      <c r="I273" s="4"/>
      <c r="J273" s="107"/>
      <c r="K273" t="s">
        <v>602</v>
      </c>
    </row>
    <row r="274" spans="2:11" outlineLevel="1" collapsed="1" x14ac:dyDescent="0.25">
      <c r="B274" s="82"/>
      <c r="C274" s="79" t="s">
        <v>1605</v>
      </c>
      <c r="D274" s="95" t="s">
        <v>1618</v>
      </c>
      <c r="E274" s="81">
        <v>48</v>
      </c>
      <c r="F274" s="84">
        <f>SUM(F275:F322)</f>
        <v>48</v>
      </c>
      <c r="G274" s="93">
        <v>25</v>
      </c>
      <c r="H274" s="92">
        <f>(F274*G274/E274)</f>
        <v>25</v>
      </c>
      <c r="I274" s="103"/>
      <c r="J274" s="105"/>
      <c r="K274" s="82"/>
    </row>
    <row r="275" spans="2:11" hidden="1" outlineLevel="2" x14ac:dyDescent="0.25">
      <c r="B275" s="83" t="s">
        <v>886</v>
      </c>
      <c r="C275" s="2"/>
      <c r="D275" s="100"/>
      <c r="E275" s="5"/>
      <c r="F275" s="12">
        <v>1</v>
      </c>
      <c r="G275" s="98"/>
      <c r="H275" s="96"/>
      <c r="I275" s="4"/>
      <c r="J275" s="107"/>
      <c r="K275" t="s">
        <v>602</v>
      </c>
    </row>
    <row r="276" spans="2:11" hidden="1" outlineLevel="2" x14ac:dyDescent="0.25">
      <c r="B276" s="83" t="s">
        <v>1173</v>
      </c>
      <c r="C276" s="2"/>
      <c r="D276" s="100"/>
      <c r="E276" s="5"/>
      <c r="F276" s="12">
        <v>1</v>
      </c>
      <c r="G276" s="98"/>
      <c r="H276" s="96"/>
      <c r="I276" s="4"/>
      <c r="J276" s="107"/>
      <c r="K276" t="s">
        <v>602</v>
      </c>
    </row>
    <row r="277" spans="2:11" hidden="1" outlineLevel="2" x14ac:dyDescent="0.25">
      <c r="B277" s="83" t="s">
        <v>855</v>
      </c>
      <c r="C277" s="2"/>
      <c r="D277" s="100"/>
      <c r="E277" s="5"/>
      <c r="F277" s="12">
        <v>1</v>
      </c>
      <c r="G277" s="98"/>
      <c r="H277" s="96"/>
      <c r="I277" s="4"/>
      <c r="J277" s="107"/>
      <c r="K277" t="s">
        <v>602</v>
      </c>
    </row>
    <row r="278" spans="2:11" hidden="1" outlineLevel="2" x14ac:dyDescent="0.25">
      <c r="B278" s="83" t="s">
        <v>1150</v>
      </c>
      <c r="C278" s="2"/>
      <c r="D278" s="100"/>
      <c r="E278" s="5"/>
      <c r="F278" s="12">
        <v>1</v>
      </c>
      <c r="G278" s="98"/>
      <c r="H278" s="96"/>
      <c r="I278" s="4"/>
      <c r="J278" s="107"/>
      <c r="K278" t="s">
        <v>602</v>
      </c>
    </row>
    <row r="279" spans="2:11" hidden="1" outlineLevel="2" x14ac:dyDescent="0.25">
      <c r="B279" s="83" t="s">
        <v>993</v>
      </c>
      <c r="C279" s="2"/>
      <c r="D279" s="100"/>
      <c r="E279" s="5"/>
      <c r="F279" s="12">
        <v>1</v>
      </c>
      <c r="G279" s="98"/>
      <c r="H279" s="96"/>
      <c r="I279" s="4"/>
      <c r="J279" s="107"/>
      <c r="K279" t="s">
        <v>602</v>
      </c>
    </row>
    <row r="280" spans="2:11" hidden="1" outlineLevel="2" x14ac:dyDescent="0.25">
      <c r="B280" s="83" t="s">
        <v>1133</v>
      </c>
      <c r="C280" s="2"/>
      <c r="D280" s="100"/>
      <c r="E280" s="5"/>
      <c r="F280" s="12">
        <v>1</v>
      </c>
      <c r="G280" s="98"/>
      <c r="H280" s="96"/>
      <c r="I280" s="4"/>
      <c r="J280" s="107"/>
      <c r="K280" t="s">
        <v>602</v>
      </c>
    </row>
    <row r="281" spans="2:11" hidden="1" outlineLevel="2" x14ac:dyDescent="0.25">
      <c r="B281" s="83" t="s">
        <v>995</v>
      </c>
      <c r="C281" s="2"/>
      <c r="D281" s="100"/>
      <c r="E281" s="5"/>
      <c r="F281" s="12">
        <v>1</v>
      </c>
      <c r="G281" s="98"/>
      <c r="H281" s="96"/>
      <c r="I281" s="4"/>
      <c r="J281" s="107"/>
      <c r="K281" t="s">
        <v>602</v>
      </c>
    </row>
    <row r="282" spans="2:11" hidden="1" outlineLevel="2" x14ac:dyDescent="0.25">
      <c r="B282" s="83" t="s">
        <v>927</v>
      </c>
      <c r="C282" s="2"/>
      <c r="D282" s="100"/>
      <c r="E282" s="5"/>
      <c r="F282" s="12">
        <v>1</v>
      </c>
      <c r="G282" s="98"/>
      <c r="H282" s="96"/>
      <c r="I282" s="4"/>
      <c r="J282" s="107"/>
      <c r="K282" t="s">
        <v>602</v>
      </c>
    </row>
    <row r="283" spans="2:11" hidden="1" outlineLevel="2" x14ac:dyDescent="0.25">
      <c r="B283" s="83" t="s">
        <v>892</v>
      </c>
      <c r="C283" s="2"/>
      <c r="D283" s="100"/>
      <c r="E283" s="5"/>
      <c r="F283" s="12">
        <v>1</v>
      </c>
      <c r="G283" s="98"/>
      <c r="H283" s="96"/>
      <c r="I283" s="4"/>
      <c r="J283" s="107"/>
      <c r="K283" t="s">
        <v>602</v>
      </c>
    </row>
    <row r="284" spans="2:11" hidden="1" outlineLevel="2" x14ac:dyDescent="0.25">
      <c r="B284" s="83" t="s">
        <v>839</v>
      </c>
      <c r="C284" s="2"/>
      <c r="D284" s="100"/>
      <c r="E284" s="5"/>
      <c r="F284" s="12">
        <v>1</v>
      </c>
      <c r="G284" s="98"/>
      <c r="H284" s="96"/>
      <c r="I284" s="4"/>
      <c r="J284" s="107"/>
      <c r="K284" t="s">
        <v>602</v>
      </c>
    </row>
    <row r="285" spans="2:11" hidden="1" outlineLevel="2" x14ac:dyDescent="0.25">
      <c r="B285" s="83" t="s">
        <v>919</v>
      </c>
      <c r="C285" s="2"/>
      <c r="D285" s="100"/>
      <c r="E285" s="5"/>
      <c r="F285" s="12">
        <v>1</v>
      </c>
      <c r="G285" s="98"/>
      <c r="H285" s="96"/>
      <c r="I285" s="4"/>
      <c r="J285" s="107"/>
      <c r="K285" t="s">
        <v>602</v>
      </c>
    </row>
    <row r="286" spans="2:11" hidden="1" outlineLevel="2" x14ac:dyDescent="0.25">
      <c r="B286" s="83" t="s">
        <v>1098</v>
      </c>
      <c r="C286" s="2"/>
      <c r="D286" s="100"/>
      <c r="E286" s="5"/>
      <c r="F286" s="12">
        <v>1</v>
      </c>
      <c r="G286" s="98"/>
      <c r="H286" s="96"/>
      <c r="I286" s="4"/>
      <c r="J286" s="107"/>
      <c r="K286" t="s">
        <v>602</v>
      </c>
    </row>
    <row r="287" spans="2:11" hidden="1" outlineLevel="2" x14ac:dyDescent="0.25">
      <c r="B287" s="83" t="s">
        <v>1292</v>
      </c>
      <c r="C287" s="2"/>
      <c r="D287" s="100"/>
      <c r="E287" s="5"/>
      <c r="F287" s="12">
        <v>1</v>
      </c>
      <c r="G287" s="98"/>
      <c r="H287" s="96"/>
      <c r="I287" s="4"/>
      <c r="J287" s="107"/>
      <c r="K287" t="s">
        <v>602</v>
      </c>
    </row>
    <row r="288" spans="2:11" hidden="1" outlineLevel="2" x14ac:dyDescent="0.25">
      <c r="B288" s="83" t="s">
        <v>1175</v>
      </c>
      <c r="C288" s="2"/>
      <c r="D288" s="100"/>
      <c r="E288" s="5"/>
      <c r="F288" s="12">
        <v>1</v>
      </c>
      <c r="G288" s="98"/>
      <c r="H288" s="96"/>
      <c r="I288" s="4"/>
      <c r="J288" s="107"/>
      <c r="K288" t="s">
        <v>602</v>
      </c>
    </row>
    <row r="289" spans="2:11" hidden="1" outlineLevel="2" x14ac:dyDescent="0.25">
      <c r="B289" s="83" t="s">
        <v>1386</v>
      </c>
      <c r="C289" s="2"/>
      <c r="D289" s="100"/>
      <c r="E289" s="5"/>
      <c r="F289" s="12">
        <v>1</v>
      </c>
      <c r="G289" s="98"/>
      <c r="H289" s="96"/>
      <c r="I289" s="4"/>
      <c r="J289" s="107"/>
      <c r="K289" t="s">
        <v>602</v>
      </c>
    </row>
    <row r="290" spans="2:11" hidden="1" outlineLevel="2" x14ac:dyDescent="0.25">
      <c r="B290" s="83" t="s">
        <v>1152</v>
      </c>
      <c r="C290" s="2"/>
      <c r="D290" s="100"/>
      <c r="E290" s="5"/>
      <c r="F290" s="12">
        <v>1</v>
      </c>
      <c r="G290" s="98"/>
      <c r="H290" s="96"/>
      <c r="I290" s="4"/>
      <c r="J290" s="107"/>
      <c r="K290" t="s">
        <v>602</v>
      </c>
    </row>
    <row r="291" spans="2:11" hidden="1" outlineLevel="2" x14ac:dyDescent="0.25">
      <c r="B291" s="83" t="s">
        <v>1270</v>
      </c>
      <c r="C291" s="2"/>
      <c r="D291" s="100"/>
      <c r="E291" s="5"/>
      <c r="F291" s="12">
        <v>1</v>
      </c>
      <c r="G291" s="98"/>
      <c r="H291" s="96"/>
      <c r="I291" s="4"/>
      <c r="J291" s="107"/>
      <c r="K291" t="s">
        <v>602</v>
      </c>
    </row>
    <row r="292" spans="2:11" hidden="1" outlineLevel="2" x14ac:dyDescent="0.25">
      <c r="B292" s="83" t="s">
        <v>1177</v>
      </c>
      <c r="C292" s="2"/>
      <c r="D292" s="100"/>
      <c r="E292" s="5"/>
      <c r="F292" s="12">
        <v>1</v>
      </c>
      <c r="G292" s="98"/>
      <c r="H292" s="96"/>
      <c r="I292" s="4"/>
      <c r="J292" s="107"/>
      <c r="K292" t="s">
        <v>602</v>
      </c>
    </row>
    <row r="293" spans="2:11" hidden="1" outlineLevel="2" x14ac:dyDescent="0.25">
      <c r="B293" s="83" t="s">
        <v>1256</v>
      </c>
      <c r="C293" s="2"/>
      <c r="D293" s="100"/>
      <c r="E293" s="5"/>
      <c r="F293" s="12">
        <v>1</v>
      </c>
      <c r="G293" s="98"/>
      <c r="H293" s="96"/>
      <c r="I293" s="4"/>
      <c r="J293" s="107"/>
      <c r="K293" t="s">
        <v>602</v>
      </c>
    </row>
    <row r="294" spans="2:11" hidden="1" outlineLevel="2" x14ac:dyDescent="0.25">
      <c r="B294" s="83" t="s">
        <v>1179</v>
      </c>
      <c r="C294" s="2"/>
      <c r="D294" s="100"/>
      <c r="E294" s="5"/>
      <c r="F294" s="12">
        <v>1</v>
      </c>
      <c r="G294" s="98"/>
      <c r="H294" s="96"/>
      <c r="I294" s="4"/>
      <c r="J294" s="107"/>
      <c r="K294" t="s">
        <v>602</v>
      </c>
    </row>
    <row r="295" spans="2:11" hidden="1" outlineLevel="2" x14ac:dyDescent="0.25">
      <c r="B295" s="83" t="s">
        <v>1344</v>
      </c>
      <c r="C295" s="2"/>
      <c r="D295" s="100"/>
      <c r="E295" s="5"/>
      <c r="F295" s="12">
        <v>1</v>
      </c>
      <c r="G295" s="98"/>
      <c r="H295" s="96"/>
      <c r="I295" s="4"/>
      <c r="J295" s="107"/>
      <c r="K295" t="s">
        <v>602</v>
      </c>
    </row>
    <row r="296" spans="2:11" hidden="1" outlineLevel="2" x14ac:dyDescent="0.25">
      <c r="B296" s="83" t="s">
        <v>1135</v>
      </c>
      <c r="C296" s="2"/>
      <c r="D296" s="100"/>
      <c r="E296" s="5"/>
      <c r="F296" s="12">
        <v>1</v>
      </c>
      <c r="G296" s="98"/>
      <c r="H296" s="96"/>
      <c r="I296" s="4"/>
      <c r="J296" s="107"/>
      <c r="K296" t="s">
        <v>602</v>
      </c>
    </row>
    <row r="297" spans="2:11" hidden="1" outlineLevel="2" x14ac:dyDescent="0.25">
      <c r="B297" s="83" t="s">
        <v>1258</v>
      </c>
      <c r="C297" s="2"/>
      <c r="D297" s="100"/>
      <c r="E297" s="5"/>
      <c r="F297" s="12">
        <v>1</v>
      </c>
      <c r="G297" s="98"/>
      <c r="H297" s="96"/>
      <c r="I297" s="4"/>
      <c r="J297" s="107"/>
      <c r="K297" t="s">
        <v>602</v>
      </c>
    </row>
    <row r="298" spans="2:11" hidden="1" outlineLevel="2" x14ac:dyDescent="0.25">
      <c r="B298" s="83" t="s">
        <v>1196</v>
      </c>
      <c r="C298" s="2"/>
      <c r="D298" s="100"/>
      <c r="E298" s="5"/>
      <c r="F298" s="12">
        <v>1</v>
      </c>
      <c r="G298" s="98"/>
      <c r="H298" s="96"/>
      <c r="I298" s="4"/>
      <c r="J298" s="107"/>
      <c r="K298" t="s">
        <v>602</v>
      </c>
    </row>
    <row r="299" spans="2:11" hidden="1" outlineLevel="2" x14ac:dyDescent="0.25">
      <c r="B299" s="83" t="s">
        <v>1346</v>
      </c>
      <c r="C299" s="2"/>
      <c r="D299" s="100"/>
      <c r="E299" s="5"/>
      <c r="F299" s="12">
        <v>1</v>
      </c>
      <c r="G299" s="98"/>
      <c r="H299" s="96"/>
      <c r="I299" s="4"/>
      <c r="J299" s="107"/>
      <c r="K299" t="s">
        <v>602</v>
      </c>
    </row>
    <row r="300" spans="2:11" hidden="1" outlineLevel="2" x14ac:dyDescent="0.25">
      <c r="B300" s="83" t="s">
        <v>1198</v>
      </c>
      <c r="C300" s="2"/>
      <c r="D300" s="100"/>
      <c r="E300" s="5"/>
      <c r="F300" s="12">
        <v>1</v>
      </c>
      <c r="G300" s="98"/>
      <c r="H300" s="96"/>
      <c r="I300" s="4"/>
      <c r="J300" s="107"/>
      <c r="K300" t="s">
        <v>602</v>
      </c>
    </row>
    <row r="301" spans="2:11" hidden="1" outlineLevel="2" x14ac:dyDescent="0.25">
      <c r="B301" s="83" t="s">
        <v>939</v>
      </c>
      <c r="C301" s="2"/>
      <c r="D301" s="100"/>
      <c r="E301" s="5"/>
      <c r="F301" s="12">
        <v>1</v>
      </c>
      <c r="G301" s="98"/>
      <c r="H301" s="96"/>
      <c r="I301" s="4"/>
      <c r="J301" s="107"/>
      <c r="K301" t="s">
        <v>602</v>
      </c>
    </row>
    <row r="302" spans="2:11" hidden="1" outlineLevel="2" x14ac:dyDescent="0.25">
      <c r="B302" s="83" t="s">
        <v>1181</v>
      </c>
      <c r="C302" s="2"/>
      <c r="D302" s="100"/>
      <c r="E302" s="5"/>
      <c r="F302" s="12">
        <v>1</v>
      </c>
      <c r="G302" s="98"/>
      <c r="H302" s="96"/>
      <c r="I302" s="4"/>
      <c r="J302" s="107"/>
      <c r="K302" t="s">
        <v>602</v>
      </c>
    </row>
    <row r="303" spans="2:11" hidden="1" outlineLevel="2" x14ac:dyDescent="0.25">
      <c r="B303" s="83" t="s">
        <v>1019</v>
      </c>
      <c r="C303" s="2"/>
      <c r="D303" s="100"/>
      <c r="E303" s="5"/>
      <c r="F303" s="12">
        <v>1</v>
      </c>
      <c r="G303" s="98"/>
      <c r="H303" s="96"/>
      <c r="I303" s="4"/>
      <c r="J303" s="107"/>
      <c r="K303" t="s">
        <v>602</v>
      </c>
    </row>
    <row r="304" spans="2:11" hidden="1" outlineLevel="2" x14ac:dyDescent="0.25">
      <c r="B304" s="83" t="s">
        <v>1214</v>
      </c>
      <c r="C304" s="2"/>
      <c r="D304" s="100"/>
      <c r="E304" s="5"/>
      <c r="F304" s="12">
        <v>1</v>
      </c>
      <c r="G304" s="98"/>
      <c r="H304" s="96"/>
      <c r="I304" s="4"/>
      <c r="J304" s="107"/>
      <c r="K304" t="s">
        <v>602</v>
      </c>
    </row>
    <row r="305" spans="2:11" hidden="1" outlineLevel="2" x14ac:dyDescent="0.25">
      <c r="B305" s="83" t="s">
        <v>1388</v>
      </c>
      <c r="C305" s="2"/>
      <c r="D305" s="100"/>
      <c r="E305" s="5"/>
      <c r="F305" s="12">
        <v>1</v>
      </c>
      <c r="G305" s="98"/>
      <c r="H305" s="96"/>
      <c r="I305" s="4"/>
      <c r="J305" s="107"/>
      <c r="K305" t="s">
        <v>602</v>
      </c>
    </row>
    <row r="306" spans="2:11" hidden="1" outlineLevel="2" x14ac:dyDescent="0.25">
      <c r="B306" s="83" t="s">
        <v>1183</v>
      </c>
      <c r="C306" s="2"/>
      <c r="D306" s="100"/>
      <c r="E306" s="5"/>
      <c r="F306" s="12">
        <v>1</v>
      </c>
      <c r="G306" s="98"/>
      <c r="H306" s="96"/>
      <c r="I306" s="4"/>
      <c r="J306" s="107"/>
      <c r="K306" t="s">
        <v>602</v>
      </c>
    </row>
    <row r="307" spans="2:11" hidden="1" outlineLevel="2" x14ac:dyDescent="0.25">
      <c r="B307" s="83" t="s">
        <v>1390</v>
      </c>
      <c r="C307" s="2"/>
      <c r="D307" s="100"/>
      <c r="E307" s="5"/>
      <c r="F307" s="12">
        <v>1</v>
      </c>
      <c r="G307" s="98"/>
      <c r="H307" s="96"/>
      <c r="I307" s="4"/>
      <c r="J307" s="107"/>
      <c r="K307" t="s">
        <v>602</v>
      </c>
    </row>
    <row r="308" spans="2:11" hidden="1" outlineLevel="2" x14ac:dyDescent="0.25">
      <c r="B308" s="83" t="s">
        <v>1154</v>
      </c>
      <c r="C308" s="2"/>
      <c r="D308" s="100"/>
      <c r="E308" s="5"/>
      <c r="F308" s="12">
        <v>1</v>
      </c>
      <c r="G308" s="98"/>
      <c r="H308" s="96"/>
      <c r="I308" s="4"/>
      <c r="J308" s="107"/>
      <c r="K308" t="s">
        <v>602</v>
      </c>
    </row>
    <row r="309" spans="2:11" hidden="1" outlineLevel="2" x14ac:dyDescent="0.25">
      <c r="B309" s="83" t="s">
        <v>1392</v>
      </c>
      <c r="C309" s="2"/>
      <c r="D309" s="100"/>
      <c r="E309" s="5"/>
      <c r="F309" s="12">
        <v>1</v>
      </c>
      <c r="G309" s="98"/>
      <c r="H309" s="96"/>
      <c r="I309" s="4"/>
      <c r="J309" s="107"/>
      <c r="K309" t="s">
        <v>602</v>
      </c>
    </row>
    <row r="310" spans="2:11" hidden="1" outlineLevel="2" x14ac:dyDescent="0.25">
      <c r="B310" s="83" t="s">
        <v>1100</v>
      </c>
      <c r="C310" s="2"/>
      <c r="D310" s="100"/>
      <c r="E310" s="5"/>
      <c r="F310" s="12">
        <v>1</v>
      </c>
      <c r="G310" s="98"/>
      <c r="H310" s="96"/>
      <c r="I310" s="4"/>
      <c r="J310" s="107"/>
      <c r="K310" t="s">
        <v>602</v>
      </c>
    </row>
    <row r="311" spans="2:11" hidden="1" outlineLevel="2" x14ac:dyDescent="0.25">
      <c r="B311" s="83" t="s">
        <v>859</v>
      </c>
      <c r="C311" s="2"/>
      <c r="D311" s="100"/>
      <c r="E311" s="5"/>
      <c r="F311" s="12">
        <v>1</v>
      </c>
      <c r="G311" s="98"/>
      <c r="H311" s="96"/>
      <c r="I311" s="4"/>
      <c r="J311" s="107"/>
      <c r="K311" t="s">
        <v>602</v>
      </c>
    </row>
    <row r="312" spans="2:11" hidden="1" outlineLevel="2" x14ac:dyDescent="0.25">
      <c r="B312" s="83" t="s">
        <v>1112</v>
      </c>
      <c r="C312" s="2"/>
      <c r="D312" s="100"/>
      <c r="E312" s="5"/>
      <c r="F312" s="12">
        <v>1</v>
      </c>
      <c r="G312" s="98"/>
      <c r="H312" s="96"/>
      <c r="I312" s="4"/>
      <c r="J312" s="107"/>
      <c r="K312" t="s">
        <v>602</v>
      </c>
    </row>
    <row r="313" spans="2:11" hidden="1" outlineLevel="2" x14ac:dyDescent="0.25">
      <c r="B313" s="83" t="s">
        <v>1068</v>
      </c>
      <c r="C313" s="2"/>
      <c r="D313" s="100"/>
      <c r="E313" s="5"/>
      <c r="F313" s="12">
        <v>1</v>
      </c>
      <c r="G313" s="98"/>
      <c r="H313" s="96"/>
      <c r="I313" s="4"/>
      <c r="J313" s="107"/>
      <c r="K313" t="s">
        <v>602</v>
      </c>
    </row>
    <row r="314" spans="2:11" hidden="1" outlineLevel="2" x14ac:dyDescent="0.25">
      <c r="B314" s="83" t="s">
        <v>1023</v>
      </c>
      <c r="C314" s="2"/>
      <c r="D314" s="100"/>
      <c r="E314" s="5"/>
      <c r="F314" s="12">
        <v>1</v>
      </c>
      <c r="G314" s="98"/>
      <c r="H314" s="96"/>
      <c r="I314" s="4"/>
      <c r="J314" s="107"/>
      <c r="K314" t="s">
        <v>602</v>
      </c>
    </row>
    <row r="315" spans="2:11" hidden="1" outlineLevel="2" x14ac:dyDescent="0.25">
      <c r="B315" s="83" t="s">
        <v>1318</v>
      </c>
      <c r="C315" s="2"/>
      <c r="D315" s="100"/>
      <c r="E315" s="5"/>
      <c r="F315" s="12">
        <v>1</v>
      </c>
      <c r="G315" s="98"/>
      <c r="H315" s="96"/>
      <c r="I315" s="4"/>
      <c r="J315" s="107"/>
      <c r="K315" t="s">
        <v>602</v>
      </c>
    </row>
    <row r="316" spans="2:11" hidden="1" outlineLevel="2" x14ac:dyDescent="0.25">
      <c r="B316" s="83" t="s">
        <v>1619</v>
      </c>
      <c r="C316" s="2"/>
      <c r="D316" s="100"/>
      <c r="E316" s="5"/>
      <c r="F316" s="12">
        <v>1</v>
      </c>
      <c r="G316" s="98"/>
      <c r="H316" s="96"/>
      <c r="I316" s="4"/>
      <c r="J316" s="107"/>
      <c r="K316" t="s">
        <v>602</v>
      </c>
    </row>
    <row r="317" spans="2:11" hidden="1" outlineLevel="2" x14ac:dyDescent="0.25">
      <c r="B317" s="83" t="s">
        <v>1394</v>
      </c>
      <c r="C317" s="2"/>
      <c r="D317" s="100"/>
      <c r="E317" s="5"/>
      <c r="F317" s="12">
        <v>1</v>
      </c>
      <c r="G317" s="98"/>
      <c r="H317" s="96"/>
      <c r="I317" s="4"/>
      <c r="J317" s="107"/>
      <c r="K317" t="s">
        <v>602</v>
      </c>
    </row>
    <row r="318" spans="2:11" hidden="1" outlineLevel="2" x14ac:dyDescent="0.25">
      <c r="B318" s="83" t="s">
        <v>888</v>
      </c>
      <c r="C318" s="2"/>
      <c r="D318" s="100"/>
      <c r="E318" s="5"/>
      <c r="F318" s="12">
        <v>1</v>
      </c>
      <c r="G318" s="98"/>
      <c r="H318" s="96"/>
      <c r="I318" s="4"/>
      <c r="J318" s="107"/>
      <c r="K318" t="s">
        <v>602</v>
      </c>
    </row>
    <row r="319" spans="2:11" hidden="1" outlineLevel="2" x14ac:dyDescent="0.25">
      <c r="B319" s="83" t="s">
        <v>1096</v>
      </c>
      <c r="C319" s="2"/>
      <c r="D319" s="100"/>
      <c r="E319" s="5"/>
      <c r="F319" s="12">
        <v>1</v>
      </c>
      <c r="G319" s="98"/>
      <c r="H319" s="96"/>
      <c r="I319" s="4"/>
      <c r="J319" s="107"/>
      <c r="K319" t="s">
        <v>602</v>
      </c>
    </row>
    <row r="320" spans="2:11" hidden="1" outlineLevel="2" x14ac:dyDescent="0.25">
      <c r="B320" s="83" t="s">
        <v>929</v>
      </c>
      <c r="C320" s="2"/>
      <c r="D320" s="100"/>
      <c r="E320" s="5"/>
      <c r="F320" s="12">
        <v>1</v>
      </c>
      <c r="G320" s="98"/>
      <c r="H320" s="96"/>
      <c r="I320" s="4"/>
      <c r="J320" s="107"/>
      <c r="K320" t="s">
        <v>602</v>
      </c>
    </row>
    <row r="321" spans="2:11" hidden="1" outlineLevel="2" x14ac:dyDescent="0.25">
      <c r="B321" s="83" t="s">
        <v>875</v>
      </c>
      <c r="C321" s="2"/>
      <c r="D321" s="100"/>
      <c r="E321" s="5"/>
      <c r="F321" s="12">
        <v>1</v>
      </c>
      <c r="G321" s="98"/>
      <c r="H321" s="96"/>
      <c r="I321" s="4"/>
      <c r="J321" s="107"/>
      <c r="K321" t="s">
        <v>602</v>
      </c>
    </row>
    <row r="322" spans="2:11" hidden="1" outlineLevel="2" x14ac:dyDescent="0.25">
      <c r="B322" s="83" t="s">
        <v>900</v>
      </c>
      <c r="C322" s="2"/>
      <c r="D322" s="100"/>
      <c r="E322" s="5"/>
      <c r="F322" s="12">
        <v>1</v>
      </c>
      <c r="G322" s="98"/>
      <c r="H322" s="96"/>
      <c r="I322" s="4"/>
      <c r="J322" s="107"/>
      <c r="K322" t="s">
        <v>602</v>
      </c>
    </row>
    <row r="323" spans="2:11" outlineLevel="1" collapsed="1" x14ac:dyDescent="0.25">
      <c r="B323" s="82"/>
      <c r="C323" s="79" t="s">
        <v>1605</v>
      </c>
      <c r="D323" s="95" t="s">
        <v>1620</v>
      </c>
      <c r="E323" s="81">
        <v>43</v>
      </c>
      <c r="F323" s="84">
        <f>SUM(F324:F366)</f>
        <v>43</v>
      </c>
      <c r="G323" s="93">
        <v>10</v>
      </c>
      <c r="H323" s="92">
        <f>(F323*G323/E323)</f>
        <v>10</v>
      </c>
      <c r="I323" s="103"/>
      <c r="J323" s="105"/>
      <c r="K323" s="82"/>
    </row>
    <row r="324" spans="2:11" hidden="1" outlineLevel="2" x14ac:dyDescent="0.25">
      <c r="B324" s="83" t="s">
        <v>943</v>
      </c>
      <c r="C324" s="2"/>
      <c r="D324" s="100"/>
      <c r="E324" s="5"/>
      <c r="F324" s="12">
        <v>1</v>
      </c>
      <c r="G324" s="98"/>
      <c r="H324" s="96"/>
      <c r="I324" s="4"/>
      <c r="J324" s="107"/>
      <c r="K324" t="s">
        <v>602</v>
      </c>
    </row>
    <row r="325" spans="2:11" hidden="1" outlineLevel="2" x14ac:dyDescent="0.25">
      <c r="B325" s="83" t="s">
        <v>1621</v>
      </c>
      <c r="C325" s="2"/>
      <c r="D325" s="100"/>
      <c r="E325" s="5"/>
      <c r="F325" s="12">
        <v>1</v>
      </c>
      <c r="G325" s="98"/>
      <c r="H325" s="96"/>
      <c r="I325" s="4"/>
      <c r="J325" s="107"/>
      <c r="K325" t="s">
        <v>602</v>
      </c>
    </row>
    <row r="326" spans="2:11" hidden="1" outlineLevel="2" x14ac:dyDescent="0.25">
      <c r="B326" s="83" t="s">
        <v>835</v>
      </c>
      <c r="C326" s="2"/>
      <c r="D326" s="100"/>
      <c r="E326" s="5"/>
      <c r="F326" s="12">
        <v>1</v>
      </c>
      <c r="G326" s="98"/>
      <c r="H326" s="96"/>
      <c r="I326" s="4"/>
      <c r="J326" s="107"/>
      <c r="K326" t="s">
        <v>602</v>
      </c>
    </row>
    <row r="327" spans="2:11" hidden="1" outlineLevel="2" x14ac:dyDescent="0.25">
      <c r="B327" s="83" t="s">
        <v>1622</v>
      </c>
      <c r="C327" s="2"/>
      <c r="D327" s="100"/>
      <c r="E327" s="5"/>
      <c r="F327" s="12">
        <v>1</v>
      </c>
      <c r="G327" s="98"/>
      <c r="H327" s="96"/>
      <c r="I327" s="4"/>
      <c r="J327" s="107"/>
      <c r="K327" t="s">
        <v>602</v>
      </c>
    </row>
    <row r="328" spans="2:11" hidden="1" outlineLevel="2" x14ac:dyDescent="0.25">
      <c r="B328" s="83" t="s">
        <v>1294</v>
      </c>
      <c r="C328" s="2"/>
      <c r="D328" s="100"/>
      <c r="E328" s="5"/>
      <c r="F328" s="12">
        <v>1</v>
      </c>
      <c r="G328" s="98"/>
      <c r="H328" s="96"/>
      <c r="I328" s="4"/>
      <c r="J328" s="107"/>
      <c r="K328" t="s">
        <v>602</v>
      </c>
    </row>
    <row r="329" spans="2:11" hidden="1" outlineLevel="2" x14ac:dyDescent="0.25">
      <c r="B329" s="83" t="s">
        <v>1319</v>
      </c>
      <c r="C329" s="2"/>
      <c r="D329" s="100"/>
      <c r="E329" s="5"/>
      <c r="F329" s="12">
        <v>1</v>
      </c>
      <c r="G329" s="98"/>
      <c r="H329" s="96"/>
      <c r="I329" s="4"/>
      <c r="J329" s="107"/>
      <c r="K329" t="s">
        <v>602</v>
      </c>
    </row>
    <row r="330" spans="2:11" hidden="1" outlineLevel="2" x14ac:dyDescent="0.25">
      <c r="B330" s="83" t="s">
        <v>1125</v>
      </c>
      <c r="C330" s="2"/>
      <c r="D330" s="100"/>
      <c r="E330" s="5"/>
      <c r="F330" s="12">
        <v>1</v>
      </c>
      <c r="G330" s="98"/>
      <c r="H330" s="96"/>
      <c r="I330" s="4"/>
      <c r="J330" s="107"/>
      <c r="K330" t="s">
        <v>602</v>
      </c>
    </row>
    <row r="331" spans="2:11" hidden="1" outlineLevel="2" x14ac:dyDescent="0.25">
      <c r="B331" s="83" t="s">
        <v>1021</v>
      </c>
      <c r="C331" s="2"/>
      <c r="D331" s="100"/>
      <c r="E331" s="5"/>
      <c r="F331" s="12">
        <v>1</v>
      </c>
      <c r="G331" s="98"/>
      <c r="H331" s="96"/>
      <c r="I331" s="4"/>
      <c r="J331" s="107"/>
      <c r="K331" t="s">
        <v>602</v>
      </c>
    </row>
    <row r="332" spans="2:11" hidden="1" outlineLevel="2" x14ac:dyDescent="0.25">
      <c r="B332" s="83" t="s">
        <v>1078</v>
      </c>
      <c r="C332" s="2"/>
      <c r="D332" s="100"/>
      <c r="E332" s="5"/>
      <c r="F332" s="12">
        <v>1</v>
      </c>
      <c r="G332" s="98"/>
      <c r="H332" s="96"/>
      <c r="I332" s="4"/>
      <c r="J332" s="107"/>
      <c r="K332" t="s">
        <v>602</v>
      </c>
    </row>
    <row r="333" spans="2:11" hidden="1" outlineLevel="2" x14ac:dyDescent="0.25">
      <c r="B333" s="83" t="s">
        <v>1623</v>
      </c>
      <c r="C333" s="2"/>
      <c r="D333" s="100"/>
      <c r="E333" s="5"/>
      <c r="F333" s="12">
        <v>1</v>
      </c>
      <c r="G333" s="98"/>
      <c r="H333" s="96"/>
      <c r="I333" s="4"/>
      <c r="J333" s="107"/>
      <c r="K333" t="s">
        <v>602</v>
      </c>
    </row>
    <row r="334" spans="2:11" hidden="1" outlineLevel="2" x14ac:dyDescent="0.25">
      <c r="B334" s="83" t="s">
        <v>1624</v>
      </c>
      <c r="C334" s="2"/>
      <c r="D334" s="100"/>
      <c r="E334" s="5"/>
      <c r="F334" s="12">
        <v>1</v>
      </c>
      <c r="G334" s="98"/>
      <c r="H334" s="96"/>
      <c r="I334" s="4"/>
      <c r="J334" s="107"/>
      <c r="K334" t="s">
        <v>602</v>
      </c>
    </row>
    <row r="335" spans="2:11" hidden="1" outlineLevel="2" x14ac:dyDescent="0.25">
      <c r="B335" s="83" t="s">
        <v>1625</v>
      </c>
      <c r="C335" s="2"/>
      <c r="D335" s="100"/>
      <c r="E335" s="5"/>
      <c r="F335" s="12">
        <v>1</v>
      </c>
      <c r="G335" s="98"/>
      <c r="H335" s="96"/>
      <c r="I335" s="4"/>
      <c r="J335" s="107"/>
      <c r="K335" t="s">
        <v>602</v>
      </c>
    </row>
    <row r="336" spans="2:11" hidden="1" outlineLevel="2" x14ac:dyDescent="0.25">
      <c r="B336" s="83" t="s">
        <v>1626</v>
      </c>
      <c r="C336" s="2"/>
      <c r="D336" s="100"/>
      <c r="E336" s="5"/>
      <c r="F336" s="12">
        <v>1</v>
      </c>
      <c r="G336" s="98"/>
      <c r="H336" s="96"/>
      <c r="I336" s="4"/>
      <c r="J336" s="107"/>
      <c r="K336" t="s">
        <v>602</v>
      </c>
    </row>
    <row r="337" spans="2:11" hidden="1" outlineLevel="2" x14ac:dyDescent="0.25">
      <c r="B337" s="83" t="s">
        <v>1627</v>
      </c>
      <c r="C337" s="2"/>
      <c r="D337" s="100"/>
      <c r="E337" s="5"/>
      <c r="F337" s="12">
        <v>1</v>
      </c>
      <c r="G337" s="98"/>
      <c r="H337" s="96"/>
      <c r="I337" s="4"/>
      <c r="J337" s="107"/>
      <c r="K337" t="s">
        <v>602</v>
      </c>
    </row>
    <row r="338" spans="2:11" hidden="1" outlineLevel="2" x14ac:dyDescent="0.25">
      <c r="B338" s="83" t="s">
        <v>1628</v>
      </c>
      <c r="C338" s="2"/>
      <c r="D338" s="100"/>
      <c r="E338" s="5"/>
      <c r="F338" s="12">
        <v>1</v>
      </c>
      <c r="G338" s="98"/>
      <c r="H338" s="96"/>
      <c r="I338" s="4"/>
      <c r="J338" s="107"/>
      <c r="K338" t="s">
        <v>602</v>
      </c>
    </row>
    <row r="339" spans="2:11" hidden="1" outlineLevel="2" x14ac:dyDescent="0.25">
      <c r="B339" s="83" t="s">
        <v>1629</v>
      </c>
      <c r="C339" s="2"/>
      <c r="D339" s="100"/>
      <c r="E339" s="5"/>
      <c r="F339" s="12">
        <v>1</v>
      </c>
      <c r="G339" s="98"/>
      <c r="H339" s="96"/>
      <c r="I339" s="4"/>
      <c r="J339" s="107"/>
      <c r="K339" t="s">
        <v>602</v>
      </c>
    </row>
    <row r="340" spans="2:11" hidden="1" outlineLevel="2" x14ac:dyDescent="0.25">
      <c r="B340" s="83" t="s">
        <v>1630</v>
      </c>
      <c r="C340" s="2"/>
      <c r="D340" s="100"/>
      <c r="E340" s="5"/>
      <c r="F340" s="12">
        <v>1</v>
      </c>
      <c r="G340" s="98"/>
      <c r="H340" s="96"/>
      <c r="I340" s="4"/>
      <c r="J340" s="107"/>
      <c r="K340" t="s">
        <v>602</v>
      </c>
    </row>
    <row r="341" spans="2:11" hidden="1" outlineLevel="2" x14ac:dyDescent="0.25">
      <c r="B341" s="83" t="s">
        <v>1631</v>
      </c>
      <c r="C341" s="2"/>
      <c r="D341" s="100"/>
      <c r="E341" s="5"/>
      <c r="F341" s="12">
        <v>1</v>
      </c>
      <c r="G341" s="98"/>
      <c r="H341" s="96"/>
      <c r="I341" s="4"/>
      <c r="J341" s="107"/>
      <c r="K341" t="s">
        <v>602</v>
      </c>
    </row>
    <row r="342" spans="2:11" hidden="1" outlineLevel="2" x14ac:dyDescent="0.25">
      <c r="B342" s="83" t="s">
        <v>1632</v>
      </c>
      <c r="C342" s="2"/>
      <c r="D342" s="100"/>
      <c r="E342" s="5"/>
      <c r="F342" s="12">
        <v>1</v>
      </c>
      <c r="G342" s="98"/>
      <c r="H342" s="96"/>
      <c r="I342" s="4"/>
      <c r="J342" s="107"/>
      <c r="K342" t="s">
        <v>602</v>
      </c>
    </row>
    <row r="343" spans="2:11" hidden="1" outlineLevel="2" x14ac:dyDescent="0.25">
      <c r="B343" s="83" t="s">
        <v>1633</v>
      </c>
      <c r="C343" s="2"/>
      <c r="D343" s="100"/>
      <c r="E343" s="5"/>
      <c r="F343" s="12">
        <v>1</v>
      </c>
      <c r="G343" s="98"/>
      <c r="H343" s="96"/>
      <c r="I343" s="4"/>
      <c r="J343" s="107"/>
      <c r="K343" t="s">
        <v>602</v>
      </c>
    </row>
    <row r="344" spans="2:11" hidden="1" outlineLevel="2" x14ac:dyDescent="0.25">
      <c r="B344" s="83" t="s">
        <v>1320</v>
      </c>
      <c r="C344" s="2"/>
      <c r="D344" s="100"/>
      <c r="E344" s="5"/>
      <c r="F344" s="12">
        <v>1</v>
      </c>
      <c r="G344" s="98"/>
      <c r="H344" s="96"/>
      <c r="I344" s="4"/>
      <c r="J344" s="107"/>
      <c r="K344" t="s">
        <v>602</v>
      </c>
    </row>
    <row r="345" spans="2:11" hidden="1" outlineLevel="2" x14ac:dyDescent="0.25">
      <c r="B345" s="83" t="s">
        <v>1634</v>
      </c>
      <c r="C345" s="2"/>
      <c r="D345" s="100"/>
      <c r="E345" s="5"/>
      <c r="F345" s="12">
        <v>1</v>
      </c>
      <c r="G345" s="98"/>
      <c r="H345" s="96"/>
      <c r="I345" s="4"/>
      <c r="J345" s="107"/>
      <c r="K345" t="s">
        <v>602</v>
      </c>
    </row>
    <row r="346" spans="2:11" hidden="1" outlineLevel="2" x14ac:dyDescent="0.25">
      <c r="B346" s="83" t="s">
        <v>1635</v>
      </c>
      <c r="C346" s="2"/>
      <c r="D346" s="100"/>
      <c r="E346" s="5"/>
      <c r="F346" s="12">
        <v>1</v>
      </c>
      <c r="G346" s="98"/>
      <c r="H346" s="96"/>
      <c r="I346" s="4"/>
      <c r="J346" s="107"/>
      <c r="K346" t="s">
        <v>602</v>
      </c>
    </row>
    <row r="347" spans="2:11" hidden="1" outlineLevel="2" x14ac:dyDescent="0.25">
      <c r="B347" s="83" t="s">
        <v>1636</v>
      </c>
      <c r="C347" s="2"/>
      <c r="D347" s="100"/>
      <c r="E347" s="5"/>
      <c r="F347" s="12">
        <v>1</v>
      </c>
      <c r="G347" s="98"/>
      <c r="H347" s="96"/>
      <c r="I347" s="4"/>
      <c r="J347" s="107"/>
      <c r="K347" t="s">
        <v>602</v>
      </c>
    </row>
    <row r="348" spans="2:11" hidden="1" outlineLevel="2" x14ac:dyDescent="0.25">
      <c r="B348" s="83" t="s">
        <v>1395</v>
      </c>
      <c r="C348" s="2"/>
      <c r="D348" s="100"/>
      <c r="E348" s="5"/>
      <c r="F348" s="12">
        <v>1</v>
      </c>
      <c r="G348" s="98"/>
      <c r="H348" s="96"/>
      <c r="I348" s="4"/>
      <c r="J348" s="107"/>
      <c r="K348" t="s">
        <v>602</v>
      </c>
    </row>
    <row r="349" spans="2:11" hidden="1" outlineLevel="2" x14ac:dyDescent="0.25">
      <c r="B349" s="83" t="s">
        <v>1396</v>
      </c>
      <c r="C349" s="2"/>
      <c r="D349" s="100"/>
      <c r="E349" s="5"/>
      <c r="F349" s="12">
        <v>1</v>
      </c>
      <c r="G349" s="98"/>
      <c r="H349" s="96"/>
      <c r="I349" s="4"/>
      <c r="J349" s="107"/>
      <c r="K349" t="s">
        <v>602</v>
      </c>
    </row>
    <row r="350" spans="2:11" hidden="1" outlineLevel="2" x14ac:dyDescent="0.25">
      <c r="B350" s="83" t="s">
        <v>1321</v>
      </c>
      <c r="C350" s="2"/>
      <c r="D350" s="100"/>
      <c r="E350" s="5"/>
      <c r="F350" s="12">
        <v>1</v>
      </c>
      <c r="G350" s="98"/>
      <c r="H350" s="96"/>
      <c r="I350" s="4"/>
      <c r="J350" s="107"/>
      <c r="K350" t="s">
        <v>602</v>
      </c>
    </row>
    <row r="351" spans="2:11" hidden="1" outlineLevel="2" x14ac:dyDescent="0.25">
      <c r="B351" s="83" t="s">
        <v>1397</v>
      </c>
      <c r="C351" s="2"/>
      <c r="D351" s="100"/>
      <c r="E351" s="5"/>
      <c r="F351" s="12">
        <v>1</v>
      </c>
      <c r="G351" s="98"/>
      <c r="H351" s="96"/>
      <c r="I351" s="4"/>
      <c r="J351" s="107"/>
      <c r="K351" t="s">
        <v>602</v>
      </c>
    </row>
    <row r="352" spans="2:11" hidden="1" outlineLevel="2" x14ac:dyDescent="0.25">
      <c r="B352" s="83" t="s">
        <v>1637</v>
      </c>
      <c r="C352" s="2"/>
      <c r="D352" s="100"/>
      <c r="E352" s="5"/>
      <c r="F352" s="12">
        <v>1</v>
      </c>
      <c r="G352" s="98"/>
      <c r="H352" s="96"/>
      <c r="I352" s="4"/>
      <c r="J352" s="107"/>
      <c r="K352" t="s">
        <v>602</v>
      </c>
    </row>
    <row r="353" spans="2:11" hidden="1" outlineLevel="2" x14ac:dyDescent="0.25">
      <c r="B353" s="83" t="s">
        <v>1638</v>
      </c>
      <c r="C353" s="2"/>
      <c r="D353" s="100"/>
      <c r="E353" s="5"/>
      <c r="F353" s="12">
        <v>1</v>
      </c>
      <c r="G353" s="98"/>
      <c r="H353" s="96"/>
      <c r="I353" s="4"/>
      <c r="J353" s="107"/>
      <c r="K353" t="s">
        <v>602</v>
      </c>
    </row>
    <row r="354" spans="2:11" hidden="1" outlineLevel="2" x14ac:dyDescent="0.25">
      <c r="B354" s="83" t="s">
        <v>1639</v>
      </c>
      <c r="C354" s="2"/>
      <c r="D354" s="100"/>
      <c r="E354" s="5"/>
      <c r="F354" s="12">
        <v>1</v>
      </c>
      <c r="G354" s="98"/>
      <c r="H354" s="96"/>
      <c r="I354" s="4"/>
      <c r="J354" s="107"/>
      <c r="K354" t="s">
        <v>602</v>
      </c>
    </row>
    <row r="355" spans="2:11" hidden="1" outlineLevel="2" x14ac:dyDescent="0.25">
      <c r="B355" s="83" t="s">
        <v>1398</v>
      </c>
      <c r="C355" s="2"/>
      <c r="D355" s="100"/>
      <c r="E355" s="5"/>
      <c r="F355" s="12">
        <v>1</v>
      </c>
      <c r="G355" s="98"/>
      <c r="H355" s="96"/>
      <c r="I355" s="4"/>
      <c r="J355" s="107"/>
      <c r="K355" t="s">
        <v>602</v>
      </c>
    </row>
    <row r="356" spans="2:11" hidden="1" outlineLevel="2" x14ac:dyDescent="0.25">
      <c r="B356" s="83" t="s">
        <v>1640</v>
      </c>
      <c r="C356" s="2"/>
      <c r="D356" s="100"/>
      <c r="E356" s="5"/>
      <c r="F356" s="12">
        <v>1</v>
      </c>
      <c r="G356" s="98"/>
      <c r="H356" s="96"/>
      <c r="I356" s="4"/>
      <c r="J356" s="107"/>
      <c r="K356" t="s">
        <v>602</v>
      </c>
    </row>
    <row r="357" spans="2:11" hidden="1" outlineLevel="2" x14ac:dyDescent="0.25">
      <c r="B357" s="83" t="s">
        <v>1641</v>
      </c>
      <c r="C357" s="2"/>
      <c r="D357" s="100"/>
      <c r="E357" s="5"/>
      <c r="F357" s="12">
        <v>1</v>
      </c>
      <c r="G357" s="98"/>
      <c r="H357" s="96"/>
      <c r="I357" s="4"/>
      <c r="J357" s="107"/>
      <c r="K357" t="s">
        <v>602</v>
      </c>
    </row>
    <row r="358" spans="2:11" hidden="1" outlineLevel="2" x14ac:dyDescent="0.25">
      <c r="B358" s="83" t="s">
        <v>1642</v>
      </c>
      <c r="C358" s="2"/>
      <c r="D358" s="100"/>
      <c r="E358" s="5"/>
      <c r="F358" s="12">
        <v>1</v>
      </c>
      <c r="G358" s="98"/>
      <c r="H358" s="96"/>
      <c r="I358" s="4"/>
      <c r="J358" s="107"/>
      <c r="K358" t="s">
        <v>602</v>
      </c>
    </row>
    <row r="359" spans="2:11" hidden="1" outlineLevel="2" x14ac:dyDescent="0.25">
      <c r="B359" s="83" t="s">
        <v>1399</v>
      </c>
      <c r="C359" s="2"/>
      <c r="D359" s="100"/>
      <c r="E359" s="5"/>
      <c r="F359" s="12">
        <v>1</v>
      </c>
      <c r="G359" s="98"/>
      <c r="H359" s="96"/>
      <c r="I359" s="4"/>
      <c r="J359" s="107"/>
      <c r="K359" t="s">
        <v>602</v>
      </c>
    </row>
    <row r="360" spans="2:11" hidden="1" outlineLevel="2" x14ac:dyDescent="0.25">
      <c r="B360" s="83" t="s">
        <v>1643</v>
      </c>
      <c r="C360" s="2"/>
      <c r="D360" s="100"/>
      <c r="E360" s="5"/>
      <c r="F360" s="12">
        <v>1</v>
      </c>
      <c r="G360" s="98"/>
      <c r="H360" s="96"/>
      <c r="I360" s="4"/>
      <c r="J360" s="107"/>
      <c r="K360" t="s">
        <v>602</v>
      </c>
    </row>
    <row r="361" spans="2:11" hidden="1" outlineLevel="2" x14ac:dyDescent="0.25">
      <c r="B361" s="83" t="s">
        <v>1347</v>
      </c>
      <c r="C361" s="2"/>
      <c r="D361" s="100"/>
      <c r="E361" s="5"/>
      <c r="F361" s="12">
        <v>1</v>
      </c>
      <c r="G361" s="98"/>
      <c r="H361" s="96"/>
      <c r="I361" s="4"/>
      <c r="J361" s="107"/>
      <c r="K361" t="s">
        <v>602</v>
      </c>
    </row>
    <row r="362" spans="2:11" hidden="1" outlineLevel="2" x14ac:dyDescent="0.25">
      <c r="B362" s="83" t="s">
        <v>1400</v>
      </c>
      <c r="C362" s="2"/>
      <c r="D362" s="100"/>
      <c r="E362" s="5"/>
      <c r="F362" s="12">
        <v>1</v>
      </c>
      <c r="G362" s="98"/>
      <c r="H362" s="96"/>
      <c r="I362" s="4"/>
      <c r="J362" s="107"/>
      <c r="K362" t="s">
        <v>602</v>
      </c>
    </row>
    <row r="363" spans="2:11" hidden="1" outlineLevel="2" x14ac:dyDescent="0.25">
      <c r="B363" s="83" t="s">
        <v>1644</v>
      </c>
      <c r="C363" s="2"/>
      <c r="D363" s="100"/>
      <c r="E363" s="5"/>
      <c r="F363" s="12">
        <v>1</v>
      </c>
      <c r="G363" s="98"/>
      <c r="H363" s="96"/>
      <c r="I363" s="4"/>
      <c r="J363" s="107"/>
      <c r="K363" t="s">
        <v>602</v>
      </c>
    </row>
    <row r="364" spans="2:11" hidden="1" outlineLevel="2" x14ac:dyDescent="0.25">
      <c r="B364" s="83" t="s">
        <v>983</v>
      </c>
      <c r="C364" s="2"/>
      <c r="D364" s="100"/>
      <c r="E364" s="5"/>
      <c r="F364" s="12">
        <v>1</v>
      </c>
      <c r="G364" s="98"/>
      <c r="H364" s="96"/>
      <c r="I364" s="4"/>
      <c r="J364" s="107"/>
      <c r="K364" t="s">
        <v>602</v>
      </c>
    </row>
    <row r="365" spans="2:11" hidden="1" outlineLevel="2" x14ac:dyDescent="0.25">
      <c r="B365" s="83" t="s">
        <v>905</v>
      </c>
      <c r="C365" s="2"/>
      <c r="D365" s="100"/>
      <c r="E365" s="5"/>
      <c r="F365" s="12">
        <v>1</v>
      </c>
      <c r="G365" s="98"/>
      <c r="H365" s="96"/>
      <c r="I365" s="4"/>
      <c r="J365" s="107"/>
      <c r="K365" t="s">
        <v>602</v>
      </c>
    </row>
    <row r="366" spans="2:11" hidden="1" outlineLevel="2" x14ac:dyDescent="0.25">
      <c r="B366" s="83" t="s">
        <v>968</v>
      </c>
      <c r="C366" s="2"/>
      <c r="D366" s="100"/>
      <c r="E366" s="5"/>
      <c r="F366" s="12">
        <v>1</v>
      </c>
      <c r="G366" s="98"/>
      <c r="H366" s="96"/>
      <c r="I366" s="4"/>
      <c r="J366" s="107"/>
      <c r="K366" t="s">
        <v>602</v>
      </c>
    </row>
    <row r="367" spans="2:11" outlineLevel="1" collapsed="1" x14ac:dyDescent="0.25">
      <c r="B367" s="82"/>
      <c r="C367" s="79" t="s">
        <v>1605</v>
      </c>
      <c r="D367" s="95" t="s">
        <v>1645</v>
      </c>
      <c r="E367" s="81">
        <v>7</v>
      </c>
      <c r="F367" s="84">
        <f>SUM(F368:F374)</f>
        <v>7</v>
      </c>
      <c r="G367" s="93">
        <v>5</v>
      </c>
      <c r="H367" s="92">
        <f>(F367*G367/E367)</f>
        <v>5</v>
      </c>
      <c r="I367" s="103"/>
      <c r="J367" s="105"/>
      <c r="K367" s="82"/>
    </row>
    <row r="368" spans="2:11" hidden="1" outlineLevel="2" x14ac:dyDescent="0.25">
      <c r="B368" s="83" t="s">
        <v>1108</v>
      </c>
      <c r="C368" s="2"/>
      <c r="D368" s="100"/>
      <c r="E368" s="5"/>
      <c r="F368" s="12">
        <v>1</v>
      </c>
      <c r="G368" s="98"/>
      <c r="H368" s="96"/>
      <c r="I368" s="4"/>
      <c r="J368" s="107"/>
      <c r="K368" t="s">
        <v>602</v>
      </c>
    </row>
    <row r="369" spans="2:11" hidden="1" outlineLevel="2" x14ac:dyDescent="0.25">
      <c r="B369" s="83" t="s">
        <v>1224</v>
      </c>
      <c r="C369" s="2"/>
      <c r="D369" s="100"/>
      <c r="E369" s="5"/>
      <c r="F369" s="12">
        <v>1</v>
      </c>
      <c r="G369" s="98"/>
      <c r="H369" s="96"/>
      <c r="I369" s="4"/>
      <c r="J369" s="107"/>
      <c r="K369" t="s">
        <v>602</v>
      </c>
    </row>
    <row r="370" spans="2:11" hidden="1" outlineLevel="2" x14ac:dyDescent="0.25">
      <c r="B370" s="83" t="s">
        <v>917</v>
      </c>
      <c r="C370" s="2"/>
      <c r="D370" s="100"/>
      <c r="E370" s="5"/>
      <c r="F370" s="12">
        <v>1</v>
      </c>
      <c r="G370" s="98"/>
      <c r="H370" s="96"/>
      <c r="I370" s="4"/>
      <c r="J370" s="107"/>
      <c r="K370" t="s">
        <v>602</v>
      </c>
    </row>
    <row r="371" spans="2:11" hidden="1" outlineLevel="2" x14ac:dyDescent="0.25">
      <c r="B371" s="83" t="s">
        <v>1146</v>
      </c>
      <c r="C371" s="2"/>
      <c r="D371" s="100"/>
      <c r="E371" s="5"/>
      <c r="F371" s="12">
        <v>1</v>
      </c>
      <c r="G371" s="98"/>
      <c r="H371" s="96"/>
      <c r="I371" s="4"/>
      <c r="J371" s="107"/>
      <c r="K371" t="s">
        <v>602</v>
      </c>
    </row>
    <row r="372" spans="2:11" hidden="1" outlineLevel="2" x14ac:dyDescent="0.25">
      <c r="B372" s="83" t="s">
        <v>1127</v>
      </c>
      <c r="C372" s="2"/>
      <c r="D372" s="100"/>
      <c r="E372" s="5"/>
      <c r="F372" s="12">
        <v>1</v>
      </c>
      <c r="G372" s="98"/>
      <c r="H372" s="96"/>
      <c r="I372" s="4"/>
      <c r="J372" s="107"/>
      <c r="K372" t="s">
        <v>602</v>
      </c>
    </row>
    <row r="373" spans="2:11" hidden="1" outlineLevel="2" x14ac:dyDescent="0.25">
      <c r="B373" s="83" t="s">
        <v>1110</v>
      </c>
      <c r="C373" s="2"/>
      <c r="D373" s="100"/>
      <c r="E373" s="5"/>
      <c r="F373" s="12">
        <v>1</v>
      </c>
      <c r="G373" s="98"/>
      <c r="H373" s="96"/>
      <c r="I373" s="4"/>
      <c r="J373" s="107"/>
      <c r="K373" t="s">
        <v>602</v>
      </c>
    </row>
    <row r="374" spans="2:11" hidden="1" outlineLevel="2" x14ac:dyDescent="0.25">
      <c r="B374" s="83" t="s">
        <v>904</v>
      </c>
      <c r="C374" s="2"/>
      <c r="D374" s="100"/>
      <c r="E374" s="5"/>
      <c r="F374" s="12">
        <v>1</v>
      </c>
      <c r="G374" s="98"/>
      <c r="H374" s="96"/>
      <c r="I374" s="4"/>
      <c r="J374" s="107"/>
      <c r="K374" t="s">
        <v>602</v>
      </c>
    </row>
    <row r="375" spans="2:11" outlineLevel="1" collapsed="1" x14ac:dyDescent="0.25">
      <c r="B375" s="82"/>
      <c r="C375" s="79" t="s">
        <v>1605</v>
      </c>
      <c r="D375" s="95" t="s">
        <v>1646</v>
      </c>
      <c r="E375" s="81">
        <v>94</v>
      </c>
      <c r="F375" s="84">
        <f>SUM(F376:F469)</f>
        <v>94</v>
      </c>
      <c r="G375" s="93">
        <v>12</v>
      </c>
      <c r="H375" s="92">
        <f>(F375*G375/E375)</f>
        <v>12</v>
      </c>
      <c r="I375" s="103"/>
      <c r="J375" s="105"/>
      <c r="K375" s="82"/>
    </row>
    <row r="376" spans="2:11" hidden="1" outlineLevel="2" x14ac:dyDescent="0.25">
      <c r="B376" s="83" t="s">
        <v>970</v>
      </c>
      <c r="C376" s="2"/>
      <c r="D376" s="3"/>
      <c r="E376" s="5"/>
      <c r="F376" s="12">
        <v>1</v>
      </c>
      <c r="G376" s="98"/>
      <c r="H376" s="96"/>
      <c r="I376" s="4"/>
      <c r="J376" s="107"/>
      <c r="K376" t="s">
        <v>1491</v>
      </c>
    </row>
    <row r="377" spans="2:11" hidden="1" outlineLevel="2" x14ac:dyDescent="0.25">
      <c r="B377" s="83" t="s">
        <v>1300</v>
      </c>
      <c r="C377" s="2"/>
      <c r="D377" s="3"/>
      <c r="E377" s="5"/>
      <c r="F377" s="12">
        <v>1</v>
      </c>
      <c r="G377" s="98"/>
      <c r="H377" s="96"/>
      <c r="I377" s="4"/>
      <c r="J377" s="107"/>
      <c r="K377" t="s">
        <v>1491</v>
      </c>
    </row>
    <row r="378" spans="2:11" hidden="1" outlineLevel="2" x14ac:dyDescent="0.25">
      <c r="B378" s="83" t="s">
        <v>985</v>
      </c>
      <c r="C378" s="2"/>
      <c r="D378" s="3"/>
      <c r="E378" s="5"/>
      <c r="F378" s="12">
        <v>1</v>
      </c>
      <c r="G378" s="98"/>
      <c r="H378" s="96"/>
      <c r="I378" s="4"/>
      <c r="J378" s="107"/>
      <c r="K378" t="s">
        <v>1491</v>
      </c>
    </row>
    <row r="379" spans="2:11" hidden="1" outlineLevel="2" x14ac:dyDescent="0.25">
      <c r="B379" s="83" t="s">
        <v>1231</v>
      </c>
      <c r="C379" s="2"/>
      <c r="D379" s="3"/>
      <c r="E379" s="5"/>
      <c r="F379" s="12">
        <v>1</v>
      </c>
      <c r="G379" s="98"/>
      <c r="H379" s="96"/>
      <c r="I379" s="4"/>
      <c r="J379" s="107"/>
      <c r="K379" t="s">
        <v>1491</v>
      </c>
    </row>
    <row r="380" spans="2:11" hidden="1" outlineLevel="2" x14ac:dyDescent="0.25">
      <c r="B380" s="83" t="s">
        <v>1025</v>
      </c>
      <c r="C380" s="2"/>
      <c r="D380" s="3"/>
      <c r="E380" s="5"/>
      <c r="F380" s="12">
        <v>1</v>
      </c>
      <c r="G380" s="98"/>
      <c r="H380" s="96"/>
      <c r="I380" s="4"/>
      <c r="J380" s="107"/>
      <c r="K380" t="s">
        <v>1491</v>
      </c>
    </row>
    <row r="381" spans="2:11" hidden="1" outlineLevel="2" x14ac:dyDescent="0.25">
      <c r="B381" s="83" t="s">
        <v>1355</v>
      </c>
      <c r="C381" s="2"/>
      <c r="D381" s="3"/>
      <c r="E381" s="5"/>
      <c r="F381" s="12">
        <v>1</v>
      </c>
      <c r="G381" s="98"/>
      <c r="H381" s="96"/>
      <c r="I381" s="4"/>
      <c r="J381" s="107"/>
      <c r="K381" t="s">
        <v>1491</v>
      </c>
    </row>
    <row r="382" spans="2:11" hidden="1" outlineLevel="2" x14ac:dyDescent="0.25">
      <c r="B382" s="83" t="s">
        <v>1040</v>
      </c>
      <c r="C382" s="2"/>
      <c r="D382" s="3"/>
      <c r="E382" s="5"/>
      <c r="F382" s="12">
        <v>1</v>
      </c>
      <c r="G382" s="98"/>
      <c r="H382" s="96"/>
      <c r="I382" s="4"/>
      <c r="J382" s="107"/>
      <c r="K382" t="s">
        <v>1491</v>
      </c>
    </row>
    <row r="383" spans="2:11" hidden="1" outlineLevel="2" x14ac:dyDescent="0.25">
      <c r="B383" s="83" t="s">
        <v>1357</v>
      </c>
      <c r="C383" s="2"/>
      <c r="D383" s="3"/>
      <c r="E383" s="5"/>
      <c r="F383" s="12">
        <v>1</v>
      </c>
      <c r="G383" s="98"/>
      <c r="H383" s="96"/>
      <c r="I383" s="4"/>
      <c r="J383" s="107"/>
      <c r="K383" t="s">
        <v>1491</v>
      </c>
    </row>
    <row r="384" spans="2:11" hidden="1" outlineLevel="2" x14ac:dyDescent="0.25">
      <c r="B384" s="83" t="s">
        <v>1003</v>
      </c>
      <c r="C384" s="2"/>
      <c r="D384" s="3"/>
      <c r="E384" s="5"/>
      <c r="F384" s="12">
        <v>1</v>
      </c>
      <c r="G384" s="98"/>
      <c r="H384" s="96"/>
      <c r="I384" s="4"/>
      <c r="J384" s="107"/>
      <c r="K384" t="s">
        <v>1491</v>
      </c>
    </row>
    <row r="385" spans="2:11" hidden="1" outlineLevel="2" x14ac:dyDescent="0.25">
      <c r="B385" s="83" t="s">
        <v>1302</v>
      </c>
      <c r="C385" s="2"/>
      <c r="D385" s="3"/>
      <c r="E385" s="5"/>
      <c r="F385" s="12">
        <v>1</v>
      </c>
      <c r="G385" s="98"/>
      <c r="H385" s="96"/>
      <c r="I385" s="4"/>
      <c r="J385" s="107"/>
      <c r="K385" t="s">
        <v>1491</v>
      </c>
    </row>
    <row r="386" spans="2:11" hidden="1" outlineLevel="2" x14ac:dyDescent="0.25">
      <c r="B386" s="83" t="s">
        <v>997</v>
      </c>
      <c r="C386" s="2"/>
      <c r="D386" s="3"/>
      <c r="E386" s="5"/>
      <c r="F386" s="12">
        <v>1</v>
      </c>
      <c r="G386" s="98"/>
      <c r="H386" s="96"/>
      <c r="I386" s="4"/>
      <c r="J386" s="107"/>
      <c r="K386" t="s">
        <v>1491</v>
      </c>
    </row>
    <row r="387" spans="2:11" hidden="1" outlineLevel="2" x14ac:dyDescent="0.25">
      <c r="B387" s="83" t="s">
        <v>1222</v>
      </c>
      <c r="C387" s="2"/>
      <c r="D387" s="3"/>
      <c r="E387" s="5"/>
      <c r="F387" s="12">
        <v>1</v>
      </c>
      <c r="G387" s="98"/>
      <c r="H387" s="96"/>
      <c r="I387" s="4"/>
      <c r="J387" s="107"/>
      <c r="K387" t="s">
        <v>1491</v>
      </c>
    </row>
    <row r="388" spans="2:11" hidden="1" outlineLevel="2" x14ac:dyDescent="0.25">
      <c r="B388" s="83" t="s">
        <v>972</v>
      </c>
      <c r="C388" s="2"/>
      <c r="D388" s="3"/>
      <c r="E388" s="5"/>
      <c r="F388" s="12">
        <v>1</v>
      </c>
      <c r="G388" s="98"/>
      <c r="H388" s="96"/>
      <c r="I388" s="4"/>
      <c r="J388" s="107"/>
      <c r="K388" t="s">
        <v>1491</v>
      </c>
    </row>
    <row r="389" spans="2:11" hidden="1" outlineLevel="2" x14ac:dyDescent="0.25">
      <c r="B389" s="83" t="s">
        <v>1233</v>
      </c>
      <c r="C389" s="2"/>
      <c r="D389" s="3"/>
      <c r="E389" s="5"/>
      <c r="F389" s="12">
        <v>1</v>
      </c>
      <c r="G389" s="98"/>
      <c r="H389" s="96"/>
      <c r="I389" s="4"/>
      <c r="J389" s="107"/>
      <c r="K389" t="s">
        <v>1491</v>
      </c>
    </row>
    <row r="390" spans="2:11" hidden="1" outlineLevel="2" x14ac:dyDescent="0.25">
      <c r="B390" s="83" t="s">
        <v>963</v>
      </c>
      <c r="C390" s="2"/>
      <c r="D390" s="3"/>
      <c r="E390" s="5"/>
      <c r="F390" s="12">
        <v>1</v>
      </c>
      <c r="G390" s="98"/>
      <c r="H390" s="96"/>
      <c r="I390" s="4"/>
      <c r="J390" s="107"/>
      <c r="K390" t="s">
        <v>1491</v>
      </c>
    </row>
    <row r="391" spans="2:11" hidden="1" outlineLevel="2" x14ac:dyDescent="0.25">
      <c r="B391" s="83" t="s">
        <v>1185</v>
      </c>
      <c r="C391" s="2"/>
      <c r="D391" s="3"/>
      <c r="E391" s="5"/>
      <c r="F391" s="12">
        <v>1</v>
      </c>
      <c r="G391" s="98"/>
      <c r="H391" s="96"/>
      <c r="I391" s="4"/>
      <c r="J391" s="107"/>
      <c r="K391" t="s">
        <v>1491</v>
      </c>
    </row>
    <row r="392" spans="2:11" hidden="1" outlineLevel="2" x14ac:dyDescent="0.25">
      <c r="B392" s="83" t="s">
        <v>999</v>
      </c>
      <c r="C392" s="2"/>
      <c r="D392" s="3"/>
      <c r="E392" s="5"/>
      <c r="F392" s="12">
        <v>1</v>
      </c>
      <c r="G392" s="98"/>
      <c r="H392" s="96"/>
      <c r="I392" s="4"/>
      <c r="J392" s="107"/>
      <c r="K392" t="s">
        <v>1491</v>
      </c>
    </row>
    <row r="393" spans="2:11" hidden="1" outlineLevel="2" x14ac:dyDescent="0.25">
      <c r="B393" s="83" t="s">
        <v>1229</v>
      </c>
      <c r="C393" s="2"/>
      <c r="D393" s="3"/>
      <c r="E393" s="5"/>
      <c r="F393" s="12">
        <v>1</v>
      </c>
      <c r="G393" s="98"/>
      <c r="H393" s="96"/>
      <c r="I393" s="4"/>
      <c r="J393" s="107"/>
      <c r="K393" t="s">
        <v>1491</v>
      </c>
    </row>
    <row r="394" spans="2:11" hidden="1" outlineLevel="2" x14ac:dyDescent="0.25">
      <c r="B394" s="83" t="s">
        <v>1027</v>
      </c>
      <c r="C394" s="2"/>
      <c r="D394" s="3"/>
      <c r="E394" s="5"/>
      <c r="F394" s="12">
        <v>1</v>
      </c>
      <c r="G394" s="98"/>
      <c r="H394" s="96"/>
      <c r="I394" s="4"/>
      <c r="J394" s="107"/>
      <c r="K394" t="s">
        <v>1491</v>
      </c>
    </row>
    <row r="395" spans="2:11" hidden="1" outlineLevel="2" x14ac:dyDescent="0.25">
      <c r="B395" s="83" t="s">
        <v>1166</v>
      </c>
      <c r="C395" s="2"/>
      <c r="D395" s="3"/>
      <c r="E395" s="5"/>
      <c r="F395" s="12">
        <v>1</v>
      </c>
      <c r="G395" s="98"/>
      <c r="H395" s="96"/>
      <c r="I395" s="4"/>
      <c r="J395" s="107"/>
      <c r="K395" t="s">
        <v>1491</v>
      </c>
    </row>
    <row r="396" spans="2:11" hidden="1" outlineLevel="2" x14ac:dyDescent="0.25">
      <c r="B396" s="83" t="s">
        <v>1070</v>
      </c>
      <c r="C396" s="2"/>
      <c r="D396" s="3"/>
      <c r="E396" s="5"/>
      <c r="F396" s="12">
        <v>1</v>
      </c>
      <c r="G396" s="98"/>
      <c r="H396" s="96"/>
      <c r="I396" s="4"/>
      <c r="J396" s="107"/>
      <c r="K396" t="s">
        <v>1491</v>
      </c>
    </row>
    <row r="397" spans="2:11" hidden="1" outlineLevel="2" x14ac:dyDescent="0.25">
      <c r="B397" s="83" t="s">
        <v>1272</v>
      </c>
      <c r="C397" s="2"/>
      <c r="D397" s="3"/>
      <c r="E397" s="5"/>
      <c r="F397" s="12">
        <v>1</v>
      </c>
      <c r="G397" s="98"/>
      <c r="H397" s="96"/>
      <c r="I397" s="4"/>
      <c r="J397" s="107"/>
      <c r="K397" t="s">
        <v>1491</v>
      </c>
    </row>
    <row r="398" spans="2:11" hidden="1" outlineLevel="2" x14ac:dyDescent="0.25">
      <c r="B398" s="83" t="s">
        <v>1072</v>
      </c>
      <c r="C398" s="2"/>
      <c r="D398" s="3"/>
      <c r="E398" s="5"/>
      <c r="F398" s="12">
        <v>1</v>
      </c>
      <c r="G398" s="98"/>
      <c r="H398" s="96"/>
      <c r="I398" s="4"/>
      <c r="J398" s="107"/>
      <c r="K398" t="s">
        <v>1491</v>
      </c>
    </row>
    <row r="399" spans="2:11" hidden="1" outlineLevel="2" x14ac:dyDescent="0.25">
      <c r="B399" s="83" t="s">
        <v>1405</v>
      </c>
      <c r="C399" s="2"/>
      <c r="D399" s="3"/>
      <c r="E399" s="5"/>
      <c r="F399" s="12">
        <v>1</v>
      </c>
      <c r="G399" s="98"/>
      <c r="H399" s="96"/>
      <c r="I399" s="4"/>
      <c r="J399" s="107"/>
      <c r="K399" t="s">
        <v>1491</v>
      </c>
    </row>
    <row r="400" spans="2:11" hidden="1" outlineLevel="2" x14ac:dyDescent="0.25">
      <c r="B400" s="83" t="s">
        <v>1056</v>
      </c>
      <c r="C400" s="2"/>
      <c r="D400" s="3"/>
      <c r="E400" s="5"/>
      <c r="F400" s="12">
        <v>1</v>
      </c>
      <c r="G400" s="98"/>
      <c r="H400" s="96"/>
      <c r="I400" s="4"/>
      <c r="J400" s="107"/>
      <c r="K400" t="s">
        <v>1491</v>
      </c>
    </row>
    <row r="401" spans="2:11" hidden="1" outlineLevel="2" x14ac:dyDescent="0.25">
      <c r="B401" s="83" t="s">
        <v>1260</v>
      </c>
      <c r="C401" s="2"/>
      <c r="D401" s="3"/>
      <c r="E401" s="5"/>
      <c r="F401" s="12">
        <v>1</v>
      </c>
      <c r="G401" s="98"/>
      <c r="H401" s="96"/>
      <c r="I401" s="4"/>
      <c r="J401" s="107"/>
      <c r="K401" t="s">
        <v>1491</v>
      </c>
    </row>
    <row r="402" spans="2:11" hidden="1" outlineLevel="2" x14ac:dyDescent="0.25">
      <c r="B402" s="83" t="s">
        <v>1074</v>
      </c>
      <c r="C402" s="2"/>
      <c r="D402" s="3"/>
      <c r="E402" s="5"/>
      <c r="F402" s="12">
        <v>1</v>
      </c>
      <c r="G402" s="98"/>
      <c r="H402" s="96"/>
      <c r="I402" s="4"/>
      <c r="J402" s="107"/>
      <c r="K402" t="s">
        <v>1491</v>
      </c>
    </row>
    <row r="403" spans="2:11" hidden="1" outlineLevel="2" x14ac:dyDescent="0.25">
      <c r="B403" s="83" t="s">
        <v>1323</v>
      </c>
      <c r="C403" s="2"/>
      <c r="D403" s="3"/>
      <c r="E403" s="5"/>
      <c r="F403" s="12">
        <v>1</v>
      </c>
      <c r="G403" s="98"/>
      <c r="H403" s="96"/>
      <c r="I403" s="4"/>
      <c r="J403" s="107"/>
      <c r="K403" t="s">
        <v>1491</v>
      </c>
    </row>
    <row r="404" spans="2:11" hidden="1" outlineLevel="2" x14ac:dyDescent="0.25">
      <c r="B404" s="83" t="s">
        <v>1076</v>
      </c>
      <c r="C404" s="2"/>
      <c r="D404" s="3"/>
      <c r="E404" s="5"/>
      <c r="F404" s="12">
        <v>1</v>
      </c>
      <c r="G404" s="98"/>
      <c r="H404" s="96"/>
      <c r="I404" s="4"/>
      <c r="J404" s="107"/>
      <c r="K404" t="s">
        <v>1491</v>
      </c>
    </row>
    <row r="405" spans="2:11" hidden="1" outlineLevel="2" x14ac:dyDescent="0.25">
      <c r="B405" s="83" t="s">
        <v>1274</v>
      </c>
      <c r="C405" s="2"/>
      <c r="D405" s="3"/>
      <c r="E405" s="5"/>
      <c r="F405" s="12">
        <v>1</v>
      </c>
      <c r="G405" s="98"/>
      <c r="H405" s="96"/>
      <c r="I405" s="4"/>
      <c r="J405" s="107"/>
      <c r="K405" t="s">
        <v>1491</v>
      </c>
    </row>
    <row r="406" spans="2:11" hidden="1" outlineLevel="2" x14ac:dyDescent="0.25">
      <c r="B406" s="83" t="s">
        <v>1042</v>
      </c>
      <c r="C406" s="2"/>
      <c r="D406" s="3"/>
      <c r="E406" s="5"/>
      <c r="F406" s="12">
        <v>1</v>
      </c>
      <c r="G406" s="98"/>
      <c r="H406" s="96"/>
      <c r="I406" s="4"/>
      <c r="J406" s="107"/>
      <c r="K406" t="s">
        <v>1491</v>
      </c>
    </row>
    <row r="407" spans="2:11" hidden="1" outlineLevel="2" x14ac:dyDescent="0.25">
      <c r="B407" s="83" t="s">
        <v>1235</v>
      </c>
      <c r="C407" s="2"/>
      <c r="D407" s="3"/>
      <c r="E407" s="5"/>
      <c r="F407" s="12">
        <v>1</v>
      </c>
      <c r="G407" s="98"/>
      <c r="H407" s="96"/>
      <c r="I407" s="4"/>
      <c r="J407" s="107"/>
      <c r="K407" t="s">
        <v>1491</v>
      </c>
    </row>
    <row r="408" spans="2:11" hidden="1" outlineLevel="2" x14ac:dyDescent="0.25">
      <c r="B408" s="83" t="s">
        <v>1087</v>
      </c>
      <c r="C408" s="2"/>
      <c r="D408" s="3"/>
      <c r="E408" s="5"/>
      <c r="F408" s="12">
        <v>1</v>
      </c>
      <c r="G408" s="98"/>
      <c r="H408" s="96"/>
      <c r="I408" s="4"/>
      <c r="J408" s="107"/>
      <c r="K408" t="s">
        <v>1491</v>
      </c>
    </row>
    <row r="409" spans="2:11" hidden="1" outlineLevel="2" x14ac:dyDescent="0.25">
      <c r="B409" s="83" t="s">
        <v>1237</v>
      </c>
      <c r="C409" s="2"/>
      <c r="D409" s="3"/>
      <c r="E409" s="5"/>
      <c r="F409" s="12">
        <v>1</v>
      </c>
      <c r="G409" s="98"/>
      <c r="H409" s="96"/>
      <c r="I409" s="4"/>
      <c r="J409" s="107"/>
      <c r="K409" t="s">
        <v>1491</v>
      </c>
    </row>
    <row r="410" spans="2:11" hidden="1" outlineLevel="2" x14ac:dyDescent="0.25">
      <c r="B410" s="83" t="s">
        <v>1089</v>
      </c>
      <c r="C410" s="2"/>
      <c r="D410" s="3"/>
      <c r="E410" s="5"/>
      <c r="F410" s="12">
        <v>1</v>
      </c>
      <c r="G410" s="98"/>
      <c r="H410" s="96"/>
      <c r="I410" s="4"/>
      <c r="J410" s="107"/>
      <c r="K410" t="s">
        <v>1491</v>
      </c>
    </row>
    <row r="411" spans="2:11" hidden="1" outlineLevel="2" x14ac:dyDescent="0.25">
      <c r="B411" s="83" t="s">
        <v>1304</v>
      </c>
      <c r="C411" s="2"/>
      <c r="D411" s="3"/>
      <c r="E411" s="5"/>
      <c r="F411" s="12">
        <v>1</v>
      </c>
      <c r="G411" s="98"/>
      <c r="H411" s="96"/>
      <c r="I411" s="4"/>
      <c r="J411" s="107"/>
      <c r="K411" t="s">
        <v>1491</v>
      </c>
    </row>
    <row r="412" spans="2:11" hidden="1" outlineLevel="2" x14ac:dyDescent="0.25">
      <c r="B412" s="83" t="s">
        <v>1091</v>
      </c>
      <c r="C412" s="2"/>
      <c r="D412" s="3"/>
      <c r="E412" s="5"/>
      <c r="F412" s="12">
        <v>1</v>
      </c>
      <c r="G412" s="98"/>
      <c r="H412" s="96"/>
      <c r="I412" s="4"/>
      <c r="J412" s="107"/>
      <c r="K412" t="s">
        <v>1491</v>
      </c>
    </row>
    <row r="413" spans="2:11" hidden="1" outlineLevel="2" x14ac:dyDescent="0.25">
      <c r="B413" s="83" t="s">
        <v>1359</v>
      </c>
      <c r="C413" s="2"/>
      <c r="D413" s="3"/>
      <c r="E413" s="5"/>
      <c r="F413" s="12">
        <v>1</v>
      </c>
      <c r="G413" s="98"/>
      <c r="H413" s="96"/>
      <c r="I413" s="4"/>
      <c r="J413" s="107"/>
      <c r="K413" t="s">
        <v>1491</v>
      </c>
    </row>
    <row r="414" spans="2:11" hidden="1" outlineLevel="2" x14ac:dyDescent="0.25">
      <c r="B414" s="83" t="s">
        <v>965</v>
      </c>
      <c r="C414" s="2"/>
      <c r="D414" s="3"/>
      <c r="E414" s="5"/>
      <c r="F414" s="12">
        <v>1</v>
      </c>
      <c r="G414" s="98"/>
      <c r="H414" s="96"/>
      <c r="I414" s="4"/>
      <c r="J414" s="107"/>
      <c r="K414" t="s">
        <v>1491</v>
      </c>
    </row>
    <row r="415" spans="2:11" hidden="1" outlineLevel="2" x14ac:dyDescent="0.25">
      <c r="B415" s="83" t="s">
        <v>1167</v>
      </c>
      <c r="C415" s="2"/>
      <c r="D415" s="3"/>
      <c r="E415" s="5"/>
      <c r="F415" s="12">
        <v>1</v>
      </c>
      <c r="G415" s="98"/>
      <c r="H415" s="96"/>
      <c r="I415" s="4"/>
      <c r="J415" s="107"/>
      <c r="K415" t="s">
        <v>1491</v>
      </c>
    </row>
    <row r="416" spans="2:11" hidden="1" outlineLevel="2" x14ac:dyDescent="0.25">
      <c r="B416" s="83" t="s">
        <v>1156</v>
      </c>
      <c r="C416" s="2"/>
      <c r="D416" s="3"/>
      <c r="E416" s="5"/>
      <c r="F416" s="12">
        <v>1</v>
      </c>
      <c r="G416" s="98"/>
      <c r="H416" s="96"/>
      <c r="I416" s="4"/>
      <c r="J416" s="107"/>
      <c r="K416" t="s">
        <v>1491</v>
      </c>
    </row>
    <row r="417" spans="2:11" hidden="1" outlineLevel="2" x14ac:dyDescent="0.25">
      <c r="B417" s="83" t="s">
        <v>1206</v>
      </c>
      <c r="C417" s="2"/>
      <c r="D417" s="3"/>
      <c r="E417" s="5"/>
      <c r="F417" s="12">
        <v>1</v>
      </c>
      <c r="G417" s="98"/>
      <c r="H417" s="96"/>
      <c r="I417" s="4"/>
      <c r="J417" s="107"/>
      <c r="K417" t="s">
        <v>1491</v>
      </c>
    </row>
    <row r="418" spans="2:11" hidden="1" outlineLevel="2" x14ac:dyDescent="0.25">
      <c r="B418" s="83" t="s">
        <v>1102</v>
      </c>
      <c r="C418" s="2"/>
      <c r="D418" s="3"/>
      <c r="E418" s="5"/>
      <c r="F418" s="12">
        <v>1</v>
      </c>
      <c r="G418" s="98"/>
      <c r="H418" s="96"/>
      <c r="I418" s="4"/>
      <c r="J418" s="107"/>
      <c r="K418" t="s">
        <v>1491</v>
      </c>
    </row>
    <row r="419" spans="2:11" hidden="1" outlineLevel="2" x14ac:dyDescent="0.25">
      <c r="B419" s="83" t="s">
        <v>1169</v>
      </c>
      <c r="C419" s="2"/>
      <c r="D419" s="3"/>
      <c r="E419" s="5"/>
      <c r="F419" s="12">
        <v>1</v>
      </c>
      <c r="G419" s="98"/>
      <c r="H419" s="96"/>
      <c r="I419" s="4"/>
      <c r="J419" s="107"/>
      <c r="K419" t="s">
        <v>1491</v>
      </c>
    </row>
    <row r="420" spans="2:11" hidden="1" outlineLevel="2" x14ac:dyDescent="0.25">
      <c r="B420" s="83" t="s">
        <v>1044</v>
      </c>
      <c r="C420" s="2"/>
      <c r="D420" s="3"/>
      <c r="E420" s="5"/>
      <c r="F420" s="12">
        <v>1</v>
      </c>
      <c r="G420" s="98"/>
      <c r="H420" s="96"/>
      <c r="I420" s="4"/>
      <c r="J420" s="107"/>
      <c r="K420" t="s">
        <v>1491</v>
      </c>
    </row>
    <row r="421" spans="2:11" hidden="1" outlineLevel="2" x14ac:dyDescent="0.25">
      <c r="B421" s="83" t="s">
        <v>1171</v>
      </c>
      <c r="C421" s="2"/>
      <c r="D421" s="3"/>
      <c r="E421" s="5"/>
      <c r="F421" s="12">
        <v>1</v>
      </c>
      <c r="G421" s="98"/>
      <c r="H421" s="96"/>
      <c r="I421" s="4"/>
      <c r="J421" s="107"/>
      <c r="K421" t="s">
        <v>1491</v>
      </c>
    </row>
    <row r="422" spans="2:11" hidden="1" outlineLevel="2" x14ac:dyDescent="0.25">
      <c r="B422" s="83" t="s">
        <v>1046</v>
      </c>
      <c r="C422" s="2"/>
      <c r="D422" s="3"/>
      <c r="E422" s="5"/>
      <c r="F422" s="12">
        <v>1</v>
      </c>
      <c r="G422" s="98"/>
      <c r="H422" s="96"/>
      <c r="I422" s="4"/>
      <c r="J422" s="107"/>
      <c r="K422" t="s">
        <v>1491</v>
      </c>
    </row>
    <row r="423" spans="2:11" hidden="1" outlineLevel="2" x14ac:dyDescent="0.25">
      <c r="B423" s="83" t="s">
        <v>1187</v>
      </c>
      <c r="C423" s="2"/>
      <c r="D423" s="3"/>
      <c r="E423" s="5"/>
      <c r="F423" s="12">
        <v>1</v>
      </c>
      <c r="G423" s="98"/>
      <c r="H423" s="96"/>
      <c r="I423" s="4"/>
      <c r="J423" s="107"/>
      <c r="K423" t="s">
        <v>1491</v>
      </c>
    </row>
    <row r="424" spans="2:11" hidden="1" outlineLevel="2" x14ac:dyDescent="0.25">
      <c r="B424" s="83" t="s">
        <v>1114</v>
      </c>
      <c r="C424" s="2"/>
      <c r="D424" s="3"/>
      <c r="E424" s="5"/>
      <c r="F424" s="12">
        <v>1</v>
      </c>
      <c r="G424" s="98"/>
      <c r="H424" s="96"/>
      <c r="I424" s="4"/>
      <c r="J424" s="107"/>
      <c r="K424" t="s">
        <v>1491</v>
      </c>
    </row>
    <row r="425" spans="2:11" hidden="1" outlineLevel="2" x14ac:dyDescent="0.25">
      <c r="B425" s="83" t="s">
        <v>1208</v>
      </c>
      <c r="C425" s="2"/>
      <c r="D425" s="3"/>
      <c r="E425" s="5"/>
      <c r="F425" s="12">
        <v>1</v>
      </c>
      <c r="G425" s="98"/>
      <c r="H425" s="96"/>
      <c r="I425" s="4"/>
      <c r="J425" s="107"/>
      <c r="K425" t="s">
        <v>1491</v>
      </c>
    </row>
    <row r="426" spans="2:11" hidden="1" outlineLevel="2" x14ac:dyDescent="0.25">
      <c r="B426" s="83" t="s">
        <v>1058</v>
      </c>
      <c r="C426" s="2"/>
      <c r="D426" s="3"/>
      <c r="E426" s="5"/>
      <c r="F426" s="12">
        <v>1</v>
      </c>
      <c r="G426" s="98"/>
      <c r="H426" s="96"/>
      <c r="I426" s="4"/>
      <c r="J426" s="107"/>
      <c r="K426" t="s">
        <v>1491</v>
      </c>
    </row>
    <row r="427" spans="2:11" hidden="1" outlineLevel="2" x14ac:dyDescent="0.25">
      <c r="B427" s="83" t="s">
        <v>1189</v>
      </c>
      <c r="C427" s="2"/>
      <c r="D427" s="3"/>
      <c r="E427" s="5"/>
      <c r="F427" s="12">
        <v>1</v>
      </c>
      <c r="G427" s="98"/>
      <c r="H427" s="96"/>
      <c r="I427" s="4"/>
      <c r="J427" s="107"/>
      <c r="K427" t="s">
        <v>1491</v>
      </c>
    </row>
    <row r="428" spans="2:11" hidden="1" outlineLevel="2" x14ac:dyDescent="0.25">
      <c r="B428" s="83" t="s">
        <v>1060</v>
      </c>
      <c r="C428" s="2"/>
      <c r="D428" s="3"/>
      <c r="E428" s="5"/>
      <c r="F428" s="12">
        <v>1</v>
      </c>
      <c r="G428" s="98"/>
      <c r="H428" s="96"/>
      <c r="I428" s="4"/>
      <c r="J428" s="107"/>
      <c r="K428" t="s">
        <v>1491</v>
      </c>
    </row>
    <row r="429" spans="2:11" hidden="1" outlineLevel="2" x14ac:dyDescent="0.25">
      <c r="B429" s="83" t="s">
        <v>1210</v>
      </c>
      <c r="C429" s="2"/>
      <c r="D429" s="3"/>
      <c r="E429" s="5"/>
      <c r="F429" s="12">
        <v>1</v>
      </c>
      <c r="G429" s="98"/>
      <c r="H429" s="96"/>
      <c r="I429" s="4"/>
      <c r="J429" s="107"/>
      <c r="K429" t="s">
        <v>1491</v>
      </c>
    </row>
    <row r="430" spans="2:11" hidden="1" outlineLevel="2" x14ac:dyDescent="0.25">
      <c r="B430" s="83" t="s">
        <v>1048</v>
      </c>
      <c r="C430" s="2"/>
      <c r="D430" s="3"/>
      <c r="E430" s="5"/>
      <c r="F430" s="12">
        <v>1</v>
      </c>
      <c r="G430" s="98"/>
      <c r="H430" s="96"/>
      <c r="I430" s="4"/>
      <c r="J430" s="107"/>
      <c r="K430" t="s">
        <v>1491</v>
      </c>
    </row>
    <row r="431" spans="2:11" hidden="1" outlineLevel="2" x14ac:dyDescent="0.25">
      <c r="B431" s="83" t="s">
        <v>1239</v>
      </c>
      <c r="C431" s="2"/>
      <c r="D431" s="3"/>
      <c r="E431" s="5"/>
      <c r="F431" s="12">
        <v>1</v>
      </c>
      <c r="G431" s="98"/>
      <c r="H431" s="96"/>
      <c r="I431" s="4"/>
      <c r="J431" s="107"/>
      <c r="K431" t="s">
        <v>1491</v>
      </c>
    </row>
    <row r="432" spans="2:11" hidden="1" outlineLevel="2" x14ac:dyDescent="0.25">
      <c r="B432" s="83" t="s">
        <v>1062</v>
      </c>
      <c r="C432" s="2"/>
      <c r="D432" s="3"/>
      <c r="E432" s="5"/>
      <c r="F432" s="12">
        <v>1</v>
      </c>
      <c r="G432" s="98"/>
      <c r="H432" s="96"/>
      <c r="I432" s="4"/>
      <c r="J432" s="107"/>
      <c r="K432" t="s">
        <v>1491</v>
      </c>
    </row>
    <row r="433" spans="2:11" hidden="1" outlineLevel="2" x14ac:dyDescent="0.25">
      <c r="B433" s="83" t="s">
        <v>1361</v>
      </c>
      <c r="C433" s="2"/>
      <c r="D433" s="3"/>
      <c r="E433" s="5"/>
      <c r="F433" s="12">
        <v>1</v>
      </c>
      <c r="G433" s="98"/>
      <c r="H433" s="96"/>
      <c r="I433" s="4"/>
      <c r="J433" s="107"/>
      <c r="K433" t="s">
        <v>1491</v>
      </c>
    </row>
    <row r="434" spans="2:11" hidden="1" outlineLevel="2" x14ac:dyDescent="0.25">
      <c r="B434" s="83" t="s">
        <v>1029</v>
      </c>
      <c r="C434" s="2"/>
      <c r="D434" s="3"/>
      <c r="E434" s="5"/>
      <c r="F434" s="12">
        <v>1</v>
      </c>
      <c r="G434" s="98"/>
      <c r="H434" s="96"/>
      <c r="I434" s="4"/>
      <c r="J434" s="107"/>
      <c r="K434" t="s">
        <v>1491</v>
      </c>
    </row>
    <row r="435" spans="2:11" hidden="1" outlineLevel="2" x14ac:dyDescent="0.25">
      <c r="B435" s="83" t="s">
        <v>1325</v>
      </c>
      <c r="C435" s="2"/>
      <c r="D435" s="3"/>
      <c r="E435" s="5"/>
      <c r="F435" s="12">
        <v>1</v>
      </c>
      <c r="G435" s="98"/>
      <c r="H435" s="96"/>
      <c r="I435" s="4"/>
      <c r="J435" s="107"/>
      <c r="K435" t="s">
        <v>1491</v>
      </c>
    </row>
    <row r="436" spans="2:11" hidden="1" outlineLevel="2" x14ac:dyDescent="0.25">
      <c r="B436" s="83" t="s">
        <v>1005</v>
      </c>
      <c r="C436" s="2"/>
      <c r="D436" s="3"/>
      <c r="E436" s="5"/>
      <c r="F436" s="12">
        <v>1</v>
      </c>
      <c r="G436" s="98"/>
      <c r="H436" s="96"/>
      <c r="I436" s="4"/>
      <c r="J436" s="107"/>
      <c r="K436" t="s">
        <v>1491</v>
      </c>
    </row>
    <row r="437" spans="2:11" hidden="1" outlineLevel="2" x14ac:dyDescent="0.25">
      <c r="B437" s="83" t="s">
        <v>1212</v>
      </c>
      <c r="C437" s="2"/>
      <c r="D437" s="3"/>
      <c r="E437" s="5"/>
      <c r="F437" s="12">
        <v>1</v>
      </c>
      <c r="G437" s="98"/>
      <c r="H437" s="96"/>
      <c r="I437" s="4"/>
      <c r="J437" s="107"/>
      <c r="K437" t="s">
        <v>1491</v>
      </c>
    </row>
    <row r="438" spans="2:11" hidden="1" outlineLevel="2" x14ac:dyDescent="0.25">
      <c r="B438" s="83" t="s">
        <v>955</v>
      </c>
      <c r="C438" s="2"/>
      <c r="D438" s="3"/>
      <c r="E438" s="5"/>
      <c r="F438" s="12">
        <v>1</v>
      </c>
      <c r="G438" s="98"/>
      <c r="H438" s="96"/>
      <c r="I438" s="4"/>
      <c r="J438" s="107"/>
      <c r="K438" t="s">
        <v>1491</v>
      </c>
    </row>
    <row r="439" spans="2:11" hidden="1" outlineLevel="2" x14ac:dyDescent="0.25">
      <c r="B439" s="83" t="s">
        <v>1144</v>
      </c>
      <c r="C439" s="2"/>
      <c r="D439" s="3"/>
      <c r="E439" s="5"/>
      <c r="F439" s="12">
        <v>1</v>
      </c>
      <c r="G439" s="98"/>
      <c r="H439" s="96"/>
      <c r="I439" s="4"/>
      <c r="J439" s="107"/>
      <c r="K439" t="s">
        <v>1491</v>
      </c>
    </row>
    <row r="440" spans="2:11" hidden="1" outlineLevel="2" x14ac:dyDescent="0.25">
      <c r="B440" s="83" t="s">
        <v>1241</v>
      </c>
      <c r="C440" s="2"/>
      <c r="D440" s="3"/>
      <c r="E440" s="5"/>
      <c r="F440" s="12">
        <v>1</v>
      </c>
      <c r="G440" s="98"/>
      <c r="H440" s="96"/>
      <c r="I440" s="4"/>
      <c r="J440" s="107"/>
      <c r="K440" t="s">
        <v>1491</v>
      </c>
    </row>
    <row r="441" spans="2:11" hidden="1" outlineLevel="2" x14ac:dyDescent="0.25">
      <c r="B441" s="83" t="s">
        <v>1031</v>
      </c>
      <c r="C441" s="2"/>
      <c r="D441" s="3"/>
      <c r="E441" s="5"/>
      <c r="F441" s="12">
        <v>1</v>
      </c>
      <c r="G441" s="98"/>
      <c r="H441" s="96"/>
      <c r="I441" s="4"/>
      <c r="J441" s="107"/>
      <c r="K441" t="s">
        <v>1491</v>
      </c>
    </row>
    <row r="442" spans="2:11" hidden="1" outlineLevel="2" x14ac:dyDescent="0.25">
      <c r="B442" s="83" t="s">
        <v>1306</v>
      </c>
      <c r="C442" s="2"/>
      <c r="D442" s="3"/>
      <c r="E442" s="5"/>
      <c r="F442" s="12">
        <v>1</v>
      </c>
      <c r="G442" s="98"/>
      <c r="H442" s="96"/>
      <c r="I442" s="4"/>
      <c r="J442" s="107"/>
      <c r="K442" t="s">
        <v>1491</v>
      </c>
    </row>
    <row r="443" spans="2:11" hidden="1" outlineLevel="2" x14ac:dyDescent="0.25">
      <c r="B443" s="83" t="s">
        <v>1327</v>
      </c>
      <c r="C443" s="2"/>
      <c r="D443" s="3"/>
      <c r="E443" s="5"/>
      <c r="F443" s="12">
        <v>1</v>
      </c>
      <c r="G443" s="98"/>
      <c r="H443" s="96"/>
      <c r="I443" s="4"/>
      <c r="J443" s="107"/>
      <c r="K443" t="s">
        <v>1491</v>
      </c>
    </row>
    <row r="444" spans="2:11" hidden="1" outlineLevel="2" x14ac:dyDescent="0.25">
      <c r="B444" s="83" t="s">
        <v>1033</v>
      </c>
      <c r="C444" s="2"/>
      <c r="D444" s="3"/>
      <c r="E444" s="5"/>
      <c r="F444" s="12">
        <v>1</v>
      </c>
      <c r="G444" s="98"/>
      <c r="H444" s="96"/>
      <c r="I444" s="4"/>
      <c r="J444" s="107"/>
      <c r="K444" t="s">
        <v>1491</v>
      </c>
    </row>
    <row r="445" spans="2:11" hidden="1" outlineLevel="2" x14ac:dyDescent="0.25">
      <c r="B445" s="83" t="s">
        <v>1363</v>
      </c>
      <c r="C445" s="2"/>
      <c r="D445" s="3"/>
      <c r="E445" s="5"/>
      <c r="F445" s="12">
        <v>1</v>
      </c>
      <c r="G445" s="98"/>
      <c r="H445" s="96"/>
      <c r="I445" s="4"/>
      <c r="J445" s="107"/>
      <c r="K445" t="s">
        <v>1491</v>
      </c>
    </row>
    <row r="446" spans="2:11" hidden="1" outlineLevel="2" x14ac:dyDescent="0.25">
      <c r="B446" s="83" t="s">
        <v>1064</v>
      </c>
      <c r="C446" s="2"/>
      <c r="D446" s="3"/>
      <c r="E446" s="5"/>
      <c r="F446" s="12">
        <v>1</v>
      </c>
      <c r="G446" s="98"/>
      <c r="H446" s="96"/>
      <c r="I446" s="4"/>
      <c r="J446" s="107"/>
      <c r="K446" t="s">
        <v>1491</v>
      </c>
    </row>
    <row r="447" spans="2:11" hidden="1" outlineLevel="2" x14ac:dyDescent="0.25">
      <c r="B447" s="83" t="s">
        <v>1276</v>
      </c>
      <c r="C447" s="2"/>
      <c r="D447" s="3"/>
      <c r="E447" s="5"/>
      <c r="F447" s="12">
        <v>1</v>
      </c>
      <c r="G447" s="98"/>
      <c r="H447" s="96"/>
      <c r="I447" s="4"/>
      <c r="J447" s="107"/>
      <c r="K447" t="s">
        <v>1491</v>
      </c>
    </row>
    <row r="448" spans="2:11" hidden="1" outlineLevel="2" x14ac:dyDescent="0.25">
      <c r="B448" s="83" t="s">
        <v>1007</v>
      </c>
      <c r="C448" s="2"/>
      <c r="D448" s="3"/>
      <c r="E448" s="5"/>
      <c r="F448" s="12">
        <v>1</v>
      </c>
      <c r="G448" s="98"/>
      <c r="H448" s="96"/>
      <c r="I448" s="4"/>
      <c r="J448" s="107"/>
      <c r="K448" t="s">
        <v>1491</v>
      </c>
    </row>
    <row r="449" spans="2:11" hidden="1" outlineLevel="2" x14ac:dyDescent="0.25">
      <c r="B449" s="83" t="s">
        <v>1308</v>
      </c>
      <c r="C449" s="2"/>
      <c r="D449" s="3"/>
      <c r="E449" s="5"/>
      <c r="F449" s="12">
        <v>1</v>
      </c>
      <c r="G449" s="98"/>
      <c r="H449" s="96"/>
      <c r="I449" s="4"/>
      <c r="J449" s="107"/>
      <c r="K449" t="s">
        <v>1491</v>
      </c>
    </row>
    <row r="450" spans="2:11" hidden="1" outlineLevel="2" x14ac:dyDescent="0.25">
      <c r="B450" s="83" t="s">
        <v>1066</v>
      </c>
      <c r="C450" s="2"/>
      <c r="D450" s="3"/>
      <c r="E450" s="5"/>
      <c r="F450" s="12">
        <v>1</v>
      </c>
      <c r="G450" s="98"/>
      <c r="H450" s="96"/>
      <c r="I450" s="4"/>
      <c r="J450" s="107"/>
      <c r="K450" t="s">
        <v>1491</v>
      </c>
    </row>
    <row r="451" spans="2:11" hidden="1" outlineLevel="2" x14ac:dyDescent="0.25">
      <c r="B451" s="83" t="s">
        <v>1243</v>
      </c>
      <c r="C451" s="2"/>
      <c r="D451" s="3"/>
      <c r="E451" s="5"/>
      <c r="F451" s="12">
        <v>1</v>
      </c>
      <c r="G451" s="98"/>
      <c r="H451" s="96"/>
      <c r="I451" s="4"/>
      <c r="J451" s="107"/>
      <c r="K451" t="s">
        <v>1491</v>
      </c>
    </row>
    <row r="452" spans="2:11" hidden="1" outlineLevel="2" x14ac:dyDescent="0.25">
      <c r="B452" s="83" t="s">
        <v>1035</v>
      </c>
      <c r="C452" s="2"/>
      <c r="D452" s="3"/>
      <c r="E452" s="5"/>
      <c r="F452" s="12">
        <v>1</v>
      </c>
      <c r="G452" s="98"/>
      <c r="H452" s="96"/>
      <c r="I452" s="4"/>
      <c r="J452" s="107"/>
      <c r="K452" t="s">
        <v>1491</v>
      </c>
    </row>
    <row r="453" spans="2:11" hidden="1" outlineLevel="2" x14ac:dyDescent="0.25">
      <c r="B453" s="83" t="s">
        <v>1365</v>
      </c>
      <c r="C453" s="2"/>
      <c r="D453" s="3"/>
      <c r="E453" s="5"/>
      <c r="F453" s="12">
        <v>1</v>
      </c>
      <c r="G453" s="98"/>
      <c r="H453" s="96"/>
      <c r="I453" s="4"/>
      <c r="J453" s="107"/>
      <c r="K453" t="s">
        <v>1491</v>
      </c>
    </row>
    <row r="454" spans="2:11" hidden="1" outlineLevel="2" x14ac:dyDescent="0.25">
      <c r="B454" s="83" t="s">
        <v>1009</v>
      </c>
      <c r="C454" s="2"/>
      <c r="D454" s="3"/>
      <c r="E454" s="5"/>
      <c r="F454" s="12">
        <v>1</v>
      </c>
      <c r="G454" s="98"/>
      <c r="H454" s="96"/>
      <c r="I454" s="4"/>
      <c r="J454" s="107"/>
      <c r="K454" t="s">
        <v>1491</v>
      </c>
    </row>
    <row r="455" spans="2:11" hidden="1" outlineLevel="2" x14ac:dyDescent="0.25">
      <c r="B455" s="83" t="s">
        <v>1262</v>
      </c>
      <c r="C455" s="2"/>
      <c r="D455" s="3"/>
      <c r="E455" s="5"/>
      <c r="F455" s="12">
        <v>1</v>
      </c>
      <c r="G455" s="98"/>
      <c r="H455" s="96"/>
      <c r="I455" s="4"/>
      <c r="J455" s="107"/>
      <c r="K455" t="s">
        <v>1491</v>
      </c>
    </row>
    <row r="456" spans="2:11" hidden="1" outlineLevel="2" x14ac:dyDescent="0.25">
      <c r="B456" s="83" t="s">
        <v>1050</v>
      </c>
      <c r="C456" s="2"/>
      <c r="D456" s="3"/>
      <c r="E456" s="5"/>
      <c r="F456" s="12">
        <v>1</v>
      </c>
      <c r="G456" s="98"/>
      <c r="H456" s="96"/>
      <c r="I456" s="4"/>
      <c r="J456" s="107"/>
      <c r="K456" t="s">
        <v>1491</v>
      </c>
    </row>
    <row r="457" spans="2:11" hidden="1" outlineLevel="2" x14ac:dyDescent="0.25">
      <c r="B457" s="83" t="s">
        <v>1278</v>
      </c>
      <c r="C457" s="2"/>
      <c r="D457" s="3"/>
      <c r="E457" s="5"/>
      <c r="F457" s="12">
        <v>1</v>
      </c>
      <c r="G457" s="98"/>
      <c r="H457" s="96"/>
      <c r="I457" s="4"/>
      <c r="J457" s="107"/>
      <c r="K457" t="s">
        <v>1491</v>
      </c>
    </row>
    <row r="458" spans="2:11" hidden="1" outlineLevel="2" x14ac:dyDescent="0.25">
      <c r="B458" s="83" t="s">
        <v>1093</v>
      </c>
      <c r="C458" s="2"/>
      <c r="D458" s="3"/>
      <c r="E458" s="5"/>
      <c r="F458" s="12">
        <v>1</v>
      </c>
      <c r="G458" s="98"/>
      <c r="H458" s="96"/>
      <c r="I458" s="4"/>
      <c r="J458" s="107"/>
      <c r="K458" t="s">
        <v>1491</v>
      </c>
    </row>
    <row r="459" spans="2:11" hidden="1" outlineLevel="2" x14ac:dyDescent="0.25">
      <c r="B459" s="83" t="s">
        <v>1647</v>
      </c>
      <c r="C459" s="2"/>
      <c r="D459" s="3"/>
      <c r="E459" s="5"/>
      <c r="F459" s="12">
        <v>1</v>
      </c>
      <c r="G459" s="98"/>
      <c r="H459" s="96"/>
      <c r="I459" s="4"/>
      <c r="J459" s="107"/>
      <c r="K459" t="s">
        <v>1491</v>
      </c>
    </row>
    <row r="460" spans="2:11" hidden="1" outlineLevel="2" x14ac:dyDescent="0.25">
      <c r="B460" s="83" t="s">
        <v>1095</v>
      </c>
      <c r="C460" s="2"/>
      <c r="D460" s="3"/>
      <c r="E460" s="5"/>
      <c r="F460" s="12">
        <v>1</v>
      </c>
      <c r="G460" s="98"/>
      <c r="H460" s="96"/>
      <c r="I460" s="4"/>
      <c r="J460" s="107"/>
      <c r="K460" t="s">
        <v>1491</v>
      </c>
    </row>
    <row r="461" spans="2:11" hidden="1" outlineLevel="2" x14ac:dyDescent="0.25">
      <c r="B461" s="83" t="s">
        <v>1648</v>
      </c>
      <c r="C461" s="2"/>
      <c r="D461" s="3"/>
      <c r="E461" s="5"/>
      <c r="F461" s="12">
        <v>1</v>
      </c>
      <c r="G461" s="98"/>
      <c r="H461" s="96"/>
      <c r="I461" s="4"/>
      <c r="J461" s="107"/>
      <c r="K461" t="s">
        <v>1491</v>
      </c>
    </row>
    <row r="462" spans="2:11" hidden="1" outlineLevel="2" x14ac:dyDescent="0.25">
      <c r="B462" s="83" t="s">
        <v>1296</v>
      </c>
      <c r="C462" s="2"/>
      <c r="D462" s="3"/>
      <c r="E462" s="5"/>
      <c r="F462" s="12">
        <v>1</v>
      </c>
      <c r="G462" s="98"/>
      <c r="H462" s="96"/>
      <c r="I462" s="4"/>
      <c r="J462" s="107"/>
      <c r="K462" t="s">
        <v>1491</v>
      </c>
    </row>
    <row r="463" spans="2:11" hidden="1" outlineLevel="2" x14ac:dyDescent="0.25">
      <c r="B463" s="83" t="s">
        <v>1649</v>
      </c>
      <c r="C463" s="2"/>
      <c r="D463" s="3"/>
      <c r="E463" s="5"/>
      <c r="F463" s="12">
        <v>1</v>
      </c>
      <c r="G463" s="98"/>
      <c r="H463" s="96"/>
      <c r="I463" s="4"/>
      <c r="J463" s="107"/>
      <c r="K463" t="s">
        <v>1491</v>
      </c>
    </row>
    <row r="464" spans="2:11" hidden="1" outlineLevel="2" x14ac:dyDescent="0.25">
      <c r="B464" s="83" t="s">
        <v>1650</v>
      </c>
      <c r="C464" s="2"/>
      <c r="D464" s="3"/>
      <c r="E464" s="5"/>
      <c r="F464" s="12">
        <v>1</v>
      </c>
      <c r="G464" s="98"/>
      <c r="H464" s="96"/>
      <c r="I464" s="4"/>
      <c r="J464" s="107"/>
      <c r="K464" t="s">
        <v>1491</v>
      </c>
    </row>
    <row r="465" spans="2:11" hidden="1" outlineLevel="2" x14ac:dyDescent="0.25">
      <c r="B465" s="83" t="s">
        <v>1349</v>
      </c>
      <c r="C465" s="2"/>
      <c r="D465" s="3"/>
      <c r="E465" s="5"/>
      <c r="F465" s="12">
        <v>1</v>
      </c>
      <c r="G465" s="98"/>
      <c r="H465" s="96"/>
      <c r="I465" s="4"/>
      <c r="J465" s="107"/>
      <c r="K465" t="s">
        <v>1491</v>
      </c>
    </row>
    <row r="466" spans="2:11" hidden="1" outlineLevel="2" x14ac:dyDescent="0.25">
      <c r="B466" s="83" t="s">
        <v>1351</v>
      </c>
      <c r="C466" s="2"/>
      <c r="D466" s="3"/>
      <c r="E466" s="5"/>
      <c r="F466" s="12">
        <v>1</v>
      </c>
      <c r="G466" s="98"/>
      <c r="H466" s="96"/>
      <c r="I466" s="4"/>
      <c r="J466" s="107"/>
      <c r="K466" t="s">
        <v>1491</v>
      </c>
    </row>
    <row r="467" spans="2:11" hidden="1" outlineLevel="2" x14ac:dyDescent="0.25">
      <c r="B467" s="83" t="s">
        <v>1651</v>
      </c>
      <c r="C467" s="2"/>
      <c r="D467" s="3"/>
      <c r="E467" s="5"/>
      <c r="F467" s="12">
        <v>1</v>
      </c>
      <c r="G467" s="98"/>
      <c r="H467" s="96"/>
      <c r="I467" s="4"/>
      <c r="J467" s="107"/>
      <c r="K467" t="s">
        <v>1491</v>
      </c>
    </row>
    <row r="468" spans="2:11" hidden="1" outlineLevel="2" x14ac:dyDescent="0.25">
      <c r="B468" s="83" t="s">
        <v>1298</v>
      </c>
      <c r="C468" s="2"/>
      <c r="D468" s="3"/>
      <c r="E468" s="5"/>
      <c r="F468" s="12">
        <v>1</v>
      </c>
      <c r="G468" s="98"/>
      <c r="H468" s="96"/>
      <c r="I468" s="4"/>
      <c r="J468" s="107"/>
      <c r="K468" t="s">
        <v>1491</v>
      </c>
    </row>
    <row r="469" spans="2:11" hidden="1" outlineLevel="2" x14ac:dyDescent="0.25">
      <c r="B469" s="83" t="s">
        <v>1353</v>
      </c>
      <c r="C469" s="2"/>
      <c r="D469" s="3"/>
      <c r="E469" s="5"/>
      <c r="F469" s="12">
        <v>1</v>
      </c>
      <c r="G469" s="98"/>
      <c r="H469" s="96"/>
      <c r="I469" s="4"/>
      <c r="J469" s="107"/>
      <c r="K469" t="s">
        <v>1491</v>
      </c>
    </row>
    <row r="470" spans="2:11" collapsed="1" x14ac:dyDescent="0.25">
      <c r="B470" s="78" t="s">
        <v>1488</v>
      </c>
      <c r="C470" s="79" t="s">
        <v>1652</v>
      </c>
      <c r="D470" s="80" t="s">
        <v>1653</v>
      </c>
      <c r="E470" s="81">
        <v>166</v>
      </c>
      <c r="F470" s="84">
        <f>SUM(F471:F636)</f>
        <v>166</v>
      </c>
      <c r="G470" s="103"/>
      <c r="H470" s="92">
        <f>SUM(G471:G636)</f>
        <v>99.999893999999784</v>
      </c>
      <c r="I470" s="103">
        <v>7</v>
      </c>
      <c r="J470" s="105">
        <f>(H470*I470/100)</f>
        <v>6.9999925799999847</v>
      </c>
      <c r="K470" s="82" t="s">
        <v>602</v>
      </c>
    </row>
    <row r="471" spans="2:11" hidden="1" outlineLevel="1" x14ac:dyDescent="0.25">
      <c r="B471" s="83" t="s">
        <v>1493</v>
      </c>
      <c r="C471" s="86"/>
      <c r="D471" s="3"/>
      <c r="E471" s="5"/>
      <c r="F471" s="5">
        <v>1</v>
      </c>
      <c r="G471" s="4">
        <f>(F471*0.602409)</f>
        <v>0.60240899999999997</v>
      </c>
      <c r="H471" s="97"/>
      <c r="I471" s="4"/>
      <c r="J471" s="107"/>
      <c r="K471" t="s">
        <v>602</v>
      </c>
    </row>
    <row r="472" spans="2:11" hidden="1" outlineLevel="1" x14ac:dyDescent="0.25">
      <c r="B472" s="83" t="s">
        <v>1494</v>
      </c>
      <c r="C472" s="86"/>
      <c r="D472" s="3"/>
      <c r="E472" s="5"/>
      <c r="F472" s="5">
        <v>1</v>
      </c>
      <c r="G472" s="4">
        <f t="shared" ref="G472:G535" si="0">(F472*0.602409)</f>
        <v>0.60240899999999997</v>
      </c>
      <c r="H472" s="97"/>
      <c r="I472" s="4"/>
      <c r="J472" s="107"/>
      <c r="K472" t="s">
        <v>602</v>
      </c>
    </row>
    <row r="473" spans="2:11" hidden="1" outlineLevel="1" x14ac:dyDescent="0.25">
      <c r="B473" s="83" t="s">
        <v>1608</v>
      </c>
      <c r="C473" s="86"/>
      <c r="D473" s="3"/>
      <c r="E473" s="5"/>
      <c r="F473" s="5">
        <v>1</v>
      </c>
      <c r="G473" s="4">
        <f t="shared" si="0"/>
        <v>0.60240899999999997</v>
      </c>
      <c r="H473" s="97"/>
      <c r="I473" s="4"/>
      <c r="J473" s="107"/>
      <c r="K473" t="s">
        <v>602</v>
      </c>
    </row>
    <row r="474" spans="2:11" hidden="1" outlineLevel="1" x14ac:dyDescent="0.25">
      <c r="B474" s="83" t="s">
        <v>1495</v>
      </c>
      <c r="C474" s="86"/>
      <c r="D474" s="3"/>
      <c r="E474" s="5"/>
      <c r="F474" s="5">
        <v>1</v>
      </c>
      <c r="G474" s="4">
        <f t="shared" si="0"/>
        <v>0.60240899999999997</v>
      </c>
      <c r="H474" s="97"/>
      <c r="I474" s="4"/>
      <c r="J474" s="107"/>
      <c r="K474" t="s">
        <v>602</v>
      </c>
    </row>
    <row r="475" spans="2:11" hidden="1" outlineLevel="1" x14ac:dyDescent="0.25">
      <c r="B475" s="83" t="s">
        <v>1382</v>
      </c>
      <c r="C475" s="86"/>
      <c r="D475" s="3"/>
      <c r="E475" s="5"/>
      <c r="F475" s="5">
        <v>1</v>
      </c>
      <c r="G475" s="4">
        <f t="shared" si="0"/>
        <v>0.60240899999999997</v>
      </c>
      <c r="H475" s="97"/>
      <c r="I475" s="4"/>
      <c r="J475" s="107"/>
      <c r="K475" t="s">
        <v>602</v>
      </c>
    </row>
    <row r="476" spans="2:11" hidden="1" outlineLevel="1" x14ac:dyDescent="0.25">
      <c r="B476" s="83" t="s">
        <v>873</v>
      </c>
      <c r="C476" s="86"/>
      <c r="D476" s="3"/>
      <c r="E476" s="5"/>
      <c r="F476" s="5">
        <v>1</v>
      </c>
      <c r="G476" s="4">
        <f t="shared" si="0"/>
        <v>0.60240899999999997</v>
      </c>
      <c r="H476" s="97"/>
      <c r="I476" s="4"/>
      <c r="J476" s="107"/>
      <c r="K476" t="s">
        <v>602</v>
      </c>
    </row>
    <row r="477" spans="2:11" hidden="1" outlineLevel="1" x14ac:dyDescent="0.25">
      <c r="B477" s="83" t="s">
        <v>1140</v>
      </c>
      <c r="C477" s="86"/>
      <c r="D477" s="3"/>
      <c r="E477" s="5"/>
      <c r="F477" s="5">
        <v>1</v>
      </c>
      <c r="G477" s="4">
        <f t="shared" si="0"/>
        <v>0.60240899999999997</v>
      </c>
      <c r="H477" s="97"/>
      <c r="I477" s="4"/>
      <c r="J477" s="107"/>
      <c r="K477" t="s">
        <v>602</v>
      </c>
    </row>
    <row r="478" spans="2:11" hidden="1" outlineLevel="1" x14ac:dyDescent="0.25">
      <c r="B478" s="83" t="s">
        <v>1496</v>
      </c>
      <c r="C478" s="86"/>
      <c r="D478" s="3"/>
      <c r="E478" s="5"/>
      <c r="F478" s="5">
        <v>1</v>
      </c>
      <c r="G478" s="4">
        <f t="shared" si="0"/>
        <v>0.60240899999999997</v>
      </c>
      <c r="H478" s="97"/>
      <c r="I478" s="4"/>
      <c r="J478" s="107"/>
      <c r="K478" t="s">
        <v>602</v>
      </c>
    </row>
    <row r="479" spans="2:11" hidden="1" outlineLevel="1" x14ac:dyDescent="0.25">
      <c r="B479" s="83" t="s">
        <v>1497</v>
      </c>
      <c r="C479" s="86"/>
      <c r="D479" s="3"/>
      <c r="E479" s="5"/>
      <c r="F479" s="5">
        <v>1</v>
      </c>
      <c r="G479" s="4">
        <f t="shared" si="0"/>
        <v>0.60240899999999997</v>
      </c>
      <c r="H479" s="97"/>
      <c r="I479" s="4"/>
      <c r="J479" s="107"/>
      <c r="K479" t="s">
        <v>602</v>
      </c>
    </row>
    <row r="480" spans="2:11" hidden="1" outlineLevel="1" x14ac:dyDescent="0.25">
      <c r="B480" s="83" t="s">
        <v>1654</v>
      </c>
      <c r="C480" s="86"/>
      <c r="D480" s="3"/>
      <c r="E480" s="5"/>
      <c r="F480" s="5">
        <v>1</v>
      </c>
      <c r="G480" s="4">
        <f t="shared" si="0"/>
        <v>0.60240899999999997</v>
      </c>
      <c r="H480" s="97"/>
      <c r="I480" s="4"/>
      <c r="J480" s="107"/>
      <c r="K480" t="s">
        <v>602</v>
      </c>
    </row>
    <row r="481" spans="2:11" hidden="1" outlineLevel="1" x14ac:dyDescent="0.25">
      <c r="B481" s="83" t="s">
        <v>1296</v>
      </c>
      <c r="C481" s="86"/>
      <c r="D481" s="3"/>
      <c r="E481" s="5"/>
      <c r="F481" s="5">
        <v>1</v>
      </c>
      <c r="G481" s="4">
        <f t="shared" si="0"/>
        <v>0.60240899999999997</v>
      </c>
      <c r="H481" s="97"/>
      <c r="I481" s="4"/>
      <c r="J481" s="107"/>
      <c r="K481" t="s">
        <v>602</v>
      </c>
    </row>
    <row r="482" spans="2:11" hidden="1" outlineLevel="1" x14ac:dyDescent="0.25">
      <c r="B482" s="83" t="s">
        <v>1649</v>
      </c>
      <c r="C482" s="86"/>
      <c r="D482" s="3"/>
      <c r="E482" s="5"/>
      <c r="F482" s="5">
        <v>1</v>
      </c>
      <c r="G482" s="4">
        <f t="shared" si="0"/>
        <v>0.60240899999999997</v>
      </c>
      <c r="H482" s="97"/>
      <c r="I482" s="4"/>
      <c r="J482" s="107"/>
      <c r="K482" t="s">
        <v>602</v>
      </c>
    </row>
    <row r="483" spans="2:11" hidden="1" outlineLevel="1" x14ac:dyDescent="0.25">
      <c r="B483" s="83" t="s">
        <v>1650</v>
      </c>
      <c r="C483" s="86"/>
      <c r="D483" s="3"/>
      <c r="E483" s="5"/>
      <c r="F483" s="5">
        <v>1</v>
      </c>
      <c r="G483" s="4">
        <f t="shared" si="0"/>
        <v>0.60240899999999997</v>
      </c>
      <c r="H483" s="97"/>
      <c r="I483" s="4"/>
      <c r="J483" s="107"/>
      <c r="K483" t="s">
        <v>602</v>
      </c>
    </row>
    <row r="484" spans="2:11" hidden="1" outlineLevel="1" x14ac:dyDescent="0.25">
      <c r="B484" s="83" t="s">
        <v>1655</v>
      </c>
      <c r="C484" s="86"/>
      <c r="D484" s="3"/>
      <c r="E484" s="5"/>
      <c r="F484" s="5">
        <v>1</v>
      </c>
      <c r="G484" s="4">
        <f t="shared" si="0"/>
        <v>0.60240899999999997</v>
      </c>
      <c r="H484" s="97"/>
      <c r="I484" s="4"/>
      <c r="J484" s="107"/>
      <c r="K484" t="s">
        <v>602</v>
      </c>
    </row>
    <row r="485" spans="2:11" hidden="1" outlineLevel="1" x14ac:dyDescent="0.25">
      <c r="B485" s="83" t="s">
        <v>946</v>
      </c>
      <c r="C485" s="86"/>
      <c r="D485" s="3"/>
      <c r="E485" s="5"/>
      <c r="F485" s="5">
        <v>1</v>
      </c>
      <c r="G485" s="4">
        <f t="shared" si="0"/>
        <v>0.60240899999999997</v>
      </c>
      <c r="H485" s="97"/>
      <c r="I485" s="4"/>
      <c r="J485" s="107"/>
      <c r="K485" t="s">
        <v>602</v>
      </c>
    </row>
    <row r="486" spans="2:11" hidden="1" outlineLevel="1" x14ac:dyDescent="0.25">
      <c r="B486" s="83" t="s">
        <v>839</v>
      </c>
      <c r="C486" s="86"/>
      <c r="D486" s="3"/>
      <c r="E486" s="5"/>
      <c r="F486" s="5">
        <v>1</v>
      </c>
      <c r="G486" s="4">
        <f t="shared" si="0"/>
        <v>0.60240899999999997</v>
      </c>
      <c r="H486" s="97"/>
      <c r="I486" s="4"/>
      <c r="J486" s="107"/>
      <c r="K486" t="s">
        <v>602</v>
      </c>
    </row>
    <row r="487" spans="2:11" hidden="1" outlineLevel="1" x14ac:dyDescent="0.25">
      <c r="B487" s="83" t="s">
        <v>1078</v>
      </c>
      <c r="C487" s="86"/>
      <c r="D487" s="3"/>
      <c r="E487" s="5"/>
      <c r="F487" s="5">
        <v>1</v>
      </c>
      <c r="G487" s="4">
        <f t="shared" si="0"/>
        <v>0.60240899999999997</v>
      </c>
      <c r="H487" s="97"/>
      <c r="I487" s="4"/>
      <c r="J487" s="107"/>
      <c r="K487" t="s">
        <v>602</v>
      </c>
    </row>
    <row r="488" spans="2:11" hidden="1" outlineLevel="1" x14ac:dyDescent="0.25">
      <c r="B488" s="83" t="s">
        <v>1493</v>
      </c>
      <c r="C488" s="86"/>
      <c r="D488" s="3"/>
      <c r="E488" s="5"/>
      <c r="F488" s="5">
        <v>1</v>
      </c>
      <c r="G488" s="4">
        <f t="shared" si="0"/>
        <v>0.60240899999999997</v>
      </c>
      <c r="H488" s="97"/>
      <c r="I488" s="4"/>
      <c r="J488" s="107"/>
      <c r="K488" t="s">
        <v>602</v>
      </c>
    </row>
    <row r="489" spans="2:11" hidden="1" outlineLevel="1" x14ac:dyDescent="0.25">
      <c r="B489" s="83" t="s">
        <v>1494</v>
      </c>
      <c r="C489" s="86"/>
      <c r="D489" s="3"/>
      <c r="E489" s="5"/>
      <c r="F489" s="5">
        <v>1</v>
      </c>
      <c r="G489" s="4">
        <f t="shared" si="0"/>
        <v>0.60240899999999997</v>
      </c>
      <c r="H489" s="97"/>
      <c r="I489" s="4"/>
      <c r="J489" s="107"/>
      <c r="K489" t="s">
        <v>602</v>
      </c>
    </row>
    <row r="490" spans="2:11" hidden="1" outlineLevel="1" x14ac:dyDescent="0.25">
      <c r="B490" s="83" t="s">
        <v>1367</v>
      </c>
      <c r="C490" s="86"/>
      <c r="D490" s="3"/>
      <c r="E490" s="5"/>
      <c r="F490" s="5">
        <v>1</v>
      </c>
      <c r="G490" s="4">
        <f t="shared" si="0"/>
        <v>0.60240899999999997</v>
      </c>
      <c r="H490" s="97"/>
      <c r="I490" s="4"/>
      <c r="J490" s="107"/>
      <c r="K490" t="s">
        <v>602</v>
      </c>
    </row>
    <row r="491" spans="2:11" hidden="1" outlineLevel="1" x14ac:dyDescent="0.25">
      <c r="B491" s="83" t="s">
        <v>1495</v>
      </c>
      <c r="C491" s="86"/>
      <c r="D491" s="3"/>
      <c r="E491" s="5"/>
      <c r="F491" s="5">
        <v>1</v>
      </c>
      <c r="G491" s="4">
        <f t="shared" si="0"/>
        <v>0.60240899999999997</v>
      </c>
      <c r="H491" s="97"/>
      <c r="I491" s="4"/>
      <c r="J491" s="107"/>
      <c r="K491" t="s">
        <v>602</v>
      </c>
    </row>
    <row r="492" spans="2:11" hidden="1" outlineLevel="1" x14ac:dyDescent="0.25">
      <c r="B492" s="83" t="s">
        <v>1382</v>
      </c>
      <c r="C492" s="86"/>
      <c r="D492" s="3"/>
      <c r="E492" s="5"/>
      <c r="F492" s="5">
        <v>1</v>
      </c>
      <c r="G492" s="4">
        <f t="shared" si="0"/>
        <v>0.60240899999999997</v>
      </c>
      <c r="H492" s="97"/>
      <c r="I492" s="4"/>
      <c r="J492" s="107"/>
      <c r="K492" t="s">
        <v>602</v>
      </c>
    </row>
    <row r="493" spans="2:11" hidden="1" outlineLevel="1" x14ac:dyDescent="0.25">
      <c r="B493" s="83" t="s">
        <v>873</v>
      </c>
      <c r="C493" s="86"/>
      <c r="D493" s="3"/>
      <c r="E493" s="5"/>
      <c r="F493" s="5">
        <v>1</v>
      </c>
      <c r="G493" s="4">
        <f t="shared" si="0"/>
        <v>0.60240899999999997</v>
      </c>
      <c r="H493" s="97"/>
      <c r="I493" s="4"/>
      <c r="J493" s="107"/>
      <c r="K493" t="s">
        <v>602</v>
      </c>
    </row>
    <row r="494" spans="2:11" hidden="1" outlineLevel="1" x14ac:dyDescent="0.25">
      <c r="B494" s="83" t="s">
        <v>1140</v>
      </c>
      <c r="C494" s="86"/>
      <c r="D494" s="3"/>
      <c r="E494" s="5"/>
      <c r="F494" s="5">
        <v>1</v>
      </c>
      <c r="G494" s="4">
        <f t="shared" si="0"/>
        <v>0.60240899999999997</v>
      </c>
      <c r="H494" s="97"/>
      <c r="I494" s="4"/>
      <c r="J494" s="107"/>
      <c r="K494" t="s">
        <v>602</v>
      </c>
    </row>
    <row r="495" spans="2:11" hidden="1" outlineLevel="1" x14ac:dyDescent="0.25">
      <c r="B495" s="83" t="s">
        <v>946</v>
      </c>
      <c r="C495" s="86"/>
      <c r="D495" s="3"/>
      <c r="E495" s="5"/>
      <c r="F495" s="5">
        <v>1</v>
      </c>
      <c r="G495" s="4">
        <f t="shared" si="0"/>
        <v>0.60240899999999997</v>
      </c>
      <c r="H495" s="97"/>
      <c r="I495" s="4"/>
      <c r="J495" s="107"/>
      <c r="K495" t="s">
        <v>602</v>
      </c>
    </row>
    <row r="496" spans="2:11" hidden="1" outlineLevel="1" x14ac:dyDescent="0.25">
      <c r="B496" s="83" t="s">
        <v>1650</v>
      </c>
      <c r="C496" s="86"/>
      <c r="D496" s="3"/>
      <c r="E496" s="5"/>
      <c r="F496" s="5">
        <v>1</v>
      </c>
      <c r="G496" s="4">
        <f t="shared" si="0"/>
        <v>0.60240899999999997</v>
      </c>
      <c r="H496" s="97"/>
      <c r="I496" s="4"/>
      <c r="J496" s="107"/>
      <c r="K496" t="s">
        <v>602</v>
      </c>
    </row>
    <row r="497" spans="2:11" hidden="1" outlineLevel="1" x14ac:dyDescent="0.25">
      <c r="B497" s="83" t="s">
        <v>1496</v>
      </c>
      <c r="C497" s="86"/>
      <c r="D497" s="3"/>
      <c r="E497" s="5"/>
      <c r="F497" s="5">
        <v>1</v>
      </c>
      <c r="G497" s="4">
        <f t="shared" si="0"/>
        <v>0.60240899999999997</v>
      </c>
      <c r="H497" s="97"/>
      <c r="I497" s="4"/>
      <c r="J497" s="107"/>
      <c r="K497" t="s">
        <v>602</v>
      </c>
    </row>
    <row r="498" spans="2:11" hidden="1" outlineLevel="1" x14ac:dyDescent="0.25">
      <c r="B498" s="83" t="s">
        <v>942</v>
      </c>
      <c r="C498" s="86"/>
      <c r="D498" s="3"/>
      <c r="E498" s="5"/>
      <c r="F498" s="5">
        <v>1</v>
      </c>
      <c r="G498" s="4">
        <f t="shared" si="0"/>
        <v>0.60240899999999997</v>
      </c>
      <c r="H498" s="97"/>
      <c r="I498" s="4"/>
      <c r="J498" s="107"/>
      <c r="K498" t="s">
        <v>602</v>
      </c>
    </row>
    <row r="499" spans="2:11" hidden="1" outlineLevel="1" x14ac:dyDescent="0.25">
      <c r="B499" s="83" t="s">
        <v>959</v>
      </c>
      <c r="C499" s="86"/>
      <c r="D499" s="3"/>
      <c r="E499" s="5"/>
      <c r="F499" s="5">
        <v>1</v>
      </c>
      <c r="G499" s="4">
        <f t="shared" si="0"/>
        <v>0.60240899999999997</v>
      </c>
      <c r="H499" s="97"/>
      <c r="I499" s="4"/>
      <c r="J499" s="107"/>
      <c r="K499" t="s">
        <v>602</v>
      </c>
    </row>
    <row r="500" spans="2:11" hidden="1" outlineLevel="1" x14ac:dyDescent="0.25">
      <c r="B500" s="83" t="s">
        <v>961</v>
      </c>
      <c r="C500" s="86"/>
      <c r="D500" s="3"/>
      <c r="E500" s="5"/>
      <c r="F500" s="5">
        <v>1</v>
      </c>
      <c r="G500" s="4">
        <f t="shared" si="0"/>
        <v>0.60240899999999997</v>
      </c>
      <c r="H500" s="97"/>
      <c r="I500" s="4"/>
      <c r="J500" s="107"/>
      <c r="K500" t="s">
        <v>602</v>
      </c>
    </row>
    <row r="501" spans="2:11" hidden="1" outlineLevel="1" x14ac:dyDescent="0.25">
      <c r="B501" s="83" t="s">
        <v>991</v>
      </c>
      <c r="C501" s="86"/>
      <c r="D501" s="3"/>
      <c r="E501" s="5"/>
      <c r="F501" s="5">
        <v>1</v>
      </c>
      <c r="G501" s="4">
        <f t="shared" si="0"/>
        <v>0.60240899999999997</v>
      </c>
      <c r="H501" s="97"/>
      <c r="I501" s="4"/>
      <c r="J501" s="107"/>
      <c r="K501" t="s">
        <v>602</v>
      </c>
    </row>
    <row r="502" spans="2:11" hidden="1" outlineLevel="1" x14ac:dyDescent="0.25">
      <c r="B502" s="83" t="s">
        <v>1656</v>
      </c>
      <c r="C502" s="86"/>
      <c r="D502" s="3"/>
      <c r="E502" s="5"/>
      <c r="F502" s="5">
        <v>1</v>
      </c>
      <c r="G502" s="4">
        <f t="shared" si="0"/>
        <v>0.60240899999999997</v>
      </c>
      <c r="H502" s="97"/>
      <c r="I502" s="4"/>
      <c r="J502" s="107"/>
      <c r="K502" t="s">
        <v>602</v>
      </c>
    </row>
    <row r="503" spans="2:11" hidden="1" outlineLevel="1" x14ac:dyDescent="0.25">
      <c r="B503" s="83" t="s">
        <v>1657</v>
      </c>
      <c r="C503" s="86"/>
      <c r="D503" s="3"/>
      <c r="E503" s="5"/>
      <c r="F503" s="5">
        <v>1</v>
      </c>
      <c r="G503" s="4">
        <f t="shared" si="0"/>
        <v>0.60240899999999997</v>
      </c>
      <c r="H503" s="97"/>
      <c r="I503" s="4"/>
      <c r="J503" s="107"/>
      <c r="K503" t="s">
        <v>602</v>
      </c>
    </row>
    <row r="504" spans="2:11" hidden="1" outlineLevel="1" x14ac:dyDescent="0.25">
      <c r="B504" s="83" t="s">
        <v>1658</v>
      </c>
      <c r="C504" s="86"/>
      <c r="D504" s="3"/>
      <c r="E504" s="5"/>
      <c r="F504" s="5">
        <v>1</v>
      </c>
      <c r="G504" s="4">
        <f t="shared" si="0"/>
        <v>0.60240899999999997</v>
      </c>
      <c r="H504" s="97"/>
      <c r="I504" s="4"/>
      <c r="J504" s="107"/>
      <c r="K504" t="s">
        <v>602</v>
      </c>
    </row>
    <row r="505" spans="2:11" hidden="1" outlineLevel="1" x14ac:dyDescent="0.25">
      <c r="B505" s="83" t="s">
        <v>1659</v>
      </c>
      <c r="C505" s="86"/>
      <c r="D505" s="3"/>
      <c r="E505" s="5"/>
      <c r="F505" s="5">
        <v>1</v>
      </c>
      <c r="G505" s="4">
        <f t="shared" si="0"/>
        <v>0.60240899999999997</v>
      </c>
      <c r="H505" s="97"/>
      <c r="I505" s="4"/>
      <c r="J505" s="107"/>
      <c r="K505" t="s">
        <v>602</v>
      </c>
    </row>
    <row r="506" spans="2:11" hidden="1" outlineLevel="1" x14ac:dyDescent="0.25">
      <c r="B506" s="83" t="s">
        <v>1660</v>
      </c>
      <c r="C506" s="86"/>
      <c r="D506" s="3"/>
      <c r="E506" s="5"/>
      <c r="F506" s="5">
        <v>1</v>
      </c>
      <c r="G506" s="4">
        <f t="shared" si="0"/>
        <v>0.60240899999999997</v>
      </c>
      <c r="H506" s="97"/>
      <c r="I506" s="4"/>
      <c r="J506" s="107"/>
      <c r="K506" t="s">
        <v>602</v>
      </c>
    </row>
    <row r="507" spans="2:11" hidden="1" outlineLevel="1" x14ac:dyDescent="0.25">
      <c r="B507" s="83" t="s">
        <v>1661</v>
      </c>
      <c r="C507" s="86"/>
      <c r="D507" s="3"/>
      <c r="E507" s="5"/>
      <c r="F507" s="5">
        <v>1</v>
      </c>
      <c r="G507" s="4">
        <f t="shared" si="0"/>
        <v>0.60240899999999997</v>
      </c>
      <c r="H507" s="97"/>
      <c r="I507" s="4"/>
      <c r="J507" s="107"/>
      <c r="K507" t="s">
        <v>602</v>
      </c>
    </row>
    <row r="508" spans="2:11" hidden="1" outlineLevel="1" x14ac:dyDescent="0.25">
      <c r="B508" s="83" t="s">
        <v>1662</v>
      </c>
      <c r="C508" s="86"/>
      <c r="D508" s="3"/>
      <c r="E508" s="5"/>
      <c r="F508" s="5">
        <v>1</v>
      </c>
      <c r="G508" s="4">
        <f t="shared" si="0"/>
        <v>0.60240899999999997</v>
      </c>
      <c r="H508" s="97"/>
      <c r="I508" s="4"/>
      <c r="J508" s="107"/>
      <c r="K508" t="s">
        <v>602</v>
      </c>
    </row>
    <row r="509" spans="2:11" hidden="1" outlineLevel="1" x14ac:dyDescent="0.25">
      <c r="B509" s="83" t="s">
        <v>1663</v>
      </c>
      <c r="C509" s="86"/>
      <c r="D509" s="3"/>
      <c r="E509" s="5"/>
      <c r="F509" s="5">
        <v>1</v>
      </c>
      <c r="G509" s="4">
        <f t="shared" si="0"/>
        <v>0.60240899999999997</v>
      </c>
      <c r="H509" s="97"/>
      <c r="I509" s="4"/>
      <c r="J509" s="107"/>
      <c r="K509" t="s">
        <v>602</v>
      </c>
    </row>
    <row r="510" spans="2:11" hidden="1" outlineLevel="1" x14ac:dyDescent="0.25">
      <c r="B510" s="83" t="s">
        <v>1664</v>
      </c>
      <c r="C510" s="86"/>
      <c r="D510" s="3"/>
      <c r="E510" s="5"/>
      <c r="F510" s="5">
        <v>1</v>
      </c>
      <c r="G510" s="4">
        <f t="shared" si="0"/>
        <v>0.60240899999999997</v>
      </c>
      <c r="H510" s="97"/>
      <c r="I510" s="4"/>
      <c r="J510" s="107"/>
      <c r="K510" t="s">
        <v>602</v>
      </c>
    </row>
    <row r="511" spans="2:11" hidden="1" outlineLevel="1" x14ac:dyDescent="0.25">
      <c r="B511" s="83" t="s">
        <v>1665</v>
      </c>
      <c r="C511" s="86"/>
      <c r="D511" s="3"/>
      <c r="E511" s="5"/>
      <c r="F511" s="5">
        <v>1</v>
      </c>
      <c r="G511" s="4">
        <f t="shared" si="0"/>
        <v>0.60240899999999997</v>
      </c>
      <c r="H511" s="97"/>
      <c r="I511" s="4"/>
      <c r="J511" s="107"/>
      <c r="K511" t="s">
        <v>602</v>
      </c>
    </row>
    <row r="512" spans="2:11" hidden="1" outlineLevel="1" x14ac:dyDescent="0.25">
      <c r="B512" s="83" t="s">
        <v>1666</v>
      </c>
      <c r="C512" s="86"/>
      <c r="D512" s="3"/>
      <c r="E512" s="5"/>
      <c r="F512" s="5">
        <v>1</v>
      </c>
      <c r="G512" s="4">
        <f t="shared" si="0"/>
        <v>0.60240899999999997</v>
      </c>
      <c r="H512" s="97"/>
      <c r="I512" s="4"/>
      <c r="J512" s="107"/>
      <c r="K512" t="s">
        <v>602</v>
      </c>
    </row>
    <row r="513" spans="2:11" hidden="1" outlineLevel="1" x14ac:dyDescent="0.25">
      <c r="B513" s="83" t="s">
        <v>1667</v>
      </c>
      <c r="C513" s="86"/>
      <c r="D513" s="3"/>
      <c r="E513" s="5"/>
      <c r="F513" s="5">
        <v>1</v>
      </c>
      <c r="G513" s="4">
        <f t="shared" si="0"/>
        <v>0.60240899999999997</v>
      </c>
      <c r="H513" s="97"/>
      <c r="I513" s="4"/>
      <c r="J513" s="107"/>
      <c r="K513" t="s">
        <v>602</v>
      </c>
    </row>
    <row r="514" spans="2:11" hidden="1" outlineLevel="1" x14ac:dyDescent="0.25">
      <c r="B514" s="83" t="s">
        <v>1668</v>
      </c>
      <c r="C514" s="86"/>
      <c r="D514" s="3"/>
      <c r="E514" s="5"/>
      <c r="F514" s="5">
        <v>1</v>
      </c>
      <c r="G514" s="4">
        <f t="shared" si="0"/>
        <v>0.60240899999999997</v>
      </c>
      <c r="H514" s="97"/>
      <c r="I514" s="4"/>
      <c r="J514" s="107"/>
      <c r="K514" t="s">
        <v>602</v>
      </c>
    </row>
    <row r="515" spans="2:11" hidden="1" outlineLevel="1" x14ac:dyDescent="0.25">
      <c r="B515" s="83" t="s">
        <v>1669</v>
      </c>
      <c r="C515" s="86"/>
      <c r="D515" s="3"/>
      <c r="E515" s="5"/>
      <c r="F515" s="5">
        <v>1</v>
      </c>
      <c r="G515" s="4">
        <f t="shared" si="0"/>
        <v>0.60240899999999997</v>
      </c>
      <c r="H515" s="97"/>
      <c r="I515" s="4"/>
      <c r="J515" s="107"/>
      <c r="K515" t="s">
        <v>602</v>
      </c>
    </row>
    <row r="516" spans="2:11" hidden="1" outlineLevel="1" x14ac:dyDescent="0.25">
      <c r="B516" s="83" t="s">
        <v>1670</v>
      </c>
      <c r="C516" s="86"/>
      <c r="D516" s="3"/>
      <c r="E516" s="5"/>
      <c r="F516" s="5">
        <v>1</v>
      </c>
      <c r="G516" s="4">
        <f t="shared" si="0"/>
        <v>0.60240899999999997</v>
      </c>
      <c r="H516" s="97"/>
      <c r="I516" s="4"/>
      <c r="J516" s="107"/>
      <c r="K516" t="s">
        <v>602</v>
      </c>
    </row>
    <row r="517" spans="2:11" hidden="1" outlineLevel="1" x14ac:dyDescent="0.25">
      <c r="B517" s="83" t="s">
        <v>1671</v>
      </c>
      <c r="C517" s="86"/>
      <c r="D517" s="3"/>
      <c r="E517" s="5"/>
      <c r="F517" s="5">
        <v>1</v>
      </c>
      <c r="G517" s="4">
        <f t="shared" si="0"/>
        <v>0.60240899999999997</v>
      </c>
      <c r="H517" s="97"/>
      <c r="I517" s="4"/>
      <c r="J517" s="107"/>
      <c r="K517" t="s">
        <v>602</v>
      </c>
    </row>
    <row r="518" spans="2:11" hidden="1" outlineLevel="1" x14ac:dyDescent="0.25">
      <c r="B518" s="83" t="s">
        <v>1672</v>
      </c>
      <c r="C518" s="86"/>
      <c r="D518" s="3"/>
      <c r="E518" s="5"/>
      <c r="F518" s="5">
        <v>1</v>
      </c>
      <c r="G518" s="4">
        <f t="shared" si="0"/>
        <v>0.60240899999999997</v>
      </c>
      <c r="H518" s="97"/>
      <c r="I518" s="4"/>
      <c r="J518" s="107"/>
      <c r="K518" t="s">
        <v>602</v>
      </c>
    </row>
    <row r="519" spans="2:11" hidden="1" outlineLevel="1" x14ac:dyDescent="0.25">
      <c r="B519" s="83" t="s">
        <v>1673</v>
      </c>
      <c r="C519" s="86"/>
      <c r="D519" s="3"/>
      <c r="E519" s="5"/>
      <c r="F519" s="5">
        <v>1</v>
      </c>
      <c r="G519" s="4">
        <f t="shared" si="0"/>
        <v>0.60240899999999997</v>
      </c>
      <c r="H519" s="97"/>
      <c r="I519" s="4"/>
      <c r="J519" s="107"/>
      <c r="K519" t="s">
        <v>602</v>
      </c>
    </row>
    <row r="520" spans="2:11" hidden="1" outlineLevel="1" x14ac:dyDescent="0.25">
      <c r="B520" s="83" t="s">
        <v>1674</v>
      </c>
      <c r="C520" s="86"/>
      <c r="D520" s="3"/>
      <c r="E520" s="5"/>
      <c r="F520" s="5">
        <v>1</v>
      </c>
      <c r="G520" s="4">
        <f t="shared" si="0"/>
        <v>0.60240899999999997</v>
      </c>
      <c r="H520" s="97"/>
      <c r="I520" s="4"/>
      <c r="J520" s="107"/>
      <c r="K520" t="s">
        <v>602</v>
      </c>
    </row>
    <row r="521" spans="2:11" hidden="1" outlineLevel="1" x14ac:dyDescent="0.25">
      <c r="B521" s="83" t="s">
        <v>1675</v>
      </c>
      <c r="C521" s="86"/>
      <c r="D521" s="3"/>
      <c r="E521" s="5"/>
      <c r="F521" s="5">
        <v>1</v>
      </c>
      <c r="G521" s="4">
        <f t="shared" si="0"/>
        <v>0.60240899999999997</v>
      </c>
      <c r="H521" s="97"/>
      <c r="I521" s="4"/>
      <c r="J521" s="107"/>
      <c r="K521" t="s">
        <v>602</v>
      </c>
    </row>
    <row r="522" spans="2:11" hidden="1" outlineLevel="1" x14ac:dyDescent="0.25">
      <c r="B522" s="83" t="s">
        <v>1676</v>
      </c>
      <c r="C522" s="86"/>
      <c r="D522" s="3"/>
      <c r="E522" s="5"/>
      <c r="F522" s="5">
        <v>1</v>
      </c>
      <c r="G522" s="4">
        <f t="shared" si="0"/>
        <v>0.60240899999999997</v>
      </c>
      <c r="H522" s="97"/>
      <c r="I522" s="4"/>
      <c r="J522" s="107"/>
      <c r="K522" t="s">
        <v>602</v>
      </c>
    </row>
    <row r="523" spans="2:11" hidden="1" outlineLevel="1" x14ac:dyDescent="0.25">
      <c r="B523" s="83" t="s">
        <v>1677</v>
      </c>
      <c r="C523" s="86"/>
      <c r="D523" s="3"/>
      <c r="E523" s="5"/>
      <c r="F523" s="5">
        <v>1</v>
      </c>
      <c r="G523" s="4">
        <f t="shared" si="0"/>
        <v>0.60240899999999997</v>
      </c>
      <c r="H523" s="97"/>
      <c r="I523" s="4"/>
      <c r="J523" s="107"/>
      <c r="K523" t="s">
        <v>602</v>
      </c>
    </row>
    <row r="524" spans="2:11" hidden="1" outlineLevel="1" x14ac:dyDescent="0.25">
      <c r="B524" s="83" t="s">
        <v>1678</v>
      </c>
      <c r="C524" s="86"/>
      <c r="D524" s="3"/>
      <c r="E524" s="5"/>
      <c r="F524" s="5">
        <v>1</v>
      </c>
      <c r="G524" s="4">
        <f t="shared" si="0"/>
        <v>0.60240899999999997</v>
      </c>
      <c r="H524" s="97"/>
      <c r="I524" s="4"/>
      <c r="J524" s="107"/>
      <c r="K524" t="s">
        <v>602</v>
      </c>
    </row>
    <row r="525" spans="2:11" hidden="1" outlineLevel="1" x14ac:dyDescent="0.25">
      <c r="B525" s="83" t="s">
        <v>1679</v>
      </c>
      <c r="C525" s="86"/>
      <c r="D525" s="3"/>
      <c r="E525" s="5"/>
      <c r="F525" s="5">
        <v>1</v>
      </c>
      <c r="G525" s="4">
        <f t="shared" si="0"/>
        <v>0.60240899999999997</v>
      </c>
      <c r="H525" s="97"/>
      <c r="I525" s="4"/>
      <c r="J525" s="107"/>
      <c r="K525" t="s">
        <v>602</v>
      </c>
    </row>
    <row r="526" spans="2:11" hidden="1" outlineLevel="1" x14ac:dyDescent="0.25">
      <c r="B526" s="83" t="s">
        <v>1680</v>
      </c>
      <c r="C526" s="86"/>
      <c r="D526" s="3"/>
      <c r="E526" s="5"/>
      <c r="F526" s="5">
        <v>1</v>
      </c>
      <c r="G526" s="4">
        <f t="shared" si="0"/>
        <v>0.60240899999999997</v>
      </c>
      <c r="H526" s="97"/>
      <c r="I526" s="4"/>
      <c r="J526" s="107"/>
      <c r="K526" t="s">
        <v>602</v>
      </c>
    </row>
    <row r="527" spans="2:11" hidden="1" outlineLevel="1" x14ac:dyDescent="0.25">
      <c r="B527" s="83" t="s">
        <v>1493</v>
      </c>
      <c r="C527" s="86"/>
      <c r="D527" s="3"/>
      <c r="E527" s="5"/>
      <c r="F527" s="5">
        <v>1</v>
      </c>
      <c r="G527" s="4">
        <f t="shared" si="0"/>
        <v>0.60240899999999997</v>
      </c>
      <c r="H527" s="97"/>
      <c r="I527" s="4"/>
      <c r="J527" s="107"/>
      <c r="K527" t="s">
        <v>602</v>
      </c>
    </row>
    <row r="528" spans="2:11" hidden="1" outlineLevel="1" x14ac:dyDescent="0.25">
      <c r="B528" s="83" t="s">
        <v>1494</v>
      </c>
      <c r="C528" s="86"/>
      <c r="D528" s="3"/>
      <c r="E528" s="5"/>
      <c r="F528" s="5">
        <v>1</v>
      </c>
      <c r="G528" s="4">
        <f t="shared" si="0"/>
        <v>0.60240899999999997</v>
      </c>
      <c r="H528" s="97"/>
      <c r="I528" s="4"/>
      <c r="J528" s="107"/>
      <c r="K528" t="s">
        <v>602</v>
      </c>
    </row>
    <row r="529" spans="2:11" hidden="1" outlineLevel="1" x14ac:dyDescent="0.25">
      <c r="B529" s="83" t="s">
        <v>1608</v>
      </c>
      <c r="C529" s="86"/>
      <c r="D529" s="3"/>
      <c r="E529" s="5"/>
      <c r="F529" s="5">
        <v>1</v>
      </c>
      <c r="G529" s="4">
        <f t="shared" si="0"/>
        <v>0.60240899999999997</v>
      </c>
      <c r="H529" s="97"/>
      <c r="I529" s="4"/>
      <c r="J529" s="107"/>
      <c r="K529" t="s">
        <v>602</v>
      </c>
    </row>
    <row r="530" spans="2:11" hidden="1" outlineLevel="1" x14ac:dyDescent="0.25">
      <c r="B530" s="83" t="s">
        <v>1495</v>
      </c>
      <c r="C530" s="86"/>
      <c r="D530" s="3"/>
      <c r="E530" s="5"/>
      <c r="F530" s="5">
        <v>1</v>
      </c>
      <c r="G530" s="4">
        <f t="shared" si="0"/>
        <v>0.60240899999999997</v>
      </c>
      <c r="H530" s="97"/>
      <c r="I530" s="4"/>
      <c r="J530" s="107"/>
      <c r="K530" t="s">
        <v>602</v>
      </c>
    </row>
    <row r="531" spans="2:11" hidden="1" outlineLevel="1" x14ac:dyDescent="0.25">
      <c r="B531" s="83" t="s">
        <v>1382</v>
      </c>
      <c r="C531" s="86"/>
      <c r="D531" s="3"/>
      <c r="E531" s="5"/>
      <c r="F531" s="5">
        <v>1</v>
      </c>
      <c r="G531" s="4">
        <f t="shared" si="0"/>
        <v>0.60240899999999997</v>
      </c>
      <c r="H531" s="97"/>
      <c r="I531" s="4"/>
      <c r="J531" s="107"/>
      <c r="K531" t="s">
        <v>602</v>
      </c>
    </row>
    <row r="532" spans="2:11" hidden="1" outlineLevel="1" x14ac:dyDescent="0.25">
      <c r="B532" s="83" t="s">
        <v>873</v>
      </c>
      <c r="C532" s="86"/>
      <c r="D532" s="3"/>
      <c r="E532" s="5"/>
      <c r="F532" s="5">
        <v>1</v>
      </c>
      <c r="G532" s="4">
        <f t="shared" si="0"/>
        <v>0.60240899999999997</v>
      </c>
      <c r="H532" s="97"/>
      <c r="I532" s="4"/>
      <c r="J532" s="107"/>
      <c r="K532" t="s">
        <v>602</v>
      </c>
    </row>
    <row r="533" spans="2:11" hidden="1" outlineLevel="1" x14ac:dyDescent="0.25">
      <c r="B533" s="83" t="s">
        <v>1140</v>
      </c>
      <c r="C533" s="86"/>
      <c r="D533" s="3"/>
      <c r="E533" s="5"/>
      <c r="F533" s="5">
        <v>1</v>
      </c>
      <c r="G533" s="4">
        <f t="shared" si="0"/>
        <v>0.60240899999999997</v>
      </c>
      <c r="H533" s="97"/>
      <c r="I533" s="4"/>
      <c r="J533" s="107"/>
      <c r="K533" t="s">
        <v>602</v>
      </c>
    </row>
    <row r="534" spans="2:11" hidden="1" outlineLevel="1" x14ac:dyDescent="0.25">
      <c r="B534" s="83" t="s">
        <v>1496</v>
      </c>
      <c r="C534" s="86"/>
      <c r="D534" s="3"/>
      <c r="E534" s="5"/>
      <c r="F534" s="5">
        <v>1</v>
      </c>
      <c r="G534" s="4">
        <f t="shared" si="0"/>
        <v>0.60240899999999997</v>
      </c>
      <c r="H534" s="97"/>
      <c r="I534" s="4"/>
      <c r="J534" s="107"/>
      <c r="K534" t="s">
        <v>602</v>
      </c>
    </row>
    <row r="535" spans="2:11" hidden="1" outlineLevel="1" x14ac:dyDescent="0.25">
      <c r="B535" s="83" t="s">
        <v>1497</v>
      </c>
      <c r="C535" s="86"/>
      <c r="D535" s="3"/>
      <c r="E535" s="5"/>
      <c r="F535" s="5">
        <v>1</v>
      </c>
      <c r="G535" s="4">
        <f t="shared" si="0"/>
        <v>0.60240899999999997</v>
      </c>
      <c r="H535" s="97"/>
      <c r="I535" s="4"/>
      <c r="J535" s="107"/>
      <c r="K535" t="s">
        <v>602</v>
      </c>
    </row>
    <row r="536" spans="2:11" hidden="1" outlineLevel="1" x14ac:dyDescent="0.25">
      <c r="B536" s="83" t="s">
        <v>1654</v>
      </c>
      <c r="C536" s="86"/>
      <c r="D536" s="3"/>
      <c r="E536" s="5"/>
      <c r="F536" s="5">
        <v>1</v>
      </c>
      <c r="G536" s="4">
        <f t="shared" ref="G536:G599" si="1">(F536*0.602409)</f>
        <v>0.60240899999999997</v>
      </c>
      <c r="H536" s="97"/>
      <c r="I536" s="4"/>
      <c r="J536" s="107"/>
      <c r="K536" t="s">
        <v>602</v>
      </c>
    </row>
    <row r="537" spans="2:11" hidden="1" outlineLevel="1" x14ac:dyDescent="0.25">
      <c r="B537" s="83" t="s">
        <v>1296</v>
      </c>
      <c r="C537" s="86"/>
      <c r="D537" s="3"/>
      <c r="E537" s="5"/>
      <c r="F537" s="5">
        <v>1</v>
      </c>
      <c r="G537" s="4">
        <f t="shared" si="1"/>
        <v>0.60240899999999997</v>
      </c>
      <c r="H537" s="97"/>
      <c r="I537" s="4"/>
      <c r="J537" s="107"/>
      <c r="K537" t="s">
        <v>602</v>
      </c>
    </row>
    <row r="538" spans="2:11" hidden="1" outlineLevel="1" x14ac:dyDescent="0.25">
      <c r="B538" s="83" t="s">
        <v>1650</v>
      </c>
      <c r="C538" s="86"/>
      <c r="D538" s="3"/>
      <c r="E538" s="5"/>
      <c r="F538" s="5">
        <v>1</v>
      </c>
      <c r="G538" s="4">
        <f t="shared" si="1"/>
        <v>0.60240899999999997</v>
      </c>
      <c r="H538" s="97"/>
      <c r="I538" s="4"/>
      <c r="J538" s="107"/>
      <c r="K538" t="s">
        <v>602</v>
      </c>
    </row>
    <row r="539" spans="2:11" hidden="1" outlineLevel="1" x14ac:dyDescent="0.25">
      <c r="B539" s="83" t="s">
        <v>1681</v>
      </c>
      <c r="C539" s="86"/>
      <c r="D539" s="3"/>
      <c r="E539" s="5"/>
      <c r="F539" s="5">
        <v>1</v>
      </c>
      <c r="G539" s="4">
        <f t="shared" si="1"/>
        <v>0.60240899999999997</v>
      </c>
      <c r="H539" s="97"/>
      <c r="I539" s="4"/>
      <c r="J539" s="107"/>
      <c r="K539" t="s">
        <v>602</v>
      </c>
    </row>
    <row r="540" spans="2:11" hidden="1" outlineLevel="1" x14ac:dyDescent="0.25">
      <c r="B540" s="83" t="s">
        <v>1682</v>
      </c>
      <c r="C540" s="86"/>
      <c r="D540" s="3"/>
      <c r="E540" s="5"/>
      <c r="F540" s="5">
        <v>1</v>
      </c>
      <c r="G540" s="4">
        <f t="shared" si="1"/>
        <v>0.60240899999999997</v>
      </c>
      <c r="H540" s="97"/>
      <c r="I540" s="4"/>
      <c r="J540" s="107"/>
      <c r="K540" t="s">
        <v>602</v>
      </c>
    </row>
    <row r="541" spans="2:11" hidden="1" outlineLevel="1" x14ac:dyDescent="0.25">
      <c r="B541" s="83" t="s">
        <v>1683</v>
      </c>
      <c r="C541" s="86"/>
      <c r="D541" s="3"/>
      <c r="E541" s="5"/>
      <c r="F541" s="5">
        <v>1</v>
      </c>
      <c r="G541" s="4">
        <f t="shared" si="1"/>
        <v>0.60240899999999997</v>
      </c>
      <c r="H541" s="97"/>
      <c r="I541" s="4"/>
      <c r="J541" s="107"/>
      <c r="K541" t="s">
        <v>602</v>
      </c>
    </row>
    <row r="542" spans="2:11" hidden="1" outlineLevel="1" x14ac:dyDescent="0.25">
      <c r="B542" s="83" t="s">
        <v>1684</v>
      </c>
      <c r="C542" s="86"/>
      <c r="D542" s="3"/>
      <c r="E542" s="5"/>
      <c r="F542" s="5">
        <v>1</v>
      </c>
      <c r="G542" s="4">
        <f t="shared" si="1"/>
        <v>0.60240899999999997</v>
      </c>
      <c r="H542" s="97"/>
      <c r="I542" s="4"/>
      <c r="J542" s="107"/>
      <c r="K542" t="s">
        <v>602</v>
      </c>
    </row>
    <row r="543" spans="2:11" hidden="1" outlineLevel="1" x14ac:dyDescent="0.25">
      <c r="B543" s="83" t="s">
        <v>1685</v>
      </c>
      <c r="C543" s="86"/>
      <c r="D543" s="3"/>
      <c r="E543" s="5"/>
      <c r="F543" s="5">
        <v>1</v>
      </c>
      <c r="G543" s="4">
        <f t="shared" si="1"/>
        <v>0.60240899999999997</v>
      </c>
      <c r="H543" s="97"/>
      <c r="I543" s="4"/>
      <c r="J543" s="107"/>
      <c r="K543" t="s">
        <v>602</v>
      </c>
    </row>
    <row r="544" spans="2:11" hidden="1" outlineLevel="1" x14ac:dyDescent="0.25">
      <c r="B544" s="83" t="s">
        <v>1686</v>
      </c>
      <c r="C544" s="86"/>
      <c r="D544" s="3"/>
      <c r="E544" s="5"/>
      <c r="F544" s="5">
        <v>1</v>
      </c>
      <c r="G544" s="4">
        <f t="shared" si="1"/>
        <v>0.60240899999999997</v>
      </c>
      <c r="H544" s="97"/>
      <c r="I544" s="4"/>
      <c r="J544" s="107"/>
      <c r="K544" t="s">
        <v>602</v>
      </c>
    </row>
    <row r="545" spans="2:11" hidden="1" outlineLevel="1" x14ac:dyDescent="0.25">
      <c r="B545" s="83" t="s">
        <v>1687</v>
      </c>
      <c r="C545" s="86"/>
      <c r="D545" s="3"/>
      <c r="E545" s="5"/>
      <c r="F545" s="5">
        <v>1</v>
      </c>
      <c r="G545" s="4">
        <f t="shared" si="1"/>
        <v>0.60240899999999997</v>
      </c>
      <c r="H545" s="97"/>
      <c r="I545" s="4"/>
      <c r="J545" s="107"/>
      <c r="K545" t="s">
        <v>602</v>
      </c>
    </row>
    <row r="546" spans="2:11" hidden="1" outlineLevel="1" x14ac:dyDescent="0.25">
      <c r="B546" s="83" t="s">
        <v>1688</v>
      </c>
      <c r="C546" s="86"/>
      <c r="D546" s="3"/>
      <c r="E546" s="5"/>
      <c r="F546" s="5">
        <v>1</v>
      </c>
      <c r="G546" s="4">
        <f t="shared" si="1"/>
        <v>0.60240899999999997</v>
      </c>
      <c r="H546" s="97"/>
      <c r="I546" s="4"/>
      <c r="J546" s="107"/>
      <c r="K546" t="s">
        <v>602</v>
      </c>
    </row>
    <row r="547" spans="2:11" hidden="1" outlineLevel="1" x14ac:dyDescent="0.25">
      <c r="B547" s="83" t="s">
        <v>1689</v>
      </c>
      <c r="C547" s="86"/>
      <c r="D547" s="3"/>
      <c r="E547" s="5"/>
      <c r="F547" s="5">
        <v>1</v>
      </c>
      <c r="G547" s="4">
        <f t="shared" si="1"/>
        <v>0.60240899999999997</v>
      </c>
      <c r="H547" s="97"/>
      <c r="I547" s="4"/>
      <c r="J547" s="107"/>
      <c r="K547" t="s">
        <v>602</v>
      </c>
    </row>
    <row r="548" spans="2:11" hidden="1" outlineLevel="1" x14ac:dyDescent="0.25">
      <c r="B548" s="83" t="s">
        <v>1690</v>
      </c>
      <c r="C548" s="86"/>
      <c r="D548" s="3"/>
      <c r="E548" s="5"/>
      <c r="F548" s="5">
        <v>1</v>
      </c>
      <c r="G548" s="4">
        <f t="shared" si="1"/>
        <v>0.60240899999999997</v>
      </c>
      <c r="H548" s="97"/>
      <c r="I548" s="4"/>
      <c r="J548" s="107"/>
      <c r="K548" t="s">
        <v>602</v>
      </c>
    </row>
    <row r="549" spans="2:11" hidden="1" outlineLevel="1" x14ac:dyDescent="0.25">
      <c r="B549" s="83" t="s">
        <v>1691</v>
      </c>
      <c r="C549" s="86"/>
      <c r="D549" s="3"/>
      <c r="E549" s="5"/>
      <c r="F549" s="5">
        <v>1</v>
      </c>
      <c r="G549" s="4">
        <f t="shared" si="1"/>
        <v>0.60240899999999997</v>
      </c>
      <c r="H549" s="97"/>
      <c r="I549" s="4"/>
      <c r="J549" s="107"/>
      <c r="K549" t="s">
        <v>602</v>
      </c>
    </row>
    <row r="550" spans="2:11" hidden="1" outlineLevel="1" x14ac:dyDescent="0.25">
      <c r="B550" s="83" t="s">
        <v>1692</v>
      </c>
      <c r="C550" s="86"/>
      <c r="D550" s="3"/>
      <c r="E550" s="5"/>
      <c r="F550" s="5">
        <v>1</v>
      </c>
      <c r="G550" s="4">
        <f t="shared" si="1"/>
        <v>0.60240899999999997</v>
      </c>
      <c r="H550" s="97"/>
      <c r="I550" s="4"/>
      <c r="J550" s="107"/>
      <c r="K550" t="s">
        <v>602</v>
      </c>
    </row>
    <row r="551" spans="2:11" hidden="1" outlineLevel="1" x14ac:dyDescent="0.25">
      <c r="B551" s="83" t="s">
        <v>1693</v>
      </c>
      <c r="C551" s="86"/>
      <c r="D551" s="3"/>
      <c r="E551" s="5"/>
      <c r="F551" s="5">
        <v>1</v>
      </c>
      <c r="G551" s="4">
        <f t="shared" si="1"/>
        <v>0.60240899999999997</v>
      </c>
      <c r="H551" s="97"/>
      <c r="I551" s="4"/>
      <c r="J551" s="107"/>
      <c r="K551" t="s">
        <v>602</v>
      </c>
    </row>
    <row r="552" spans="2:11" hidden="1" outlineLevel="1" x14ac:dyDescent="0.25">
      <c r="B552" s="83" t="s">
        <v>1694</v>
      </c>
      <c r="C552" s="86"/>
      <c r="D552" s="3"/>
      <c r="E552" s="5"/>
      <c r="F552" s="5">
        <v>1</v>
      </c>
      <c r="G552" s="4">
        <f t="shared" si="1"/>
        <v>0.60240899999999997</v>
      </c>
      <c r="H552" s="97"/>
      <c r="I552" s="4"/>
      <c r="J552" s="107"/>
      <c r="K552" t="s">
        <v>602</v>
      </c>
    </row>
    <row r="553" spans="2:11" hidden="1" outlineLevel="1" x14ac:dyDescent="0.25">
      <c r="B553" s="83" t="s">
        <v>1493</v>
      </c>
      <c r="C553" s="86"/>
      <c r="D553" s="3"/>
      <c r="E553" s="5"/>
      <c r="F553" s="5">
        <v>1</v>
      </c>
      <c r="G553" s="4">
        <f t="shared" si="1"/>
        <v>0.60240899999999997</v>
      </c>
      <c r="H553" s="97"/>
      <c r="I553" s="4"/>
      <c r="J553" s="107"/>
      <c r="K553" t="s">
        <v>602</v>
      </c>
    </row>
    <row r="554" spans="2:11" hidden="1" outlineLevel="1" x14ac:dyDescent="0.25">
      <c r="B554" s="83" t="s">
        <v>1494</v>
      </c>
      <c r="C554" s="86"/>
      <c r="D554" s="3"/>
      <c r="E554" s="5"/>
      <c r="F554" s="5">
        <v>1</v>
      </c>
      <c r="G554" s="4">
        <f t="shared" si="1"/>
        <v>0.60240899999999997</v>
      </c>
      <c r="H554" s="97"/>
      <c r="I554" s="4"/>
      <c r="J554" s="107"/>
      <c r="K554" t="s">
        <v>602</v>
      </c>
    </row>
    <row r="555" spans="2:11" hidden="1" outlineLevel="1" x14ac:dyDescent="0.25">
      <c r="B555" s="83" t="s">
        <v>1608</v>
      </c>
      <c r="C555" s="86"/>
      <c r="D555" s="3"/>
      <c r="E555" s="5"/>
      <c r="F555" s="5">
        <v>1</v>
      </c>
      <c r="G555" s="4">
        <f t="shared" si="1"/>
        <v>0.60240899999999997</v>
      </c>
      <c r="H555" s="97"/>
      <c r="I555" s="4"/>
      <c r="J555" s="107"/>
      <c r="K555" t="s">
        <v>602</v>
      </c>
    </row>
    <row r="556" spans="2:11" hidden="1" outlineLevel="1" x14ac:dyDescent="0.25">
      <c r="B556" s="83" t="s">
        <v>1495</v>
      </c>
      <c r="C556" s="86"/>
      <c r="D556" s="3"/>
      <c r="E556" s="5"/>
      <c r="F556" s="5">
        <v>1</v>
      </c>
      <c r="G556" s="4">
        <f t="shared" si="1"/>
        <v>0.60240899999999997</v>
      </c>
      <c r="H556" s="97"/>
      <c r="I556" s="4"/>
      <c r="J556" s="107"/>
      <c r="K556" t="s">
        <v>602</v>
      </c>
    </row>
    <row r="557" spans="2:11" hidden="1" outlineLevel="1" x14ac:dyDescent="0.25">
      <c r="B557" s="83" t="s">
        <v>1382</v>
      </c>
      <c r="C557" s="86"/>
      <c r="D557" s="3"/>
      <c r="E557" s="5"/>
      <c r="F557" s="5">
        <v>1</v>
      </c>
      <c r="G557" s="4">
        <f t="shared" si="1"/>
        <v>0.60240899999999997</v>
      </c>
      <c r="H557" s="97"/>
      <c r="I557" s="4"/>
      <c r="J557" s="107"/>
      <c r="K557" t="s">
        <v>602</v>
      </c>
    </row>
    <row r="558" spans="2:11" hidden="1" outlineLevel="1" x14ac:dyDescent="0.25">
      <c r="B558" s="83" t="s">
        <v>873</v>
      </c>
      <c r="C558" s="86"/>
      <c r="D558" s="3"/>
      <c r="E558" s="5"/>
      <c r="F558" s="5">
        <v>1</v>
      </c>
      <c r="G558" s="4">
        <f t="shared" si="1"/>
        <v>0.60240899999999997</v>
      </c>
      <c r="H558" s="97"/>
      <c r="I558" s="4"/>
      <c r="J558" s="107"/>
      <c r="K558" t="s">
        <v>602</v>
      </c>
    </row>
    <row r="559" spans="2:11" hidden="1" outlineLevel="1" x14ac:dyDescent="0.25">
      <c r="B559" s="83" t="s">
        <v>1140</v>
      </c>
      <c r="C559" s="86"/>
      <c r="D559" s="3"/>
      <c r="E559" s="5"/>
      <c r="F559" s="5">
        <v>1</v>
      </c>
      <c r="G559" s="4">
        <f t="shared" si="1"/>
        <v>0.60240899999999997</v>
      </c>
      <c r="H559" s="97"/>
      <c r="I559" s="4"/>
      <c r="J559" s="107"/>
      <c r="K559" t="s">
        <v>602</v>
      </c>
    </row>
    <row r="560" spans="2:11" hidden="1" outlineLevel="1" x14ac:dyDescent="0.25">
      <c r="B560" s="83" t="s">
        <v>1496</v>
      </c>
      <c r="C560" s="86"/>
      <c r="D560" s="3"/>
      <c r="E560" s="5"/>
      <c r="F560" s="5">
        <v>1</v>
      </c>
      <c r="G560" s="4">
        <f t="shared" si="1"/>
        <v>0.60240899999999997</v>
      </c>
      <c r="H560" s="97"/>
      <c r="I560" s="4"/>
      <c r="J560" s="107"/>
      <c r="K560" t="s">
        <v>602</v>
      </c>
    </row>
    <row r="561" spans="2:11" hidden="1" outlineLevel="1" x14ac:dyDescent="0.25">
      <c r="B561" s="83" t="s">
        <v>1497</v>
      </c>
      <c r="C561" s="86"/>
      <c r="D561" s="3"/>
      <c r="E561" s="5"/>
      <c r="F561" s="5">
        <v>1</v>
      </c>
      <c r="G561" s="4">
        <f t="shared" si="1"/>
        <v>0.60240899999999997</v>
      </c>
      <c r="H561" s="97"/>
      <c r="I561" s="4"/>
      <c r="J561" s="107"/>
      <c r="K561" t="s">
        <v>602</v>
      </c>
    </row>
    <row r="562" spans="2:11" hidden="1" outlineLevel="1" x14ac:dyDescent="0.25">
      <c r="B562" s="83" t="s">
        <v>1654</v>
      </c>
      <c r="C562" s="86"/>
      <c r="D562" s="3"/>
      <c r="E562" s="5"/>
      <c r="F562" s="5">
        <v>1</v>
      </c>
      <c r="G562" s="4">
        <f t="shared" si="1"/>
        <v>0.60240899999999997</v>
      </c>
      <c r="H562" s="97"/>
      <c r="I562" s="4"/>
      <c r="J562" s="107"/>
      <c r="K562" t="s">
        <v>602</v>
      </c>
    </row>
    <row r="563" spans="2:11" hidden="1" outlineLevel="1" x14ac:dyDescent="0.25">
      <c r="B563" s="83" t="s">
        <v>1296</v>
      </c>
      <c r="C563" s="86"/>
      <c r="D563" s="3"/>
      <c r="E563" s="5"/>
      <c r="F563" s="5">
        <v>1</v>
      </c>
      <c r="G563" s="4">
        <f t="shared" si="1"/>
        <v>0.60240899999999997</v>
      </c>
      <c r="H563" s="97"/>
      <c r="I563" s="4"/>
      <c r="J563" s="107"/>
      <c r="K563" t="s">
        <v>602</v>
      </c>
    </row>
    <row r="564" spans="2:11" hidden="1" outlineLevel="1" x14ac:dyDescent="0.25">
      <c r="B564" s="83" t="s">
        <v>1650</v>
      </c>
      <c r="C564" s="86"/>
      <c r="D564" s="3"/>
      <c r="E564" s="5"/>
      <c r="F564" s="5">
        <v>1</v>
      </c>
      <c r="G564" s="4">
        <f t="shared" si="1"/>
        <v>0.60240899999999997</v>
      </c>
      <c r="H564" s="97"/>
      <c r="I564" s="4"/>
      <c r="J564" s="107"/>
      <c r="K564" t="s">
        <v>602</v>
      </c>
    </row>
    <row r="565" spans="2:11" hidden="1" outlineLevel="1" x14ac:dyDescent="0.25">
      <c r="B565" s="83" t="s">
        <v>1351</v>
      </c>
      <c r="C565" s="86"/>
      <c r="D565" s="3"/>
      <c r="E565" s="5"/>
      <c r="F565" s="5">
        <v>1</v>
      </c>
      <c r="G565" s="4">
        <f t="shared" si="1"/>
        <v>0.60240899999999997</v>
      </c>
      <c r="H565" s="97"/>
      <c r="I565" s="4"/>
      <c r="J565" s="107"/>
      <c r="K565" t="s">
        <v>602</v>
      </c>
    </row>
    <row r="566" spans="2:11" hidden="1" outlineLevel="1" x14ac:dyDescent="0.25">
      <c r="B566" s="83" t="s">
        <v>1695</v>
      </c>
      <c r="C566" s="86"/>
      <c r="D566" s="3"/>
      <c r="E566" s="5"/>
      <c r="F566" s="5">
        <v>1</v>
      </c>
      <c r="G566" s="4">
        <f t="shared" si="1"/>
        <v>0.60240899999999997</v>
      </c>
      <c r="H566" s="97"/>
      <c r="I566" s="4"/>
      <c r="J566" s="107"/>
      <c r="K566" t="s">
        <v>602</v>
      </c>
    </row>
    <row r="567" spans="2:11" hidden="1" outlineLevel="1" x14ac:dyDescent="0.25">
      <c r="B567" s="83" t="s">
        <v>1696</v>
      </c>
      <c r="C567" s="86"/>
      <c r="D567" s="3"/>
      <c r="E567" s="5"/>
      <c r="F567" s="5">
        <v>1</v>
      </c>
      <c r="G567" s="4">
        <f t="shared" si="1"/>
        <v>0.60240899999999997</v>
      </c>
      <c r="H567" s="97"/>
      <c r="I567" s="4"/>
      <c r="J567" s="107"/>
      <c r="K567" t="s">
        <v>602</v>
      </c>
    </row>
    <row r="568" spans="2:11" hidden="1" outlineLevel="1" x14ac:dyDescent="0.25">
      <c r="B568" s="83" t="s">
        <v>1697</v>
      </c>
      <c r="C568" s="86"/>
      <c r="D568" s="3"/>
      <c r="E568" s="5"/>
      <c r="F568" s="5">
        <v>1</v>
      </c>
      <c r="G568" s="4">
        <f t="shared" si="1"/>
        <v>0.60240899999999997</v>
      </c>
      <c r="H568" s="97"/>
      <c r="I568" s="4"/>
      <c r="J568" s="107"/>
      <c r="K568" t="s">
        <v>602</v>
      </c>
    </row>
    <row r="569" spans="2:11" hidden="1" outlineLevel="1" x14ac:dyDescent="0.25">
      <c r="B569" s="83" t="s">
        <v>1698</v>
      </c>
      <c r="C569" s="86"/>
      <c r="D569" s="3"/>
      <c r="E569" s="5"/>
      <c r="F569" s="5">
        <v>1</v>
      </c>
      <c r="G569" s="4">
        <f t="shared" si="1"/>
        <v>0.60240899999999997</v>
      </c>
      <c r="H569" s="97"/>
      <c r="I569" s="4"/>
      <c r="J569" s="107"/>
      <c r="K569" t="s">
        <v>602</v>
      </c>
    </row>
    <row r="570" spans="2:11" hidden="1" outlineLevel="1" x14ac:dyDescent="0.25">
      <c r="B570" s="83" t="s">
        <v>1699</v>
      </c>
      <c r="C570" s="86"/>
      <c r="D570" s="3"/>
      <c r="E570" s="5"/>
      <c r="F570" s="5">
        <v>1</v>
      </c>
      <c r="G570" s="4">
        <f t="shared" si="1"/>
        <v>0.60240899999999997</v>
      </c>
      <c r="H570" s="97"/>
      <c r="I570" s="4"/>
      <c r="J570" s="107"/>
      <c r="K570" t="s">
        <v>602</v>
      </c>
    </row>
    <row r="571" spans="2:11" hidden="1" outlineLevel="1" x14ac:dyDescent="0.25">
      <c r="B571" s="83" t="s">
        <v>1700</v>
      </c>
      <c r="C571" s="86"/>
      <c r="D571" s="3"/>
      <c r="E571" s="5"/>
      <c r="F571" s="5">
        <v>1</v>
      </c>
      <c r="G571" s="4">
        <f t="shared" si="1"/>
        <v>0.60240899999999997</v>
      </c>
      <c r="H571" s="97"/>
      <c r="I571" s="4"/>
      <c r="J571" s="107"/>
      <c r="K571" t="s">
        <v>602</v>
      </c>
    </row>
    <row r="572" spans="2:11" hidden="1" outlineLevel="1" x14ac:dyDescent="0.25">
      <c r="B572" s="83" t="s">
        <v>1701</v>
      </c>
      <c r="C572" s="86"/>
      <c r="D572" s="3"/>
      <c r="E572" s="5"/>
      <c r="F572" s="5">
        <v>1</v>
      </c>
      <c r="G572" s="4">
        <f t="shared" si="1"/>
        <v>0.60240899999999997</v>
      </c>
      <c r="H572" s="97"/>
      <c r="I572" s="4"/>
      <c r="J572" s="107"/>
      <c r="K572" t="s">
        <v>602</v>
      </c>
    </row>
    <row r="573" spans="2:11" hidden="1" outlineLevel="1" x14ac:dyDescent="0.25">
      <c r="B573" s="83" t="s">
        <v>1702</v>
      </c>
      <c r="C573" s="86"/>
      <c r="D573" s="3"/>
      <c r="E573" s="5"/>
      <c r="F573" s="5">
        <v>1</v>
      </c>
      <c r="G573" s="4">
        <f t="shared" si="1"/>
        <v>0.60240899999999997</v>
      </c>
      <c r="H573" s="97"/>
      <c r="I573" s="4"/>
      <c r="J573" s="107"/>
      <c r="K573" t="s">
        <v>602</v>
      </c>
    </row>
    <row r="574" spans="2:11" hidden="1" outlineLevel="1" x14ac:dyDescent="0.25">
      <c r="B574" s="83" t="s">
        <v>1703</v>
      </c>
      <c r="C574" s="86"/>
      <c r="D574" s="3"/>
      <c r="E574" s="5"/>
      <c r="F574" s="5">
        <v>1</v>
      </c>
      <c r="G574" s="4">
        <f t="shared" si="1"/>
        <v>0.60240899999999997</v>
      </c>
      <c r="H574" s="97"/>
      <c r="I574" s="4"/>
      <c r="J574" s="107"/>
      <c r="K574" t="s">
        <v>602</v>
      </c>
    </row>
    <row r="575" spans="2:11" hidden="1" outlineLevel="1" x14ac:dyDescent="0.25">
      <c r="B575" s="83" t="s">
        <v>1704</v>
      </c>
      <c r="C575" s="86"/>
      <c r="D575" s="3"/>
      <c r="E575" s="5"/>
      <c r="F575" s="5">
        <v>1</v>
      </c>
      <c r="G575" s="4">
        <f t="shared" si="1"/>
        <v>0.60240899999999997</v>
      </c>
      <c r="H575" s="97"/>
      <c r="I575" s="4"/>
      <c r="J575" s="107"/>
      <c r="K575" t="s">
        <v>602</v>
      </c>
    </row>
    <row r="576" spans="2:11" hidden="1" outlineLevel="1" x14ac:dyDescent="0.25">
      <c r="B576" s="83" t="s">
        <v>1705</v>
      </c>
      <c r="C576" s="86"/>
      <c r="D576" s="3"/>
      <c r="E576" s="5"/>
      <c r="F576" s="5">
        <v>1</v>
      </c>
      <c r="G576" s="4">
        <f t="shared" si="1"/>
        <v>0.60240899999999997</v>
      </c>
      <c r="H576" s="97"/>
      <c r="I576" s="4"/>
      <c r="J576" s="107"/>
      <c r="K576" t="s">
        <v>602</v>
      </c>
    </row>
    <row r="577" spans="2:11" hidden="1" outlineLevel="1" x14ac:dyDescent="0.25">
      <c r="B577" s="83" t="s">
        <v>1706</v>
      </c>
      <c r="C577" s="86"/>
      <c r="D577" s="3"/>
      <c r="E577" s="5"/>
      <c r="F577" s="5">
        <v>1</v>
      </c>
      <c r="G577" s="4">
        <f t="shared" si="1"/>
        <v>0.60240899999999997</v>
      </c>
      <c r="H577" s="97"/>
      <c r="I577" s="4"/>
      <c r="J577" s="107"/>
      <c r="K577" t="s">
        <v>602</v>
      </c>
    </row>
    <row r="578" spans="2:11" hidden="1" outlineLevel="1" x14ac:dyDescent="0.25">
      <c r="B578" s="83" t="s">
        <v>1707</v>
      </c>
      <c r="C578" s="86"/>
      <c r="D578" s="3"/>
      <c r="E578" s="5"/>
      <c r="F578" s="5">
        <v>1</v>
      </c>
      <c r="G578" s="4">
        <f t="shared" si="1"/>
        <v>0.60240899999999997</v>
      </c>
      <c r="H578" s="97"/>
      <c r="I578" s="4"/>
      <c r="J578" s="107"/>
      <c r="K578" t="s">
        <v>602</v>
      </c>
    </row>
    <row r="579" spans="2:11" hidden="1" outlineLevel="1" x14ac:dyDescent="0.25">
      <c r="B579" s="83" t="s">
        <v>1708</v>
      </c>
      <c r="C579" s="86"/>
      <c r="D579" s="3"/>
      <c r="E579" s="5"/>
      <c r="F579" s="5">
        <v>1</v>
      </c>
      <c r="G579" s="4">
        <f t="shared" si="1"/>
        <v>0.60240899999999997</v>
      </c>
      <c r="H579" s="97"/>
      <c r="I579" s="4"/>
      <c r="J579" s="107"/>
      <c r="K579" t="s">
        <v>602</v>
      </c>
    </row>
    <row r="580" spans="2:11" hidden="1" outlineLevel="1" x14ac:dyDescent="0.25">
      <c r="B580" s="83" t="s">
        <v>1709</v>
      </c>
      <c r="C580" s="86"/>
      <c r="D580" s="3"/>
      <c r="E580" s="5"/>
      <c r="F580" s="5">
        <v>1</v>
      </c>
      <c r="G580" s="4">
        <f t="shared" si="1"/>
        <v>0.60240899999999997</v>
      </c>
      <c r="H580" s="97"/>
      <c r="I580" s="4"/>
      <c r="J580" s="107"/>
      <c r="K580" t="s">
        <v>602</v>
      </c>
    </row>
    <row r="581" spans="2:11" hidden="1" outlineLevel="1" x14ac:dyDescent="0.25">
      <c r="B581" s="83" t="s">
        <v>1710</v>
      </c>
      <c r="C581" s="86"/>
      <c r="D581" s="3"/>
      <c r="E581" s="5"/>
      <c r="F581" s="5">
        <v>1</v>
      </c>
      <c r="G581" s="4">
        <f t="shared" si="1"/>
        <v>0.60240899999999997</v>
      </c>
      <c r="H581" s="97"/>
      <c r="I581" s="4"/>
      <c r="J581" s="107"/>
      <c r="K581" t="s">
        <v>602</v>
      </c>
    </row>
    <row r="582" spans="2:11" hidden="1" outlineLevel="1" x14ac:dyDescent="0.25">
      <c r="B582" s="83" t="s">
        <v>1711</v>
      </c>
      <c r="C582" s="86"/>
      <c r="D582" s="3"/>
      <c r="E582" s="5"/>
      <c r="F582" s="5">
        <v>1</v>
      </c>
      <c r="G582" s="4">
        <f t="shared" si="1"/>
        <v>0.60240899999999997</v>
      </c>
      <c r="H582" s="97"/>
      <c r="I582" s="4"/>
      <c r="J582" s="107"/>
      <c r="K582" t="s">
        <v>602</v>
      </c>
    </row>
    <row r="583" spans="2:11" hidden="1" outlineLevel="1" x14ac:dyDescent="0.25">
      <c r="B583" s="83" t="s">
        <v>1712</v>
      </c>
      <c r="C583" s="86"/>
      <c r="D583" s="3"/>
      <c r="E583" s="5"/>
      <c r="F583" s="5">
        <v>1</v>
      </c>
      <c r="G583" s="4">
        <f t="shared" si="1"/>
        <v>0.60240899999999997</v>
      </c>
      <c r="H583" s="97"/>
      <c r="I583" s="4"/>
      <c r="J583" s="107"/>
      <c r="K583" t="s">
        <v>602</v>
      </c>
    </row>
    <row r="584" spans="2:11" hidden="1" outlineLevel="1" x14ac:dyDescent="0.25">
      <c r="B584" s="83" t="s">
        <v>1713</v>
      </c>
      <c r="C584" s="86"/>
      <c r="D584" s="3"/>
      <c r="E584" s="5"/>
      <c r="F584" s="5">
        <v>1</v>
      </c>
      <c r="G584" s="4">
        <f t="shared" si="1"/>
        <v>0.60240899999999997</v>
      </c>
      <c r="H584" s="97"/>
      <c r="I584" s="4"/>
      <c r="J584" s="107"/>
      <c r="K584" t="s">
        <v>602</v>
      </c>
    </row>
    <row r="585" spans="2:11" hidden="1" outlineLevel="1" x14ac:dyDescent="0.25">
      <c r="B585" s="83" t="s">
        <v>1493</v>
      </c>
      <c r="C585" s="86"/>
      <c r="D585" s="3"/>
      <c r="E585" s="5"/>
      <c r="F585" s="5">
        <v>1</v>
      </c>
      <c r="G585" s="4">
        <f t="shared" si="1"/>
        <v>0.60240899999999997</v>
      </c>
      <c r="H585" s="97"/>
      <c r="I585" s="4"/>
      <c r="J585" s="107"/>
      <c r="K585" t="s">
        <v>602</v>
      </c>
    </row>
    <row r="586" spans="2:11" hidden="1" outlineLevel="1" x14ac:dyDescent="0.25">
      <c r="B586" s="83" t="s">
        <v>1494</v>
      </c>
      <c r="C586" s="86"/>
      <c r="D586" s="3"/>
      <c r="E586" s="5"/>
      <c r="F586" s="5">
        <v>1</v>
      </c>
      <c r="G586" s="4">
        <f t="shared" si="1"/>
        <v>0.60240899999999997</v>
      </c>
      <c r="H586" s="97"/>
      <c r="I586" s="4"/>
      <c r="J586" s="107"/>
      <c r="K586" t="s">
        <v>602</v>
      </c>
    </row>
    <row r="587" spans="2:11" hidden="1" outlineLevel="1" x14ac:dyDescent="0.25">
      <c r="B587" s="83" t="s">
        <v>1608</v>
      </c>
      <c r="C587" s="86"/>
      <c r="D587" s="3"/>
      <c r="E587" s="5"/>
      <c r="F587" s="5">
        <v>1</v>
      </c>
      <c r="G587" s="4">
        <f t="shared" si="1"/>
        <v>0.60240899999999997</v>
      </c>
      <c r="H587" s="97"/>
      <c r="I587" s="4"/>
      <c r="J587" s="107"/>
      <c r="K587" t="s">
        <v>602</v>
      </c>
    </row>
    <row r="588" spans="2:11" hidden="1" outlineLevel="1" x14ac:dyDescent="0.25">
      <c r="B588" s="83" t="s">
        <v>1495</v>
      </c>
      <c r="C588" s="86"/>
      <c r="D588" s="3"/>
      <c r="E588" s="5"/>
      <c r="F588" s="5">
        <v>1</v>
      </c>
      <c r="G588" s="4">
        <f t="shared" si="1"/>
        <v>0.60240899999999997</v>
      </c>
      <c r="H588" s="97"/>
      <c r="I588" s="4"/>
      <c r="J588" s="107"/>
      <c r="K588" t="s">
        <v>602</v>
      </c>
    </row>
    <row r="589" spans="2:11" hidden="1" outlineLevel="1" x14ac:dyDescent="0.25">
      <c r="B589" s="83" t="s">
        <v>1382</v>
      </c>
      <c r="C589" s="86"/>
      <c r="D589" s="3"/>
      <c r="E589" s="5"/>
      <c r="F589" s="5">
        <v>1</v>
      </c>
      <c r="G589" s="4">
        <f t="shared" si="1"/>
        <v>0.60240899999999997</v>
      </c>
      <c r="H589" s="97"/>
      <c r="I589" s="4"/>
      <c r="J589" s="107"/>
      <c r="K589" t="s">
        <v>602</v>
      </c>
    </row>
    <row r="590" spans="2:11" hidden="1" outlineLevel="1" x14ac:dyDescent="0.25">
      <c r="B590" s="83" t="s">
        <v>873</v>
      </c>
      <c r="C590" s="86"/>
      <c r="D590" s="3"/>
      <c r="E590" s="5"/>
      <c r="F590" s="5">
        <v>1</v>
      </c>
      <c r="G590" s="4">
        <f t="shared" si="1"/>
        <v>0.60240899999999997</v>
      </c>
      <c r="H590" s="97"/>
      <c r="I590" s="4"/>
      <c r="J590" s="107"/>
      <c r="K590" t="s">
        <v>602</v>
      </c>
    </row>
    <row r="591" spans="2:11" hidden="1" outlineLevel="1" x14ac:dyDescent="0.25">
      <c r="B591" s="83" t="s">
        <v>1140</v>
      </c>
      <c r="C591" s="86"/>
      <c r="D591" s="3"/>
      <c r="E591" s="5"/>
      <c r="F591" s="5">
        <v>1</v>
      </c>
      <c r="G591" s="4">
        <f t="shared" si="1"/>
        <v>0.60240899999999997</v>
      </c>
      <c r="H591" s="97"/>
      <c r="I591" s="4"/>
      <c r="J591" s="107"/>
      <c r="K591" t="s">
        <v>602</v>
      </c>
    </row>
    <row r="592" spans="2:11" hidden="1" outlineLevel="1" x14ac:dyDescent="0.25">
      <c r="B592" s="83" t="s">
        <v>1496</v>
      </c>
      <c r="C592" s="86"/>
      <c r="D592" s="3"/>
      <c r="E592" s="5"/>
      <c r="F592" s="5">
        <v>1</v>
      </c>
      <c r="G592" s="4">
        <f t="shared" si="1"/>
        <v>0.60240899999999997</v>
      </c>
      <c r="H592" s="97"/>
      <c r="I592" s="4"/>
      <c r="J592" s="107"/>
      <c r="K592" t="s">
        <v>602</v>
      </c>
    </row>
    <row r="593" spans="2:11" hidden="1" outlineLevel="1" x14ac:dyDescent="0.25">
      <c r="B593" s="83" t="s">
        <v>1497</v>
      </c>
      <c r="C593" s="86"/>
      <c r="D593" s="3"/>
      <c r="E593" s="5"/>
      <c r="F593" s="5">
        <v>1</v>
      </c>
      <c r="G593" s="4">
        <f t="shared" si="1"/>
        <v>0.60240899999999997</v>
      </c>
      <c r="H593" s="97"/>
      <c r="I593" s="4"/>
      <c r="J593" s="107"/>
      <c r="K593" t="s">
        <v>602</v>
      </c>
    </row>
    <row r="594" spans="2:11" hidden="1" outlineLevel="1" x14ac:dyDescent="0.25">
      <c r="B594" s="83" t="s">
        <v>1654</v>
      </c>
      <c r="C594" s="86"/>
      <c r="D594" s="3"/>
      <c r="E594" s="5"/>
      <c r="F594" s="5">
        <v>1</v>
      </c>
      <c r="G594" s="4">
        <f t="shared" si="1"/>
        <v>0.60240899999999997</v>
      </c>
      <c r="H594" s="97"/>
      <c r="I594" s="4"/>
      <c r="J594" s="107"/>
      <c r="K594" t="s">
        <v>602</v>
      </c>
    </row>
    <row r="595" spans="2:11" hidden="1" outlineLevel="1" x14ac:dyDescent="0.25">
      <c r="B595" s="83" t="s">
        <v>1296</v>
      </c>
      <c r="C595" s="86"/>
      <c r="D595" s="3"/>
      <c r="E595" s="5"/>
      <c r="F595" s="5">
        <v>1</v>
      </c>
      <c r="G595" s="4">
        <f t="shared" si="1"/>
        <v>0.60240899999999997</v>
      </c>
      <c r="H595" s="97"/>
      <c r="I595" s="4"/>
      <c r="J595" s="107"/>
      <c r="K595" t="s">
        <v>602</v>
      </c>
    </row>
    <row r="596" spans="2:11" hidden="1" outlineLevel="1" x14ac:dyDescent="0.25">
      <c r="B596" s="83" t="s">
        <v>1650</v>
      </c>
      <c r="C596" s="86"/>
      <c r="D596" s="3"/>
      <c r="E596" s="5"/>
      <c r="F596" s="5">
        <v>1</v>
      </c>
      <c r="G596" s="4">
        <f t="shared" si="1"/>
        <v>0.60240899999999997</v>
      </c>
      <c r="H596" s="97"/>
      <c r="I596" s="4"/>
      <c r="J596" s="107"/>
      <c r="K596" t="s">
        <v>602</v>
      </c>
    </row>
    <row r="597" spans="2:11" hidden="1" outlineLevel="1" x14ac:dyDescent="0.25">
      <c r="B597" s="83" t="s">
        <v>1714</v>
      </c>
      <c r="C597" s="86"/>
      <c r="D597" s="3"/>
      <c r="E597" s="5"/>
      <c r="F597" s="5">
        <v>1</v>
      </c>
      <c r="G597" s="4">
        <f t="shared" si="1"/>
        <v>0.60240899999999997</v>
      </c>
      <c r="H597" s="97"/>
      <c r="I597" s="4"/>
      <c r="J597" s="107"/>
      <c r="K597" t="s">
        <v>602</v>
      </c>
    </row>
    <row r="598" spans="2:11" hidden="1" outlineLevel="1" x14ac:dyDescent="0.25">
      <c r="B598" s="83" t="s">
        <v>1651</v>
      </c>
      <c r="C598" s="86"/>
      <c r="D598" s="3"/>
      <c r="E598" s="5"/>
      <c r="F598" s="5">
        <v>1</v>
      </c>
      <c r="G598" s="4">
        <f t="shared" si="1"/>
        <v>0.60240899999999997</v>
      </c>
      <c r="H598" s="97"/>
      <c r="I598" s="4"/>
      <c r="J598" s="107"/>
      <c r="K598" t="s">
        <v>602</v>
      </c>
    </row>
    <row r="599" spans="2:11" hidden="1" outlineLevel="1" x14ac:dyDescent="0.25">
      <c r="B599" s="83" t="s">
        <v>1715</v>
      </c>
      <c r="C599" s="86"/>
      <c r="D599" s="3"/>
      <c r="E599" s="5"/>
      <c r="F599" s="5">
        <v>1</v>
      </c>
      <c r="G599" s="4">
        <f t="shared" si="1"/>
        <v>0.60240899999999997</v>
      </c>
      <c r="H599" s="97"/>
      <c r="I599" s="4"/>
      <c r="J599" s="107"/>
      <c r="K599" t="s">
        <v>602</v>
      </c>
    </row>
    <row r="600" spans="2:11" hidden="1" outlineLevel="1" x14ac:dyDescent="0.25">
      <c r="B600" s="83" t="s">
        <v>1716</v>
      </c>
      <c r="C600" s="86"/>
      <c r="D600" s="3"/>
      <c r="E600" s="5"/>
      <c r="F600" s="5">
        <v>1</v>
      </c>
      <c r="G600" s="4">
        <f t="shared" ref="G600:G636" si="2">(F600*0.602409)</f>
        <v>0.60240899999999997</v>
      </c>
      <c r="H600" s="97"/>
      <c r="I600" s="4"/>
      <c r="J600" s="107"/>
      <c r="K600" t="s">
        <v>602</v>
      </c>
    </row>
    <row r="601" spans="2:11" hidden="1" outlineLevel="1" x14ac:dyDescent="0.25">
      <c r="B601" s="83" t="s">
        <v>1717</v>
      </c>
      <c r="C601" s="86"/>
      <c r="D601" s="3"/>
      <c r="E601" s="5"/>
      <c r="F601" s="5">
        <v>1</v>
      </c>
      <c r="G601" s="4">
        <f t="shared" si="2"/>
        <v>0.60240899999999997</v>
      </c>
      <c r="H601" s="97"/>
      <c r="I601" s="4"/>
      <c r="J601" s="107"/>
      <c r="K601" t="s">
        <v>602</v>
      </c>
    </row>
    <row r="602" spans="2:11" hidden="1" outlineLevel="1" x14ac:dyDescent="0.25">
      <c r="B602" s="83" t="s">
        <v>1718</v>
      </c>
      <c r="C602" s="86"/>
      <c r="D602" s="3"/>
      <c r="E602" s="5"/>
      <c r="F602" s="5">
        <v>1</v>
      </c>
      <c r="G602" s="4">
        <f t="shared" si="2"/>
        <v>0.60240899999999997</v>
      </c>
      <c r="H602" s="97"/>
      <c r="I602" s="4"/>
      <c r="J602" s="107"/>
      <c r="K602" t="s">
        <v>602</v>
      </c>
    </row>
    <row r="603" spans="2:11" hidden="1" outlineLevel="1" x14ac:dyDescent="0.25">
      <c r="B603" s="83" t="s">
        <v>1719</v>
      </c>
      <c r="C603" s="86"/>
      <c r="D603" s="3"/>
      <c r="E603" s="5"/>
      <c r="F603" s="5">
        <v>1</v>
      </c>
      <c r="G603" s="4">
        <f t="shared" si="2"/>
        <v>0.60240899999999997</v>
      </c>
      <c r="H603" s="97"/>
      <c r="I603" s="4"/>
      <c r="J603" s="107"/>
      <c r="K603" t="s">
        <v>602</v>
      </c>
    </row>
    <row r="604" spans="2:11" hidden="1" outlineLevel="1" x14ac:dyDescent="0.25">
      <c r="B604" s="83" t="s">
        <v>1720</v>
      </c>
      <c r="C604" s="86"/>
      <c r="D604" s="3"/>
      <c r="E604" s="5"/>
      <c r="F604" s="5">
        <v>1</v>
      </c>
      <c r="G604" s="4">
        <f t="shared" si="2"/>
        <v>0.60240899999999997</v>
      </c>
      <c r="H604" s="97"/>
      <c r="I604" s="4"/>
      <c r="J604" s="107"/>
      <c r="K604" t="s">
        <v>602</v>
      </c>
    </row>
    <row r="605" spans="2:11" hidden="1" outlineLevel="1" x14ac:dyDescent="0.25">
      <c r="B605" s="83" t="s">
        <v>1721</v>
      </c>
      <c r="C605" s="86"/>
      <c r="D605" s="3"/>
      <c r="E605" s="5"/>
      <c r="F605" s="5">
        <v>1</v>
      </c>
      <c r="G605" s="4">
        <f t="shared" si="2"/>
        <v>0.60240899999999997</v>
      </c>
      <c r="H605" s="97"/>
      <c r="I605" s="4"/>
      <c r="J605" s="107"/>
      <c r="K605" t="s">
        <v>602</v>
      </c>
    </row>
    <row r="606" spans="2:11" hidden="1" outlineLevel="1" x14ac:dyDescent="0.25">
      <c r="B606" s="83" t="s">
        <v>1722</v>
      </c>
      <c r="C606" s="86"/>
      <c r="D606" s="3"/>
      <c r="E606" s="5"/>
      <c r="F606" s="5">
        <v>1</v>
      </c>
      <c r="G606" s="4">
        <f t="shared" si="2"/>
        <v>0.60240899999999997</v>
      </c>
      <c r="H606" s="97"/>
      <c r="I606" s="4"/>
      <c r="J606" s="107"/>
      <c r="K606" t="s">
        <v>602</v>
      </c>
    </row>
    <row r="607" spans="2:11" hidden="1" outlineLevel="1" x14ac:dyDescent="0.25">
      <c r="B607" s="83" t="s">
        <v>1723</v>
      </c>
      <c r="C607" s="86"/>
      <c r="D607" s="3"/>
      <c r="E607" s="5"/>
      <c r="F607" s="5">
        <v>1</v>
      </c>
      <c r="G607" s="4">
        <f t="shared" si="2"/>
        <v>0.60240899999999997</v>
      </c>
      <c r="H607" s="97"/>
      <c r="I607" s="4"/>
      <c r="J607" s="107"/>
      <c r="K607" t="s">
        <v>602</v>
      </c>
    </row>
    <row r="608" spans="2:11" hidden="1" outlineLevel="1" x14ac:dyDescent="0.25">
      <c r="B608" s="83" t="s">
        <v>1493</v>
      </c>
      <c r="C608" s="86"/>
      <c r="D608" s="3"/>
      <c r="E608" s="5"/>
      <c r="F608" s="5">
        <v>1</v>
      </c>
      <c r="G608" s="4">
        <f t="shared" si="2"/>
        <v>0.60240899999999997</v>
      </c>
      <c r="H608" s="97"/>
      <c r="I608" s="4"/>
      <c r="J608" s="107"/>
      <c r="K608" t="s">
        <v>602</v>
      </c>
    </row>
    <row r="609" spans="2:11" hidden="1" outlineLevel="1" x14ac:dyDescent="0.25">
      <c r="B609" s="83" t="s">
        <v>1494</v>
      </c>
      <c r="C609" s="86"/>
      <c r="D609" s="3"/>
      <c r="E609" s="5"/>
      <c r="F609" s="5">
        <v>1</v>
      </c>
      <c r="G609" s="4">
        <f t="shared" si="2"/>
        <v>0.60240899999999997</v>
      </c>
      <c r="H609" s="97"/>
      <c r="I609" s="4"/>
      <c r="J609" s="107"/>
      <c r="K609" t="s">
        <v>602</v>
      </c>
    </row>
    <row r="610" spans="2:11" hidden="1" outlineLevel="1" x14ac:dyDescent="0.25">
      <c r="B610" s="83" t="s">
        <v>1608</v>
      </c>
      <c r="C610" s="86"/>
      <c r="D610" s="3"/>
      <c r="E610" s="5"/>
      <c r="F610" s="5">
        <v>1</v>
      </c>
      <c r="G610" s="4">
        <f t="shared" si="2"/>
        <v>0.60240899999999997</v>
      </c>
      <c r="H610" s="97"/>
      <c r="I610" s="4"/>
      <c r="J610" s="107"/>
      <c r="K610" t="s">
        <v>602</v>
      </c>
    </row>
    <row r="611" spans="2:11" hidden="1" outlineLevel="1" x14ac:dyDescent="0.25">
      <c r="B611" s="83" t="s">
        <v>1495</v>
      </c>
      <c r="C611" s="86"/>
      <c r="D611" s="3"/>
      <c r="E611" s="5"/>
      <c r="F611" s="5">
        <v>1</v>
      </c>
      <c r="G611" s="4">
        <f t="shared" si="2"/>
        <v>0.60240899999999997</v>
      </c>
      <c r="H611" s="97"/>
      <c r="I611" s="4"/>
      <c r="J611" s="107"/>
      <c r="K611" t="s">
        <v>602</v>
      </c>
    </row>
    <row r="612" spans="2:11" hidden="1" outlineLevel="1" x14ac:dyDescent="0.25">
      <c r="B612" s="83" t="s">
        <v>1382</v>
      </c>
      <c r="C612" s="86"/>
      <c r="D612" s="3"/>
      <c r="E612" s="5"/>
      <c r="F612" s="5">
        <v>1</v>
      </c>
      <c r="G612" s="4">
        <f t="shared" si="2"/>
        <v>0.60240899999999997</v>
      </c>
      <c r="H612" s="97"/>
      <c r="I612" s="4"/>
      <c r="J612" s="107"/>
      <c r="K612" t="s">
        <v>602</v>
      </c>
    </row>
    <row r="613" spans="2:11" hidden="1" outlineLevel="1" x14ac:dyDescent="0.25">
      <c r="B613" s="83" t="s">
        <v>873</v>
      </c>
      <c r="C613" s="86"/>
      <c r="D613" s="3"/>
      <c r="E613" s="5"/>
      <c r="F613" s="5">
        <v>1</v>
      </c>
      <c r="G613" s="4">
        <f t="shared" si="2"/>
        <v>0.60240899999999997</v>
      </c>
      <c r="H613" s="97"/>
      <c r="I613" s="4"/>
      <c r="J613" s="107"/>
      <c r="K613" t="s">
        <v>602</v>
      </c>
    </row>
    <row r="614" spans="2:11" hidden="1" outlineLevel="1" x14ac:dyDescent="0.25">
      <c r="B614" s="83" t="s">
        <v>1140</v>
      </c>
      <c r="C614" s="86"/>
      <c r="D614" s="3"/>
      <c r="E614" s="5"/>
      <c r="F614" s="5">
        <v>1</v>
      </c>
      <c r="G614" s="4">
        <f t="shared" si="2"/>
        <v>0.60240899999999997</v>
      </c>
      <c r="H614" s="97"/>
      <c r="I614" s="4"/>
      <c r="J614" s="107"/>
      <c r="K614" t="s">
        <v>602</v>
      </c>
    </row>
    <row r="615" spans="2:11" hidden="1" outlineLevel="1" x14ac:dyDescent="0.25">
      <c r="B615" s="83" t="s">
        <v>1496</v>
      </c>
      <c r="C615" s="86"/>
      <c r="D615" s="3"/>
      <c r="E615" s="5"/>
      <c r="F615" s="5">
        <v>1</v>
      </c>
      <c r="G615" s="4">
        <f t="shared" si="2"/>
        <v>0.60240899999999997</v>
      </c>
      <c r="H615" s="97"/>
      <c r="I615" s="4"/>
      <c r="J615" s="107"/>
      <c r="K615" t="s">
        <v>602</v>
      </c>
    </row>
    <row r="616" spans="2:11" hidden="1" outlineLevel="1" x14ac:dyDescent="0.25">
      <c r="B616" s="83" t="s">
        <v>1497</v>
      </c>
      <c r="C616" s="86"/>
      <c r="D616" s="3"/>
      <c r="E616" s="5"/>
      <c r="F616" s="5">
        <v>1</v>
      </c>
      <c r="G616" s="4">
        <f t="shared" si="2"/>
        <v>0.60240899999999997</v>
      </c>
      <c r="H616" s="97"/>
      <c r="I616" s="4"/>
      <c r="J616" s="107"/>
      <c r="K616" t="s">
        <v>602</v>
      </c>
    </row>
    <row r="617" spans="2:11" hidden="1" outlineLevel="1" x14ac:dyDescent="0.25">
      <c r="B617" s="83" t="s">
        <v>1654</v>
      </c>
      <c r="C617" s="86"/>
      <c r="D617" s="3"/>
      <c r="E617" s="5"/>
      <c r="F617" s="5">
        <v>1</v>
      </c>
      <c r="G617" s="4">
        <f t="shared" si="2"/>
        <v>0.60240899999999997</v>
      </c>
      <c r="H617" s="97"/>
      <c r="I617" s="4"/>
      <c r="J617" s="107"/>
      <c r="K617" t="s">
        <v>602</v>
      </c>
    </row>
    <row r="618" spans="2:11" hidden="1" outlineLevel="1" x14ac:dyDescent="0.25">
      <c r="B618" s="83" t="s">
        <v>1296</v>
      </c>
      <c r="C618" s="86"/>
      <c r="D618" s="3"/>
      <c r="E618" s="5"/>
      <c r="F618" s="5">
        <v>1</v>
      </c>
      <c r="G618" s="4">
        <f t="shared" si="2"/>
        <v>0.60240899999999997</v>
      </c>
      <c r="H618" s="97"/>
      <c r="I618" s="4"/>
      <c r="J618" s="107"/>
      <c r="K618" t="s">
        <v>602</v>
      </c>
    </row>
    <row r="619" spans="2:11" hidden="1" outlineLevel="1" x14ac:dyDescent="0.25">
      <c r="B619" s="83" t="s">
        <v>1649</v>
      </c>
      <c r="C619" s="86"/>
      <c r="D619" s="3"/>
      <c r="E619" s="5"/>
      <c r="F619" s="5">
        <v>1</v>
      </c>
      <c r="G619" s="4">
        <f t="shared" si="2"/>
        <v>0.60240899999999997</v>
      </c>
      <c r="H619" s="97"/>
      <c r="I619" s="4"/>
      <c r="J619" s="107"/>
      <c r="K619" t="s">
        <v>602</v>
      </c>
    </row>
    <row r="620" spans="2:11" hidden="1" outlineLevel="1" x14ac:dyDescent="0.25">
      <c r="B620" s="83" t="s">
        <v>1650</v>
      </c>
      <c r="C620" s="86"/>
      <c r="D620" s="3"/>
      <c r="E620" s="5"/>
      <c r="F620" s="5">
        <v>1</v>
      </c>
      <c r="G620" s="4">
        <f t="shared" si="2"/>
        <v>0.60240899999999997</v>
      </c>
      <c r="H620" s="97"/>
      <c r="I620" s="4"/>
      <c r="J620" s="107"/>
      <c r="K620" t="s">
        <v>602</v>
      </c>
    </row>
    <row r="621" spans="2:11" hidden="1" outlineLevel="1" x14ac:dyDescent="0.25">
      <c r="B621" s="83" t="s">
        <v>1655</v>
      </c>
      <c r="C621" s="86"/>
      <c r="D621" s="3"/>
      <c r="E621" s="5"/>
      <c r="F621" s="5">
        <v>1</v>
      </c>
      <c r="G621" s="4">
        <f t="shared" si="2"/>
        <v>0.60240899999999997</v>
      </c>
      <c r="H621" s="97"/>
      <c r="I621" s="4"/>
      <c r="J621" s="107"/>
      <c r="K621" t="s">
        <v>602</v>
      </c>
    </row>
    <row r="622" spans="2:11" hidden="1" outlineLevel="1" x14ac:dyDescent="0.25">
      <c r="B622" s="83" t="s">
        <v>1724</v>
      </c>
      <c r="C622" s="86"/>
      <c r="D622" s="3"/>
      <c r="E622" s="5"/>
      <c r="F622" s="5">
        <v>1</v>
      </c>
      <c r="G622" s="4">
        <f t="shared" si="2"/>
        <v>0.60240899999999997</v>
      </c>
      <c r="H622" s="97"/>
      <c r="I622" s="4"/>
      <c r="J622" s="107"/>
      <c r="K622" t="s">
        <v>602</v>
      </c>
    </row>
    <row r="623" spans="2:11" hidden="1" outlineLevel="1" x14ac:dyDescent="0.25">
      <c r="B623" s="83" t="s">
        <v>1681</v>
      </c>
      <c r="C623" s="86"/>
      <c r="D623" s="3"/>
      <c r="E623" s="5"/>
      <c r="F623" s="5">
        <v>1</v>
      </c>
      <c r="G623" s="4">
        <f t="shared" si="2"/>
        <v>0.60240899999999997</v>
      </c>
      <c r="H623" s="97"/>
      <c r="I623" s="4"/>
      <c r="J623" s="107"/>
      <c r="K623" t="s">
        <v>602</v>
      </c>
    </row>
    <row r="624" spans="2:11" hidden="1" outlineLevel="1" x14ac:dyDescent="0.25">
      <c r="B624" s="83" t="s">
        <v>1349</v>
      </c>
      <c r="C624" s="86"/>
      <c r="D624" s="3"/>
      <c r="E624" s="5"/>
      <c r="F624" s="5">
        <v>1</v>
      </c>
      <c r="G624" s="4">
        <f t="shared" si="2"/>
        <v>0.60240899999999997</v>
      </c>
      <c r="H624" s="97"/>
      <c r="I624" s="4"/>
      <c r="J624" s="107"/>
      <c r="K624" t="s">
        <v>602</v>
      </c>
    </row>
    <row r="625" spans="2:11" hidden="1" outlineLevel="1" x14ac:dyDescent="0.25">
      <c r="B625" s="83" t="s">
        <v>1351</v>
      </c>
      <c r="C625" s="86"/>
      <c r="D625" s="3"/>
      <c r="E625" s="5"/>
      <c r="F625" s="5">
        <v>1</v>
      </c>
      <c r="G625" s="4">
        <f t="shared" si="2"/>
        <v>0.60240899999999997</v>
      </c>
      <c r="H625" s="97"/>
      <c r="I625" s="4"/>
      <c r="J625" s="107"/>
      <c r="K625" t="s">
        <v>602</v>
      </c>
    </row>
    <row r="626" spans="2:11" hidden="1" outlineLevel="1" x14ac:dyDescent="0.25">
      <c r="B626" s="83" t="s">
        <v>1714</v>
      </c>
      <c r="C626" s="86"/>
      <c r="D626" s="3"/>
      <c r="E626" s="5"/>
      <c r="F626" s="5">
        <v>1</v>
      </c>
      <c r="G626" s="4">
        <f t="shared" si="2"/>
        <v>0.60240899999999997</v>
      </c>
      <c r="H626" s="97"/>
      <c r="I626" s="4"/>
      <c r="J626" s="107"/>
      <c r="K626" t="s">
        <v>602</v>
      </c>
    </row>
    <row r="627" spans="2:11" hidden="1" outlineLevel="1" x14ac:dyDescent="0.25">
      <c r="B627" s="83" t="s">
        <v>1651</v>
      </c>
      <c r="C627" s="86"/>
      <c r="D627" s="3"/>
      <c r="E627" s="5"/>
      <c r="F627" s="5">
        <v>1</v>
      </c>
      <c r="G627" s="4">
        <f t="shared" si="2"/>
        <v>0.60240899999999997</v>
      </c>
      <c r="H627" s="97"/>
      <c r="I627" s="4"/>
      <c r="J627" s="107"/>
      <c r="K627" t="s">
        <v>602</v>
      </c>
    </row>
    <row r="628" spans="2:11" hidden="1" outlineLevel="1" x14ac:dyDescent="0.25">
      <c r="B628" s="83" t="s">
        <v>1725</v>
      </c>
      <c r="C628" s="86"/>
      <c r="D628" s="3"/>
      <c r="E628" s="5"/>
      <c r="F628" s="5">
        <v>1</v>
      </c>
      <c r="G628" s="4">
        <f t="shared" si="2"/>
        <v>0.60240899999999997</v>
      </c>
      <c r="H628" s="97"/>
      <c r="I628" s="4"/>
      <c r="J628" s="107"/>
      <c r="K628" t="s">
        <v>602</v>
      </c>
    </row>
    <row r="629" spans="2:11" hidden="1" outlineLevel="1" x14ac:dyDescent="0.25">
      <c r="B629" s="83" t="s">
        <v>1726</v>
      </c>
      <c r="C629" s="86"/>
      <c r="D629" s="3"/>
      <c r="E629" s="5"/>
      <c r="F629" s="5">
        <v>1</v>
      </c>
      <c r="G629" s="4">
        <f t="shared" si="2"/>
        <v>0.60240899999999997</v>
      </c>
      <c r="H629" s="97"/>
      <c r="I629" s="4"/>
      <c r="J629" s="107"/>
      <c r="K629" t="s">
        <v>602</v>
      </c>
    </row>
    <row r="630" spans="2:11" hidden="1" outlineLevel="1" x14ac:dyDescent="0.25">
      <c r="B630" s="83" t="s">
        <v>1727</v>
      </c>
      <c r="C630" s="86"/>
      <c r="D630" s="3"/>
      <c r="E630" s="5"/>
      <c r="F630" s="5">
        <v>1</v>
      </c>
      <c r="G630" s="4">
        <f t="shared" si="2"/>
        <v>0.60240899999999997</v>
      </c>
      <c r="H630" s="97"/>
      <c r="I630" s="4"/>
      <c r="J630" s="107"/>
      <c r="K630" t="s">
        <v>602</v>
      </c>
    </row>
    <row r="631" spans="2:11" hidden="1" outlineLevel="1" x14ac:dyDescent="0.25">
      <c r="B631" s="83" t="s">
        <v>1728</v>
      </c>
      <c r="C631" s="86"/>
      <c r="D631" s="3"/>
      <c r="E631" s="5"/>
      <c r="F631" s="5">
        <v>1</v>
      </c>
      <c r="G631" s="4">
        <f t="shared" si="2"/>
        <v>0.60240899999999997</v>
      </c>
      <c r="H631" s="97"/>
      <c r="I631" s="4"/>
      <c r="J631" s="107"/>
      <c r="K631" t="s">
        <v>602</v>
      </c>
    </row>
    <row r="632" spans="2:11" hidden="1" outlineLevel="1" x14ac:dyDescent="0.25">
      <c r="B632" s="83" t="s">
        <v>1729</v>
      </c>
      <c r="C632" s="86"/>
      <c r="D632" s="3"/>
      <c r="E632" s="5"/>
      <c r="F632" s="5">
        <v>1</v>
      </c>
      <c r="G632" s="4">
        <f t="shared" si="2"/>
        <v>0.60240899999999997</v>
      </c>
      <c r="H632" s="97"/>
      <c r="I632" s="4"/>
      <c r="J632" s="107"/>
      <c r="K632" t="s">
        <v>602</v>
      </c>
    </row>
    <row r="633" spans="2:11" hidden="1" outlineLevel="1" x14ac:dyDescent="0.25">
      <c r="B633" s="83" t="s">
        <v>1730</v>
      </c>
      <c r="C633" s="86"/>
      <c r="D633" s="3"/>
      <c r="E633" s="5"/>
      <c r="F633" s="5">
        <v>1</v>
      </c>
      <c r="G633" s="4">
        <f t="shared" si="2"/>
        <v>0.60240899999999997</v>
      </c>
      <c r="H633" s="97"/>
      <c r="I633" s="4"/>
      <c r="J633" s="107"/>
      <c r="K633" t="s">
        <v>602</v>
      </c>
    </row>
    <row r="634" spans="2:11" hidden="1" outlineLevel="1" x14ac:dyDescent="0.25">
      <c r="B634" s="83" t="s">
        <v>1731</v>
      </c>
      <c r="C634" s="86"/>
      <c r="D634" s="3"/>
      <c r="E634" s="5"/>
      <c r="F634" s="5">
        <v>1</v>
      </c>
      <c r="G634" s="4">
        <f t="shared" si="2"/>
        <v>0.60240899999999997</v>
      </c>
      <c r="H634" s="97"/>
      <c r="I634" s="4"/>
      <c r="J634" s="107"/>
      <c r="K634" t="s">
        <v>602</v>
      </c>
    </row>
    <row r="635" spans="2:11" hidden="1" outlineLevel="1" x14ac:dyDescent="0.25">
      <c r="B635" s="83" t="s">
        <v>1394</v>
      </c>
      <c r="C635" s="86" t="s">
        <v>1605</v>
      </c>
      <c r="D635" s="3"/>
      <c r="E635" s="5"/>
      <c r="F635" s="5">
        <v>1</v>
      </c>
      <c r="G635" s="4">
        <f t="shared" si="2"/>
        <v>0.60240899999999997</v>
      </c>
      <c r="H635" s="97"/>
      <c r="I635" s="4"/>
      <c r="J635" s="107"/>
      <c r="K635" t="s">
        <v>602</v>
      </c>
    </row>
    <row r="636" spans="2:11" hidden="1" outlineLevel="1" x14ac:dyDescent="0.25">
      <c r="B636" s="83" t="s">
        <v>1732</v>
      </c>
      <c r="C636" s="86" t="s">
        <v>1605</v>
      </c>
      <c r="D636" s="3"/>
      <c r="E636" s="5"/>
      <c r="F636" s="5">
        <v>1</v>
      </c>
      <c r="G636" s="4">
        <f t="shared" si="2"/>
        <v>0.60240899999999997</v>
      </c>
      <c r="H636" s="97"/>
      <c r="I636" s="4"/>
      <c r="J636" s="107"/>
      <c r="K636" t="s">
        <v>602</v>
      </c>
    </row>
    <row r="637" spans="2:11" collapsed="1" x14ac:dyDescent="0.25">
      <c r="B637" s="78" t="s">
        <v>1488</v>
      </c>
      <c r="C637" s="79" t="s">
        <v>1733</v>
      </c>
      <c r="D637" s="80" t="s">
        <v>1734</v>
      </c>
      <c r="E637" s="81">
        <v>29</v>
      </c>
      <c r="F637" s="84">
        <f>SUM(F638:F666)</f>
        <v>29</v>
      </c>
      <c r="G637" s="103"/>
      <c r="H637" s="92">
        <f>SUM(G638:G666)</f>
        <v>99.999829999999946</v>
      </c>
      <c r="I637" s="103">
        <v>3</v>
      </c>
      <c r="J637" s="105">
        <f>(H637*I637/100)</f>
        <v>2.9999948999999981</v>
      </c>
      <c r="K637" s="82" t="s">
        <v>1491</v>
      </c>
    </row>
    <row r="638" spans="2:11" hidden="1" outlineLevel="1" x14ac:dyDescent="0.25">
      <c r="B638" s="77" t="s">
        <v>1493</v>
      </c>
      <c r="C638" s="2"/>
      <c r="D638" s="3"/>
      <c r="F638" s="8">
        <v>1</v>
      </c>
      <c r="G638" s="4">
        <f>(F638*3.44827)</f>
        <v>3.4482699999999999</v>
      </c>
      <c r="J638" s="107"/>
      <c r="K638" t="s">
        <v>1491</v>
      </c>
    </row>
    <row r="639" spans="2:11" hidden="1" outlineLevel="1" x14ac:dyDescent="0.25">
      <c r="B639" s="77" t="s">
        <v>1494</v>
      </c>
      <c r="C639" s="2"/>
      <c r="D639" s="3"/>
      <c r="F639" s="8">
        <v>1</v>
      </c>
      <c r="G639" s="4">
        <f t="shared" ref="G639:G666" si="3">(F639*3.44827)</f>
        <v>3.4482699999999999</v>
      </c>
      <c r="J639" s="107"/>
      <c r="K639" t="s">
        <v>1491</v>
      </c>
    </row>
    <row r="640" spans="2:11" hidden="1" outlineLevel="1" x14ac:dyDescent="0.25">
      <c r="B640" s="77" t="s">
        <v>1367</v>
      </c>
      <c r="C640" s="2"/>
      <c r="D640" s="3"/>
      <c r="F640" s="8">
        <v>1</v>
      </c>
      <c r="G640" s="4">
        <f t="shared" si="3"/>
        <v>3.4482699999999999</v>
      </c>
      <c r="J640" s="107"/>
      <c r="K640" t="s">
        <v>1491</v>
      </c>
    </row>
    <row r="641" spans="2:11" hidden="1" outlineLevel="1" x14ac:dyDescent="0.25">
      <c r="B641" s="77" t="s">
        <v>1495</v>
      </c>
      <c r="C641" s="2"/>
      <c r="D641" s="3"/>
      <c r="F641" s="8">
        <v>1</v>
      </c>
      <c r="G641" s="4">
        <f t="shared" si="3"/>
        <v>3.4482699999999999</v>
      </c>
      <c r="J641" s="107"/>
      <c r="K641" t="s">
        <v>1491</v>
      </c>
    </row>
    <row r="642" spans="2:11" hidden="1" outlineLevel="1" x14ac:dyDescent="0.25">
      <c r="B642" s="77" t="s">
        <v>1382</v>
      </c>
      <c r="C642" s="2"/>
      <c r="D642" s="3"/>
      <c r="F642" s="8">
        <v>1</v>
      </c>
      <c r="G642" s="4">
        <f t="shared" si="3"/>
        <v>3.4482699999999999</v>
      </c>
      <c r="J642" s="107"/>
      <c r="K642" t="s">
        <v>1491</v>
      </c>
    </row>
    <row r="643" spans="2:11" hidden="1" outlineLevel="1" x14ac:dyDescent="0.25">
      <c r="B643" s="77" t="s">
        <v>873</v>
      </c>
      <c r="C643" s="2"/>
      <c r="D643" s="3"/>
      <c r="F643" s="8">
        <v>1</v>
      </c>
      <c r="G643" s="4">
        <f t="shared" si="3"/>
        <v>3.4482699999999999</v>
      </c>
      <c r="J643" s="107"/>
      <c r="K643" t="s">
        <v>1491</v>
      </c>
    </row>
    <row r="644" spans="2:11" hidden="1" outlineLevel="1" x14ac:dyDescent="0.25">
      <c r="B644" s="77" t="s">
        <v>1140</v>
      </c>
      <c r="C644" s="2"/>
      <c r="D644" s="3"/>
      <c r="F644" s="8">
        <v>1</v>
      </c>
      <c r="G644" s="4">
        <f t="shared" si="3"/>
        <v>3.4482699999999999</v>
      </c>
      <c r="J644" s="107"/>
      <c r="K644" t="s">
        <v>1491</v>
      </c>
    </row>
    <row r="645" spans="2:11" hidden="1" outlineLevel="1" x14ac:dyDescent="0.25">
      <c r="B645" s="77" t="s">
        <v>1496</v>
      </c>
      <c r="C645" s="2"/>
      <c r="D645" s="3"/>
      <c r="F645" s="8">
        <v>1</v>
      </c>
      <c r="G645" s="4">
        <f t="shared" si="3"/>
        <v>3.4482699999999999</v>
      </c>
      <c r="J645" s="107"/>
      <c r="K645" t="s">
        <v>1491</v>
      </c>
    </row>
    <row r="646" spans="2:11" hidden="1" outlineLevel="1" x14ac:dyDescent="0.25">
      <c r="B646" s="77" t="s">
        <v>1497</v>
      </c>
      <c r="C646" s="2"/>
      <c r="D646" s="3"/>
      <c r="F646" s="8">
        <v>1</v>
      </c>
      <c r="G646" s="4">
        <f t="shared" si="3"/>
        <v>3.4482699999999999</v>
      </c>
      <c r="J646" s="107"/>
      <c r="K646" t="s">
        <v>1491</v>
      </c>
    </row>
    <row r="647" spans="2:11" hidden="1" outlineLevel="1" x14ac:dyDescent="0.25">
      <c r="B647" s="77" t="s">
        <v>1298</v>
      </c>
      <c r="C647" s="2"/>
      <c r="D647" s="3"/>
      <c r="F647" s="8">
        <v>1</v>
      </c>
      <c r="G647" s="4">
        <f t="shared" si="3"/>
        <v>3.4482699999999999</v>
      </c>
      <c r="J647" s="107"/>
      <c r="K647" t="s">
        <v>1491</v>
      </c>
    </row>
    <row r="648" spans="2:11" hidden="1" outlineLevel="1" x14ac:dyDescent="0.25">
      <c r="B648" s="77" t="s">
        <v>1735</v>
      </c>
      <c r="C648" s="2"/>
      <c r="D648" s="3"/>
      <c r="F648" s="8">
        <v>1</v>
      </c>
      <c r="G648" s="4">
        <f t="shared" si="3"/>
        <v>3.4482699999999999</v>
      </c>
      <c r="J648" s="107"/>
      <c r="K648" t="s">
        <v>1491</v>
      </c>
    </row>
    <row r="649" spans="2:11" hidden="1" outlineLevel="1" x14ac:dyDescent="0.25">
      <c r="B649" s="77" t="s">
        <v>1736</v>
      </c>
      <c r="C649" s="2"/>
      <c r="D649" s="3"/>
      <c r="F649" s="8">
        <v>1</v>
      </c>
      <c r="G649" s="4">
        <f t="shared" si="3"/>
        <v>3.4482699999999999</v>
      </c>
      <c r="J649" s="107"/>
      <c r="K649" t="s">
        <v>1491</v>
      </c>
    </row>
    <row r="650" spans="2:11" hidden="1" outlineLevel="1" x14ac:dyDescent="0.25">
      <c r="B650" s="77" t="s">
        <v>1737</v>
      </c>
      <c r="C650" s="2"/>
      <c r="D650" s="3"/>
      <c r="F650" s="8">
        <v>1</v>
      </c>
      <c r="G650" s="4">
        <f t="shared" si="3"/>
        <v>3.4482699999999999</v>
      </c>
      <c r="J650" s="107"/>
      <c r="K650" t="s">
        <v>1491</v>
      </c>
    </row>
    <row r="651" spans="2:11" hidden="1" outlineLevel="1" x14ac:dyDescent="0.25">
      <c r="B651" s="77" t="s">
        <v>1738</v>
      </c>
      <c r="C651" s="2"/>
      <c r="D651" s="3"/>
      <c r="F651" s="8">
        <v>1</v>
      </c>
      <c r="G651" s="4">
        <f t="shared" si="3"/>
        <v>3.4482699999999999</v>
      </c>
      <c r="J651" s="107"/>
      <c r="K651" t="s">
        <v>1491</v>
      </c>
    </row>
    <row r="652" spans="2:11" hidden="1" outlineLevel="1" x14ac:dyDescent="0.25">
      <c r="B652" s="77" t="s">
        <v>1739</v>
      </c>
      <c r="C652" s="2"/>
      <c r="D652" s="3"/>
      <c r="F652" s="8">
        <v>1</v>
      </c>
      <c r="G652" s="4">
        <f t="shared" si="3"/>
        <v>3.4482699999999999</v>
      </c>
      <c r="J652" s="107"/>
      <c r="K652" t="s">
        <v>1491</v>
      </c>
    </row>
    <row r="653" spans="2:11" hidden="1" outlineLevel="1" x14ac:dyDescent="0.25">
      <c r="B653" s="77" t="s">
        <v>1740</v>
      </c>
      <c r="C653" s="2"/>
      <c r="D653" s="3"/>
      <c r="F653" s="8">
        <v>1</v>
      </c>
      <c r="G653" s="4">
        <f t="shared" si="3"/>
        <v>3.4482699999999999</v>
      </c>
      <c r="J653" s="107"/>
      <c r="K653" t="s">
        <v>1491</v>
      </c>
    </row>
    <row r="654" spans="2:11" hidden="1" outlineLevel="1" x14ac:dyDescent="0.25">
      <c r="B654" s="77" t="s">
        <v>1741</v>
      </c>
      <c r="C654" s="2"/>
      <c r="D654" s="3"/>
      <c r="F654" s="8">
        <v>1</v>
      </c>
      <c r="G654" s="4">
        <f t="shared" si="3"/>
        <v>3.4482699999999999</v>
      </c>
      <c r="J654" s="107"/>
      <c r="K654" t="s">
        <v>1491</v>
      </c>
    </row>
    <row r="655" spans="2:11" hidden="1" outlineLevel="1" x14ac:dyDescent="0.25">
      <c r="B655" s="77" t="s">
        <v>1742</v>
      </c>
      <c r="C655" s="2"/>
      <c r="D655" s="3"/>
      <c r="F655" s="8">
        <v>1</v>
      </c>
      <c r="G655" s="4">
        <f t="shared" si="3"/>
        <v>3.4482699999999999</v>
      </c>
      <c r="J655" s="107"/>
      <c r="K655" t="s">
        <v>1491</v>
      </c>
    </row>
    <row r="656" spans="2:11" hidden="1" outlineLevel="1" x14ac:dyDescent="0.25">
      <c r="B656" s="77" t="s">
        <v>1743</v>
      </c>
      <c r="C656" s="2"/>
      <c r="D656" s="3"/>
      <c r="F656" s="8">
        <v>1</v>
      </c>
      <c r="G656" s="4">
        <f t="shared" si="3"/>
        <v>3.4482699999999999</v>
      </c>
      <c r="J656" s="107"/>
      <c r="K656" t="s">
        <v>1491</v>
      </c>
    </row>
    <row r="657" spans="2:11" hidden="1" outlineLevel="1" x14ac:dyDescent="0.25">
      <c r="B657" s="77" t="s">
        <v>1744</v>
      </c>
      <c r="C657" s="2"/>
      <c r="D657" s="3"/>
      <c r="F657" s="8">
        <v>1</v>
      </c>
      <c r="G657" s="4">
        <f t="shared" si="3"/>
        <v>3.4482699999999999</v>
      </c>
      <c r="J657" s="107"/>
      <c r="K657" t="s">
        <v>1491</v>
      </c>
    </row>
    <row r="658" spans="2:11" hidden="1" outlineLevel="1" x14ac:dyDescent="0.25">
      <c r="B658" s="77" t="s">
        <v>1745</v>
      </c>
      <c r="C658" s="2"/>
      <c r="D658" s="3"/>
      <c r="F658" s="8">
        <v>1</v>
      </c>
      <c r="G658" s="4">
        <f t="shared" si="3"/>
        <v>3.4482699999999999</v>
      </c>
      <c r="J658" s="107"/>
      <c r="K658" t="s">
        <v>1491</v>
      </c>
    </row>
    <row r="659" spans="2:11" hidden="1" outlineLevel="1" x14ac:dyDescent="0.25">
      <c r="B659" s="77" t="s">
        <v>1746</v>
      </c>
      <c r="C659" s="2"/>
      <c r="D659" s="3"/>
      <c r="F659" s="8">
        <v>1</v>
      </c>
      <c r="G659" s="4">
        <f t="shared" si="3"/>
        <v>3.4482699999999999</v>
      </c>
      <c r="J659" s="107"/>
      <c r="K659" t="s">
        <v>1491</v>
      </c>
    </row>
    <row r="660" spans="2:11" hidden="1" outlineLevel="1" x14ac:dyDescent="0.25">
      <c r="B660" s="77" t="s">
        <v>1353</v>
      </c>
      <c r="C660" s="2"/>
      <c r="D660" s="3"/>
      <c r="F660" s="8">
        <v>1</v>
      </c>
      <c r="G660" s="4">
        <f t="shared" si="3"/>
        <v>3.4482699999999999</v>
      </c>
      <c r="J660" s="107"/>
      <c r="K660" t="s">
        <v>1491</v>
      </c>
    </row>
    <row r="661" spans="2:11" hidden="1" outlineLevel="1" x14ac:dyDescent="0.25">
      <c r="B661" s="83" t="s">
        <v>1619</v>
      </c>
      <c r="C661" s="86" t="s">
        <v>1605</v>
      </c>
      <c r="D661" s="3"/>
      <c r="F661" s="8">
        <v>1</v>
      </c>
      <c r="G661" s="4">
        <f t="shared" si="3"/>
        <v>3.4482699999999999</v>
      </c>
      <c r="J661" s="107"/>
      <c r="K661" t="s">
        <v>1491</v>
      </c>
    </row>
    <row r="662" spans="2:11" hidden="1" outlineLevel="1" x14ac:dyDescent="0.25">
      <c r="B662" s="83" t="s">
        <v>1747</v>
      </c>
      <c r="C662" s="86" t="s">
        <v>1605</v>
      </c>
      <c r="D662" s="3"/>
      <c r="F662" s="8">
        <v>1</v>
      </c>
      <c r="G662" s="4">
        <f t="shared" si="3"/>
        <v>3.4482699999999999</v>
      </c>
      <c r="J662" s="107"/>
      <c r="K662" t="s">
        <v>1491</v>
      </c>
    </row>
    <row r="663" spans="2:11" hidden="1" outlineLevel="1" x14ac:dyDescent="0.25">
      <c r="B663" s="83" t="s">
        <v>888</v>
      </c>
      <c r="C663" s="86" t="s">
        <v>1605</v>
      </c>
      <c r="D663" s="3"/>
      <c r="F663" s="8">
        <v>1</v>
      </c>
      <c r="G663" s="4">
        <f t="shared" si="3"/>
        <v>3.4482699999999999</v>
      </c>
      <c r="J663" s="107"/>
      <c r="K663" t="s">
        <v>1491</v>
      </c>
    </row>
    <row r="664" spans="2:11" hidden="1" outlineLevel="1" x14ac:dyDescent="0.25">
      <c r="B664" s="83" t="s">
        <v>1096</v>
      </c>
      <c r="C664" s="86" t="s">
        <v>1605</v>
      </c>
      <c r="D664" s="3"/>
      <c r="F664" s="8">
        <v>1</v>
      </c>
      <c r="G664" s="4">
        <f t="shared" si="3"/>
        <v>3.4482699999999999</v>
      </c>
      <c r="J664" s="107"/>
      <c r="K664" t="s">
        <v>1491</v>
      </c>
    </row>
    <row r="665" spans="2:11" hidden="1" outlineLevel="1" x14ac:dyDescent="0.25">
      <c r="B665" s="83" t="s">
        <v>897</v>
      </c>
      <c r="C665" s="86" t="s">
        <v>1605</v>
      </c>
      <c r="D665" s="3"/>
      <c r="F665" s="8">
        <v>1</v>
      </c>
      <c r="G665" s="4">
        <f t="shared" si="3"/>
        <v>3.4482699999999999</v>
      </c>
      <c r="J665" s="107"/>
      <c r="K665" t="s">
        <v>1491</v>
      </c>
    </row>
    <row r="666" spans="2:11" hidden="1" outlineLevel="1" x14ac:dyDescent="0.25">
      <c r="B666" s="83" t="s">
        <v>895</v>
      </c>
      <c r="C666" s="86" t="s">
        <v>1605</v>
      </c>
      <c r="D666" s="3"/>
      <c r="F666" s="8">
        <v>1</v>
      </c>
      <c r="G666" s="4">
        <f t="shared" si="3"/>
        <v>3.4482699999999999</v>
      </c>
      <c r="J666" s="107"/>
      <c r="K666" t="s">
        <v>1491</v>
      </c>
    </row>
    <row r="667" spans="2:11" x14ac:dyDescent="0.25">
      <c r="B667" s="26" t="s">
        <v>1748</v>
      </c>
      <c r="C667" s="30"/>
      <c r="D667" s="27"/>
      <c r="E667" s="28">
        <f>SUM(E4,E199,E470,E637)</f>
        <v>646</v>
      </c>
      <c r="F667" s="28">
        <f>SUM(F4,F199,F470,F637)</f>
        <v>646</v>
      </c>
      <c r="G667" s="101"/>
      <c r="H667" s="82"/>
      <c r="I667" s="104">
        <v>100</v>
      </c>
      <c r="J667" s="106">
        <f>SUM(J4,J199,J470,J637)</f>
        <v>99.999987479999987</v>
      </c>
      <c r="K667" s="82"/>
    </row>
    <row r="668" spans="2:11" x14ac:dyDescent="0.25">
      <c r="B668" s="124"/>
      <c r="C668" s="86"/>
      <c r="D668" s="3"/>
      <c r="E668" s="5"/>
      <c r="F668" s="5"/>
      <c r="G668" s="11"/>
    </row>
    <row r="670" spans="2:11" s="74" customFormat="1" x14ac:dyDescent="0.25">
      <c r="B670" s="74" t="s">
        <v>1749</v>
      </c>
    </row>
    <row r="671" spans="2:11" x14ac:dyDescent="0.25">
      <c r="B671" s="21" t="s">
        <v>1478</v>
      </c>
      <c r="C671" s="21"/>
      <c r="D671" s="21"/>
      <c r="E671" s="21"/>
      <c r="F671" s="21"/>
      <c r="G671" s="21"/>
      <c r="H671" s="21"/>
    </row>
    <row r="672" spans="2:11" ht="45" x14ac:dyDescent="0.25">
      <c r="B672" s="22" t="s">
        <v>1479</v>
      </c>
      <c r="C672" s="23" t="s">
        <v>1480</v>
      </c>
      <c r="D672" s="23" t="s">
        <v>1481</v>
      </c>
      <c r="E672" s="24" t="s">
        <v>1482</v>
      </c>
      <c r="F672" s="24" t="s">
        <v>1419</v>
      </c>
      <c r="G672" s="24" t="s">
        <v>1483</v>
      </c>
      <c r="H672" s="24" t="s">
        <v>1484</v>
      </c>
      <c r="I672" s="24" t="s">
        <v>1485</v>
      </c>
      <c r="J672" s="24" t="s">
        <v>1486</v>
      </c>
      <c r="K672" s="31" t="s">
        <v>1487</v>
      </c>
    </row>
    <row r="673" spans="2:11" collapsed="1" x14ac:dyDescent="0.25">
      <c r="B673" s="78" t="s">
        <v>1488</v>
      </c>
      <c r="C673" s="79" t="s">
        <v>1489</v>
      </c>
      <c r="D673" s="80" t="s">
        <v>1490</v>
      </c>
      <c r="E673" s="81">
        <f>SUM(E674,E699,E736,E772,E777)</f>
        <v>189</v>
      </c>
      <c r="F673" s="81">
        <f>SUM(F674,F699,F736,F772,F777)</f>
        <v>189</v>
      </c>
      <c r="G673" s="93"/>
      <c r="H673" s="92">
        <f>SUM(H674+H699+H736+H772+H777)</f>
        <v>100</v>
      </c>
      <c r="I673" s="103">
        <v>30</v>
      </c>
      <c r="J673" s="105">
        <f>(H673*I673/100)</f>
        <v>30</v>
      </c>
      <c r="K673" s="82" t="s">
        <v>1491</v>
      </c>
    </row>
    <row r="674" spans="2:11" hidden="1" outlineLevel="1" collapsed="1" x14ac:dyDescent="0.25">
      <c r="B674" s="78"/>
      <c r="C674" s="79" t="s">
        <v>1489</v>
      </c>
      <c r="D674" s="80" t="s">
        <v>1492</v>
      </c>
      <c r="E674" s="81">
        <v>24</v>
      </c>
      <c r="F674" s="81">
        <f>SUM(F675:F698)</f>
        <v>24</v>
      </c>
      <c r="G674" s="93">
        <v>5</v>
      </c>
      <c r="H674" s="92">
        <f>(F674*G674/E674)</f>
        <v>5</v>
      </c>
      <c r="I674" s="103"/>
      <c r="J674" s="105"/>
      <c r="K674" s="82"/>
    </row>
    <row r="675" spans="2:11" hidden="1" outlineLevel="2" x14ac:dyDescent="0.25">
      <c r="B675" s="77" t="s">
        <v>1493</v>
      </c>
      <c r="C675" s="86" t="s">
        <v>1489</v>
      </c>
      <c r="D675" s="3"/>
      <c r="F675" s="8">
        <v>1</v>
      </c>
      <c r="G675" s="102"/>
      <c r="I675" s="4"/>
      <c r="J675" s="107"/>
      <c r="K675" t="s">
        <v>1491</v>
      </c>
    </row>
    <row r="676" spans="2:11" hidden="1" outlineLevel="2" x14ac:dyDescent="0.25">
      <c r="B676" s="77" t="s">
        <v>1494</v>
      </c>
      <c r="C676" s="86" t="s">
        <v>1489</v>
      </c>
      <c r="D676" s="3"/>
      <c r="F676" s="8">
        <v>1</v>
      </c>
      <c r="G676" s="102"/>
      <c r="I676" s="4"/>
      <c r="J676" s="107"/>
      <c r="K676" t="s">
        <v>1491</v>
      </c>
    </row>
    <row r="677" spans="2:11" hidden="1" outlineLevel="2" x14ac:dyDescent="0.25">
      <c r="B677" s="77" t="s">
        <v>1367</v>
      </c>
      <c r="C677" s="86" t="s">
        <v>1489</v>
      </c>
      <c r="D677" s="3"/>
      <c r="F677" s="8">
        <v>1</v>
      </c>
      <c r="G677" s="102"/>
      <c r="I677" s="4"/>
      <c r="J677" s="107"/>
      <c r="K677" t="s">
        <v>1491</v>
      </c>
    </row>
    <row r="678" spans="2:11" hidden="1" outlineLevel="2" x14ac:dyDescent="0.25">
      <c r="B678" s="77" t="s">
        <v>1495</v>
      </c>
      <c r="C678" s="86" t="s">
        <v>1489</v>
      </c>
      <c r="D678" s="3"/>
      <c r="F678" s="8">
        <v>1</v>
      </c>
      <c r="G678" s="102"/>
      <c r="I678" s="4"/>
      <c r="J678" s="107"/>
      <c r="K678" t="s">
        <v>1491</v>
      </c>
    </row>
    <row r="679" spans="2:11" hidden="1" outlineLevel="2" x14ac:dyDescent="0.25">
      <c r="B679" s="77" t="s">
        <v>1382</v>
      </c>
      <c r="C679" s="86" t="s">
        <v>1489</v>
      </c>
      <c r="D679" s="3"/>
      <c r="F679" s="8">
        <v>1</v>
      </c>
      <c r="G679" s="102"/>
      <c r="I679" s="4"/>
      <c r="J679" s="107"/>
      <c r="K679" t="s">
        <v>1491</v>
      </c>
    </row>
    <row r="680" spans="2:11" hidden="1" outlineLevel="2" x14ac:dyDescent="0.25">
      <c r="B680" s="77" t="s">
        <v>873</v>
      </c>
      <c r="C680" s="86" t="s">
        <v>1489</v>
      </c>
      <c r="D680" s="3"/>
      <c r="F680" s="8">
        <v>1</v>
      </c>
      <c r="G680" s="102"/>
      <c r="I680" s="4"/>
      <c r="J680" s="107"/>
      <c r="K680" t="s">
        <v>1491</v>
      </c>
    </row>
    <row r="681" spans="2:11" hidden="1" outlineLevel="2" x14ac:dyDescent="0.25">
      <c r="B681" s="77" t="s">
        <v>1140</v>
      </c>
      <c r="C681" s="86" t="s">
        <v>1489</v>
      </c>
      <c r="D681" s="3"/>
      <c r="F681" s="8">
        <v>1</v>
      </c>
      <c r="G681" s="102"/>
      <c r="I681" s="4"/>
      <c r="J681" s="107"/>
      <c r="K681" t="s">
        <v>1491</v>
      </c>
    </row>
    <row r="682" spans="2:11" hidden="1" outlineLevel="2" x14ac:dyDescent="0.25">
      <c r="B682" s="77" t="s">
        <v>1496</v>
      </c>
      <c r="C682" s="86" t="s">
        <v>1489</v>
      </c>
      <c r="D682" s="3"/>
      <c r="F682" s="8">
        <v>1</v>
      </c>
      <c r="G682" s="102"/>
      <c r="I682" s="4"/>
      <c r="J682" s="107"/>
      <c r="K682" t="s">
        <v>1491</v>
      </c>
    </row>
    <row r="683" spans="2:11" hidden="1" outlineLevel="2" x14ac:dyDescent="0.25">
      <c r="B683" s="77" t="s">
        <v>1497</v>
      </c>
      <c r="C683" s="86" t="s">
        <v>1489</v>
      </c>
      <c r="D683" s="3"/>
      <c r="F683" s="8">
        <v>1</v>
      </c>
      <c r="G683" s="102"/>
      <c r="I683" s="4"/>
      <c r="J683" s="107"/>
      <c r="K683" t="s">
        <v>1491</v>
      </c>
    </row>
    <row r="684" spans="2:11" hidden="1" outlineLevel="2" x14ac:dyDescent="0.25">
      <c r="B684" s="77" t="s">
        <v>1119</v>
      </c>
      <c r="C684" s="86" t="s">
        <v>1489</v>
      </c>
      <c r="D684" s="3"/>
      <c r="F684" s="8">
        <v>1</v>
      </c>
      <c r="G684" s="102"/>
      <c r="I684" s="4"/>
      <c r="J684" s="107"/>
      <c r="K684" t="s">
        <v>1491</v>
      </c>
    </row>
    <row r="685" spans="2:11" hidden="1" outlineLevel="2" x14ac:dyDescent="0.25">
      <c r="B685" s="77" t="s">
        <v>827</v>
      </c>
      <c r="C685" s="86" t="s">
        <v>1489</v>
      </c>
      <c r="D685" s="3"/>
      <c r="F685" s="8">
        <v>1</v>
      </c>
      <c r="G685" s="102"/>
      <c r="I685" s="4"/>
      <c r="J685" s="107"/>
      <c r="K685" t="s">
        <v>1491</v>
      </c>
    </row>
    <row r="686" spans="2:11" hidden="1" outlineLevel="2" x14ac:dyDescent="0.25">
      <c r="B686" s="77" t="s">
        <v>831</v>
      </c>
      <c r="C686" s="86" t="s">
        <v>1489</v>
      </c>
      <c r="D686" s="3"/>
      <c r="F686" s="8">
        <v>1</v>
      </c>
      <c r="G686" s="102"/>
      <c r="I686" s="4"/>
      <c r="J686" s="107"/>
      <c r="K686" t="s">
        <v>1491</v>
      </c>
    </row>
    <row r="687" spans="2:11" hidden="1" outlineLevel="2" x14ac:dyDescent="0.25">
      <c r="B687" s="77" t="s">
        <v>1121</v>
      </c>
      <c r="C687" s="86" t="s">
        <v>1489</v>
      </c>
      <c r="D687" s="3"/>
      <c r="F687" s="8">
        <v>1</v>
      </c>
      <c r="G687" s="102"/>
      <c r="I687" s="4"/>
      <c r="J687" s="107"/>
      <c r="K687" t="s">
        <v>1750</v>
      </c>
    </row>
    <row r="688" spans="2:11" hidden="1" outlineLevel="2" x14ac:dyDescent="0.25">
      <c r="B688" s="77" t="s">
        <v>1498</v>
      </c>
      <c r="C688" s="86" t="s">
        <v>1489</v>
      </c>
      <c r="D688" s="3"/>
      <c r="F688" s="8">
        <v>1</v>
      </c>
      <c r="G688" s="102"/>
      <c r="I688" s="4"/>
      <c r="J688" s="107"/>
      <c r="K688" t="s">
        <v>1491</v>
      </c>
    </row>
    <row r="689" spans="2:11" hidden="1" outlineLevel="2" x14ac:dyDescent="0.25">
      <c r="B689" s="77" t="s">
        <v>1499</v>
      </c>
      <c r="C689" s="86" t="s">
        <v>1489</v>
      </c>
      <c r="D689" s="3"/>
      <c r="F689" s="8">
        <v>1</v>
      </c>
      <c r="G689" s="102"/>
      <c r="I689" s="4"/>
      <c r="J689" s="107"/>
      <c r="K689" t="s">
        <v>1491</v>
      </c>
    </row>
    <row r="690" spans="2:11" hidden="1" outlineLevel="2" x14ac:dyDescent="0.25">
      <c r="B690" s="77" t="s">
        <v>1500</v>
      </c>
      <c r="C690" s="86" t="s">
        <v>1489</v>
      </c>
      <c r="D690" s="3"/>
      <c r="F690" s="8">
        <v>1</v>
      </c>
      <c r="G690" s="102"/>
      <c r="I690" s="4"/>
      <c r="J690" s="107"/>
      <c r="K690" t="s">
        <v>1491</v>
      </c>
    </row>
    <row r="691" spans="2:11" hidden="1" outlineLevel="2" x14ac:dyDescent="0.25">
      <c r="B691" s="77" t="s">
        <v>1501</v>
      </c>
      <c r="C691" s="86" t="s">
        <v>1489</v>
      </c>
      <c r="D691" s="3"/>
      <c r="F691" s="8">
        <v>1</v>
      </c>
      <c r="G691" s="102"/>
      <c r="I691" s="4"/>
      <c r="J691" s="107"/>
      <c r="K691" t="s">
        <v>1491</v>
      </c>
    </row>
    <row r="692" spans="2:11" hidden="1" outlineLevel="2" x14ac:dyDescent="0.25">
      <c r="B692" s="77" t="s">
        <v>1502</v>
      </c>
      <c r="C692" s="86" t="s">
        <v>1489</v>
      </c>
      <c r="D692" s="3"/>
      <c r="F692" s="8">
        <v>1</v>
      </c>
      <c r="G692" s="102"/>
      <c r="I692" s="4"/>
      <c r="J692" s="107"/>
      <c r="K692" t="s">
        <v>1491</v>
      </c>
    </row>
    <row r="693" spans="2:11" hidden="1" outlineLevel="2" x14ac:dyDescent="0.25">
      <c r="B693" s="77" t="s">
        <v>942</v>
      </c>
      <c r="C693" s="86" t="s">
        <v>1489</v>
      </c>
      <c r="D693" s="3"/>
      <c r="F693" s="8">
        <v>1</v>
      </c>
      <c r="G693" s="102"/>
      <c r="I693" s="4"/>
      <c r="J693" s="107"/>
      <c r="K693" t="s">
        <v>1491</v>
      </c>
    </row>
    <row r="694" spans="2:11" hidden="1" outlineLevel="2" x14ac:dyDescent="0.25">
      <c r="B694" s="77" t="s">
        <v>959</v>
      </c>
      <c r="C694" s="86" t="s">
        <v>1489</v>
      </c>
      <c r="D694" s="3"/>
      <c r="F694" s="8">
        <v>1</v>
      </c>
      <c r="G694" s="102"/>
      <c r="I694" s="4"/>
      <c r="J694" s="107"/>
      <c r="K694" t="s">
        <v>1491</v>
      </c>
    </row>
    <row r="695" spans="2:11" hidden="1" outlineLevel="2" x14ac:dyDescent="0.25">
      <c r="B695" s="77" t="s">
        <v>961</v>
      </c>
      <c r="C695" s="86" t="s">
        <v>1489</v>
      </c>
      <c r="D695" s="3"/>
      <c r="F695" s="8">
        <v>1</v>
      </c>
      <c r="G695" s="102"/>
      <c r="I695" s="4"/>
      <c r="J695" s="107"/>
      <c r="K695" t="s">
        <v>1491</v>
      </c>
    </row>
    <row r="696" spans="2:11" hidden="1" outlineLevel="2" x14ac:dyDescent="0.25">
      <c r="B696" s="77" t="s">
        <v>991</v>
      </c>
      <c r="C696" s="86" t="s">
        <v>1489</v>
      </c>
      <c r="D696" s="3"/>
      <c r="F696" s="8">
        <v>1</v>
      </c>
      <c r="G696" s="102"/>
      <c r="I696" s="4"/>
      <c r="J696" s="107"/>
      <c r="K696" t="s">
        <v>1491</v>
      </c>
    </row>
    <row r="697" spans="2:11" hidden="1" outlineLevel="2" x14ac:dyDescent="0.25">
      <c r="B697" s="77" t="s">
        <v>1503</v>
      </c>
      <c r="C697" s="86" t="s">
        <v>1489</v>
      </c>
      <c r="D697" s="3"/>
      <c r="F697" s="8">
        <v>1</v>
      </c>
      <c r="G697" s="102"/>
      <c r="I697" s="4"/>
      <c r="J697" s="107"/>
      <c r="K697" t="s">
        <v>1750</v>
      </c>
    </row>
    <row r="698" spans="2:11" hidden="1" outlineLevel="2" x14ac:dyDescent="0.25">
      <c r="B698" s="77" t="s">
        <v>1504</v>
      </c>
      <c r="C698" s="86" t="s">
        <v>1489</v>
      </c>
      <c r="D698" s="3"/>
      <c r="F698" s="4">
        <v>1</v>
      </c>
      <c r="G698" s="102"/>
      <c r="I698" s="4"/>
      <c r="J698" s="107"/>
      <c r="K698" t="s">
        <v>1491</v>
      </c>
    </row>
    <row r="699" spans="2:11" hidden="1" outlineLevel="1" collapsed="1" x14ac:dyDescent="0.25">
      <c r="B699" s="78"/>
      <c r="C699" s="79" t="s">
        <v>1489</v>
      </c>
      <c r="D699" s="80" t="s">
        <v>1505</v>
      </c>
      <c r="E699" s="81">
        <v>36</v>
      </c>
      <c r="F699" s="81">
        <f>SUM(F700:F735)</f>
        <v>36</v>
      </c>
      <c r="G699" s="93">
        <v>60</v>
      </c>
      <c r="H699" s="92">
        <f>(F699*G699/E699)</f>
        <v>60</v>
      </c>
      <c r="I699" s="103"/>
      <c r="J699" s="105"/>
      <c r="K699" s="82"/>
    </row>
    <row r="700" spans="2:11" hidden="1" outlineLevel="2" x14ac:dyDescent="0.25">
      <c r="B700" s="77" t="s">
        <v>913</v>
      </c>
      <c r="C700" s="86" t="s">
        <v>1489</v>
      </c>
      <c r="D700" s="3"/>
      <c r="F700" s="8">
        <v>1</v>
      </c>
      <c r="G700" s="102"/>
      <c r="I700" s="4"/>
      <c r="J700" s="107"/>
      <c r="K700" t="s">
        <v>1491</v>
      </c>
    </row>
    <row r="701" spans="2:11" hidden="1" outlineLevel="2" x14ac:dyDescent="0.25">
      <c r="B701" s="77" t="s">
        <v>1368</v>
      </c>
      <c r="C701" s="86" t="s">
        <v>1489</v>
      </c>
      <c r="D701" s="3"/>
      <c r="F701" s="8">
        <v>1</v>
      </c>
      <c r="G701" s="102"/>
      <c r="I701" s="4"/>
      <c r="J701" s="107"/>
      <c r="K701" t="s">
        <v>1491</v>
      </c>
    </row>
    <row r="702" spans="2:11" hidden="1" outlineLevel="2" x14ac:dyDescent="0.25">
      <c r="B702" s="77" t="s">
        <v>1370</v>
      </c>
      <c r="C702" s="86" t="s">
        <v>1489</v>
      </c>
      <c r="D702" s="3"/>
      <c r="F702" s="8">
        <v>1</v>
      </c>
      <c r="G702" s="102"/>
      <c r="I702" s="4"/>
      <c r="J702" s="107"/>
      <c r="K702" t="s">
        <v>1491</v>
      </c>
    </row>
    <row r="703" spans="2:11" hidden="1" outlineLevel="2" x14ac:dyDescent="0.25">
      <c r="B703" s="77" t="s">
        <v>1371</v>
      </c>
      <c r="C703" s="86" t="s">
        <v>1489</v>
      </c>
      <c r="D703" s="3"/>
      <c r="F703" s="8">
        <v>1</v>
      </c>
      <c r="G703" s="102"/>
      <c r="I703" s="4"/>
      <c r="J703" s="107"/>
      <c r="K703" t="s">
        <v>1491</v>
      </c>
    </row>
    <row r="704" spans="2:11" hidden="1" outlineLevel="2" x14ac:dyDescent="0.25">
      <c r="B704" s="77" t="s">
        <v>1373</v>
      </c>
      <c r="C704" s="86" t="s">
        <v>1489</v>
      </c>
      <c r="D704" s="3"/>
      <c r="F704" s="8">
        <v>1</v>
      </c>
      <c r="G704" s="102"/>
      <c r="I704" s="4"/>
      <c r="J704" s="107"/>
      <c r="K704" t="s">
        <v>1491</v>
      </c>
    </row>
    <row r="705" spans="2:11" hidden="1" outlineLevel="2" x14ac:dyDescent="0.25">
      <c r="B705" s="77" t="s">
        <v>1506</v>
      </c>
      <c r="C705" s="86" t="s">
        <v>1489</v>
      </c>
      <c r="D705" s="3"/>
      <c r="F705" s="8">
        <v>1</v>
      </c>
      <c r="G705" s="102"/>
      <c r="I705" s="4"/>
      <c r="J705" s="107"/>
      <c r="K705" t="s">
        <v>1491</v>
      </c>
    </row>
    <row r="706" spans="2:11" hidden="1" outlineLevel="2" x14ac:dyDescent="0.25">
      <c r="B706" s="77" t="s">
        <v>1129</v>
      </c>
      <c r="C706" s="86" t="s">
        <v>1489</v>
      </c>
      <c r="D706" s="3"/>
      <c r="F706" s="8">
        <v>1</v>
      </c>
      <c r="G706" s="102"/>
      <c r="I706" s="4"/>
      <c r="J706" s="107"/>
      <c r="K706" t="s">
        <v>1750</v>
      </c>
    </row>
    <row r="707" spans="2:11" hidden="1" outlineLevel="2" x14ac:dyDescent="0.25">
      <c r="B707" s="77" t="s">
        <v>1194</v>
      </c>
      <c r="C707" s="86" t="s">
        <v>1489</v>
      </c>
      <c r="D707" s="3"/>
      <c r="F707" s="8">
        <v>1</v>
      </c>
      <c r="G707" s="102"/>
      <c r="I707" s="4"/>
      <c r="J707" s="107"/>
      <c r="K707" t="s">
        <v>1750</v>
      </c>
    </row>
    <row r="708" spans="2:11" hidden="1" outlineLevel="2" x14ac:dyDescent="0.25">
      <c r="B708" s="77" t="s">
        <v>1226</v>
      </c>
      <c r="C708" s="86" t="s">
        <v>1489</v>
      </c>
      <c r="D708" s="3"/>
      <c r="F708" s="8">
        <v>1</v>
      </c>
      <c r="G708" s="102"/>
      <c r="I708" s="4"/>
      <c r="J708" s="107"/>
      <c r="K708" t="s">
        <v>1750</v>
      </c>
    </row>
    <row r="709" spans="2:11" hidden="1" outlineLevel="2" x14ac:dyDescent="0.25">
      <c r="B709" s="77" t="s">
        <v>1288</v>
      </c>
      <c r="C709" s="86" t="s">
        <v>1489</v>
      </c>
      <c r="D709" s="3"/>
      <c r="F709" s="8">
        <v>1</v>
      </c>
      <c r="G709" s="102"/>
      <c r="I709" s="4"/>
      <c r="J709" s="107"/>
      <c r="K709" t="s">
        <v>1750</v>
      </c>
    </row>
    <row r="710" spans="2:11" hidden="1" outlineLevel="2" x14ac:dyDescent="0.25">
      <c r="B710" s="77" t="s">
        <v>1282</v>
      </c>
      <c r="C710" s="86" t="s">
        <v>1489</v>
      </c>
      <c r="D710" s="3"/>
      <c r="F710" s="8">
        <v>1</v>
      </c>
      <c r="G710" s="102"/>
      <c r="I710" s="4"/>
      <c r="J710" s="107"/>
      <c r="K710" t="s">
        <v>1750</v>
      </c>
    </row>
    <row r="711" spans="2:11" hidden="1" outlineLevel="2" x14ac:dyDescent="0.25">
      <c r="B711" s="77" t="s">
        <v>1375</v>
      </c>
      <c r="C711" s="86" t="s">
        <v>1489</v>
      </c>
      <c r="D711" s="3"/>
      <c r="F711" s="8">
        <v>1</v>
      </c>
      <c r="G711" s="102"/>
      <c r="I711" s="4"/>
      <c r="J711" s="107"/>
      <c r="K711" t="s">
        <v>1750</v>
      </c>
    </row>
    <row r="712" spans="2:11" hidden="1" outlineLevel="2" x14ac:dyDescent="0.25">
      <c r="B712" s="77" t="s">
        <v>1507</v>
      </c>
      <c r="C712" s="86" t="s">
        <v>1489</v>
      </c>
      <c r="D712" s="3"/>
      <c r="F712" s="8">
        <v>1</v>
      </c>
      <c r="G712" s="102"/>
      <c r="I712" s="4"/>
      <c r="J712" s="107"/>
      <c r="K712" t="s">
        <v>1750</v>
      </c>
    </row>
    <row r="713" spans="2:11" hidden="1" outlineLevel="2" x14ac:dyDescent="0.25">
      <c r="B713" s="77" t="s">
        <v>1329</v>
      </c>
      <c r="C713" s="86" t="s">
        <v>1489</v>
      </c>
      <c r="D713" s="3"/>
      <c r="F713" s="8">
        <v>1</v>
      </c>
      <c r="G713" s="102"/>
      <c r="I713" s="4"/>
      <c r="J713" s="107"/>
      <c r="K713" t="s">
        <v>1750</v>
      </c>
    </row>
    <row r="714" spans="2:11" hidden="1" outlineLevel="2" x14ac:dyDescent="0.25">
      <c r="B714" s="77" t="s">
        <v>1337</v>
      </c>
      <c r="C714" s="86" t="s">
        <v>1489</v>
      </c>
      <c r="D714" s="3"/>
      <c r="F714" s="8">
        <v>1</v>
      </c>
      <c r="G714" s="102"/>
      <c r="I714" s="4"/>
      <c r="J714" s="107"/>
      <c r="K714" t="s">
        <v>1750</v>
      </c>
    </row>
    <row r="715" spans="2:11" hidden="1" outlineLevel="2" x14ac:dyDescent="0.25">
      <c r="B715" s="77" t="s">
        <v>1508</v>
      </c>
      <c r="C715" s="86" t="s">
        <v>1489</v>
      </c>
      <c r="D715" s="3"/>
      <c r="F715" s="8">
        <v>1</v>
      </c>
      <c r="G715" s="102"/>
      <c r="I715" s="4"/>
      <c r="J715" s="107"/>
      <c r="K715" t="s">
        <v>1750</v>
      </c>
    </row>
    <row r="716" spans="2:11" hidden="1" outlineLevel="2" x14ac:dyDescent="0.25">
      <c r="B716" s="77" t="s">
        <v>1052</v>
      </c>
      <c r="C716" s="86" t="s">
        <v>1489</v>
      </c>
      <c r="D716" s="3"/>
      <c r="F716" s="8">
        <v>1</v>
      </c>
      <c r="G716" s="102"/>
      <c r="I716" s="4"/>
      <c r="J716" s="107"/>
      <c r="K716" t="s">
        <v>1750</v>
      </c>
    </row>
    <row r="717" spans="2:11" hidden="1" outlineLevel="2" x14ac:dyDescent="0.25">
      <c r="B717" s="77" t="s">
        <v>1339</v>
      </c>
      <c r="C717" s="86" t="s">
        <v>1489</v>
      </c>
      <c r="D717" s="3"/>
      <c r="F717" s="8">
        <v>1</v>
      </c>
      <c r="G717" s="102"/>
      <c r="I717" s="4"/>
      <c r="J717" s="107"/>
      <c r="K717" t="s">
        <v>1750</v>
      </c>
    </row>
    <row r="718" spans="2:11" hidden="1" outlineLevel="2" x14ac:dyDescent="0.25">
      <c r="B718" s="77" t="s">
        <v>1509</v>
      </c>
      <c r="C718" s="86" t="s">
        <v>1489</v>
      </c>
      <c r="D718" s="3"/>
      <c r="F718" s="8">
        <v>1</v>
      </c>
      <c r="G718" s="102"/>
      <c r="I718" s="4"/>
      <c r="J718" s="107"/>
      <c r="K718" t="s">
        <v>1750</v>
      </c>
    </row>
    <row r="719" spans="2:11" hidden="1" outlineLevel="2" x14ac:dyDescent="0.25">
      <c r="B719" s="77" t="s">
        <v>909</v>
      </c>
      <c r="C719" s="86" t="s">
        <v>1489</v>
      </c>
      <c r="D719" s="3"/>
      <c r="F719" s="8">
        <v>1</v>
      </c>
      <c r="G719" s="102"/>
      <c r="I719" s="4"/>
      <c r="J719" s="107"/>
      <c r="K719" t="s">
        <v>1750</v>
      </c>
    </row>
    <row r="720" spans="2:11" hidden="1" outlineLevel="2" x14ac:dyDescent="0.25">
      <c r="B720" s="77" t="s">
        <v>1284</v>
      </c>
      <c r="C720" s="86" t="s">
        <v>1489</v>
      </c>
      <c r="D720" s="3"/>
      <c r="F720" s="8">
        <v>1</v>
      </c>
      <c r="G720" s="102"/>
      <c r="I720" s="4"/>
      <c r="J720" s="107"/>
      <c r="K720" t="s">
        <v>1750</v>
      </c>
    </row>
    <row r="721" spans="2:11" hidden="1" outlineLevel="2" x14ac:dyDescent="0.25">
      <c r="B721" s="77" t="s">
        <v>1148</v>
      </c>
      <c r="C721" s="86" t="s">
        <v>1489</v>
      </c>
      <c r="D721" s="3"/>
      <c r="F721" s="8">
        <v>1</v>
      </c>
      <c r="G721" s="102"/>
      <c r="I721" s="4"/>
      <c r="J721" s="107"/>
      <c r="K721" t="s">
        <v>1750</v>
      </c>
    </row>
    <row r="722" spans="2:11" hidden="1" outlineLevel="2" x14ac:dyDescent="0.25">
      <c r="B722" s="77" t="s">
        <v>1245</v>
      </c>
      <c r="C722" s="86" t="s">
        <v>1489</v>
      </c>
      <c r="D722" s="3"/>
      <c r="F722" s="8">
        <v>1</v>
      </c>
      <c r="G722" s="102"/>
      <c r="I722" s="4"/>
      <c r="J722" s="107"/>
      <c r="K722" t="s">
        <v>1750</v>
      </c>
    </row>
    <row r="723" spans="2:11" hidden="1" outlineLevel="2" x14ac:dyDescent="0.25">
      <c r="B723" s="77" t="s">
        <v>1286</v>
      </c>
      <c r="C723" s="86" t="s">
        <v>1489</v>
      </c>
      <c r="D723" s="3"/>
      <c r="F723" s="8">
        <v>1</v>
      </c>
      <c r="G723" s="102"/>
      <c r="I723" s="4"/>
      <c r="J723" s="107"/>
      <c r="K723" t="s">
        <v>1750</v>
      </c>
    </row>
    <row r="724" spans="2:11" hidden="1" outlineLevel="2" x14ac:dyDescent="0.25">
      <c r="B724" s="77" t="s">
        <v>1403</v>
      </c>
      <c r="C724" s="86" t="s">
        <v>1489</v>
      </c>
      <c r="D724" s="3"/>
      <c r="F724" s="8">
        <v>1</v>
      </c>
      <c r="G724" s="102"/>
      <c r="I724" s="4"/>
      <c r="J724" s="107"/>
      <c r="K724" t="s">
        <v>1750</v>
      </c>
    </row>
    <row r="725" spans="2:11" hidden="1" outlineLevel="2" x14ac:dyDescent="0.25">
      <c r="B725" s="77" t="s">
        <v>1380</v>
      </c>
      <c r="C725" s="86" t="s">
        <v>1489</v>
      </c>
      <c r="D725" s="3"/>
      <c r="F725" s="8">
        <v>1</v>
      </c>
      <c r="G725" s="102"/>
      <c r="I725" s="4"/>
      <c r="J725" s="107"/>
      <c r="K725" t="s">
        <v>1750</v>
      </c>
    </row>
    <row r="726" spans="2:11" hidden="1" outlineLevel="2" x14ac:dyDescent="0.25">
      <c r="B726" s="77" t="s">
        <v>1340</v>
      </c>
      <c r="C726" s="86" t="s">
        <v>1489</v>
      </c>
      <c r="D726" s="3"/>
      <c r="F726" s="8">
        <v>1</v>
      </c>
      <c r="G726" s="102"/>
      <c r="I726" s="4"/>
      <c r="J726" s="107"/>
      <c r="K726" t="s">
        <v>1750</v>
      </c>
    </row>
    <row r="727" spans="2:11" hidden="1" outlineLevel="2" x14ac:dyDescent="0.25">
      <c r="B727" s="77" t="s">
        <v>1342</v>
      </c>
      <c r="C727" s="86" t="s">
        <v>1489</v>
      </c>
      <c r="D727" s="3"/>
      <c r="F727" s="8">
        <v>1</v>
      </c>
      <c r="G727" s="102"/>
      <c r="I727" s="4"/>
      <c r="J727" s="107"/>
      <c r="K727" t="s">
        <v>1750</v>
      </c>
    </row>
    <row r="728" spans="2:11" hidden="1" outlineLevel="2" x14ac:dyDescent="0.25">
      <c r="B728" s="77" t="s">
        <v>1510</v>
      </c>
      <c r="C728" s="86" t="s">
        <v>1489</v>
      </c>
      <c r="D728" s="3"/>
      <c r="F728" s="8">
        <v>1</v>
      </c>
      <c r="G728" s="102"/>
      <c r="I728" s="4"/>
      <c r="J728" s="107"/>
      <c r="K728" t="s">
        <v>1750</v>
      </c>
    </row>
    <row r="729" spans="2:11" hidden="1" outlineLevel="2" x14ac:dyDescent="0.25">
      <c r="B729" s="77" t="s">
        <v>1220</v>
      </c>
      <c r="C729" s="86" t="s">
        <v>1489</v>
      </c>
      <c r="D729" s="3"/>
      <c r="F729" s="8">
        <v>1</v>
      </c>
      <c r="G729" s="102"/>
      <c r="I729" s="4"/>
      <c r="J729" s="107"/>
      <c r="K729" t="s">
        <v>1750</v>
      </c>
    </row>
    <row r="730" spans="2:11" hidden="1" outlineLevel="2" x14ac:dyDescent="0.25">
      <c r="B730" s="77" t="s">
        <v>1200</v>
      </c>
      <c r="C730" s="86" t="s">
        <v>1489</v>
      </c>
      <c r="D730" s="3"/>
      <c r="F730" s="8">
        <v>1</v>
      </c>
      <c r="G730" s="102"/>
      <c r="I730" s="4"/>
      <c r="J730" s="107"/>
      <c r="K730" t="s">
        <v>1750</v>
      </c>
    </row>
    <row r="731" spans="2:11" hidden="1" outlineLevel="2" x14ac:dyDescent="0.25">
      <c r="B731" s="77" t="s">
        <v>1511</v>
      </c>
      <c r="C731" s="86" t="s">
        <v>1489</v>
      </c>
      <c r="D731" s="3"/>
      <c r="F731" s="8">
        <v>1</v>
      </c>
      <c r="G731" s="102"/>
      <c r="I731" s="4"/>
      <c r="J731" s="107"/>
      <c r="K731" t="s">
        <v>1750</v>
      </c>
    </row>
    <row r="732" spans="2:11" hidden="1" outlineLevel="2" x14ac:dyDescent="0.25">
      <c r="B732" s="77" t="s">
        <v>1266</v>
      </c>
      <c r="C732" s="86" t="s">
        <v>1489</v>
      </c>
      <c r="D732" s="3"/>
      <c r="F732" s="8">
        <v>1</v>
      </c>
      <c r="G732" s="102"/>
      <c r="I732" s="4"/>
      <c r="J732" s="107"/>
      <c r="K732" t="s">
        <v>1750</v>
      </c>
    </row>
    <row r="733" spans="2:11" hidden="1" outlineLevel="2" x14ac:dyDescent="0.25">
      <c r="B733" s="77" t="s">
        <v>1216</v>
      </c>
      <c r="C733" s="86" t="s">
        <v>1489</v>
      </c>
      <c r="D733" s="3"/>
      <c r="F733" s="8">
        <v>1</v>
      </c>
      <c r="G733" s="102"/>
      <c r="I733" s="4"/>
      <c r="J733" s="107"/>
      <c r="K733" t="s">
        <v>1750</v>
      </c>
    </row>
    <row r="734" spans="2:11" hidden="1" outlineLevel="2" x14ac:dyDescent="0.25">
      <c r="B734" s="77" t="s">
        <v>1011</v>
      </c>
      <c r="C734" s="86" t="s">
        <v>1489</v>
      </c>
      <c r="D734" s="3"/>
      <c r="F734" s="8">
        <v>1</v>
      </c>
      <c r="G734" s="102"/>
      <c r="I734" s="4"/>
      <c r="J734" s="107"/>
      <c r="K734" t="s">
        <v>1750</v>
      </c>
    </row>
    <row r="735" spans="2:11" hidden="1" outlineLevel="2" x14ac:dyDescent="0.25">
      <c r="B735" s="77" t="s">
        <v>1036</v>
      </c>
      <c r="C735" s="86" t="s">
        <v>1489</v>
      </c>
      <c r="D735" s="3"/>
      <c r="F735" s="8">
        <v>1</v>
      </c>
      <c r="G735" s="102"/>
      <c r="I735" s="4"/>
      <c r="J735" s="107"/>
      <c r="K735" t="s">
        <v>1750</v>
      </c>
    </row>
    <row r="736" spans="2:11" hidden="1" outlineLevel="1" collapsed="1" x14ac:dyDescent="0.25">
      <c r="B736" s="78"/>
      <c r="C736" s="79" t="s">
        <v>1489</v>
      </c>
      <c r="D736" s="78" t="s">
        <v>1512</v>
      </c>
      <c r="E736" s="81">
        <v>35</v>
      </c>
      <c r="F736" s="81">
        <f>SUM(F737:F771)</f>
        <v>35</v>
      </c>
      <c r="G736" s="93">
        <v>15</v>
      </c>
      <c r="H736" s="92">
        <f>(F736*G736/E736)</f>
        <v>15</v>
      </c>
      <c r="I736" s="103"/>
      <c r="J736" s="105"/>
      <c r="K736" s="79"/>
    </row>
    <row r="737" spans="2:11" hidden="1" outlineLevel="2" x14ac:dyDescent="0.25">
      <c r="B737" s="77" t="s">
        <v>952</v>
      </c>
      <c r="C737" s="86" t="s">
        <v>1489</v>
      </c>
      <c r="D737" s="3"/>
      <c r="F737" s="8">
        <v>1</v>
      </c>
      <c r="G737" s="102"/>
      <c r="I737" s="4"/>
      <c r="J737" s="107"/>
      <c r="K737" t="s">
        <v>1750</v>
      </c>
    </row>
    <row r="738" spans="2:11" hidden="1" outlineLevel="2" x14ac:dyDescent="0.25">
      <c r="B738" s="77" t="s">
        <v>933</v>
      </c>
      <c r="C738" s="86" t="s">
        <v>1489</v>
      </c>
      <c r="D738" s="3"/>
      <c r="F738" s="8">
        <v>1</v>
      </c>
      <c r="G738" s="102"/>
      <c r="I738" s="4"/>
      <c r="J738" s="107"/>
      <c r="K738" t="s">
        <v>1750</v>
      </c>
    </row>
    <row r="739" spans="2:11" hidden="1" outlineLevel="2" x14ac:dyDescent="0.25">
      <c r="B739" s="77" t="s">
        <v>925</v>
      </c>
      <c r="C739" s="86" t="s">
        <v>1489</v>
      </c>
      <c r="D739" s="3"/>
      <c r="F739" s="8">
        <v>1</v>
      </c>
      <c r="G739" s="102"/>
      <c r="I739" s="4"/>
      <c r="J739" s="107"/>
      <c r="K739" t="s">
        <v>1750</v>
      </c>
    </row>
    <row r="740" spans="2:11" hidden="1" outlineLevel="2" x14ac:dyDescent="0.25">
      <c r="B740" s="77" t="s">
        <v>931</v>
      </c>
      <c r="C740" s="86" t="s">
        <v>1489</v>
      </c>
      <c r="D740" s="3"/>
      <c r="F740" s="8">
        <v>1</v>
      </c>
      <c r="G740" s="102"/>
      <c r="I740" s="4"/>
      <c r="J740" s="107"/>
      <c r="K740" t="s">
        <v>1750</v>
      </c>
    </row>
    <row r="741" spans="2:11" hidden="1" outlineLevel="2" x14ac:dyDescent="0.25">
      <c r="B741" s="77" t="s">
        <v>1013</v>
      </c>
      <c r="C741" s="86" t="s">
        <v>1489</v>
      </c>
      <c r="D741" s="3"/>
      <c r="F741" s="8">
        <v>1</v>
      </c>
      <c r="G741" s="102"/>
      <c r="I741" s="4"/>
      <c r="J741" s="107"/>
      <c r="K741" t="s">
        <v>1750</v>
      </c>
    </row>
    <row r="742" spans="2:11" hidden="1" outlineLevel="2" x14ac:dyDescent="0.25">
      <c r="B742" s="77" t="s">
        <v>1142</v>
      </c>
      <c r="C742" s="86" t="s">
        <v>1489</v>
      </c>
      <c r="D742" s="3"/>
      <c r="F742" s="8">
        <v>1</v>
      </c>
      <c r="G742" s="102"/>
      <c r="I742" s="4"/>
      <c r="J742" s="107"/>
      <c r="K742" t="s">
        <v>1750</v>
      </c>
    </row>
    <row r="743" spans="2:11" hidden="1" outlineLevel="2" x14ac:dyDescent="0.25">
      <c r="B743" s="77" t="s">
        <v>1254</v>
      </c>
      <c r="C743" s="86" t="s">
        <v>1489</v>
      </c>
      <c r="D743" s="3"/>
      <c r="F743" s="8">
        <v>1</v>
      </c>
      <c r="G743" s="102"/>
      <c r="I743" s="4"/>
      <c r="J743" s="107"/>
      <c r="K743" t="s">
        <v>1750</v>
      </c>
    </row>
    <row r="744" spans="2:11" hidden="1" outlineLevel="2" x14ac:dyDescent="0.25">
      <c r="B744" s="77" t="s">
        <v>843</v>
      </c>
      <c r="C744" s="86" t="s">
        <v>1489</v>
      </c>
      <c r="D744" s="3"/>
      <c r="F744" s="8">
        <v>1</v>
      </c>
      <c r="G744" s="102"/>
      <c r="I744" s="4"/>
      <c r="J744" s="107"/>
      <c r="K744" t="s">
        <v>1750</v>
      </c>
    </row>
    <row r="745" spans="2:11" hidden="1" outlineLevel="2" x14ac:dyDescent="0.25">
      <c r="B745" s="77" t="s">
        <v>1137</v>
      </c>
      <c r="C745" s="86" t="s">
        <v>1489</v>
      </c>
      <c r="D745" s="3"/>
      <c r="F745" s="8">
        <v>1</v>
      </c>
      <c r="G745" s="102"/>
      <c r="I745" s="4"/>
      <c r="J745" s="107"/>
      <c r="K745" t="s">
        <v>1750</v>
      </c>
    </row>
    <row r="746" spans="2:11" hidden="1" outlineLevel="2" x14ac:dyDescent="0.25">
      <c r="B746" s="77" t="s">
        <v>1077</v>
      </c>
      <c r="C746" s="86" t="s">
        <v>1489</v>
      </c>
      <c r="D746" s="3"/>
      <c r="F746" s="8">
        <v>1</v>
      </c>
      <c r="G746" s="102"/>
      <c r="I746" s="4"/>
      <c r="J746" s="107"/>
      <c r="K746" t="s">
        <v>1750</v>
      </c>
    </row>
    <row r="747" spans="2:11" hidden="1" outlineLevel="2" x14ac:dyDescent="0.25">
      <c r="B747" s="77" t="s">
        <v>1123</v>
      </c>
      <c r="C747" s="86" t="s">
        <v>1489</v>
      </c>
      <c r="D747" s="3"/>
      <c r="F747" s="8">
        <v>1</v>
      </c>
      <c r="G747" s="102"/>
      <c r="I747" s="4"/>
      <c r="J747" s="107"/>
      <c r="K747" t="s">
        <v>1750</v>
      </c>
    </row>
    <row r="748" spans="2:11" hidden="1" outlineLevel="2" x14ac:dyDescent="0.25">
      <c r="B748" s="77" t="s">
        <v>953</v>
      </c>
      <c r="C748" s="86" t="s">
        <v>1489</v>
      </c>
      <c r="D748" s="3"/>
      <c r="F748" s="8">
        <v>1</v>
      </c>
      <c r="G748" s="102"/>
      <c r="I748" s="4"/>
      <c r="J748" s="107"/>
      <c r="K748" t="s">
        <v>1750</v>
      </c>
    </row>
    <row r="749" spans="2:11" hidden="1" outlineLevel="2" x14ac:dyDescent="0.25">
      <c r="B749" s="77" t="s">
        <v>1162</v>
      </c>
      <c r="C749" s="86" t="s">
        <v>1489</v>
      </c>
      <c r="D749" s="3"/>
      <c r="F749" s="8">
        <v>1</v>
      </c>
      <c r="G749" s="102"/>
      <c r="I749" s="4"/>
      <c r="J749" s="107"/>
      <c r="K749" t="s">
        <v>1750</v>
      </c>
    </row>
    <row r="750" spans="2:11" hidden="1" outlineLevel="2" x14ac:dyDescent="0.25">
      <c r="B750" s="77" t="s">
        <v>823</v>
      </c>
      <c r="C750" s="86" t="s">
        <v>1489</v>
      </c>
      <c r="D750" s="3"/>
      <c r="F750" s="8">
        <v>1</v>
      </c>
      <c r="G750" s="102"/>
      <c r="I750" s="4"/>
      <c r="J750" s="107"/>
      <c r="K750" t="s">
        <v>1750</v>
      </c>
    </row>
    <row r="751" spans="2:11" hidden="1" outlineLevel="2" x14ac:dyDescent="0.25">
      <c r="B751" s="77" t="s">
        <v>1116</v>
      </c>
      <c r="C751" s="86" t="s">
        <v>1489</v>
      </c>
      <c r="D751" s="3"/>
      <c r="F751" s="8">
        <v>1</v>
      </c>
      <c r="G751" s="102"/>
      <c r="I751" s="4"/>
      <c r="J751" s="107"/>
      <c r="K751" t="s">
        <v>1750</v>
      </c>
    </row>
    <row r="752" spans="2:11" hidden="1" outlineLevel="2" x14ac:dyDescent="0.25">
      <c r="B752" s="77" t="s">
        <v>1163</v>
      </c>
      <c r="C752" s="86" t="s">
        <v>1489</v>
      </c>
      <c r="D752" s="3"/>
      <c r="F752" s="8">
        <v>1</v>
      </c>
      <c r="G752" s="102"/>
      <c r="I752" s="4"/>
      <c r="J752" s="107"/>
      <c r="K752" t="s">
        <v>1750</v>
      </c>
    </row>
    <row r="753" spans="2:11" hidden="1" outlineLevel="2" x14ac:dyDescent="0.25">
      <c r="B753" s="77" t="s">
        <v>1038</v>
      </c>
      <c r="C753" s="86" t="s">
        <v>1489</v>
      </c>
      <c r="D753" s="3"/>
      <c r="F753" s="8">
        <v>1</v>
      </c>
      <c r="G753" s="102"/>
      <c r="I753" s="4"/>
      <c r="J753" s="107"/>
      <c r="K753" t="s">
        <v>1750</v>
      </c>
    </row>
    <row r="754" spans="2:11" hidden="1" outlineLevel="2" x14ac:dyDescent="0.25">
      <c r="B754" s="77" t="s">
        <v>974</v>
      </c>
      <c r="C754" s="86" t="s">
        <v>1489</v>
      </c>
      <c r="D754" s="3"/>
      <c r="F754" s="8">
        <v>1</v>
      </c>
      <c r="G754" s="102"/>
      <c r="I754" s="4"/>
      <c r="J754" s="107"/>
      <c r="K754" t="s">
        <v>1750</v>
      </c>
    </row>
    <row r="755" spans="2:11" hidden="1" outlineLevel="2" x14ac:dyDescent="0.25">
      <c r="B755" s="77" t="s">
        <v>976</v>
      </c>
      <c r="C755" s="86" t="s">
        <v>1489</v>
      </c>
      <c r="D755" s="3"/>
      <c r="F755" s="8">
        <v>1</v>
      </c>
      <c r="G755" s="102"/>
      <c r="I755" s="4"/>
      <c r="J755" s="107"/>
      <c r="K755" t="s">
        <v>1750</v>
      </c>
    </row>
    <row r="756" spans="2:11" hidden="1" outlineLevel="2" x14ac:dyDescent="0.25">
      <c r="B756" s="77" t="s">
        <v>978</v>
      </c>
      <c r="C756" s="86" t="s">
        <v>1489</v>
      </c>
      <c r="D756" s="3"/>
      <c r="F756" s="8">
        <v>1</v>
      </c>
      <c r="G756" s="102"/>
      <c r="I756" s="4"/>
      <c r="J756" s="107"/>
      <c r="K756" t="s">
        <v>1750</v>
      </c>
    </row>
    <row r="757" spans="2:11" hidden="1" outlineLevel="2" x14ac:dyDescent="0.25">
      <c r="B757" s="77" t="s">
        <v>980</v>
      </c>
      <c r="C757" s="86" t="s">
        <v>1489</v>
      </c>
      <c r="D757" s="3"/>
      <c r="F757" s="8">
        <v>1</v>
      </c>
      <c r="G757" s="102"/>
      <c r="I757" s="4"/>
      <c r="J757" s="107"/>
      <c r="K757" t="s">
        <v>1750</v>
      </c>
    </row>
    <row r="758" spans="2:11" hidden="1" outlineLevel="2" x14ac:dyDescent="0.25">
      <c r="B758" s="77" t="s">
        <v>1015</v>
      </c>
      <c r="C758" s="86" t="s">
        <v>1489</v>
      </c>
      <c r="D758" s="3"/>
      <c r="F758" s="8">
        <v>1</v>
      </c>
      <c r="G758" s="102"/>
      <c r="I758" s="4"/>
      <c r="J758" s="107"/>
      <c r="K758" t="s">
        <v>1750</v>
      </c>
    </row>
    <row r="759" spans="2:11" hidden="1" outlineLevel="2" x14ac:dyDescent="0.25">
      <c r="B759" s="77" t="s">
        <v>982</v>
      </c>
      <c r="C759" s="86" t="s">
        <v>1489</v>
      </c>
      <c r="D759" s="3"/>
      <c r="F759" s="8">
        <v>1</v>
      </c>
      <c r="G759" s="102"/>
      <c r="I759" s="4"/>
      <c r="J759" s="107"/>
      <c r="K759" t="s">
        <v>1750</v>
      </c>
    </row>
    <row r="760" spans="2:11" hidden="1" outlineLevel="2" x14ac:dyDescent="0.25">
      <c r="B760" s="77" t="s">
        <v>987</v>
      </c>
      <c r="C760" s="86" t="s">
        <v>1489</v>
      </c>
      <c r="D760" s="3"/>
      <c r="F760" s="8">
        <v>1</v>
      </c>
      <c r="G760" s="102"/>
      <c r="I760" s="4"/>
      <c r="J760" s="107"/>
      <c r="K760" t="s">
        <v>1750</v>
      </c>
    </row>
    <row r="761" spans="2:11" hidden="1" outlineLevel="2" x14ac:dyDescent="0.25">
      <c r="B761" s="77" t="s">
        <v>989</v>
      </c>
      <c r="C761" s="86" t="s">
        <v>1489</v>
      </c>
      <c r="D761" s="3"/>
      <c r="F761" s="8">
        <v>1</v>
      </c>
      <c r="G761" s="102"/>
      <c r="I761" s="4"/>
      <c r="J761" s="107"/>
      <c r="K761" t="s">
        <v>1750</v>
      </c>
    </row>
    <row r="762" spans="2:11" hidden="1" outlineLevel="2" x14ac:dyDescent="0.25">
      <c r="B762" s="77" t="s">
        <v>1001</v>
      </c>
      <c r="C762" s="86" t="s">
        <v>1489</v>
      </c>
      <c r="D762" s="3"/>
      <c r="F762" s="8">
        <v>1</v>
      </c>
      <c r="G762" s="102"/>
      <c r="I762" s="4"/>
      <c r="J762" s="107"/>
      <c r="K762" t="s">
        <v>1750</v>
      </c>
    </row>
    <row r="763" spans="2:11" hidden="1" outlineLevel="2" x14ac:dyDescent="0.25">
      <c r="B763" s="77" t="s">
        <v>1203</v>
      </c>
      <c r="C763" s="86" t="s">
        <v>1489</v>
      </c>
      <c r="D763" s="3"/>
      <c r="F763" s="8">
        <v>1</v>
      </c>
      <c r="G763" s="102"/>
      <c r="I763" s="4"/>
      <c r="J763" s="107"/>
      <c r="K763" t="s">
        <v>1750</v>
      </c>
    </row>
    <row r="764" spans="2:11" hidden="1" outlineLevel="2" x14ac:dyDescent="0.25">
      <c r="B764" s="77" t="s">
        <v>921</v>
      </c>
      <c r="C764" s="86" t="s">
        <v>1489</v>
      </c>
      <c r="D764" s="3"/>
      <c r="F764" s="8">
        <v>1</v>
      </c>
      <c r="G764" s="102"/>
      <c r="I764" s="4"/>
      <c r="J764" s="107"/>
      <c r="K764" t="s">
        <v>1750</v>
      </c>
    </row>
    <row r="765" spans="2:11" hidden="1" outlineLevel="2" x14ac:dyDescent="0.25">
      <c r="B765" s="77" t="s">
        <v>1247</v>
      </c>
      <c r="C765" s="86" t="s">
        <v>1489</v>
      </c>
      <c r="D765" s="3"/>
      <c r="F765" s="8">
        <v>1</v>
      </c>
      <c r="G765" s="102"/>
      <c r="I765" s="4"/>
      <c r="J765" s="107"/>
      <c r="K765" t="s">
        <v>1750</v>
      </c>
    </row>
    <row r="766" spans="2:11" hidden="1" outlineLevel="2" x14ac:dyDescent="0.25">
      <c r="B766" s="77" t="s">
        <v>1249</v>
      </c>
      <c r="C766" s="86" t="s">
        <v>1489</v>
      </c>
      <c r="D766" s="3"/>
      <c r="F766" s="8">
        <v>1</v>
      </c>
      <c r="G766" s="102"/>
      <c r="I766" s="4"/>
      <c r="J766" s="107"/>
      <c r="K766" t="s">
        <v>1750</v>
      </c>
    </row>
    <row r="767" spans="2:11" hidden="1" outlineLevel="2" x14ac:dyDescent="0.25">
      <c r="B767" s="77" t="s">
        <v>1251</v>
      </c>
      <c r="C767" s="86" t="s">
        <v>1489</v>
      </c>
      <c r="D767" s="3"/>
      <c r="F767" s="8">
        <v>1</v>
      </c>
      <c r="G767" s="102"/>
      <c r="I767" s="4"/>
      <c r="J767" s="107"/>
      <c r="K767" t="s">
        <v>1750</v>
      </c>
    </row>
    <row r="768" spans="2:11" hidden="1" outlineLevel="2" x14ac:dyDescent="0.25">
      <c r="B768" s="77" t="s">
        <v>1202</v>
      </c>
      <c r="C768" s="86" t="s">
        <v>1489</v>
      </c>
      <c r="D768" s="3"/>
      <c r="F768" s="8">
        <v>1</v>
      </c>
      <c r="G768" s="102"/>
      <c r="I768" s="4"/>
      <c r="J768" s="107"/>
      <c r="K768" t="s">
        <v>1750</v>
      </c>
    </row>
    <row r="769" spans="2:11" hidden="1" outlineLevel="2" x14ac:dyDescent="0.25">
      <c r="B769" s="77" t="s">
        <v>1227</v>
      </c>
      <c r="C769" s="86" t="s">
        <v>1489</v>
      </c>
      <c r="D769" s="3"/>
      <c r="F769" s="8">
        <v>1</v>
      </c>
      <c r="G769" s="102"/>
      <c r="I769" s="4"/>
      <c r="J769" s="107"/>
      <c r="K769" t="s">
        <v>1750</v>
      </c>
    </row>
    <row r="770" spans="2:11" hidden="1" outlineLevel="2" x14ac:dyDescent="0.25">
      <c r="B770" s="77" t="s">
        <v>1253</v>
      </c>
      <c r="C770" s="86" t="s">
        <v>1489</v>
      </c>
      <c r="D770" s="3"/>
      <c r="F770" s="8">
        <v>1</v>
      </c>
      <c r="G770" s="102"/>
      <c r="I770" s="4"/>
      <c r="J770" s="107"/>
      <c r="K770" t="s">
        <v>1750</v>
      </c>
    </row>
    <row r="771" spans="2:11" hidden="1" outlineLevel="2" x14ac:dyDescent="0.25">
      <c r="B771" s="77" t="s">
        <v>1160</v>
      </c>
      <c r="C771" s="86" t="s">
        <v>1489</v>
      </c>
      <c r="D771" s="3"/>
      <c r="F771" s="8">
        <v>1</v>
      </c>
      <c r="G771" s="102"/>
      <c r="I771" s="4"/>
      <c r="J771" s="107"/>
      <c r="K771" t="s">
        <v>1750</v>
      </c>
    </row>
    <row r="772" spans="2:11" hidden="1" outlineLevel="1" collapsed="1" x14ac:dyDescent="0.25">
      <c r="B772" s="78"/>
      <c r="C772" s="79" t="s">
        <v>1489</v>
      </c>
      <c r="D772" s="78" t="s">
        <v>1513</v>
      </c>
      <c r="E772" s="94">
        <v>4</v>
      </c>
      <c r="F772" s="81">
        <f>SUM(F773:F776)</f>
        <v>4</v>
      </c>
      <c r="G772" s="93">
        <v>5</v>
      </c>
      <c r="H772" s="92">
        <f>(F772*G772/E772)</f>
        <v>5</v>
      </c>
      <c r="I772" s="103"/>
      <c r="J772" s="105"/>
      <c r="K772" s="79"/>
    </row>
    <row r="773" spans="2:11" hidden="1" outlineLevel="2" x14ac:dyDescent="0.25">
      <c r="B773" s="77" t="s">
        <v>1310</v>
      </c>
      <c r="C773" s="86" t="s">
        <v>1489</v>
      </c>
      <c r="D773" s="3"/>
      <c r="F773" s="8">
        <v>1</v>
      </c>
      <c r="G773" s="102"/>
      <c r="I773" s="4"/>
      <c r="J773" s="107"/>
      <c r="K773" t="s">
        <v>1491</v>
      </c>
    </row>
    <row r="774" spans="2:11" hidden="1" outlineLevel="2" x14ac:dyDescent="0.25">
      <c r="B774" s="77" t="s">
        <v>1280</v>
      </c>
      <c r="C774" s="86" t="s">
        <v>1489</v>
      </c>
      <c r="D774" s="3"/>
      <c r="F774" s="8">
        <v>1</v>
      </c>
      <c r="G774" s="102"/>
      <c r="I774" s="4"/>
      <c r="J774" s="107"/>
      <c r="K774" t="s">
        <v>1491</v>
      </c>
    </row>
    <row r="775" spans="2:11" hidden="1" outlineLevel="2" x14ac:dyDescent="0.25">
      <c r="B775" s="77" t="s">
        <v>1312</v>
      </c>
      <c r="C775" s="86" t="s">
        <v>1489</v>
      </c>
      <c r="D775" s="3"/>
      <c r="F775" s="8">
        <v>1</v>
      </c>
      <c r="G775" s="102"/>
      <c r="I775" s="4"/>
      <c r="J775" s="107"/>
      <c r="K775" t="s">
        <v>1491</v>
      </c>
    </row>
    <row r="776" spans="2:11" hidden="1" outlineLevel="2" x14ac:dyDescent="0.25">
      <c r="B776" s="77" t="s">
        <v>1314</v>
      </c>
      <c r="C776" s="86" t="s">
        <v>1489</v>
      </c>
      <c r="D776" s="3"/>
      <c r="F776" s="8">
        <v>1</v>
      </c>
      <c r="G776" s="102"/>
      <c r="I776" s="4"/>
      <c r="J776" s="107"/>
      <c r="K776" t="s">
        <v>1491</v>
      </c>
    </row>
    <row r="777" spans="2:11" hidden="1" outlineLevel="1" collapsed="1" x14ac:dyDescent="0.25">
      <c r="B777" s="78"/>
      <c r="C777" s="79" t="s">
        <v>1489</v>
      </c>
      <c r="D777" s="78" t="s">
        <v>1514</v>
      </c>
      <c r="E777" s="94">
        <v>90</v>
      </c>
      <c r="F777" s="81">
        <f>SUM(F778:F867)</f>
        <v>90</v>
      </c>
      <c r="G777" s="93">
        <v>15</v>
      </c>
      <c r="H777" s="92">
        <f>(F777*G777/E777)</f>
        <v>15</v>
      </c>
      <c r="I777" s="103"/>
      <c r="J777" s="105"/>
      <c r="K777" s="79"/>
    </row>
    <row r="778" spans="2:11" hidden="1" outlineLevel="2" x14ac:dyDescent="0.25">
      <c r="B778" s="77" t="s">
        <v>1515</v>
      </c>
      <c r="C778" s="2" t="s">
        <v>1489</v>
      </c>
      <c r="D778" s="3"/>
      <c r="F778" s="8">
        <v>1</v>
      </c>
      <c r="G778" s="102"/>
      <c r="I778" s="4"/>
      <c r="J778" s="107"/>
      <c r="K778" t="s">
        <v>1750</v>
      </c>
    </row>
    <row r="779" spans="2:11" hidden="1" outlineLevel="2" x14ac:dyDescent="0.25">
      <c r="B779" s="77" t="s">
        <v>1516</v>
      </c>
      <c r="C779" s="2" t="s">
        <v>1489</v>
      </c>
      <c r="D779" s="3"/>
      <c r="F779" s="8">
        <v>1</v>
      </c>
      <c r="G779" s="102"/>
      <c r="I779" s="4"/>
      <c r="J779" s="107"/>
      <c r="K779" t="s">
        <v>1750</v>
      </c>
    </row>
    <row r="780" spans="2:11" hidden="1" outlineLevel="2" x14ac:dyDescent="0.25">
      <c r="B780" s="77" t="s">
        <v>1517</v>
      </c>
      <c r="C780" s="2" t="s">
        <v>1489</v>
      </c>
      <c r="D780" s="3"/>
      <c r="F780" s="8">
        <v>1</v>
      </c>
      <c r="G780" s="102"/>
      <c r="I780" s="4"/>
      <c r="J780" s="107"/>
      <c r="K780" t="s">
        <v>1750</v>
      </c>
    </row>
    <row r="781" spans="2:11" hidden="1" outlineLevel="2" x14ac:dyDescent="0.25">
      <c r="B781" s="77" t="s">
        <v>1518</v>
      </c>
      <c r="C781" s="2" t="s">
        <v>1489</v>
      </c>
      <c r="D781" s="3"/>
      <c r="F781" s="8">
        <v>1</v>
      </c>
      <c r="G781" s="102"/>
      <c r="I781" s="4"/>
      <c r="J781" s="107"/>
      <c r="K781" t="s">
        <v>1750</v>
      </c>
    </row>
    <row r="782" spans="2:11" hidden="1" outlineLevel="2" x14ac:dyDescent="0.25">
      <c r="B782" s="77" t="s">
        <v>1519</v>
      </c>
      <c r="C782" s="2" t="s">
        <v>1489</v>
      </c>
      <c r="D782" s="3"/>
      <c r="F782" s="8">
        <v>1</v>
      </c>
      <c r="G782" s="102"/>
      <c r="I782" s="4"/>
      <c r="J782" s="107"/>
      <c r="K782" t="s">
        <v>1750</v>
      </c>
    </row>
    <row r="783" spans="2:11" hidden="1" outlineLevel="2" x14ac:dyDescent="0.25">
      <c r="B783" s="77" t="s">
        <v>1520</v>
      </c>
      <c r="C783" s="2" t="s">
        <v>1489</v>
      </c>
      <c r="D783" s="3"/>
      <c r="F783" s="8">
        <v>1</v>
      </c>
      <c r="G783" s="102"/>
      <c r="I783" s="4"/>
      <c r="J783" s="107"/>
      <c r="K783" t="s">
        <v>1750</v>
      </c>
    </row>
    <row r="784" spans="2:11" hidden="1" outlineLevel="2" x14ac:dyDescent="0.25">
      <c r="B784" s="77" t="s">
        <v>1521</v>
      </c>
      <c r="C784" s="2" t="s">
        <v>1489</v>
      </c>
      <c r="D784" s="3"/>
      <c r="F784" s="8">
        <v>1</v>
      </c>
      <c r="G784" s="102"/>
      <c r="I784" s="4"/>
      <c r="J784" s="107"/>
      <c r="K784" t="s">
        <v>1750</v>
      </c>
    </row>
    <row r="785" spans="2:11" hidden="1" outlineLevel="2" x14ac:dyDescent="0.25">
      <c r="B785" s="77" t="s">
        <v>1522</v>
      </c>
      <c r="C785" s="2" t="s">
        <v>1489</v>
      </c>
      <c r="D785" s="3"/>
      <c r="F785" s="8">
        <v>1</v>
      </c>
      <c r="G785" s="102"/>
      <c r="I785" s="4"/>
      <c r="J785" s="107"/>
      <c r="K785" t="s">
        <v>1750</v>
      </c>
    </row>
    <row r="786" spans="2:11" hidden="1" outlineLevel="2" x14ac:dyDescent="0.25">
      <c r="B786" s="77" t="s">
        <v>1523</v>
      </c>
      <c r="C786" s="2" t="s">
        <v>1489</v>
      </c>
      <c r="D786" s="3"/>
      <c r="F786" s="8">
        <v>1</v>
      </c>
      <c r="G786" s="102"/>
      <c r="I786" s="4"/>
      <c r="J786" s="107"/>
      <c r="K786" t="s">
        <v>1750</v>
      </c>
    </row>
    <row r="787" spans="2:11" hidden="1" outlineLevel="2" x14ac:dyDescent="0.25">
      <c r="B787" s="77" t="s">
        <v>1524</v>
      </c>
      <c r="C787" s="2" t="s">
        <v>1489</v>
      </c>
      <c r="D787" s="3"/>
      <c r="F787" s="8">
        <v>1</v>
      </c>
      <c r="G787" s="102"/>
      <c r="I787" s="4"/>
      <c r="J787" s="107"/>
      <c r="K787" t="s">
        <v>1750</v>
      </c>
    </row>
    <row r="788" spans="2:11" hidden="1" outlineLevel="2" x14ac:dyDescent="0.25">
      <c r="B788" s="77" t="s">
        <v>1525</v>
      </c>
      <c r="C788" s="2" t="s">
        <v>1489</v>
      </c>
      <c r="D788" s="3"/>
      <c r="F788" s="8">
        <v>1</v>
      </c>
      <c r="G788" s="102"/>
      <c r="I788" s="4"/>
      <c r="J788" s="107"/>
      <c r="K788" t="s">
        <v>1750</v>
      </c>
    </row>
    <row r="789" spans="2:11" hidden="1" outlineLevel="2" x14ac:dyDescent="0.25">
      <c r="B789" s="77" t="s">
        <v>1526</v>
      </c>
      <c r="C789" s="2" t="s">
        <v>1489</v>
      </c>
      <c r="D789" s="3"/>
      <c r="F789" s="8">
        <v>1</v>
      </c>
      <c r="G789" s="102"/>
      <c r="I789" s="4"/>
      <c r="J789" s="107"/>
      <c r="K789" t="s">
        <v>1750</v>
      </c>
    </row>
    <row r="790" spans="2:11" hidden="1" outlineLevel="2" x14ac:dyDescent="0.25">
      <c r="B790" s="77" t="s">
        <v>1527</v>
      </c>
      <c r="C790" s="2" t="s">
        <v>1489</v>
      </c>
      <c r="D790" s="3"/>
      <c r="F790" s="8">
        <v>1</v>
      </c>
      <c r="G790" s="102"/>
      <c r="I790" s="4"/>
      <c r="J790" s="107"/>
      <c r="K790" t="s">
        <v>1750</v>
      </c>
    </row>
    <row r="791" spans="2:11" hidden="1" outlineLevel="2" x14ac:dyDescent="0.25">
      <c r="B791" s="77" t="s">
        <v>1528</v>
      </c>
      <c r="C791" s="2" t="s">
        <v>1489</v>
      </c>
      <c r="D791" s="3"/>
      <c r="F791" s="8">
        <v>1</v>
      </c>
      <c r="G791" s="102"/>
      <c r="I791" s="4"/>
      <c r="J791" s="107"/>
      <c r="K791" t="s">
        <v>1750</v>
      </c>
    </row>
    <row r="792" spans="2:11" hidden="1" outlineLevel="2" x14ac:dyDescent="0.25">
      <c r="B792" s="77" t="s">
        <v>1529</v>
      </c>
      <c r="C792" s="2" t="s">
        <v>1489</v>
      </c>
      <c r="D792" s="3"/>
      <c r="F792" s="8">
        <v>1</v>
      </c>
      <c r="G792" s="102"/>
      <c r="I792" s="4"/>
      <c r="J792" s="107"/>
      <c r="K792" t="s">
        <v>1750</v>
      </c>
    </row>
    <row r="793" spans="2:11" hidden="1" outlineLevel="2" x14ac:dyDescent="0.25">
      <c r="B793" s="77" t="s">
        <v>1530</v>
      </c>
      <c r="C793" s="2" t="s">
        <v>1489</v>
      </c>
      <c r="D793" s="3"/>
      <c r="F793" s="8">
        <v>1</v>
      </c>
      <c r="G793" s="102"/>
      <c r="I793" s="4"/>
      <c r="J793" s="107"/>
      <c r="K793" t="s">
        <v>1750</v>
      </c>
    </row>
    <row r="794" spans="2:11" hidden="1" outlineLevel="2" x14ac:dyDescent="0.25">
      <c r="B794" s="77" t="s">
        <v>1531</v>
      </c>
      <c r="C794" s="2" t="s">
        <v>1489</v>
      </c>
      <c r="D794" s="3"/>
      <c r="F794" s="8">
        <v>1</v>
      </c>
      <c r="G794" s="102"/>
      <c r="I794" s="4"/>
      <c r="J794" s="107"/>
      <c r="K794" t="s">
        <v>1750</v>
      </c>
    </row>
    <row r="795" spans="2:11" hidden="1" outlineLevel="2" x14ac:dyDescent="0.25">
      <c r="B795" s="77" t="s">
        <v>1532</v>
      </c>
      <c r="C795" s="2" t="s">
        <v>1489</v>
      </c>
      <c r="D795" s="3"/>
      <c r="F795" s="8">
        <v>1</v>
      </c>
      <c r="G795" s="102"/>
      <c r="I795" s="4"/>
      <c r="J795" s="107"/>
      <c r="K795" t="s">
        <v>1750</v>
      </c>
    </row>
    <row r="796" spans="2:11" hidden="1" outlineLevel="2" x14ac:dyDescent="0.25">
      <c r="B796" s="77" t="s">
        <v>1533</v>
      </c>
      <c r="C796" s="2" t="s">
        <v>1489</v>
      </c>
      <c r="D796" s="3"/>
      <c r="F796" s="8">
        <v>1</v>
      </c>
      <c r="G796" s="102"/>
      <c r="I796" s="4"/>
      <c r="J796" s="107"/>
      <c r="K796" t="s">
        <v>1750</v>
      </c>
    </row>
    <row r="797" spans="2:11" hidden="1" outlineLevel="2" x14ac:dyDescent="0.25">
      <c r="B797" s="77" t="s">
        <v>1534</v>
      </c>
      <c r="C797" s="2" t="s">
        <v>1489</v>
      </c>
      <c r="D797" s="3"/>
      <c r="F797" s="8">
        <v>1</v>
      </c>
      <c r="G797" s="102"/>
      <c r="I797" s="4"/>
      <c r="J797" s="107"/>
      <c r="K797" t="s">
        <v>1750</v>
      </c>
    </row>
    <row r="798" spans="2:11" hidden="1" outlineLevel="2" x14ac:dyDescent="0.25">
      <c r="B798" s="77" t="s">
        <v>1535</v>
      </c>
      <c r="C798" s="2" t="s">
        <v>1489</v>
      </c>
      <c r="D798" s="3"/>
      <c r="F798" s="8">
        <v>1</v>
      </c>
      <c r="G798" s="102"/>
      <c r="I798" s="4"/>
      <c r="J798" s="107"/>
      <c r="K798" t="s">
        <v>1750</v>
      </c>
    </row>
    <row r="799" spans="2:11" hidden="1" outlineLevel="2" x14ac:dyDescent="0.25">
      <c r="B799" s="77" t="s">
        <v>1536</v>
      </c>
      <c r="C799" s="2" t="s">
        <v>1489</v>
      </c>
      <c r="D799" s="3"/>
      <c r="F799" s="8">
        <v>1</v>
      </c>
      <c r="G799" s="102"/>
      <c r="I799" s="4"/>
      <c r="J799" s="107"/>
      <c r="K799" t="s">
        <v>1750</v>
      </c>
    </row>
    <row r="800" spans="2:11" hidden="1" outlineLevel="2" x14ac:dyDescent="0.25">
      <c r="B800" s="77" t="s">
        <v>1537</v>
      </c>
      <c r="C800" s="2" t="s">
        <v>1489</v>
      </c>
      <c r="D800" s="3"/>
      <c r="F800" s="8">
        <v>1</v>
      </c>
      <c r="G800" s="102"/>
      <c r="I800" s="4"/>
      <c r="J800" s="107"/>
      <c r="K800" t="s">
        <v>1750</v>
      </c>
    </row>
    <row r="801" spans="2:11" hidden="1" outlineLevel="2" x14ac:dyDescent="0.25">
      <c r="B801" s="77" t="s">
        <v>1538</v>
      </c>
      <c r="C801" s="2" t="s">
        <v>1489</v>
      </c>
      <c r="D801" s="3"/>
      <c r="F801" s="8">
        <v>1</v>
      </c>
      <c r="G801" s="102"/>
      <c r="I801" s="4"/>
      <c r="J801" s="107"/>
      <c r="K801" t="s">
        <v>1750</v>
      </c>
    </row>
    <row r="802" spans="2:11" hidden="1" outlineLevel="2" x14ac:dyDescent="0.25">
      <c r="B802" s="77" t="s">
        <v>1539</v>
      </c>
      <c r="C802" s="2" t="s">
        <v>1489</v>
      </c>
      <c r="D802" s="3"/>
      <c r="F802" s="8">
        <v>1</v>
      </c>
      <c r="G802" s="102"/>
      <c r="I802" s="4"/>
      <c r="J802" s="107"/>
      <c r="K802" t="s">
        <v>1750</v>
      </c>
    </row>
    <row r="803" spans="2:11" hidden="1" outlineLevel="2" x14ac:dyDescent="0.25">
      <c r="B803" s="77" t="s">
        <v>1540</v>
      </c>
      <c r="C803" s="2" t="s">
        <v>1489</v>
      </c>
      <c r="D803" s="3"/>
      <c r="F803" s="8">
        <v>1</v>
      </c>
      <c r="G803" s="102"/>
      <c r="I803" s="4"/>
      <c r="J803" s="107"/>
      <c r="K803" t="s">
        <v>1750</v>
      </c>
    </row>
    <row r="804" spans="2:11" hidden="1" outlineLevel="2" x14ac:dyDescent="0.25">
      <c r="B804" s="77" t="s">
        <v>1541</v>
      </c>
      <c r="C804" s="2" t="s">
        <v>1489</v>
      </c>
      <c r="D804" s="3"/>
      <c r="F804" s="8">
        <v>1</v>
      </c>
      <c r="G804" s="102"/>
      <c r="I804" s="4"/>
      <c r="J804" s="107"/>
      <c r="K804" t="s">
        <v>1750</v>
      </c>
    </row>
    <row r="805" spans="2:11" hidden="1" outlineLevel="2" x14ac:dyDescent="0.25">
      <c r="B805" s="77" t="s">
        <v>1542</v>
      </c>
      <c r="C805" s="2" t="s">
        <v>1489</v>
      </c>
      <c r="D805" s="3"/>
      <c r="F805" s="8">
        <v>1</v>
      </c>
      <c r="G805" s="102"/>
      <c r="I805" s="4"/>
      <c r="J805" s="107"/>
      <c r="K805" t="s">
        <v>1750</v>
      </c>
    </row>
    <row r="806" spans="2:11" hidden="1" outlineLevel="2" x14ac:dyDescent="0.25">
      <c r="B806" s="77" t="s">
        <v>1543</v>
      </c>
      <c r="C806" s="2" t="s">
        <v>1489</v>
      </c>
      <c r="D806" s="3"/>
      <c r="F806" s="8">
        <v>1</v>
      </c>
      <c r="G806" s="102"/>
      <c r="I806" s="4"/>
      <c r="J806" s="107"/>
      <c r="K806" t="s">
        <v>1750</v>
      </c>
    </row>
    <row r="807" spans="2:11" hidden="1" outlineLevel="2" x14ac:dyDescent="0.25">
      <c r="B807" s="77" t="s">
        <v>1544</v>
      </c>
      <c r="C807" s="2" t="s">
        <v>1489</v>
      </c>
      <c r="D807" s="3"/>
      <c r="F807" s="8">
        <v>1</v>
      </c>
      <c r="G807" s="102"/>
      <c r="I807" s="4"/>
      <c r="J807" s="107"/>
      <c r="K807" t="s">
        <v>1750</v>
      </c>
    </row>
    <row r="808" spans="2:11" hidden="1" outlineLevel="2" x14ac:dyDescent="0.25">
      <c r="B808" s="77" t="s">
        <v>1545</v>
      </c>
      <c r="C808" s="2" t="s">
        <v>1489</v>
      </c>
      <c r="D808" s="3"/>
      <c r="F808" s="8">
        <v>1</v>
      </c>
      <c r="G808" s="102"/>
      <c r="I808" s="4"/>
      <c r="J808" s="107"/>
      <c r="K808" t="s">
        <v>1750</v>
      </c>
    </row>
    <row r="809" spans="2:11" hidden="1" outlineLevel="2" x14ac:dyDescent="0.25">
      <c r="B809" s="77" t="s">
        <v>1546</v>
      </c>
      <c r="C809" s="2" t="s">
        <v>1489</v>
      </c>
      <c r="D809" s="3"/>
      <c r="F809" s="8">
        <v>1</v>
      </c>
      <c r="G809" s="102"/>
      <c r="I809" s="4"/>
      <c r="J809" s="107"/>
      <c r="K809" t="s">
        <v>1750</v>
      </c>
    </row>
    <row r="810" spans="2:11" hidden="1" outlineLevel="2" x14ac:dyDescent="0.25">
      <c r="B810" s="77" t="s">
        <v>1547</v>
      </c>
      <c r="C810" s="2" t="s">
        <v>1489</v>
      </c>
      <c r="D810" s="3"/>
      <c r="F810" s="8">
        <v>1</v>
      </c>
      <c r="G810" s="102"/>
      <c r="I810" s="4"/>
      <c r="J810" s="107"/>
      <c r="K810" t="s">
        <v>1750</v>
      </c>
    </row>
    <row r="811" spans="2:11" hidden="1" outlineLevel="2" x14ac:dyDescent="0.25">
      <c r="B811" s="77" t="s">
        <v>1548</v>
      </c>
      <c r="C811" s="2" t="s">
        <v>1489</v>
      </c>
      <c r="D811" s="3"/>
      <c r="F811" s="8">
        <v>1</v>
      </c>
      <c r="G811" s="102"/>
      <c r="I811" s="4"/>
      <c r="J811" s="107"/>
      <c r="K811" t="s">
        <v>1750</v>
      </c>
    </row>
    <row r="812" spans="2:11" hidden="1" outlineLevel="2" x14ac:dyDescent="0.25">
      <c r="B812" s="77" t="s">
        <v>1549</v>
      </c>
      <c r="C812" s="2" t="s">
        <v>1489</v>
      </c>
      <c r="D812" s="3"/>
      <c r="F812" s="8">
        <v>1</v>
      </c>
      <c r="G812" s="102"/>
      <c r="I812" s="4"/>
      <c r="J812" s="107"/>
      <c r="K812" t="s">
        <v>1750</v>
      </c>
    </row>
    <row r="813" spans="2:11" hidden="1" outlineLevel="2" x14ac:dyDescent="0.25">
      <c r="B813" s="77" t="s">
        <v>1550</v>
      </c>
      <c r="C813" s="2" t="s">
        <v>1489</v>
      </c>
      <c r="D813" s="3"/>
      <c r="F813" s="8">
        <v>1</v>
      </c>
      <c r="G813" s="102"/>
      <c r="I813" s="4"/>
      <c r="J813" s="107"/>
      <c r="K813" t="s">
        <v>1750</v>
      </c>
    </row>
    <row r="814" spans="2:11" hidden="1" outlineLevel="2" x14ac:dyDescent="0.25">
      <c r="B814" s="77" t="s">
        <v>1551</v>
      </c>
      <c r="C814" s="2" t="s">
        <v>1489</v>
      </c>
      <c r="D814" s="3"/>
      <c r="F814" s="8">
        <v>1</v>
      </c>
      <c r="G814" s="102"/>
      <c r="I814" s="4"/>
      <c r="J814" s="107"/>
      <c r="K814" t="s">
        <v>1750</v>
      </c>
    </row>
    <row r="815" spans="2:11" hidden="1" outlineLevel="2" x14ac:dyDescent="0.25">
      <c r="B815" s="77" t="s">
        <v>1552</v>
      </c>
      <c r="C815" s="2" t="s">
        <v>1489</v>
      </c>
      <c r="D815" s="3"/>
      <c r="F815" s="8">
        <v>1</v>
      </c>
      <c r="G815" s="102"/>
      <c r="I815" s="4"/>
      <c r="J815" s="107"/>
      <c r="K815" t="s">
        <v>1750</v>
      </c>
    </row>
    <row r="816" spans="2:11" hidden="1" outlineLevel="2" x14ac:dyDescent="0.25">
      <c r="B816" s="77" t="s">
        <v>1553</v>
      </c>
      <c r="C816" s="2" t="s">
        <v>1489</v>
      </c>
      <c r="D816" s="3"/>
      <c r="F816" s="8">
        <v>1</v>
      </c>
      <c r="G816" s="102"/>
      <c r="I816" s="4"/>
      <c r="J816" s="107"/>
      <c r="K816" t="s">
        <v>1750</v>
      </c>
    </row>
    <row r="817" spans="2:11" hidden="1" outlineLevel="2" x14ac:dyDescent="0.25">
      <c r="B817" s="77" t="s">
        <v>1554</v>
      </c>
      <c r="C817" s="2" t="s">
        <v>1489</v>
      </c>
      <c r="D817" s="3"/>
      <c r="F817" s="8">
        <v>1</v>
      </c>
      <c r="G817" s="102"/>
      <c r="I817" s="4"/>
      <c r="J817" s="107"/>
      <c r="K817" t="s">
        <v>1750</v>
      </c>
    </row>
    <row r="818" spans="2:11" hidden="1" outlineLevel="2" x14ac:dyDescent="0.25">
      <c r="B818" s="77" t="s">
        <v>1555</v>
      </c>
      <c r="C818" s="2" t="s">
        <v>1489</v>
      </c>
      <c r="D818" s="3"/>
      <c r="F818" s="8">
        <v>1</v>
      </c>
      <c r="G818" s="102"/>
      <c r="I818" s="4"/>
      <c r="J818" s="107"/>
      <c r="K818" t="s">
        <v>1750</v>
      </c>
    </row>
    <row r="819" spans="2:11" hidden="1" outlineLevel="2" x14ac:dyDescent="0.25">
      <c r="B819" s="77" t="s">
        <v>1556</v>
      </c>
      <c r="C819" s="2" t="s">
        <v>1489</v>
      </c>
      <c r="D819" s="3"/>
      <c r="F819" s="8">
        <v>1</v>
      </c>
      <c r="G819" s="102"/>
      <c r="I819" s="4"/>
      <c r="J819" s="107"/>
      <c r="K819" t="s">
        <v>1750</v>
      </c>
    </row>
    <row r="820" spans="2:11" hidden="1" outlineLevel="2" x14ac:dyDescent="0.25">
      <c r="B820" s="77" t="s">
        <v>1557</v>
      </c>
      <c r="C820" s="2" t="s">
        <v>1489</v>
      </c>
      <c r="D820" s="3"/>
      <c r="F820" s="8">
        <v>1</v>
      </c>
      <c r="G820" s="102"/>
      <c r="I820" s="4"/>
      <c r="J820" s="107"/>
      <c r="K820" t="s">
        <v>1750</v>
      </c>
    </row>
    <row r="821" spans="2:11" hidden="1" outlineLevel="2" x14ac:dyDescent="0.25">
      <c r="B821" s="77" t="s">
        <v>1558</v>
      </c>
      <c r="C821" s="2" t="s">
        <v>1489</v>
      </c>
      <c r="D821" s="3"/>
      <c r="F821" s="8">
        <v>1</v>
      </c>
      <c r="G821" s="102"/>
      <c r="I821" s="4"/>
      <c r="J821" s="107"/>
      <c r="K821" t="s">
        <v>1750</v>
      </c>
    </row>
    <row r="822" spans="2:11" hidden="1" outlineLevel="2" x14ac:dyDescent="0.25">
      <c r="B822" s="77" t="s">
        <v>1559</v>
      </c>
      <c r="C822" s="2" t="s">
        <v>1489</v>
      </c>
      <c r="D822" s="3"/>
      <c r="F822" s="8">
        <v>1</v>
      </c>
      <c r="G822" s="102"/>
      <c r="I822" s="4"/>
      <c r="J822" s="107"/>
      <c r="K822" t="s">
        <v>1750</v>
      </c>
    </row>
    <row r="823" spans="2:11" hidden="1" outlineLevel="2" x14ac:dyDescent="0.25">
      <c r="B823" s="77" t="s">
        <v>1560</v>
      </c>
      <c r="C823" s="2" t="s">
        <v>1489</v>
      </c>
      <c r="D823" s="3"/>
      <c r="F823" s="8">
        <v>1</v>
      </c>
      <c r="G823" s="102"/>
      <c r="I823" s="4"/>
      <c r="J823" s="107"/>
      <c r="K823" t="s">
        <v>1750</v>
      </c>
    </row>
    <row r="824" spans="2:11" hidden="1" outlineLevel="2" x14ac:dyDescent="0.25">
      <c r="B824" s="77" t="s">
        <v>1561</v>
      </c>
      <c r="C824" s="2" t="s">
        <v>1489</v>
      </c>
      <c r="D824" s="3"/>
      <c r="F824" s="8">
        <v>1</v>
      </c>
      <c r="G824" s="102"/>
      <c r="I824" s="4"/>
      <c r="J824" s="107"/>
      <c r="K824" t="s">
        <v>1750</v>
      </c>
    </row>
    <row r="825" spans="2:11" hidden="1" outlineLevel="2" x14ac:dyDescent="0.25">
      <c r="B825" s="77" t="s">
        <v>1562</v>
      </c>
      <c r="C825" s="2" t="s">
        <v>1489</v>
      </c>
      <c r="D825" s="3"/>
      <c r="F825" s="8">
        <v>1</v>
      </c>
      <c r="G825" s="102"/>
      <c r="I825" s="4"/>
      <c r="J825" s="107"/>
      <c r="K825" t="s">
        <v>1750</v>
      </c>
    </row>
    <row r="826" spans="2:11" hidden="1" outlineLevel="2" x14ac:dyDescent="0.25">
      <c r="B826" s="77" t="s">
        <v>1563</v>
      </c>
      <c r="C826" s="2" t="s">
        <v>1489</v>
      </c>
      <c r="D826" s="3"/>
      <c r="F826" s="8">
        <v>1</v>
      </c>
      <c r="G826" s="102"/>
      <c r="I826" s="4"/>
      <c r="J826" s="107"/>
      <c r="K826" t="s">
        <v>1750</v>
      </c>
    </row>
    <row r="827" spans="2:11" hidden="1" outlineLevel="2" x14ac:dyDescent="0.25">
      <c r="B827" s="77" t="s">
        <v>1564</v>
      </c>
      <c r="C827" s="2" t="s">
        <v>1489</v>
      </c>
      <c r="D827" s="3"/>
      <c r="F827" s="8">
        <v>1</v>
      </c>
      <c r="G827" s="102"/>
      <c r="I827" s="4"/>
      <c r="J827" s="107"/>
      <c r="K827" t="s">
        <v>1750</v>
      </c>
    </row>
    <row r="828" spans="2:11" hidden="1" outlineLevel="2" x14ac:dyDescent="0.25">
      <c r="B828" s="77" t="s">
        <v>1565</v>
      </c>
      <c r="C828" s="2" t="s">
        <v>1489</v>
      </c>
      <c r="D828" s="3"/>
      <c r="F828" s="8">
        <v>1</v>
      </c>
      <c r="G828" s="102"/>
      <c r="I828" s="4"/>
      <c r="J828" s="107"/>
      <c r="K828" t="s">
        <v>1750</v>
      </c>
    </row>
    <row r="829" spans="2:11" hidden="1" outlineLevel="2" x14ac:dyDescent="0.25">
      <c r="B829" s="77" t="s">
        <v>1566</v>
      </c>
      <c r="C829" s="2" t="s">
        <v>1489</v>
      </c>
      <c r="D829" s="3"/>
      <c r="F829" s="8">
        <v>1</v>
      </c>
      <c r="G829" s="102"/>
      <c r="I829" s="4"/>
      <c r="J829" s="107"/>
      <c r="K829" t="s">
        <v>1750</v>
      </c>
    </row>
    <row r="830" spans="2:11" hidden="1" outlineLevel="2" x14ac:dyDescent="0.25">
      <c r="B830" s="77" t="s">
        <v>1567</v>
      </c>
      <c r="C830" s="2" t="s">
        <v>1489</v>
      </c>
      <c r="D830" s="3"/>
      <c r="F830" s="8">
        <v>1</v>
      </c>
      <c r="G830" s="102"/>
      <c r="I830" s="4"/>
      <c r="J830" s="107"/>
      <c r="K830" t="s">
        <v>1750</v>
      </c>
    </row>
    <row r="831" spans="2:11" hidden="1" outlineLevel="2" x14ac:dyDescent="0.25">
      <c r="B831" s="77" t="s">
        <v>1568</v>
      </c>
      <c r="C831" s="2" t="s">
        <v>1489</v>
      </c>
      <c r="D831" s="3"/>
      <c r="F831" s="8">
        <v>1</v>
      </c>
      <c r="G831" s="102"/>
      <c r="I831" s="4"/>
      <c r="J831" s="107"/>
      <c r="K831" t="s">
        <v>1750</v>
      </c>
    </row>
    <row r="832" spans="2:11" hidden="1" outlineLevel="2" x14ac:dyDescent="0.25">
      <c r="B832" s="77" t="s">
        <v>1569</v>
      </c>
      <c r="C832" s="2" t="s">
        <v>1489</v>
      </c>
      <c r="D832" s="3"/>
      <c r="F832" s="8">
        <v>1</v>
      </c>
      <c r="G832" s="102"/>
      <c r="I832" s="4"/>
      <c r="J832" s="107"/>
      <c r="K832" t="s">
        <v>1750</v>
      </c>
    </row>
    <row r="833" spans="2:11" hidden="1" outlineLevel="2" x14ac:dyDescent="0.25">
      <c r="B833" s="77" t="s">
        <v>1570</v>
      </c>
      <c r="C833" s="2" t="s">
        <v>1489</v>
      </c>
      <c r="D833" s="3"/>
      <c r="F833" s="8">
        <v>1</v>
      </c>
      <c r="G833" s="102"/>
      <c r="I833" s="4"/>
      <c r="J833" s="107"/>
      <c r="K833" t="s">
        <v>1750</v>
      </c>
    </row>
    <row r="834" spans="2:11" hidden="1" outlineLevel="2" x14ac:dyDescent="0.25">
      <c r="B834" s="77" t="s">
        <v>1571</v>
      </c>
      <c r="C834" s="2" t="s">
        <v>1489</v>
      </c>
      <c r="D834" s="3"/>
      <c r="F834" s="8">
        <v>1</v>
      </c>
      <c r="G834" s="102"/>
      <c r="I834" s="4"/>
      <c r="J834" s="107"/>
      <c r="K834" t="s">
        <v>1750</v>
      </c>
    </row>
    <row r="835" spans="2:11" hidden="1" outlineLevel="2" x14ac:dyDescent="0.25">
      <c r="B835" s="77" t="s">
        <v>1572</v>
      </c>
      <c r="C835" s="2" t="s">
        <v>1489</v>
      </c>
      <c r="D835" s="3"/>
      <c r="F835" s="8">
        <v>1</v>
      </c>
      <c r="G835" s="102"/>
      <c r="I835" s="4"/>
      <c r="J835" s="107"/>
      <c r="K835" t="s">
        <v>1750</v>
      </c>
    </row>
    <row r="836" spans="2:11" hidden="1" outlineLevel="2" x14ac:dyDescent="0.25">
      <c r="B836" s="77" t="s">
        <v>1573</v>
      </c>
      <c r="C836" s="2" t="s">
        <v>1489</v>
      </c>
      <c r="D836" s="3"/>
      <c r="F836" s="8">
        <v>1</v>
      </c>
      <c r="G836" s="102"/>
      <c r="I836" s="4"/>
      <c r="J836" s="107"/>
      <c r="K836" t="s">
        <v>1750</v>
      </c>
    </row>
    <row r="837" spans="2:11" hidden="1" outlineLevel="2" x14ac:dyDescent="0.25">
      <c r="B837" s="77" t="s">
        <v>1574</v>
      </c>
      <c r="C837" s="2" t="s">
        <v>1489</v>
      </c>
      <c r="D837" s="3"/>
      <c r="F837" s="8">
        <v>1</v>
      </c>
      <c r="G837" s="102"/>
      <c r="I837" s="4"/>
      <c r="J837" s="107"/>
      <c r="K837" t="s">
        <v>1750</v>
      </c>
    </row>
    <row r="838" spans="2:11" hidden="1" outlineLevel="2" x14ac:dyDescent="0.25">
      <c r="B838" s="77" t="s">
        <v>1575</v>
      </c>
      <c r="C838" s="2" t="s">
        <v>1489</v>
      </c>
      <c r="D838" s="3"/>
      <c r="F838" s="8">
        <v>1</v>
      </c>
      <c r="G838" s="102"/>
      <c r="I838" s="4"/>
      <c r="J838" s="107"/>
      <c r="K838" t="s">
        <v>1750</v>
      </c>
    </row>
    <row r="839" spans="2:11" hidden="1" outlineLevel="2" x14ac:dyDescent="0.25">
      <c r="B839" s="77" t="s">
        <v>1576</v>
      </c>
      <c r="C839" s="2" t="s">
        <v>1489</v>
      </c>
      <c r="D839" s="3"/>
      <c r="F839" s="8">
        <v>1</v>
      </c>
      <c r="G839" s="102"/>
      <c r="I839" s="4"/>
      <c r="J839" s="107"/>
      <c r="K839" t="s">
        <v>1750</v>
      </c>
    </row>
    <row r="840" spans="2:11" hidden="1" outlineLevel="2" x14ac:dyDescent="0.25">
      <c r="B840" s="77" t="s">
        <v>1577</v>
      </c>
      <c r="C840" s="2" t="s">
        <v>1489</v>
      </c>
      <c r="D840" s="3"/>
      <c r="F840" s="8">
        <v>1</v>
      </c>
      <c r="G840" s="102"/>
      <c r="I840" s="4"/>
      <c r="J840" s="107"/>
      <c r="K840" t="s">
        <v>1750</v>
      </c>
    </row>
    <row r="841" spans="2:11" hidden="1" outlineLevel="2" x14ac:dyDescent="0.25">
      <c r="B841" s="77" t="s">
        <v>1578</v>
      </c>
      <c r="C841" s="2" t="s">
        <v>1489</v>
      </c>
      <c r="D841" s="3"/>
      <c r="F841" s="8">
        <v>1</v>
      </c>
      <c r="G841" s="102"/>
      <c r="I841" s="4"/>
      <c r="J841" s="107"/>
      <c r="K841" t="s">
        <v>1750</v>
      </c>
    </row>
    <row r="842" spans="2:11" hidden="1" outlineLevel="2" x14ac:dyDescent="0.25">
      <c r="B842" s="77" t="s">
        <v>1579</v>
      </c>
      <c r="C842" s="2" t="s">
        <v>1489</v>
      </c>
      <c r="D842" s="3"/>
      <c r="F842" s="8">
        <v>1</v>
      </c>
      <c r="G842" s="102"/>
      <c r="I842" s="4"/>
      <c r="J842" s="107"/>
      <c r="K842" t="s">
        <v>1750</v>
      </c>
    </row>
    <row r="843" spans="2:11" hidden="1" outlineLevel="2" x14ac:dyDescent="0.25">
      <c r="B843" s="77" t="s">
        <v>1580</v>
      </c>
      <c r="C843" s="2" t="s">
        <v>1489</v>
      </c>
      <c r="D843" s="3"/>
      <c r="F843" s="8">
        <v>1</v>
      </c>
      <c r="G843" s="102"/>
      <c r="I843" s="4"/>
      <c r="J843" s="107"/>
      <c r="K843" t="s">
        <v>1750</v>
      </c>
    </row>
    <row r="844" spans="2:11" hidden="1" outlineLevel="2" x14ac:dyDescent="0.25">
      <c r="B844" s="77" t="s">
        <v>1581</v>
      </c>
      <c r="C844" s="2" t="s">
        <v>1489</v>
      </c>
      <c r="D844" s="3"/>
      <c r="F844" s="8">
        <v>1</v>
      </c>
      <c r="G844" s="102"/>
      <c r="I844" s="4"/>
      <c r="J844" s="107"/>
      <c r="K844" t="s">
        <v>1750</v>
      </c>
    </row>
    <row r="845" spans="2:11" hidden="1" outlineLevel="2" x14ac:dyDescent="0.25">
      <c r="B845" s="77" t="s">
        <v>1582</v>
      </c>
      <c r="C845" s="2" t="s">
        <v>1489</v>
      </c>
      <c r="D845" s="3"/>
      <c r="F845" s="8">
        <v>1</v>
      </c>
      <c r="G845" s="102"/>
      <c r="I845" s="4"/>
      <c r="J845" s="107"/>
      <c r="K845" t="s">
        <v>1750</v>
      </c>
    </row>
    <row r="846" spans="2:11" hidden="1" outlineLevel="2" x14ac:dyDescent="0.25">
      <c r="B846" s="77" t="s">
        <v>1583</v>
      </c>
      <c r="C846" s="2" t="s">
        <v>1489</v>
      </c>
      <c r="D846" s="3"/>
      <c r="F846" s="8">
        <v>1</v>
      </c>
      <c r="G846" s="102"/>
      <c r="I846" s="4"/>
      <c r="J846" s="107"/>
      <c r="K846" t="s">
        <v>1750</v>
      </c>
    </row>
    <row r="847" spans="2:11" hidden="1" outlineLevel="2" x14ac:dyDescent="0.25">
      <c r="B847" s="77" t="s">
        <v>1584</v>
      </c>
      <c r="C847" s="2" t="s">
        <v>1489</v>
      </c>
      <c r="D847" s="3"/>
      <c r="F847" s="8">
        <v>1</v>
      </c>
      <c r="G847" s="102"/>
      <c r="I847" s="4"/>
      <c r="J847" s="107"/>
      <c r="K847" t="s">
        <v>1750</v>
      </c>
    </row>
    <row r="848" spans="2:11" hidden="1" outlineLevel="2" x14ac:dyDescent="0.25">
      <c r="B848" s="77" t="s">
        <v>1585</v>
      </c>
      <c r="C848" s="2" t="s">
        <v>1489</v>
      </c>
      <c r="D848" s="3"/>
      <c r="F848" s="8">
        <v>1</v>
      </c>
      <c r="G848" s="102"/>
      <c r="I848" s="4"/>
      <c r="J848" s="107"/>
      <c r="K848" t="s">
        <v>1750</v>
      </c>
    </row>
    <row r="849" spans="2:11" hidden="1" outlineLevel="2" x14ac:dyDescent="0.25">
      <c r="B849" s="77" t="s">
        <v>1586</v>
      </c>
      <c r="C849" s="2" t="s">
        <v>1489</v>
      </c>
      <c r="D849" s="3"/>
      <c r="F849" s="8">
        <v>1</v>
      </c>
      <c r="G849" s="102"/>
      <c r="I849" s="4"/>
      <c r="J849" s="107"/>
      <c r="K849" t="s">
        <v>1750</v>
      </c>
    </row>
    <row r="850" spans="2:11" hidden="1" outlineLevel="2" x14ac:dyDescent="0.25">
      <c r="B850" s="77" t="s">
        <v>1587</v>
      </c>
      <c r="C850" s="2" t="s">
        <v>1489</v>
      </c>
      <c r="D850" s="3"/>
      <c r="F850" s="8">
        <v>1</v>
      </c>
      <c r="G850" s="102"/>
      <c r="I850" s="4"/>
      <c r="J850" s="107"/>
      <c r="K850" t="s">
        <v>1750</v>
      </c>
    </row>
    <row r="851" spans="2:11" hidden="1" outlineLevel="2" x14ac:dyDescent="0.25">
      <c r="B851" s="77" t="s">
        <v>1588</v>
      </c>
      <c r="C851" s="2" t="s">
        <v>1489</v>
      </c>
      <c r="D851" s="3"/>
      <c r="F851" s="8">
        <v>1</v>
      </c>
      <c r="G851" s="102"/>
      <c r="I851" s="4"/>
      <c r="J851" s="107"/>
      <c r="K851" t="s">
        <v>1750</v>
      </c>
    </row>
    <row r="852" spans="2:11" hidden="1" outlineLevel="2" x14ac:dyDescent="0.25">
      <c r="B852" s="77" t="s">
        <v>1589</v>
      </c>
      <c r="C852" s="2" t="s">
        <v>1489</v>
      </c>
      <c r="D852" s="3"/>
      <c r="F852" s="8">
        <v>1</v>
      </c>
      <c r="G852" s="102"/>
      <c r="I852" s="4"/>
      <c r="J852" s="107"/>
      <c r="K852" t="s">
        <v>1750</v>
      </c>
    </row>
    <row r="853" spans="2:11" hidden="1" outlineLevel="2" x14ac:dyDescent="0.25">
      <c r="B853" s="77" t="s">
        <v>1590</v>
      </c>
      <c r="C853" s="2" t="s">
        <v>1489</v>
      </c>
      <c r="D853" s="3"/>
      <c r="F853" s="8">
        <v>1</v>
      </c>
      <c r="G853" s="102"/>
      <c r="I853" s="4"/>
      <c r="J853" s="107"/>
      <c r="K853" t="s">
        <v>1750</v>
      </c>
    </row>
    <row r="854" spans="2:11" hidden="1" outlineLevel="2" x14ac:dyDescent="0.25">
      <c r="B854" s="77" t="s">
        <v>1591</v>
      </c>
      <c r="C854" s="2" t="s">
        <v>1489</v>
      </c>
      <c r="D854" s="3"/>
      <c r="F854" s="8">
        <v>1</v>
      </c>
      <c r="G854" s="102"/>
      <c r="I854" s="4"/>
      <c r="J854" s="107"/>
      <c r="K854" t="s">
        <v>1750</v>
      </c>
    </row>
    <row r="855" spans="2:11" hidden="1" outlineLevel="2" x14ac:dyDescent="0.25">
      <c r="B855" s="77" t="s">
        <v>1592</v>
      </c>
      <c r="C855" s="2" t="s">
        <v>1489</v>
      </c>
      <c r="D855" s="3"/>
      <c r="F855" s="8">
        <v>1</v>
      </c>
      <c r="G855" s="102"/>
      <c r="I855" s="4"/>
      <c r="J855" s="107"/>
      <c r="K855" t="s">
        <v>1750</v>
      </c>
    </row>
    <row r="856" spans="2:11" hidden="1" outlineLevel="2" x14ac:dyDescent="0.25">
      <c r="B856" s="77" t="s">
        <v>1593</v>
      </c>
      <c r="C856" s="2" t="s">
        <v>1489</v>
      </c>
      <c r="D856" s="3"/>
      <c r="F856" s="8">
        <v>1</v>
      </c>
      <c r="G856" s="102"/>
      <c r="I856" s="4"/>
      <c r="J856" s="107"/>
      <c r="K856" t="s">
        <v>1750</v>
      </c>
    </row>
    <row r="857" spans="2:11" hidden="1" outlineLevel="2" x14ac:dyDescent="0.25">
      <c r="B857" s="77" t="s">
        <v>1594</v>
      </c>
      <c r="C857" s="2" t="s">
        <v>1489</v>
      </c>
      <c r="D857" s="3"/>
      <c r="F857" s="8">
        <v>1</v>
      </c>
      <c r="G857" s="102"/>
      <c r="I857" s="4"/>
      <c r="J857" s="107"/>
      <c r="K857" t="s">
        <v>1750</v>
      </c>
    </row>
    <row r="858" spans="2:11" hidden="1" outlineLevel="2" x14ac:dyDescent="0.25">
      <c r="B858" s="77" t="s">
        <v>1595</v>
      </c>
      <c r="C858" s="2" t="s">
        <v>1489</v>
      </c>
      <c r="D858" s="3"/>
      <c r="F858" s="8">
        <v>1</v>
      </c>
      <c r="G858" s="102"/>
      <c r="I858" s="4"/>
      <c r="J858" s="107"/>
      <c r="K858" t="s">
        <v>1750</v>
      </c>
    </row>
    <row r="859" spans="2:11" hidden="1" outlineLevel="2" x14ac:dyDescent="0.25">
      <c r="B859" s="77" t="s">
        <v>1596</v>
      </c>
      <c r="C859" s="2" t="s">
        <v>1489</v>
      </c>
      <c r="D859" s="3"/>
      <c r="F859" s="8">
        <v>1</v>
      </c>
      <c r="G859" s="102"/>
      <c r="I859" s="4"/>
      <c r="J859" s="107"/>
      <c r="K859" t="s">
        <v>1750</v>
      </c>
    </row>
    <row r="860" spans="2:11" hidden="1" outlineLevel="2" x14ac:dyDescent="0.25">
      <c r="B860" s="77" t="s">
        <v>1597</v>
      </c>
      <c r="C860" s="2" t="s">
        <v>1489</v>
      </c>
      <c r="D860" s="3"/>
      <c r="F860" s="8">
        <v>1</v>
      </c>
      <c r="G860" s="102"/>
      <c r="I860" s="4"/>
      <c r="J860" s="107"/>
      <c r="K860" t="s">
        <v>1750</v>
      </c>
    </row>
    <row r="861" spans="2:11" hidden="1" outlineLevel="2" x14ac:dyDescent="0.25">
      <c r="B861" s="77" t="s">
        <v>1598</v>
      </c>
      <c r="C861" s="2" t="s">
        <v>1489</v>
      </c>
      <c r="D861" s="3"/>
      <c r="F861" s="8">
        <v>1</v>
      </c>
      <c r="G861" s="102"/>
      <c r="I861" s="4"/>
      <c r="J861" s="107"/>
      <c r="K861" t="s">
        <v>1750</v>
      </c>
    </row>
    <row r="862" spans="2:11" hidden="1" outlineLevel="2" x14ac:dyDescent="0.25">
      <c r="B862" s="77" t="s">
        <v>1599</v>
      </c>
      <c r="C862" s="2" t="s">
        <v>1489</v>
      </c>
      <c r="D862" s="3"/>
      <c r="F862" s="8">
        <v>1</v>
      </c>
      <c r="G862" s="102"/>
      <c r="I862" s="4"/>
      <c r="J862" s="107"/>
      <c r="K862" t="s">
        <v>1750</v>
      </c>
    </row>
    <row r="863" spans="2:11" hidden="1" outlineLevel="2" x14ac:dyDescent="0.25">
      <c r="B863" s="77" t="s">
        <v>1600</v>
      </c>
      <c r="C863" s="2" t="s">
        <v>1489</v>
      </c>
      <c r="D863" s="3"/>
      <c r="F863" s="8">
        <v>1</v>
      </c>
      <c r="G863" s="102"/>
      <c r="I863" s="4"/>
      <c r="J863" s="107"/>
      <c r="K863" t="s">
        <v>1750</v>
      </c>
    </row>
    <row r="864" spans="2:11" hidden="1" outlineLevel="2" x14ac:dyDescent="0.25">
      <c r="B864" s="77" t="s">
        <v>1601</v>
      </c>
      <c r="C864" s="2" t="s">
        <v>1489</v>
      </c>
      <c r="D864" s="3"/>
      <c r="F864" s="8">
        <v>1</v>
      </c>
      <c r="G864" s="102"/>
      <c r="I864" s="4"/>
      <c r="J864" s="107"/>
      <c r="K864" t="s">
        <v>1750</v>
      </c>
    </row>
    <row r="865" spans="2:11" hidden="1" outlineLevel="2" x14ac:dyDescent="0.25">
      <c r="B865" s="77" t="s">
        <v>1602</v>
      </c>
      <c r="C865" s="2" t="s">
        <v>1489</v>
      </c>
      <c r="D865" s="3"/>
      <c r="F865" s="8">
        <v>1</v>
      </c>
      <c r="G865" s="102"/>
      <c r="I865" s="4"/>
      <c r="J865" s="107"/>
      <c r="K865" t="s">
        <v>1750</v>
      </c>
    </row>
    <row r="866" spans="2:11" hidden="1" outlineLevel="2" x14ac:dyDescent="0.25">
      <c r="B866" s="77" t="s">
        <v>1603</v>
      </c>
      <c r="C866" s="2" t="s">
        <v>1489</v>
      </c>
      <c r="D866" s="3"/>
      <c r="F866" s="8">
        <v>1</v>
      </c>
      <c r="G866" s="102"/>
      <c r="I866" s="4"/>
      <c r="J866" s="107"/>
      <c r="K866" t="s">
        <v>1750</v>
      </c>
    </row>
    <row r="867" spans="2:11" hidden="1" outlineLevel="2" x14ac:dyDescent="0.25">
      <c r="B867" s="77" t="s">
        <v>1604</v>
      </c>
      <c r="C867" s="2" t="s">
        <v>1489</v>
      </c>
      <c r="D867" s="3"/>
      <c r="F867" s="8">
        <v>1</v>
      </c>
      <c r="G867" s="102"/>
      <c r="I867" s="4"/>
      <c r="J867" s="107"/>
      <c r="K867" t="s">
        <v>1750</v>
      </c>
    </row>
    <row r="868" spans="2:11" x14ac:dyDescent="0.25">
      <c r="B868" s="78" t="s">
        <v>1488</v>
      </c>
      <c r="C868" s="79" t="s">
        <v>1605</v>
      </c>
      <c r="D868" s="80" t="s">
        <v>1606</v>
      </c>
      <c r="E868" s="81">
        <f>SUM(E869,E899,E913,E923,E943,E992,E1036,E1044)</f>
        <v>262</v>
      </c>
      <c r="F868" s="84">
        <f>SUM(F869,F899,F913,F923,F943,F992,F1036,F1044)</f>
        <v>262</v>
      </c>
      <c r="G868" s="93"/>
      <c r="H868" s="92">
        <f>SUM(H869+H899+H913+H923+H943+H992+H1036+H1044)</f>
        <v>100</v>
      </c>
      <c r="I868" s="103">
        <v>60</v>
      </c>
      <c r="J868" s="105">
        <f>(H868*I868/100)</f>
        <v>60</v>
      </c>
      <c r="K868" s="85" t="s">
        <v>602</v>
      </c>
    </row>
    <row r="869" spans="2:11" outlineLevel="1" collapsed="1" x14ac:dyDescent="0.25">
      <c r="B869" s="79"/>
      <c r="C869" s="79" t="s">
        <v>1605</v>
      </c>
      <c r="D869" s="80" t="s">
        <v>1607</v>
      </c>
      <c r="E869" s="81">
        <v>29</v>
      </c>
      <c r="F869" s="84">
        <f>SUM(F870:F898)</f>
        <v>29</v>
      </c>
      <c r="G869" s="93">
        <v>15</v>
      </c>
      <c r="H869" s="92">
        <f>(F869*G869/E869)</f>
        <v>15</v>
      </c>
      <c r="I869" s="103"/>
      <c r="J869" s="105"/>
      <c r="K869" s="85"/>
    </row>
    <row r="870" spans="2:11" hidden="1" outlineLevel="2" x14ac:dyDescent="0.25">
      <c r="B870" s="83" t="s">
        <v>1493</v>
      </c>
      <c r="C870" s="2"/>
      <c r="D870" s="99"/>
      <c r="E870" s="5"/>
      <c r="F870" s="12">
        <v>1</v>
      </c>
      <c r="G870" s="98"/>
      <c r="H870" s="96"/>
      <c r="I870" s="4"/>
      <c r="J870" s="107"/>
      <c r="K870" t="s">
        <v>602</v>
      </c>
    </row>
    <row r="871" spans="2:11" hidden="1" outlineLevel="2" x14ac:dyDescent="0.25">
      <c r="B871" s="83" t="s">
        <v>1494</v>
      </c>
      <c r="C871" s="2"/>
      <c r="D871" s="99"/>
      <c r="E871" s="5"/>
      <c r="F871" s="12">
        <v>1</v>
      </c>
      <c r="G871" s="98"/>
      <c r="H871" s="96"/>
      <c r="I871" s="4"/>
      <c r="J871" s="107"/>
      <c r="K871" t="s">
        <v>602</v>
      </c>
    </row>
    <row r="872" spans="2:11" hidden="1" outlineLevel="2" x14ac:dyDescent="0.25">
      <c r="B872" s="83" t="s">
        <v>1608</v>
      </c>
      <c r="C872" s="2"/>
      <c r="D872" s="99"/>
      <c r="E872" s="5"/>
      <c r="F872" s="12">
        <v>1</v>
      </c>
      <c r="G872" s="98"/>
      <c r="H872" s="96"/>
      <c r="I872" s="4"/>
      <c r="J872" s="107"/>
      <c r="K872" t="s">
        <v>602</v>
      </c>
    </row>
    <row r="873" spans="2:11" hidden="1" outlineLevel="2" x14ac:dyDescent="0.25">
      <c r="B873" s="83" t="s">
        <v>1495</v>
      </c>
      <c r="C873" s="2"/>
      <c r="D873" s="99"/>
      <c r="E873" s="5"/>
      <c r="F873" s="12">
        <v>1</v>
      </c>
      <c r="G873" s="98"/>
      <c r="H873" s="96"/>
      <c r="I873" s="4"/>
      <c r="J873" s="107"/>
      <c r="K873" t="s">
        <v>602</v>
      </c>
    </row>
    <row r="874" spans="2:11" hidden="1" outlineLevel="2" x14ac:dyDescent="0.25">
      <c r="B874" s="83" t="s">
        <v>1382</v>
      </c>
      <c r="C874" s="2"/>
      <c r="D874" s="99"/>
      <c r="E874" s="5"/>
      <c r="F874" s="12">
        <v>1</v>
      </c>
      <c r="G874" s="98"/>
      <c r="H874" s="96"/>
      <c r="I874" s="4"/>
      <c r="J874" s="107"/>
      <c r="K874" t="s">
        <v>602</v>
      </c>
    </row>
    <row r="875" spans="2:11" hidden="1" outlineLevel="2" x14ac:dyDescent="0.25">
      <c r="B875" s="83" t="s">
        <v>873</v>
      </c>
      <c r="C875" s="2"/>
      <c r="D875" s="99"/>
      <c r="E875" s="5"/>
      <c r="F875" s="12">
        <v>1</v>
      </c>
      <c r="G875" s="98"/>
      <c r="H875" s="96"/>
      <c r="I875" s="4"/>
      <c r="J875" s="107"/>
      <c r="K875" t="s">
        <v>602</v>
      </c>
    </row>
    <row r="876" spans="2:11" hidden="1" outlineLevel="2" x14ac:dyDescent="0.25">
      <c r="B876" s="83" t="s">
        <v>1140</v>
      </c>
      <c r="C876" s="2"/>
      <c r="D876" s="99"/>
      <c r="E876" s="5"/>
      <c r="F876" s="12">
        <v>1</v>
      </c>
      <c r="G876" s="98"/>
      <c r="H876" s="96"/>
      <c r="I876" s="4"/>
      <c r="J876" s="107"/>
      <c r="K876" t="s">
        <v>602</v>
      </c>
    </row>
    <row r="877" spans="2:11" hidden="1" outlineLevel="2" x14ac:dyDescent="0.25">
      <c r="B877" s="83" t="s">
        <v>1497</v>
      </c>
      <c r="C877" s="2"/>
      <c r="D877" s="99"/>
      <c r="E877" s="5"/>
      <c r="F877" s="12">
        <v>1</v>
      </c>
      <c r="G877" s="98"/>
      <c r="H877" s="96"/>
      <c r="I877" s="4"/>
      <c r="J877" s="107"/>
      <c r="K877" t="s">
        <v>602</v>
      </c>
    </row>
    <row r="878" spans="2:11" hidden="1" outlineLevel="2" x14ac:dyDescent="0.25">
      <c r="B878" s="83" t="s">
        <v>1609</v>
      </c>
      <c r="C878" s="2"/>
      <c r="D878" s="99"/>
      <c r="E878" s="5"/>
      <c r="F878" s="12">
        <v>1</v>
      </c>
      <c r="G878" s="98"/>
      <c r="H878" s="96"/>
      <c r="I878" s="4"/>
      <c r="J878" s="107"/>
      <c r="K878" t="s">
        <v>602</v>
      </c>
    </row>
    <row r="879" spans="2:11" hidden="1" outlineLevel="2" x14ac:dyDescent="0.25">
      <c r="B879" s="83" t="s">
        <v>1610</v>
      </c>
      <c r="C879" s="2"/>
      <c r="D879" s="99"/>
      <c r="E879" s="5"/>
      <c r="F879" s="12">
        <v>1</v>
      </c>
      <c r="G879" s="98"/>
      <c r="H879" s="96"/>
      <c r="I879" s="4"/>
      <c r="J879" s="107"/>
      <c r="K879" t="s">
        <v>602</v>
      </c>
    </row>
    <row r="880" spans="2:11" hidden="1" outlineLevel="2" x14ac:dyDescent="0.25">
      <c r="B880" s="83" t="s">
        <v>1264</v>
      </c>
      <c r="C880" s="2"/>
      <c r="D880" s="99"/>
      <c r="E880" s="5"/>
      <c r="F880" s="12">
        <v>1</v>
      </c>
      <c r="G880" s="98"/>
      <c r="H880" s="96"/>
      <c r="I880" s="4"/>
      <c r="J880" s="107"/>
      <c r="K880" t="s">
        <v>602</v>
      </c>
    </row>
    <row r="881" spans="2:11" hidden="1" outlineLevel="2" x14ac:dyDescent="0.25">
      <c r="B881" s="83" t="s">
        <v>1104</v>
      </c>
      <c r="C881" s="2"/>
      <c r="D881" s="99"/>
      <c r="E881" s="5"/>
      <c r="F881" s="12">
        <v>1</v>
      </c>
      <c r="G881" s="98"/>
      <c r="H881" s="96"/>
      <c r="I881" s="4"/>
      <c r="J881" s="107"/>
      <c r="K881" t="s">
        <v>602</v>
      </c>
    </row>
    <row r="882" spans="2:11" hidden="1" outlineLevel="2" x14ac:dyDescent="0.25">
      <c r="B882" s="83" t="s">
        <v>1377</v>
      </c>
      <c r="C882" s="2"/>
      <c r="D882" s="99"/>
      <c r="E882" s="5"/>
      <c r="F882" s="12">
        <v>1</v>
      </c>
      <c r="G882" s="98"/>
      <c r="H882" s="96"/>
      <c r="I882" s="4"/>
      <c r="J882" s="107"/>
      <c r="K882" t="s">
        <v>602</v>
      </c>
    </row>
    <row r="883" spans="2:11" hidden="1" outlineLevel="2" x14ac:dyDescent="0.25">
      <c r="B883" s="83" t="s">
        <v>1331</v>
      </c>
      <c r="C883" s="2"/>
      <c r="D883" s="99"/>
      <c r="E883" s="5"/>
      <c r="F883" s="12">
        <v>1</v>
      </c>
      <c r="G883" s="98"/>
      <c r="H883" s="96"/>
      <c r="I883" s="4"/>
      <c r="J883" s="107"/>
      <c r="K883" t="s">
        <v>602</v>
      </c>
    </row>
    <row r="884" spans="2:11" hidden="1" outlineLevel="2" x14ac:dyDescent="0.25">
      <c r="B884" s="83" t="s">
        <v>1333</v>
      </c>
      <c r="C884" s="2"/>
      <c r="D884" s="99"/>
      <c r="E884" s="5"/>
      <c r="F884" s="12">
        <v>1</v>
      </c>
      <c r="G884" s="98"/>
      <c r="H884" s="96"/>
      <c r="I884" s="4"/>
      <c r="J884" s="107"/>
      <c r="K884" t="s">
        <v>602</v>
      </c>
    </row>
    <row r="885" spans="2:11" hidden="1" outlineLevel="2" x14ac:dyDescent="0.25">
      <c r="B885" s="83" t="s">
        <v>1106</v>
      </c>
      <c r="C885" s="2"/>
      <c r="D885" s="99"/>
      <c r="E885" s="5"/>
      <c r="F885" s="12">
        <v>1</v>
      </c>
      <c r="G885" s="98"/>
      <c r="H885" s="96"/>
      <c r="I885" s="4"/>
      <c r="J885" s="107"/>
      <c r="K885" t="s">
        <v>602</v>
      </c>
    </row>
    <row r="886" spans="2:11" hidden="1" outlineLevel="2" x14ac:dyDescent="0.25">
      <c r="B886" s="83" t="s">
        <v>957</v>
      </c>
      <c r="C886" s="2"/>
      <c r="D886" s="99"/>
      <c r="E886" s="5"/>
      <c r="F886" s="12">
        <v>1</v>
      </c>
      <c r="G886" s="98"/>
      <c r="H886" s="96"/>
      <c r="I886" s="4"/>
      <c r="J886" s="107"/>
      <c r="K886" t="s">
        <v>602</v>
      </c>
    </row>
    <row r="887" spans="2:11" hidden="1" outlineLevel="2" x14ac:dyDescent="0.25">
      <c r="B887" s="83" t="s">
        <v>863</v>
      </c>
      <c r="C887" s="2"/>
      <c r="D887" s="99"/>
      <c r="E887" s="5"/>
      <c r="F887" s="12">
        <v>1</v>
      </c>
      <c r="G887" s="98"/>
      <c r="H887" s="96"/>
      <c r="I887" s="4"/>
      <c r="J887" s="107"/>
      <c r="K887" t="s">
        <v>602</v>
      </c>
    </row>
    <row r="888" spans="2:11" hidden="1" outlineLevel="2" x14ac:dyDescent="0.25">
      <c r="B888" s="83" t="s">
        <v>879</v>
      </c>
      <c r="C888" s="2"/>
      <c r="D888" s="99"/>
      <c r="E888" s="5"/>
      <c r="F888" s="12">
        <v>1</v>
      </c>
      <c r="G888" s="98"/>
      <c r="H888" s="96"/>
      <c r="I888" s="4"/>
      <c r="J888" s="107"/>
      <c r="K888" t="s">
        <v>602</v>
      </c>
    </row>
    <row r="889" spans="2:11" hidden="1" outlineLevel="2" x14ac:dyDescent="0.25">
      <c r="B889" s="83" t="s">
        <v>1083</v>
      </c>
      <c r="C889" s="2"/>
      <c r="D889" s="99"/>
      <c r="E889" s="5"/>
      <c r="F889" s="12">
        <v>1</v>
      </c>
      <c r="G889" s="98"/>
      <c r="H889" s="96"/>
      <c r="I889" s="4"/>
      <c r="J889" s="107"/>
      <c r="K889" t="s">
        <v>602</v>
      </c>
    </row>
    <row r="890" spans="2:11" hidden="1" outlineLevel="2" x14ac:dyDescent="0.25">
      <c r="B890" s="83" t="s">
        <v>1085</v>
      </c>
      <c r="C890" s="2"/>
      <c r="D890" s="99"/>
      <c r="E890" s="5"/>
      <c r="F890" s="12">
        <v>1</v>
      </c>
      <c r="G890" s="98"/>
      <c r="H890" s="96"/>
      <c r="I890" s="4"/>
      <c r="J890" s="107"/>
      <c r="K890" t="s">
        <v>602</v>
      </c>
    </row>
    <row r="891" spans="2:11" hidden="1" outlineLevel="2" x14ac:dyDescent="0.25">
      <c r="B891" s="83" t="s">
        <v>1190</v>
      </c>
      <c r="C891" s="2"/>
      <c r="D891" s="99"/>
      <c r="E891" s="5"/>
      <c r="F891" s="12">
        <v>1</v>
      </c>
      <c r="G891" s="98"/>
      <c r="H891" s="96"/>
      <c r="I891" s="4"/>
      <c r="J891" s="107"/>
      <c r="K891" t="s">
        <v>602</v>
      </c>
    </row>
    <row r="892" spans="2:11" hidden="1" outlineLevel="2" x14ac:dyDescent="0.25">
      <c r="B892" s="83" t="s">
        <v>1191</v>
      </c>
      <c r="C892" s="2"/>
      <c r="D892" s="99"/>
      <c r="E892" s="5"/>
      <c r="F892" s="12">
        <v>1</v>
      </c>
      <c r="G892" s="98"/>
      <c r="H892" s="96"/>
      <c r="I892" s="4"/>
      <c r="J892" s="107"/>
      <c r="K892" t="s">
        <v>602</v>
      </c>
    </row>
    <row r="893" spans="2:11" hidden="1" outlineLevel="2" x14ac:dyDescent="0.25">
      <c r="B893" s="83" t="s">
        <v>1192</v>
      </c>
      <c r="C893" s="2"/>
      <c r="D893" s="99"/>
      <c r="E893" s="5"/>
      <c r="F893" s="12">
        <v>1</v>
      </c>
      <c r="G893" s="98"/>
      <c r="H893" s="96"/>
      <c r="I893" s="4"/>
      <c r="J893" s="107"/>
      <c r="K893" t="s">
        <v>602</v>
      </c>
    </row>
    <row r="894" spans="2:11" hidden="1" outlineLevel="2" x14ac:dyDescent="0.25">
      <c r="B894" s="83" t="s">
        <v>1193</v>
      </c>
      <c r="C894" s="2"/>
      <c r="D894" s="99"/>
      <c r="E894" s="5"/>
      <c r="F894" s="12">
        <v>1</v>
      </c>
      <c r="G894" s="98"/>
      <c r="H894" s="96"/>
      <c r="I894" s="4"/>
      <c r="J894" s="107"/>
      <c r="K894" t="s">
        <v>602</v>
      </c>
    </row>
    <row r="895" spans="2:11" hidden="1" outlineLevel="2" x14ac:dyDescent="0.25">
      <c r="B895" s="83" t="s">
        <v>935</v>
      </c>
      <c r="C895" s="2"/>
      <c r="D895" s="99"/>
      <c r="E895" s="5"/>
      <c r="F895" s="12">
        <v>1</v>
      </c>
      <c r="G895" s="98"/>
      <c r="H895" s="96"/>
      <c r="I895" s="4"/>
      <c r="J895" s="107"/>
      <c r="K895" t="s">
        <v>602</v>
      </c>
    </row>
    <row r="896" spans="2:11" hidden="1" outlineLevel="2" x14ac:dyDescent="0.25">
      <c r="B896" s="83" t="s">
        <v>902</v>
      </c>
      <c r="C896" s="2"/>
      <c r="D896" s="99"/>
      <c r="E896" s="5"/>
      <c r="F896" s="12">
        <v>1</v>
      </c>
      <c r="G896" s="98"/>
      <c r="H896" s="96"/>
      <c r="I896" s="4"/>
      <c r="J896" s="107"/>
      <c r="K896" t="s">
        <v>602</v>
      </c>
    </row>
    <row r="897" spans="2:11" hidden="1" outlineLevel="2" x14ac:dyDescent="0.25">
      <c r="B897" s="83" t="s">
        <v>894</v>
      </c>
      <c r="C897" s="2"/>
      <c r="D897" s="99"/>
      <c r="E897" s="5"/>
      <c r="F897" s="12">
        <v>1</v>
      </c>
      <c r="G897" s="98"/>
      <c r="H897" s="96"/>
      <c r="I897" s="4"/>
      <c r="J897" s="107"/>
      <c r="K897" t="s">
        <v>602</v>
      </c>
    </row>
    <row r="898" spans="2:11" hidden="1" outlineLevel="2" x14ac:dyDescent="0.25">
      <c r="B898" s="83" t="s">
        <v>1131</v>
      </c>
      <c r="C898" s="2"/>
      <c r="D898" s="99"/>
      <c r="E898" s="5"/>
      <c r="F898" s="12">
        <v>1</v>
      </c>
      <c r="G898" s="98"/>
      <c r="H898" s="96"/>
      <c r="I898" s="4"/>
      <c r="J898" s="107"/>
      <c r="K898" t="s">
        <v>602</v>
      </c>
    </row>
    <row r="899" spans="2:11" outlineLevel="1" collapsed="1" x14ac:dyDescent="0.25">
      <c r="B899" s="82"/>
      <c r="C899" s="79" t="s">
        <v>1605</v>
      </c>
      <c r="D899" s="95" t="s">
        <v>1611</v>
      </c>
      <c r="E899" s="81">
        <v>13</v>
      </c>
      <c r="F899" s="84">
        <f>SUM(F900:F912)</f>
        <v>13</v>
      </c>
      <c r="G899" s="93">
        <v>20</v>
      </c>
      <c r="H899" s="92">
        <f>(F899*G899/E899)</f>
        <v>20</v>
      </c>
      <c r="I899" s="103"/>
      <c r="J899" s="105"/>
      <c r="K899" s="82"/>
    </row>
    <row r="900" spans="2:11" hidden="1" outlineLevel="2" x14ac:dyDescent="0.25">
      <c r="B900" s="83" t="s">
        <v>946</v>
      </c>
      <c r="C900" s="2"/>
      <c r="D900" s="3"/>
      <c r="E900" s="5"/>
      <c r="F900" s="12">
        <v>1</v>
      </c>
      <c r="G900" s="98"/>
      <c r="H900" s="96"/>
      <c r="I900" s="4"/>
      <c r="J900" s="107"/>
      <c r="K900" t="s">
        <v>602</v>
      </c>
    </row>
    <row r="901" spans="2:11" hidden="1" outlineLevel="2" x14ac:dyDescent="0.25">
      <c r="B901" s="83" t="s">
        <v>1612</v>
      </c>
      <c r="C901" s="2"/>
      <c r="D901" s="3"/>
      <c r="E901" s="5"/>
      <c r="F901" s="12">
        <v>1</v>
      </c>
      <c r="G901" s="98"/>
      <c r="H901" s="96"/>
      <c r="I901" s="4"/>
      <c r="J901" s="107"/>
      <c r="K901" t="s">
        <v>602</v>
      </c>
    </row>
    <row r="902" spans="2:11" hidden="1" outlineLevel="2" x14ac:dyDescent="0.25">
      <c r="B902" s="83" t="s">
        <v>907</v>
      </c>
      <c r="C902" s="2"/>
      <c r="D902" s="3"/>
      <c r="E902" s="5"/>
      <c r="F902" s="12">
        <v>1</v>
      </c>
      <c r="G902" s="98"/>
      <c r="H902" s="96"/>
      <c r="I902" s="4"/>
      <c r="J902" s="107"/>
      <c r="K902" t="s">
        <v>602</v>
      </c>
    </row>
    <row r="903" spans="2:11" hidden="1" outlineLevel="2" x14ac:dyDescent="0.25">
      <c r="B903" s="83" t="s">
        <v>948</v>
      </c>
      <c r="C903" s="2"/>
      <c r="D903" s="3"/>
      <c r="E903" s="5"/>
      <c r="F903" s="12">
        <v>1</v>
      </c>
      <c r="G903" s="98"/>
      <c r="H903" s="96"/>
      <c r="I903" s="4"/>
      <c r="J903" s="107"/>
      <c r="K903" t="s">
        <v>602</v>
      </c>
    </row>
    <row r="904" spans="2:11" hidden="1" outlineLevel="2" x14ac:dyDescent="0.25">
      <c r="B904" s="83" t="s">
        <v>1613</v>
      </c>
      <c r="C904" s="2"/>
      <c r="D904" s="3"/>
      <c r="E904" s="5"/>
      <c r="F904" s="12">
        <v>1</v>
      </c>
      <c r="G904" s="98"/>
      <c r="H904" s="96"/>
      <c r="I904" s="4"/>
      <c r="J904" s="107"/>
      <c r="K904" t="s">
        <v>602</v>
      </c>
    </row>
    <row r="905" spans="2:11" hidden="1" outlineLevel="2" x14ac:dyDescent="0.25">
      <c r="B905" s="83" t="s">
        <v>884</v>
      </c>
      <c r="C905" s="2"/>
      <c r="D905" s="3"/>
      <c r="E905" s="5"/>
      <c r="F905" s="12">
        <v>1</v>
      </c>
      <c r="G905" s="98"/>
      <c r="H905" s="96"/>
      <c r="I905" s="4"/>
      <c r="J905" s="107"/>
      <c r="K905" t="s">
        <v>31</v>
      </c>
    </row>
    <row r="906" spans="2:11" hidden="1" outlineLevel="2" x14ac:dyDescent="0.25">
      <c r="B906" s="83" t="s">
        <v>867</v>
      </c>
      <c r="C906" s="2"/>
      <c r="D906" s="3"/>
      <c r="E906" s="5"/>
      <c r="F906" s="12">
        <v>1</v>
      </c>
      <c r="G906" s="98"/>
      <c r="H906" s="96"/>
      <c r="I906" s="4"/>
      <c r="J906" s="107"/>
      <c r="K906" t="s">
        <v>31</v>
      </c>
    </row>
    <row r="907" spans="2:11" hidden="1" outlineLevel="2" x14ac:dyDescent="0.25">
      <c r="B907" s="83" t="s">
        <v>915</v>
      </c>
      <c r="C907" s="2"/>
      <c r="D907" s="3"/>
      <c r="E907" s="5"/>
      <c r="F907" s="12">
        <v>1</v>
      </c>
      <c r="G907" s="98"/>
      <c r="H907" s="96"/>
      <c r="I907" s="4"/>
      <c r="J907" s="107"/>
      <c r="K907" t="s">
        <v>31</v>
      </c>
    </row>
    <row r="908" spans="2:11" hidden="1" outlineLevel="2" x14ac:dyDescent="0.25">
      <c r="B908" s="83" t="s">
        <v>1614</v>
      </c>
      <c r="C908" s="2"/>
      <c r="D908" s="3"/>
      <c r="E908" s="5"/>
      <c r="F908" s="12">
        <v>1</v>
      </c>
      <c r="G908" s="98"/>
      <c r="H908" s="96"/>
      <c r="I908" s="4"/>
      <c r="J908" s="107"/>
      <c r="K908" t="s">
        <v>31</v>
      </c>
    </row>
    <row r="909" spans="2:11" hidden="1" outlineLevel="2" x14ac:dyDescent="0.25">
      <c r="B909" s="83" t="s">
        <v>871</v>
      </c>
      <c r="C909" s="2"/>
      <c r="D909" s="3"/>
      <c r="E909" s="5"/>
      <c r="F909" s="12">
        <v>1</v>
      </c>
      <c r="G909" s="98"/>
      <c r="H909" s="96"/>
      <c r="I909" s="4"/>
      <c r="J909" s="107"/>
      <c r="K909" t="s">
        <v>31</v>
      </c>
    </row>
    <row r="910" spans="2:11" hidden="1" outlineLevel="2" x14ac:dyDescent="0.25">
      <c r="B910" s="83" t="s">
        <v>847</v>
      </c>
      <c r="C910" s="2"/>
      <c r="D910" s="3"/>
      <c r="E910" s="5"/>
      <c r="F910" s="12">
        <v>1</v>
      </c>
      <c r="G910" s="98"/>
      <c r="H910" s="96"/>
      <c r="I910" s="4"/>
      <c r="J910" s="107"/>
      <c r="K910" t="s">
        <v>31</v>
      </c>
    </row>
    <row r="911" spans="2:11" hidden="1" outlineLevel="2" x14ac:dyDescent="0.25">
      <c r="B911" s="83" t="s">
        <v>819</v>
      </c>
      <c r="C911" s="2"/>
      <c r="D911" s="3"/>
      <c r="E911" s="5"/>
      <c r="F911" s="12">
        <v>1</v>
      </c>
      <c r="G911" s="98"/>
      <c r="H911" s="96"/>
      <c r="I911" s="4"/>
      <c r="J911" s="107"/>
      <c r="K911" t="s">
        <v>31</v>
      </c>
    </row>
    <row r="912" spans="2:11" hidden="1" outlineLevel="2" x14ac:dyDescent="0.25">
      <c r="B912" s="83" t="s">
        <v>807</v>
      </c>
      <c r="C912" s="2"/>
      <c r="D912" s="3"/>
      <c r="E912" s="5"/>
      <c r="F912" s="12">
        <v>1</v>
      </c>
      <c r="G912" s="98"/>
      <c r="H912" s="96"/>
      <c r="I912" s="4"/>
      <c r="J912" s="107"/>
      <c r="K912" t="s">
        <v>31</v>
      </c>
    </row>
    <row r="913" spans="2:11" outlineLevel="1" collapsed="1" x14ac:dyDescent="0.25">
      <c r="B913" s="82"/>
      <c r="C913" s="79" t="s">
        <v>1605</v>
      </c>
      <c r="D913" s="95" t="s">
        <v>1615</v>
      </c>
      <c r="E913" s="81">
        <v>9</v>
      </c>
      <c r="F913" s="84">
        <f>SUM(F914:F922)</f>
        <v>9</v>
      </c>
      <c r="G913" s="93">
        <v>3</v>
      </c>
      <c r="H913" s="92">
        <f>(F913*G913/E913)</f>
        <v>3</v>
      </c>
      <c r="I913" s="103"/>
      <c r="J913" s="105"/>
      <c r="K913" s="82"/>
    </row>
    <row r="914" spans="2:11" hidden="1" outlineLevel="2" x14ac:dyDescent="0.25">
      <c r="B914" s="83" t="s">
        <v>815</v>
      </c>
      <c r="C914" s="2"/>
      <c r="D914" s="3"/>
      <c r="E914" s="5"/>
      <c r="F914" s="12">
        <v>1</v>
      </c>
      <c r="G914" s="98"/>
      <c r="H914" s="96"/>
      <c r="I914" s="4"/>
      <c r="J914" s="107"/>
      <c r="K914" t="s">
        <v>602</v>
      </c>
    </row>
    <row r="915" spans="2:11" hidden="1" outlineLevel="2" x14ac:dyDescent="0.25">
      <c r="B915" s="83" t="s">
        <v>1158</v>
      </c>
      <c r="C915" s="2"/>
      <c r="D915" s="3"/>
      <c r="E915" s="5"/>
      <c r="F915" s="12">
        <v>1</v>
      </c>
      <c r="G915" s="98"/>
      <c r="H915" s="96"/>
      <c r="I915" s="4"/>
      <c r="J915" s="107"/>
      <c r="K915" t="s">
        <v>602</v>
      </c>
    </row>
    <row r="916" spans="2:11" hidden="1" outlineLevel="2" x14ac:dyDescent="0.25">
      <c r="B916" s="83" t="s">
        <v>1402</v>
      </c>
      <c r="C916" s="2"/>
      <c r="D916" s="3"/>
      <c r="E916" s="5"/>
      <c r="F916" s="12">
        <v>1</v>
      </c>
      <c r="G916" s="98"/>
      <c r="H916" s="96"/>
      <c r="I916" s="4"/>
      <c r="J916" s="107"/>
      <c r="K916" t="s">
        <v>602</v>
      </c>
    </row>
    <row r="917" spans="2:11" hidden="1" outlineLevel="2" x14ac:dyDescent="0.25">
      <c r="B917" s="83" t="s">
        <v>1616</v>
      </c>
      <c r="C917" s="2"/>
      <c r="D917" s="3"/>
      <c r="E917" s="5"/>
      <c r="F917" s="12">
        <v>1</v>
      </c>
      <c r="G917" s="98"/>
      <c r="H917" s="96"/>
      <c r="I917" s="4"/>
      <c r="J917" s="107"/>
      <c r="K917" t="s">
        <v>602</v>
      </c>
    </row>
    <row r="918" spans="2:11" hidden="1" outlineLevel="2" x14ac:dyDescent="0.25">
      <c r="B918" s="83" t="s">
        <v>851</v>
      </c>
      <c r="C918" s="2"/>
      <c r="D918" s="3"/>
      <c r="E918" s="5"/>
      <c r="F918" s="12">
        <v>1</v>
      </c>
      <c r="G918" s="98"/>
      <c r="H918" s="96"/>
      <c r="I918" s="4"/>
      <c r="J918" s="107"/>
      <c r="K918" t="s">
        <v>602</v>
      </c>
    </row>
    <row r="919" spans="2:11" hidden="1" outlineLevel="2" x14ac:dyDescent="0.25">
      <c r="B919" s="83" t="s">
        <v>1335</v>
      </c>
      <c r="C919" s="2"/>
      <c r="D919" s="3"/>
      <c r="E919" s="5"/>
      <c r="F919" s="12">
        <v>1</v>
      </c>
      <c r="G919" s="98"/>
      <c r="H919" s="96"/>
      <c r="I919" s="4"/>
      <c r="J919" s="107"/>
      <c r="K919" t="s">
        <v>602</v>
      </c>
    </row>
    <row r="920" spans="2:11" hidden="1" outlineLevel="2" x14ac:dyDescent="0.25">
      <c r="B920" s="83" t="s">
        <v>802</v>
      </c>
      <c r="C920" s="2"/>
      <c r="D920" s="3"/>
      <c r="E920" s="5"/>
      <c r="F920" s="12">
        <v>1</v>
      </c>
      <c r="G920" s="98"/>
      <c r="H920" s="96"/>
      <c r="I920" s="4"/>
      <c r="J920" s="107"/>
      <c r="K920" t="s">
        <v>602</v>
      </c>
    </row>
    <row r="921" spans="2:11" hidden="1" outlineLevel="2" x14ac:dyDescent="0.25">
      <c r="B921" s="83" t="s">
        <v>798</v>
      </c>
      <c r="C921" s="2"/>
      <c r="D921" s="3"/>
      <c r="E921" s="5"/>
      <c r="F921" s="12">
        <v>1</v>
      </c>
      <c r="G921" s="98"/>
      <c r="H921" s="96"/>
      <c r="I921" s="4"/>
      <c r="J921" s="107"/>
      <c r="K921" t="s">
        <v>602</v>
      </c>
    </row>
    <row r="922" spans="2:11" hidden="1" outlineLevel="2" x14ac:dyDescent="0.25">
      <c r="B922" s="83" t="s">
        <v>811</v>
      </c>
      <c r="C922" s="2"/>
      <c r="D922" s="3"/>
      <c r="E922" s="5"/>
      <c r="F922" s="12">
        <v>1</v>
      </c>
      <c r="G922" s="98"/>
      <c r="H922" s="96"/>
      <c r="I922" s="4"/>
      <c r="J922" s="107"/>
      <c r="K922" t="s">
        <v>602</v>
      </c>
    </row>
    <row r="923" spans="2:11" outlineLevel="1" collapsed="1" x14ac:dyDescent="0.25">
      <c r="B923" s="82"/>
      <c r="C923" s="79" t="s">
        <v>1605</v>
      </c>
      <c r="D923" s="95" t="s">
        <v>1617</v>
      </c>
      <c r="E923" s="81">
        <v>19</v>
      </c>
      <c r="F923" s="84">
        <f>SUM(F924:F942)</f>
        <v>19</v>
      </c>
      <c r="G923" s="93">
        <v>10</v>
      </c>
      <c r="H923" s="92">
        <f>(F923*G923/E923)</f>
        <v>10</v>
      </c>
      <c r="I923" s="103"/>
      <c r="J923" s="105"/>
      <c r="K923" s="82"/>
    </row>
    <row r="924" spans="2:11" hidden="1" outlineLevel="2" x14ac:dyDescent="0.25">
      <c r="B924" s="83" t="s">
        <v>923</v>
      </c>
      <c r="C924" s="2"/>
      <c r="D924" s="100"/>
      <c r="E924" s="5"/>
      <c r="F924" s="12">
        <v>1</v>
      </c>
      <c r="G924" s="98"/>
      <c r="H924" s="96"/>
      <c r="I924" s="4"/>
      <c r="J924" s="107"/>
      <c r="K924" t="s">
        <v>602</v>
      </c>
    </row>
    <row r="925" spans="2:11" hidden="1" outlineLevel="2" x14ac:dyDescent="0.25">
      <c r="B925" s="83" t="s">
        <v>890</v>
      </c>
      <c r="C925" s="2"/>
      <c r="D925" s="100"/>
      <c r="E925" s="5"/>
      <c r="F925" s="12">
        <v>1</v>
      </c>
      <c r="G925" s="98"/>
      <c r="H925" s="96"/>
      <c r="I925" s="4"/>
      <c r="J925" s="107"/>
      <c r="K925" t="s">
        <v>1750</v>
      </c>
    </row>
    <row r="926" spans="2:11" hidden="1" outlineLevel="2" x14ac:dyDescent="0.25">
      <c r="B926" s="83" t="s">
        <v>898</v>
      </c>
      <c r="C926" s="2"/>
      <c r="D926" s="100"/>
      <c r="E926" s="5"/>
      <c r="F926" s="12">
        <v>1</v>
      </c>
      <c r="G926" s="98"/>
      <c r="H926" s="96"/>
      <c r="I926" s="4"/>
      <c r="J926" s="107"/>
      <c r="K926" t="s">
        <v>1750</v>
      </c>
    </row>
    <row r="927" spans="2:11" hidden="1" outlineLevel="2" x14ac:dyDescent="0.25">
      <c r="B927" s="83" t="s">
        <v>937</v>
      </c>
      <c r="C927" s="2"/>
      <c r="D927" s="100"/>
      <c r="E927" s="5"/>
      <c r="F927" s="12">
        <v>1</v>
      </c>
      <c r="G927" s="98"/>
      <c r="H927" s="96"/>
      <c r="I927" s="4"/>
      <c r="J927" s="107"/>
      <c r="K927" t="s">
        <v>1750</v>
      </c>
    </row>
    <row r="928" spans="2:11" hidden="1" outlineLevel="2" x14ac:dyDescent="0.25">
      <c r="B928" s="83" t="s">
        <v>950</v>
      </c>
      <c r="C928" s="2"/>
      <c r="D928" s="100"/>
      <c r="E928" s="5"/>
      <c r="F928" s="12">
        <v>1</v>
      </c>
      <c r="G928" s="98"/>
      <c r="H928" s="96"/>
      <c r="I928" s="4"/>
      <c r="J928" s="107"/>
      <c r="K928" t="s">
        <v>1750</v>
      </c>
    </row>
    <row r="929" spans="2:11" hidden="1" outlineLevel="2" x14ac:dyDescent="0.25">
      <c r="B929" s="83" t="s">
        <v>941</v>
      </c>
      <c r="C929" s="2"/>
      <c r="D929" s="100"/>
      <c r="E929" s="5"/>
      <c r="F929" s="12">
        <v>1</v>
      </c>
      <c r="G929" s="98"/>
      <c r="H929" s="96"/>
      <c r="I929" s="4"/>
      <c r="J929" s="107"/>
      <c r="K929" t="s">
        <v>1750</v>
      </c>
    </row>
    <row r="930" spans="2:11" hidden="1" outlineLevel="2" x14ac:dyDescent="0.25">
      <c r="B930" s="83" t="s">
        <v>945</v>
      </c>
      <c r="C930" s="2"/>
      <c r="D930" s="100"/>
      <c r="E930" s="5"/>
      <c r="F930" s="12">
        <v>1</v>
      </c>
      <c r="G930" s="98"/>
      <c r="H930" s="96"/>
      <c r="I930" s="4"/>
      <c r="J930" s="107"/>
      <c r="K930" t="s">
        <v>1750</v>
      </c>
    </row>
    <row r="931" spans="2:11" hidden="1" outlineLevel="2" x14ac:dyDescent="0.25">
      <c r="B931" s="83" t="s">
        <v>1139</v>
      </c>
      <c r="C931" s="2"/>
      <c r="D931" s="100"/>
      <c r="E931" s="5"/>
      <c r="F931" s="12">
        <v>1</v>
      </c>
      <c r="G931" s="98"/>
      <c r="H931" s="96"/>
      <c r="I931" s="4"/>
      <c r="J931" s="107"/>
      <c r="K931" t="s">
        <v>1750</v>
      </c>
    </row>
    <row r="932" spans="2:11" hidden="1" outlineLevel="2" x14ac:dyDescent="0.25">
      <c r="B932" s="83" t="s">
        <v>967</v>
      </c>
      <c r="C932" s="2"/>
      <c r="D932" s="100"/>
      <c r="E932" s="5"/>
      <c r="F932" s="12">
        <v>1</v>
      </c>
      <c r="G932" s="98"/>
      <c r="H932" s="96"/>
      <c r="I932" s="4"/>
      <c r="J932" s="107"/>
      <c r="K932" t="s">
        <v>1750</v>
      </c>
    </row>
    <row r="933" spans="2:11" hidden="1" outlineLevel="2" x14ac:dyDescent="0.25">
      <c r="B933" s="83" t="s">
        <v>1268</v>
      </c>
      <c r="C933" s="2"/>
      <c r="D933" s="100"/>
      <c r="E933" s="5"/>
      <c r="F933" s="12">
        <v>1</v>
      </c>
      <c r="G933" s="98"/>
      <c r="H933" s="96"/>
      <c r="I933" s="4"/>
      <c r="J933" s="107"/>
      <c r="K933" t="s">
        <v>1750</v>
      </c>
    </row>
    <row r="934" spans="2:11" hidden="1" outlineLevel="2" x14ac:dyDescent="0.25">
      <c r="B934" s="83" t="s">
        <v>1289</v>
      </c>
      <c r="C934" s="2"/>
      <c r="D934" s="100"/>
      <c r="E934" s="5"/>
      <c r="F934" s="12">
        <v>1</v>
      </c>
      <c r="G934" s="98"/>
      <c r="H934" s="96"/>
      <c r="I934" s="4"/>
      <c r="J934" s="107"/>
      <c r="K934" t="s">
        <v>1750</v>
      </c>
    </row>
    <row r="935" spans="2:11" hidden="1" outlineLevel="2" x14ac:dyDescent="0.25">
      <c r="B935" s="83" t="s">
        <v>1384</v>
      </c>
      <c r="C935" s="2"/>
      <c r="D935" s="100"/>
      <c r="E935" s="5"/>
      <c r="F935" s="12">
        <v>1</v>
      </c>
      <c r="G935" s="98"/>
      <c r="H935" s="96"/>
      <c r="I935" s="4"/>
      <c r="J935" s="107"/>
      <c r="K935" t="s">
        <v>1750</v>
      </c>
    </row>
    <row r="936" spans="2:11" hidden="1" outlineLevel="2" x14ac:dyDescent="0.25">
      <c r="B936" s="83" t="s">
        <v>1316</v>
      </c>
      <c r="C936" s="2"/>
      <c r="D936" s="100"/>
      <c r="E936" s="5"/>
      <c r="F936" s="12">
        <v>1</v>
      </c>
      <c r="G936" s="98"/>
      <c r="H936" s="96"/>
      <c r="I936" s="4"/>
      <c r="J936" s="107"/>
      <c r="K936" t="s">
        <v>1750</v>
      </c>
    </row>
    <row r="937" spans="2:11" hidden="1" outlineLevel="2" x14ac:dyDescent="0.25">
      <c r="B937" s="83" t="s">
        <v>1017</v>
      </c>
      <c r="C937" s="2"/>
      <c r="D937" s="100"/>
      <c r="E937" s="5"/>
      <c r="F937" s="12">
        <v>1</v>
      </c>
      <c r="G937" s="98"/>
      <c r="H937" s="96"/>
      <c r="I937" s="4"/>
      <c r="J937" s="107"/>
      <c r="K937" t="s">
        <v>1750</v>
      </c>
    </row>
    <row r="938" spans="2:11" hidden="1" outlineLevel="2" x14ac:dyDescent="0.25">
      <c r="B938" s="83" t="s">
        <v>911</v>
      </c>
      <c r="C938" s="2"/>
      <c r="D938" s="100"/>
      <c r="E938" s="5"/>
      <c r="F938" s="12">
        <v>1</v>
      </c>
      <c r="G938" s="98"/>
      <c r="H938" s="96"/>
      <c r="I938" s="4"/>
      <c r="J938" s="107"/>
      <c r="K938" t="s">
        <v>1750</v>
      </c>
    </row>
    <row r="939" spans="2:11" hidden="1" outlineLevel="2" x14ac:dyDescent="0.25">
      <c r="B939" s="83" t="s">
        <v>1290</v>
      </c>
      <c r="C939" s="2"/>
      <c r="D939" s="100"/>
      <c r="E939" s="5"/>
      <c r="F939" s="12">
        <v>1</v>
      </c>
      <c r="G939" s="98"/>
      <c r="H939" s="96"/>
      <c r="I939" s="4"/>
      <c r="J939" s="107"/>
      <c r="K939" t="s">
        <v>1750</v>
      </c>
    </row>
    <row r="940" spans="2:11" hidden="1" outlineLevel="2" x14ac:dyDescent="0.25">
      <c r="B940" s="83" t="s">
        <v>882</v>
      </c>
      <c r="C940" s="2"/>
      <c r="D940" s="100"/>
      <c r="E940" s="5"/>
      <c r="F940" s="12">
        <v>1</v>
      </c>
      <c r="G940" s="98"/>
      <c r="H940" s="96"/>
      <c r="I940" s="4"/>
      <c r="J940" s="107"/>
      <c r="K940" t="s">
        <v>1750</v>
      </c>
    </row>
    <row r="941" spans="2:11" hidden="1" outlineLevel="2" x14ac:dyDescent="0.25">
      <c r="B941" s="83" t="s">
        <v>1218</v>
      </c>
      <c r="C941" s="2"/>
      <c r="D941" s="100"/>
      <c r="E941" s="5"/>
      <c r="F941" s="12">
        <v>1</v>
      </c>
      <c r="G941" s="98"/>
      <c r="H941" s="96"/>
      <c r="I941" s="4"/>
      <c r="J941" s="107"/>
      <c r="K941" t="s">
        <v>1750</v>
      </c>
    </row>
    <row r="942" spans="2:11" hidden="1" outlineLevel="2" x14ac:dyDescent="0.25">
      <c r="B942" s="83" t="s">
        <v>1054</v>
      </c>
      <c r="C942" s="2"/>
      <c r="D942" s="100"/>
      <c r="E942" s="5"/>
      <c r="F942" s="12">
        <v>1</v>
      </c>
      <c r="G942" s="98"/>
      <c r="H942" s="96"/>
      <c r="I942" s="4"/>
      <c r="J942" s="107"/>
      <c r="K942" t="s">
        <v>1750</v>
      </c>
    </row>
    <row r="943" spans="2:11" outlineLevel="1" collapsed="1" x14ac:dyDescent="0.25">
      <c r="B943" s="82"/>
      <c r="C943" s="79" t="s">
        <v>1605</v>
      </c>
      <c r="D943" s="95" t="s">
        <v>1618</v>
      </c>
      <c r="E943" s="81">
        <v>48</v>
      </c>
      <c r="F943" s="84">
        <f>SUM(F944:F991)</f>
        <v>48</v>
      </c>
      <c r="G943" s="93">
        <v>25</v>
      </c>
      <c r="H943" s="92">
        <f>(F943*G943/E943)</f>
        <v>25</v>
      </c>
      <c r="I943" s="103"/>
      <c r="J943" s="105"/>
      <c r="K943" s="82"/>
    </row>
    <row r="944" spans="2:11" hidden="1" outlineLevel="2" x14ac:dyDescent="0.25">
      <c r="B944" s="83" t="s">
        <v>886</v>
      </c>
      <c r="C944" s="2"/>
      <c r="D944" s="100"/>
      <c r="E944" s="5"/>
      <c r="F944" s="12">
        <v>1</v>
      </c>
      <c r="G944" s="98"/>
      <c r="H944" s="96"/>
      <c r="I944" s="4"/>
      <c r="J944" s="107"/>
      <c r="K944" t="s">
        <v>1750</v>
      </c>
    </row>
    <row r="945" spans="2:11" hidden="1" outlineLevel="2" x14ac:dyDescent="0.25">
      <c r="B945" s="83" t="s">
        <v>1173</v>
      </c>
      <c r="C945" s="2"/>
      <c r="D945" s="100"/>
      <c r="E945" s="5"/>
      <c r="F945" s="12">
        <v>1</v>
      </c>
      <c r="G945" s="98"/>
      <c r="H945" s="96"/>
      <c r="I945" s="4"/>
      <c r="J945" s="107"/>
      <c r="K945" t="s">
        <v>1750</v>
      </c>
    </row>
    <row r="946" spans="2:11" hidden="1" outlineLevel="2" x14ac:dyDescent="0.25">
      <c r="B946" s="83" t="s">
        <v>855</v>
      </c>
      <c r="C946" s="2"/>
      <c r="D946" s="100"/>
      <c r="E946" s="5"/>
      <c r="F946" s="12">
        <v>1</v>
      </c>
      <c r="G946" s="98"/>
      <c r="H946" s="96"/>
      <c r="I946" s="4"/>
      <c r="J946" s="107"/>
      <c r="K946" t="s">
        <v>1750</v>
      </c>
    </row>
    <row r="947" spans="2:11" hidden="1" outlineLevel="2" x14ac:dyDescent="0.25">
      <c r="B947" s="83" t="s">
        <v>1150</v>
      </c>
      <c r="C947" s="2"/>
      <c r="D947" s="100"/>
      <c r="E947" s="5"/>
      <c r="F947" s="12">
        <v>1</v>
      </c>
      <c r="G947" s="98"/>
      <c r="H947" s="96"/>
      <c r="I947" s="4"/>
      <c r="J947" s="107"/>
      <c r="K947" t="s">
        <v>1750</v>
      </c>
    </row>
    <row r="948" spans="2:11" hidden="1" outlineLevel="2" x14ac:dyDescent="0.25">
      <c r="B948" s="83" t="s">
        <v>993</v>
      </c>
      <c r="C948" s="2"/>
      <c r="D948" s="100"/>
      <c r="E948" s="5"/>
      <c r="F948" s="12">
        <v>1</v>
      </c>
      <c r="G948" s="98"/>
      <c r="H948" s="96"/>
      <c r="I948" s="4"/>
      <c r="J948" s="107"/>
      <c r="K948" t="s">
        <v>1750</v>
      </c>
    </row>
    <row r="949" spans="2:11" hidden="1" outlineLevel="2" x14ac:dyDescent="0.25">
      <c r="B949" s="83" t="s">
        <v>1133</v>
      </c>
      <c r="C949" s="2"/>
      <c r="D949" s="100"/>
      <c r="E949" s="5"/>
      <c r="F949" s="12">
        <v>1</v>
      </c>
      <c r="G949" s="98"/>
      <c r="H949" s="96"/>
      <c r="I949" s="4"/>
      <c r="J949" s="107"/>
      <c r="K949" t="s">
        <v>1750</v>
      </c>
    </row>
    <row r="950" spans="2:11" hidden="1" outlineLevel="2" x14ac:dyDescent="0.25">
      <c r="B950" s="83" t="s">
        <v>995</v>
      </c>
      <c r="C950" s="2"/>
      <c r="D950" s="100"/>
      <c r="E950" s="5"/>
      <c r="F950" s="12">
        <v>1</v>
      </c>
      <c r="G950" s="98"/>
      <c r="H950" s="96"/>
      <c r="I950" s="4"/>
      <c r="J950" s="107"/>
      <c r="K950" t="s">
        <v>1750</v>
      </c>
    </row>
    <row r="951" spans="2:11" hidden="1" outlineLevel="2" x14ac:dyDescent="0.25">
      <c r="B951" s="83" t="s">
        <v>927</v>
      </c>
      <c r="C951" s="2"/>
      <c r="D951" s="100"/>
      <c r="E951" s="5"/>
      <c r="F951" s="12">
        <v>1</v>
      </c>
      <c r="G951" s="98"/>
      <c r="H951" s="96"/>
      <c r="I951" s="4"/>
      <c r="J951" s="107"/>
      <c r="K951" t="s">
        <v>1750</v>
      </c>
    </row>
    <row r="952" spans="2:11" hidden="1" outlineLevel="2" x14ac:dyDescent="0.25">
      <c r="B952" s="83" t="s">
        <v>892</v>
      </c>
      <c r="C952" s="2"/>
      <c r="D952" s="100"/>
      <c r="E952" s="5"/>
      <c r="F952" s="12">
        <v>1</v>
      </c>
      <c r="G952" s="98"/>
      <c r="H952" s="96"/>
      <c r="I952" s="4"/>
      <c r="J952" s="107"/>
      <c r="K952" t="s">
        <v>1750</v>
      </c>
    </row>
    <row r="953" spans="2:11" hidden="1" outlineLevel="2" x14ac:dyDescent="0.25">
      <c r="B953" s="83" t="s">
        <v>839</v>
      </c>
      <c r="C953" s="2"/>
      <c r="D953" s="100"/>
      <c r="E953" s="5"/>
      <c r="F953" s="12">
        <v>1</v>
      </c>
      <c r="G953" s="98"/>
      <c r="H953" s="96"/>
      <c r="I953" s="4"/>
      <c r="J953" s="107"/>
      <c r="K953" t="s">
        <v>1750</v>
      </c>
    </row>
    <row r="954" spans="2:11" hidden="1" outlineLevel="2" x14ac:dyDescent="0.25">
      <c r="B954" s="83" t="s">
        <v>919</v>
      </c>
      <c r="C954" s="2"/>
      <c r="D954" s="100"/>
      <c r="E954" s="5"/>
      <c r="F954" s="12">
        <v>1</v>
      </c>
      <c r="G954" s="98"/>
      <c r="H954" s="96"/>
      <c r="I954" s="4"/>
      <c r="J954" s="107"/>
      <c r="K954" t="s">
        <v>1750</v>
      </c>
    </row>
    <row r="955" spans="2:11" hidden="1" outlineLevel="2" x14ac:dyDescent="0.25">
      <c r="B955" s="83" t="s">
        <v>1098</v>
      </c>
      <c r="C955" s="2"/>
      <c r="D955" s="100"/>
      <c r="E955" s="5"/>
      <c r="F955" s="12">
        <v>1</v>
      </c>
      <c r="G955" s="98"/>
      <c r="H955" s="96"/>
      <c r="I955" s="4"/>
      <c r="J955" s="107"/>
      <c r="K955" t="s">
        <v>1750</v>
      </c>
    </row>
    <row r="956" spans="2:11" hidden="1" outlineLevel="2" x14ac:dyDescent="0.25">
      <c r="B956" s="83" t="s">
        <v>1292</v>
      </c>
      <c r="C956" s="2"/>
      <c r="D956" s="100"/>
      <c r="E956" s="5"/>
      <c r="F956" s="12">
        <v>1</v>
      </c>
      <c r="G956" s="98"/>
      <c r="H956" s="96"/>
      <c r="I956" s="4"/>
      <c r="J956" s="107"/>
      <c r="K956" t="s">
        <v>1750</v>
      </c>
    </row>
    <row r="957" spans="2:11" hidden="1" outlineLevel="2" x14ac:dyDescent="0.25">
      <c r="B957" s="83" t="s">
        <v>1175</v>
      </c>
      <c r="C957" s="2"/>
      <c r="D957" s="100"/>
      <c r="E957" s="5"/>
      <c r="F957" s="12">
        <v>1</v>
      </c>
      <c r="G957" s="98"/>
      <c r="H957" s="96"/>
      <c r="I957" s="4"/>
      <c r="J957" s="107"/>
      <c r="K957" t="s">
        <v>1750</v>
      </c>
    </row>
    <row r="958" spans="2:11" hidden="1" outlineLevel="2" x14ac:dyDescent="0.25">
      <c r="B958" s="83" t="s">
        <v>1386</v>
      </c>
      <c r="C958" s="2"/>
      <c r="D958" s="100"/>
      <c r="E958" s="5"/>
      <c r="F958" s="12">
        <v>1</v>
      </c>
      <c r="G958" s="98"/>
      <c r="H958" s="96"/>
      <c r="I958" s="4"/>
      <c r="J958" s="107"/>
      <c r="K958" t="s">
        <v>1750</v>
      </c>
    </row>
    <row r="959" spans="2:11" hidden="1" outlineLevel="2" x14ac:dyDescent="0.25">
      <c r="B959" s="83" t="s">
        <v>1152</v>
      </c>
      <c r="C959" s="2"/>
      <c r="D959" s="100"/>
      <c r="E959" s="5"/>
      <c r="F959" s="12">
        <v>1</v>
      </c>
      <c r="G959" s="98"/>
      <c r="H959" s="96"/>
      <c r="I959" s="4"/>
      <c r="J959" s="107"/>
      <c r="K959" t="s">
        <v>1750</v>
      </c>
    </row>
    <row r="960" spans="2:11" hidden="1" outlineLevel="2" x14ac:dyDescent="0.25">
      <c r="B960" s="83" t="s">
        <v>1270</v>
      </c>
      <c r="C960" s="2"/>
      <c r="D960" s="100"/>
      <c r="E960" s="5"/>
      <c r="F960" s="12">
        <v>1</v>
      </c>
      <c r="G960" s="98"/>
      <c r="H960" s="96"/>
      <c r="I960" s="4"/>
      <c r="J960" s="107"/>
      <c r="K960" t="s">
        <v>1750</v>
      </c>
    </row>
    <row r="961" spans="2:11" hidden="1" outlineLevel="2" x14ac:dyDescent="0.25">
      <c r="B961" s="83" t="s">
        <v>1177</v>
      </c>
      <c r="C961" s="2"/>
      <c r="D961" s="100"/>
      <c r="E961" s="5"/>
      <c r="F961" s="12">
        <v>1</v>
      </c>
      <c r="G961" s="98"/>
      <c r="H961" s="96"/>
      <c r="I961" s="4"/>
      <c r="J961" s="107"/>
      <c r="K961" t="s">
        <v>1750</v>
      </c>
    </row>
    <row r="962" spans="2:11" hidden="1" outlineLevel="2" x14ac:dyDescent="0.25">
      <c r="B962" s="83" t="s">
        <v>1256</v>
      </c>
      <c r="C962" s="2"/>
      <c r="D962" s="100"/>
      <c r="E962" s="5"/>
      <c r="F962" s="12">
        <v>1</v>
      </c>
      <c r="G962" s="98"/>
      <c r="H962" s="96"/>
      <c r="I962" s="4"/>
      <c r="J962" s="107"/>
      <c r="K962" t="s">
        <v>1750</v>
      </c>
    </row>
    <row r="963" spans="2:11" hidden="1" outlineLevel="2" x14ac:dyDescent="0.25">
      <c r="B963" s="83" t="s">
        <v>1179</v>
      </c>
      <c r="C963" s="2"/>
      <c r="D963" s="100"/>
      <c r="E963" s="5"/>
      <c r="F963" s="12">
        <v>1</v>
      </c>
      <c r="G963" s="98"/>
      <c r="H963" s="96"/>
      <c r="I963" s="4"/>
      <c r="J963" s="107"/>
      <c r="K963" t="s">
        <v>1750</v>
      </c>
    </row>
    <row r="964" spans="2:11" hidden="1" outlineLevel="2" x14ac:dyDescent="0.25">
      <c r="B964" s="83" t="s">
        <v>1344</v>
      </c>
      <c r="C964" s="2"/>
      <c r="D964" s="100"/>
      <c r="E964" s="5"/>
      <c r="F964" s="12">
        <v>1</v>
      </c>
      <c r="G964" s="98"/>
      <c r="H964" s="96"/>
      <c r="I964" s="4"/>
      <c r="J964" s="107"/>
      <c r="K964" t="s">
        <v>1750</v>
      </c>
    </row>
    <row r="965" spans="2:11" hidden="1" outlineLevel="2" x14ac:dyDescent="0.25">
      <c r="B965" s="83" t="s">
        <v>1135</v>
      </c>
      <c r="C965" s="2"/>
      <c r="D965" s="100"/>
      <c r="E965" s="5"/>
      <c r="F965" s="12">
        <v>1</v>
      </c>
      <c r="G965" s="98"/>
      <c r="H965" s="96"/>
      <c r="I965" s="4"/>
      <c r="J965" s="107"/>
      <c r="K965" t="s">
        <v>1750</v>
      </c>
    </row>
    <row r="966" spans="2:11" hidden="1" outlineLevel="2" x14ac:dyDescent="0.25">
      <c r="B966" s="83" t="s">
        <v>1258</v>
      </c>
      <c r="C966" s="2"/>
      <c r="D966" s="100"/>
      <c r="E966" s="5"/>
      <c r="F966" s="12">
        <v>1</v>
      </c>
      <c r="G966" s="98"/>
      <c r="H966" s="96"/>
      <c r="I966" s="4"/>
      <c r="J966" s="107"/>
      <c r="K966" t="s">
        <v>1750</v>
      </c>
    </row>
    <row r="967" spans="2:11" hidden="1" outlineLevel="2" x14ac:dyDescent="0.25">
      <c r="B967" s="83" t="s">
        <v>1196</v>
      </c>
      <c r="C967" s="2"/>
      <c r="D967" s="100"/>
      <c r="E967" s="5"/>
      <c r="F967" s="12">
        <v>1</v>
      </c>
      <c r="G967" s="98"/>
      <c r="H967" s="96"/>
      <c r="I967" s="4"/>
      <c r="J967" s="107"/>
      <c r="K967" t="s">
        <v>1750</v>
      </c>
    </row>
    <row r="968" spans="2:11" hidden="1" outlineLevel="2" x14ac:dyDescent="0.25">
      <c r="B968" s="83" t="s">
        <v>1346</v>
      </c>
      <c r="C968" s="2"/>
      <c r="D968" s="100"/>
      <c r="E968" s="5"/>
      <c r="F968" s="12">
        <v>1</v>
      </c>
      <c r="G968" s="98"/>
      <c r="H968" s="96"/>
      <c r="I968" s="4"/>
      <c r="J968" s="107"/>
      <c r="K968" t="s">
        <v>1750</v>
      </c>
    </row>
    <row r="969" spans="2:11" hidden="1" outlineLevel="2" x14ac:dyDescent="0.25">
      <c r="B969" s="83" t="s">
        <v>1198</v>
      </c>
      <c r="C969" s="2"/>
      <c r="D969" s="100"/>
      <c r="E969" s="5"/>
      <c r="F969" s="12">
        <v>1</v>
      </c>
      <c r="G969" s="98"/>
      <c r="H969" s="96"/>
      <c r="I969" s="4"/>
      <c r="J969" s="107"/>
      <c r="K969" t="s">
        <v>1750</v>
      </c>
    </row>
    <row r="970" spans="2:11" hidden="1" outlineLevel="2" x14ac:dyDescent="0.25">
      <c r="B970" s="83" t="s">
        <v>939</v>
      </c>
      <c r="C970" s="2"/>
      <c r="D970" s="100"/>
      <c r="E970" s="5"/>
      <c r="F970" s="12">
        <v>1</v>
      </c>
      <c r="G970" s="98"/>
      <c r="H970" s="96"/>
      <c r="I970" s="4"/>
      <c r="J970" s="107"/>
      <c r="K970" t="s">
        <v>1750</v>
      </c>
    </row>
    <row r="971" spans="2:11" hidden="1" outlineLevel="2" x14ac:dyDescent="0.25">
      <c r="B971" s="83" t="s">
        <v>1181</v>
      </c>
      <c r="C971" s="2"/>
      <c r="D971" s="100"/>
      <c r="E971" s="5"/>
      <c r="F971" s="12">
        <v>1</v>
      </c>
      <c r="G971" s="98"/>
      <c r="H971" s="96"/>
      <c r="I971" s="4"/>
      <c r="J971" s="107"/>
      <c r="K971" t="s">
        <v>1750</v>
      </c>
    </row>
    <row r="972" spans="2:11" hidden="1" outlineLevel="2" x14ac:dyDescent="0.25">
      <c r="B972" s="83" t="s">
        <v>1019</v>
      </c>
      <c r="C972" s="2"/>
      <c r="D972" s="100"/>
      <c r="E972" s="5"/>
      <c r="F972" s="12">
        <v>1</v>
      </c>
      <c r="G972" s="98"/>
      <c r="H972" s="96"/>
      <c r="I972" s="4"/>
      <c r="J972" s="107"/>
      <c r="K972" t="s">
        <v>1750</v>
      </c>
    </row>
    <row r="973" spans="2:11" hidden="1" outlineLevel="2" x14ac:dyDescent="0.25">
      <c r="B973" s="83" t="s">
        <v>1214</v>
      </c>
      <c r="C973" s="2"/>
      <c r="D973" s="100"/>
      <c r="E973" s="5"/>
      <c r="F973" s="12">
        <v>1</v>
      </c>
      <c r="G973" s="98"/>
      <c r="H973" s="96"/>
      <c r="I973" s="4"/>
      <c r="J973" s="107"/>
      <c r="K973" t="s">
        <v>1750</v>
      </c>
    </row>
    <row r="974" spans="2:11" hidden="1" outlineLevel="2" x14ac:dyDescent="0.25">
      <c r="B974" s="83" t="s">
        <v>1388</v>
      </c>
      <c r="C974" s="2"/>
      <c r="D974" s="100"/>
      <c r="E974" s="5"/>
      <c r="F974" s="12">
        <v>1</v>
      </c>
      <c r="G974" s="98"/>
      <c r="H974" s="96"/>
      <c r="I974" s="4"/>
      <c r="J974" s="107"/>
      <c r="K974" t="s">
        <v>1750</v>
      </c>
    </row>
    <row r="975" spans="2:11" hidden="1" outlineLevel="2" x14ac:dyDescent="0.25">
      <c r="B975" s="83" t="s">
        <v>1183</v>
      </c>
      <c r="C975" s="2"/>
      <c r="D975" s="100"/>
      <c r="E975" s="5"/>
      <c r="F975" s="12">
        <v>1</v>
      </c>
      <c r="G975" s="98"/>
      <c r="H975" s="96"/>
      <c r="I975" s="4"/>
      <c r="J975" s="107"/>
      <c r="K975" t="s">
        <v>1750</v>
      </c>
    </row>
    <row r="976" spans="2:11" hidden="1" outlineLevel="2" x14ac:dyDescent="0.25">
      <c r="B976" s="83" t="s">
        <v>1390</v>
      </c>
      <c r="C976" s="2"/>
      <c r="D976" s="100"/>
      <c r="E976" s="5"/>
      <c r="F976" s="12">
        <v>1</v>
      </c>
      <c r="G976" s="98"/>
      <c r="H976" s="96"/>
      <c r="I976" s="4"/>
      <c r="J976" s="107"/>
      <c r="K976" t="s">
        <v>1750</v>
      </c>
    </row>
    <row r="977" spans="2:11" hidden="1" outlineLevel="2" x14ac:dyDescent="0.25">
      <c r="B977" s="83" t="s">
        <v>1154</v>
      </c>
      <c r="C977" s="2"/>
      <c r="D977" s="100"/>
      <c r="E977" s="5"/>
      <c r="F977" s="12">
        <v>1</v>
      </c>
      <c r="G977" s="98"/>
      <c r="H977" s="96"/>
      <c r="I977" s="4"/>
      <c r="J977" s="107"/>
      <c r="K977" t="s">
        <v>1750</v>
      </c>
    </row>
    <row r="978" spans="2:11" hidden="1" outlineLevel="2" x14ac:dyDescent="0.25">
      <c r="B978" s="83" t="s">
        <v>1392</v>
      </c>
      <c r="C978" s="2"/>
      <c r="D978" s="100"/>
      <c r="E978" s="5"/>
      <c r="F978" s="12">
        <v>1</v>
      </c>
      <c r="G978" s="98"/>
      <c r="H978" s="96"/>
      <c r="I978" s="4"/>
      <c r="J978" s="107"/>
      <c r="K978" t="s">
        <v>1750</v>
      </c>
    </row>
    <row r="979" spans="2:11" hidden="1" outlineLevel="2" x14ac:dyDescent="0.25">
      <c r="B979" s="83" t="s">
        <v>1100</v>
      </c>
      <c r="C979" s="2"/>
      <c r="D979" s="100"/>
      <c r="E979" s="5"/>
      <c r="F979" s="12">
        <v>1</v>
      </c>
      <c r="G979" s="98"/>
      <c r="H979" s="96"/>
      <c r="I979" s="4"/>
      <c r="J979" s="107"/>
      <c r="K979" t="s">
        <v>1750</v>
      </c>
    </row>
    <row r="980" spans="2:11" hidden="1" outlineLevel="2" x14ac:dyDescent="0.25">
      <c r="B980" s="83" t="s">
        <v>859</v>
      </c>
      <c r="C980" s="2"/>
      <c r="D980" s="100"/>
      <c r="E980" s="5"/>
      <c r="F980" s="12">
        <v>1</v>
      </c>
      <c r="G980" s="98"/>
      <c r="H980" s="96"/>
      <c r="I980" s="4"/>
      <c r="J980" s="107"/>
      <c r="K980" t="s">
        <v>1750</v>
      </c>
    </row>
    <row r="981" spans="2:11" hidden="1" outlineLevel="2" x14ac:dyDescent="0.25">
      <c r="B981" s="83" t="s">
        <v>1112</v>
      </c>
      <c r="C981" s="2"/>
      <c r="D981" s="100"/>
      <c r="E981" s="5"/>
      <c r="F981" s="12">
        <v>1</v>
      </c>
      <c r="G981" s="98"/>
      <c r="H981" s="96"/>
      <c r="I981" s="4"/>
      <c r="J981" s="107"/>
      <c r="K981" t="s">
        <v>1750</v>
      </c>
    </row>
    <row r="982" spans="2:11" hidden="1" outlineLevel="2" x14ac:dyDescent="0.25">
      <c r="B982" s="83" t="s">
        <v>1068</v>
      </c>
      <c r="C982" s="2"/>
      <c r="D982" s="100"/>
      <c r="E982" s="5"/>
      <c r="F982" s="12">
        <v>1</v>
      </c>
      <c r="G982" s="98"/>
      <c r="H982" s="96"/>
      <c r="I982" s="4"/>
      <c r="J982" s="107"/>
      <c r="K982" t="s">
        <v>1750</v>
      </c>
    </row>
    <row r="983" spans="2:11" hidden="1" outlineLevel="2" x14ac:dyDescent="0.25">
      <c r="B983" s="83" t="s">
        <v>1023</v>
      </c>
      <c r="C983" s="2"/>
      <c r="D983" s="100"/>
      <c r="E983" s="5"/>
      <c r="F983" s="12">
        <v>1</v>
      </c>
      <c r="G983" s="98"/>
      <c r="H983" s="96"/>
      <c r="I983" s="4"/>
      <c r="J983" s="107"/>
      <c r="K983" t="s">
        <v>1750</v>
      </c>
    </row>
    <row r="984" spans="2:11" hidden="1" outlineLevel="2" x14ac:dyDescent="0.25">
      <c r="B984" s="83" t="s">
        <v>1318</v>
      </c>
      <c r="C984" s="2"/>
      <c r="D984" s="100"/>
      <c r="E984" s="5"/>
      <c r="F984" s="12">
        <v>1</v>
      </c>
      <c r="G984" s="98"/>
      <c r="H984" s="96"/>
      <c r="I984" s="4"/>
      <c r="J984" s="107"/>
      <c r="K984" t="s">
        <v>1750</v>
      </c>
    </row>
    <row r="985" spans="2:11" hidden="1" outlineLevel="2" x14ac:dyDescent="0.25">
      <c r="B985" s="83" t="s">
        <v>1619</v>
      </c>
      <c r="C985" s="2"/>
      <c r="D985" s="100"/>
      <c r="E985" s="5"/>
      <c r="F985" s="12">
        <v>1</v>
      </c>
      <c r="G985" s="98"/>
      <c r="H985" s="96"/>
      <c r="I985" s="4"/>
      <c r="J985" s="107"/>
      <c r="K985" t="s">
        <v>1750</v>
      </c>
    </row>
    <row r="986" spans="2:11" hidden="1" outlineLevel="2" x14ac:dyDescent="0.25">
      <c r="B986" s="83" t="s">
        <v>1394</v>
      </c>
      <c r="C986" s="2"/>
      <c r="D986" s="100"/>
      <c r="E986" s="5"/>
      <c r="F986" s="12">
        <v>1</v>
      </c>
      <c r="G986" s="98"/>
      <c r="H986" s="96"/>
      <c r="I986" s="4"/>
      <c r="J986" s="107"/>
      <c r="K986" t="s">
        <v>1750</v>
      </c>
    </row>
    <row r="987" spans="2:11" hidden="1" outlineLevel="2" x14ac:dyDescent="0.25">
      <c r="B987" s="83" t="s">
        <v>888</v>
      </c>
      <c r="C987" s="2"/>
      <c r="D987" s="100"/>
      <c r="E987" s="5"/>
      <c r="F987" s="12">
        <v>1</v>
      </c>
      <c r="G987" s="98"/>
      <c r="H987" s="96"/>
      <c r="I987" s="4"/>
      <c r="J987" s="107"/>
      <c r="K987" t="s">
        <v>1750</v>
      </c>
    </row>
    <row r="988" spans="2:11" hidden="1" outlineLevel="2" x14ac:dyDescent="0.25">
      <c r="B988" s="83" t="s">
        <v>1096</v>
      </c>
      <c r="C988" s="2"/>
      <c r="D988" s="100"/>
      <c r="E988" s="5"/>
      <c r="F988" s="12">
        <v>1</v>
      </c>
      <c r="G988" s="98"/>
      <c r="H988" s="96"/>
      <c r="I988" s="4"/>
      <c r="J988" s="107"/>
      <c r="K988" t="s">
        <v>1750</v>
      </c>
    </row>
    <row r="989" spans="2:11" hidden="1" outlineLevel="2" x14ac:dyDescent="0.25">
      <c r="B989" s="83" t="s">
        <v>929</v>
      </c>
      <c r="C989" s="2"/>
      <c r="D989" s="100"/>
      <c r="E989" s="5"/>
      <c r="F989" s="12">
        <v>1</v>
      </c>
      <c r="G989" s="98"/>
      <c r="H989" s="96"/>
      <c r="I989" s="4"/>
      <c r="J989" s="107"/>
      <c r="K989" t="s">
        <v>1750</v>
      </c>
    </row>
    <row r="990" spans="2:11" hidden="1" outlineLevel="2" x14ac:dyDescent="0.25">
      <c r="B990" s="83" t="s">
        <v>875</v>
      </c>
      <c r="C990" s="2"/>
      <c r="D990" s="100"/>
      <c r="E990" s="5"/>
      <c r="F990" s="12">
        <v>1</v>
      </c>
      <c r="G990" s="98"/>
      <c r="H990" s="96"/>
      <c r="I990" s="4"/>
      <c r="J990" s="107"/>
      <c r="K990" t="s">
        <v>1750</v>
      </c>
    </row>
    <row r="991" spans="2:11" hidden="1" outlineLevel="2" x14ac:dyDescent="0.25">
      <c r="B991" s="83" t="s">
        <v>900</v>
      </c>
      <c r="C991" s="2"/>
      <c r="D991" s="100"/>
      <c r="E991" s="5"/>
      <c r="F991" s="12">
        <v>1</v>
      </c>
      <c r="G991" s="98"/>
      <c r="H991" s="96"/>
      <c r="I991" s="4"/>
      <c r="J991" s="107"/>
      <c r="K991" t="s">
        <v>1750</v>
      </c>
    </row>
    <row r="992" spans="2:11" outlineLevel="1" collapsed="1" x14ac:dyDescent="0.25">
      <c r="B992" s="82"/>
      <c r="C992" s="79" t="s">
        <v>1605</v>
      </c>
      <c r="D992" s="95" t="s">
        <v>1620</v>
      </c>
      <c r="E992" s="81">
        <v>43</v>
      </c>
      <c r="F992" s="84">
        <f>SUM(F993:F1035)</f>
        <v>43</v>
      </c>
      <c r="G992" s="93">
        <v>10</v>
      </c>
      <c r="H992" s="92">
        <f>(F992*G992/E992)</f>
        <v>10</v>
      </c>
      <c r="I992" s="103"/>
      <c r="J992" s="105"/>
      <c r="K992" s="82"/>
    </row>
    <row r="993" spans="2:11" hidden="1" outlineLevel="2" x14ac:dyDescent="0.25">
      <c r="B993" s="83" t="s">
        <v>943</v>
      </c>
      <c r="C993" s="2"/>
      <c r="D993" s="100"/>
      <c r="E993" s="5"/>
      <c r="F993" s="12">
        <v>1</v>
      </c>
      <c r="G993" s="98"/>
      <c r="H993" s="96"/>
      <c r="I993" s="4"/>
      <c r="J993" s="107"/>
      <c r="K993" t="s">
        <v>31</v>
      </c>
    </row>
    <row r="994" spans="2:11" hidden="1" outlineLevel="2" x14ac:dyDescent="0.25">
      <c r="B994" s="83" t="s">
        <v>1621</v>
      </c>
      <c r="C994" s="2"/>
      <c r="D994" s="100"/>
      <c r="E994" s="5"/>
      <c r="F994" s="12">
        <v>1</v>
      </c>
      <c r="G994" s="98"/>
      <c r="H994" s="96"/>
      <c r="I994" s="4"/>
      <c r="J994" s="107"/>
      <c r="K994" t="s">
        <v>31</v>
      </c>
    </row>
    <row r="995" spans="2:11" hidden="1" outlineLevel="2" x14ac:dyDescent="0.25">
      <c r="B995" s="83" t="s">
        <v>835</v>
      </c>
      <c r="C995" s="2"/>
      <c r="D995" s="100"/>
      <c r="E995" s="5"/>
      <c r="F995" s="12">
        <v>1</v>
      </c>
      <c r="G995" s="98"/>
      <c r="H995" s="96"/>
      <c r="I995" s="4"/>
      <c r="J995" s="107"/>
      <c r="K995" t="s">
        <v>31</v>
      </c>
    </row>
    <row r="996" spans="2:11" hidden="1" outlineLevel="2" x14ac:dyDescent="0.25">
      <c r="B996" s="83" t="s">
        <v>1622</v>
      </c>
      <c r="C996" s="2"/>
      <c r="D996" s="100"/>
      <c r="E996" s="5"/>
      <c r="F996" s="12">
        <v>1</v>
      </c>
      <c r="G996" s="98"/>
      <c r="H996" s="96"/>
      <c r="I996" s="4"/>
      <c r="J996" s="107"/>
      <c r="K996" t="s">
        <v>31</v>
      </c>
    </row>
    <row r="997" spans="2:11" hidden="1" outlineLevel="2" x14ac:dyDescent="0.25">
      <c r="B997" s="83" t="s">
        <v>1294</v>
      </c>
      <c r="C997" s="2"/>
      <c r="D997" s="100"/>
      <c r="E997" s="5"/>
      <c r="F997" s="12">
        <v>1</v>
      </c>
      <c r="G997" s="98"/>
      <c r="H997" s="96"/>
      <c r="I997" s="4"/>
      <c r="J997" s="107"/>
      <c r="K997" t="s">
        <v>31</v>
      </c>
    </row>
    <row r="998" spans="2:11" hidden="1" outlineLevel="2" x14ac:dyDescent="0.25">
      <c r="B998" s="83" t="s">
        <v>1319</v>
      </c>
      <c r="C998" s="2"/>
      <c r="D998" s="100"/>
      <c r="E998" s="5"/>
      <c r="F998" s="12">
        <v>1</v>
      </c>
      <c r="G998" s="98"/>
      <c r="H998" s="96"/>
      <c r="I998" s="4"/>
      <c r="J998" s="107"/>
      <c r="K998" t="s">
        <v>31</v>
      </c>
    </row>
    <row r="999" spans="2:11" hidden="1" outlineLevel="2" x14ac:dyDescent="0.25">
      <c r="B999" s="83" t="s">
        <v>1125</v>
      </c>
      <c r="C999" s="2"/>
      <c r="D999" s="100"/>
      <c r="E999" s="5"/>
      <c r="F999" s="12">
        <v>1</v>
      </c>
      <c r="G999" s="98"/>
      <c r="H999" s="96"/>
      <c r="I999" s="4"/>
      <c r="J999" s="107"/>
      <c r="K999" t="s">
        <v>31</v>
      </c>
    </row>
    <row r="1000" spans="2:11" hidden="1" outlineLevel="2" x14ac:dyDescent="0.25">
      <c r="B1000" s="83" t="s">
        <v>1021</v>
      </c>
      <c r="C1000" s="2"/>
      <c r="D1000" s="100"/>
      <c r="E1000" s="5"/>
      <c r="F1000" s="12">
        <v>1</v>
      </c>
      <c r="G1000" s="98"/>
      <c r="H1000" s="96"/>
      <c r="I1000" s="4"/>
      <c r="J1000" s="107"/>
      <c r="K1000" t="s">
        <v>31</v>
      </c>
    </row>
    <row r="1001" spans="2:11" hidden="1" outlineLevel="2" x14ac:dyDescent="0.25">
      <c r="B1001" s="83" t="s">
        <v>1078</v>
      </c>
      <c r="C1001" s="2"/>
      <c r="D1001" s="100"/>
      <c r="E1001" s="5"/>
      <c r="F1001" s="12">
        <v>1</v>
      </c>
      <c r="G1001" s="98"/>
      <c r="H1001" s="96"/>
      <c r="I1001" s="4"/>
      <c r="J1001" s="107"/>
      <c r="K1001" t="s">
        <v>1750</v>
      </c>
    </row>
    <row r="1002" spans="2:11" hidden="1" outlineLevel="2" x14ac:dyDescent="0.25">
      <c r="B1002" s="83" t="s">
        <v>1623</v>
      </c>
      <c r="C1002" s="2"/>
      <c r="D1002" s="100"/>
      <c r="E1002" s="5"/>
      <c r="F1002" s="12">
        <v>1</v>
      </c>
      <c r="G1002" s="98"/>
      <c r="H1002" s="96"/>
      <c r="I1002" s="4"/>
      <c r="J1002" s="107"/>
      <c r="K1002" t="s">
        <v>31</v>
      </c>
    </row>
    <row r="1003" spans="2:11" hidden="1" outlineLevel="2" x14ac:dyDescent="0.25">
      <c r="B1003" s="83" t="s">
        <v>1624</v>
      </c>
      <c r="C1003" s="2"/>
      <c r="D1003" s="100"/>
      <c r="E1003" s="5"/>
      <c r="F1003" s="12">
        <v>1</v>
      </c>
      <c r="G1003" s="98"/>
      <c r="H1003" s="96"/>
      <c r="I1003" s="4"/>
      <c r="J1003" s="107"/>
      <c r="K1003" t="s">
        <v>1750</v>
      </c>
    </row>
    <row r="1004" spans="2:11" hidden="1" outlineLevel="2" x14ac:dyDescent="0.25">
      <c r="B1004" s="83" t="s">
        <v>1625</v>
      </c>
      <c r="C1004" s="2"/>
      <c r="D1004" s="100"/>
      <c r="E1004" s="5"/>
      <c r="F1004" s="12">
        <v>1</v>
      </c>
      <c r="G1004" s="98"/>
      <c r="H1004" s="96"/>
      <c r="I1004" s="4"/>
      <c r="J1004" s="107"/>
      <c r="K1004" t="s">
        <v>1750</v>
      </c>
    </row>
    <row r="1005" spans="2:11" hidden="1" outlineLevel="2" x14ac:dyDescent="0.25">
      <c r="B1005" s="83" t="s">
        <v>1626</v>
      </c>
      <c r="C1005" s="2"/>
      <c r="D1005" s="100"/>
      <c r="E1005" s="5"/>
      <c r="F1005" s="12">
        <v>1</v>
      </c>
      <c r="G1005" s="98"/>
      <c r="H1005" s="96"/>
      <c r="I1005" s="4"/>
      <c r="J1005" s="107"/>
      <c r="K1005" t="s">
        <v>1750</v>
      </c>
    </row>
    <row r="1006" spans="2:11" hidden="1" outlineLevel="2" x14ac:dyDescent="0.25">
      <c r="B1006" s="83" t="s">
        <v>1627</v>
      </c>
      <c r="C1006" s="2"/>
      <c r="D1006" s="100"/>
      <c r="E1006" s="5"/>
      <c r="F1006" s="12">
        <v>1</v>
      </c>
      <c r="G1006" s="98"/>
      <c r="H1006" s="96"/>
      <c r="I1006" s="4"/>
      <c r="J1006" s="107"/>
      <c r="K1006" t="s">
        <v>1750</v>
      </c>
    </row>
    <row r="1007" spans="2:11" hidden="1" outlineLevel="2" x14ac:dyDescent="0.25">
      <c r="B1007" s="83" t="s">
        <v>1628</v>
      </c>
      <c r="C1007" s="2"/>
      <c r="D1007" s="100"/>
      <c r="E1007" s="5"/>
      <c r="F1007" s="12">
        <v>1</v>
      </c>
      <c r="G1007" s="98"/>
      <c r="H1007" s="96"/>
      <c r="I1007" s="4"/>
      <c r="J1007" s="107"/>
      <c r="K1007" t="s">
        <v>1750</v>
      </c>
    </row>
    <row r="1008" spans="2:11" hidden="1" outlineLevel="2" x14ac:dyDescent="0.25">
      <c r="B1008" s="83" t="s">
        <v>1629</v>
      </c>
      <c r="C1008" s="2"/>
      <c r="D1008" s="100"/>
      <c r="E1008" s="5"/>
      <c r="F1008" s="12">
        <v>1</v>
      </c>
      <c r="G1008" s="98"/>
      <c r="H1008" s="96"/>
      <c r="I1008" s="4"/>
      <c r="J1008" s="107"/>
      <c r="K1008" t="s">
        <v>1750</v>
      </c>
    </row>
    <row r="1009" spans="2:11" hidden="1" outlineLevel="2" x14ac:dyDescent="0.25">
      <c r="B1009" s="83" t="s">
        <v>1630</v>
      </c>
      <c r="C1009" s="2"/>
      <c r="D1009" s="100"/>
      <c r="E1009" s="5"/>
      <c r="F1009" s="12">
        <v>1</v>
      </c>
      <c r="G1009" s="98"/>
      <c r="H1009" s="96"/>
      <c r="I1009" s="4"/>
      <c r="J1009" s="107"/>
      <c r="K1009" t="s">
        <v>1750</v>
      </c>
    </row>
    <row r="1010" spans="2:11" hidden="1" outlineLevel="2" x14ac:dyDescent="0.25">
      <c r="B1010" s="83" t="s">
        <v>1631</v>
      </c>
      <c r="C1010" s="2"/>
      <c r="D1010" s="100"/>
      <c r="E1010" s="5"/>
      <c r="F1010" s="12">
        <v>1</v>
      </c>
      <c r="G1010" s="98"/>
      <c r="H1010" s="96"/>
      <c r="I1010" s="4"/>
      <c r="J1010" s="107"/>
      <c r="K1010" t="s">
        <v>1750</v>
      </c>
    </row>
    <row r="1011" spans="2:11" hidden="1" outlineLevel="2" x14ac:dyDescent="0.25">
      <c r="B1011" s="83" t="s">
        <v>1632</v>
      </c>
      <c r="C1011" s="2"/>
      <c r="D1011" s="100"/>
      <c r="E1011" s="5"/>
      <c r="F1011" s="12">
        <v>1</v>
      </c>
      <c r="G1011" s="98"/>
      <c r="H1011" s="96"/>
      <c r="I1011" s="4"/>
      <c r="J1011" s="107"/>
      <c r="K1011" t="s">
        <v>1750</v>
      </c>
    </row>
    <row r="1012" spans="2:11" hidden="1" outlineLevel="2" x14ac:dyDescent="0.25">
      <c r="B1012" s="83" t="s">
        <v>1633</v>
      </c>
      <c r="C1012" s="2"/>
      <c r="D1012" s="100"/>
      <c r="E1012" s="5"/>
      <c r="F1012" s="12">
        <v>1</v>
      </c>
      <c r="G1012" s="98"/>
      <c r="H1012" s="96"/>
      <c r="I1012" s="4"/>
      <c r="J1012" s="107"/>
      <c r="K1012" t="s">
        <v>1750</v>
      </c>
    </row>
    <row r="1013" spans="2:11" hidden="1" outlineLevel="2" x14ac:dyDescent="0.25">
      <c r="B1013" s="83" t="s">
        <v>1320</v>
      </c>
      <c r="C1013" s="2"/>
      <c r="D1013" s="100"/>
      <c r="E1013" s="5"/>
      <c r="F1013" s="12">
        <v>1</v>
      </c>
      <c r="G1013" s="98"/>
      <c r="H1013" s="96"/>
      <c r="I1013" s="4"/>
      <c r="J1013" s="107"/>
      <c r="K1013" t="s">
        <v>1750</v>
      </c>
    </row>
    <row r="1014" spans="2:11" hidden="1" outlineLevel="2" x14ac:dyDescent="0.25">
      <c r="B1014" s="83" t="s">
        <v>1634</v>
      </c>
      <c r="C1014" s="2"/>
      <c r="D1014" s="100"/>
      <c r="E1014" s="5"/>
      <c r="F1014" s="12">
        <v>1</v>
      </c>
      <c r="G1014" s="98"/>
      <c r="H1014" s="96"/>
      <c r="I1014" s="4"/>
      <c r="J1014" s="107"/>
      <c r="K1014" t="s">
        <v>1750</v>
      </c>
    </row>
    <row r="1015" spans="2:11" hidden="1" outlineLevel="2" x14ac:dyDescent="0.25">
      <c r="B1015" s="83" t="s">
        <v>1635</v>
      </c>
      <c r="C1015" s="2"/>
      <c r="D1015" s="100"/>
      <c r="E1015" s="5"/>
      <c r="F1015" s="12">
        <v>1</v>
      </c>
      <c r="G1015" s="98"/>
      <c r="H1015" s="96"/>
      <c r="I1015" s="4"/>
      <c r="J1015" s="107"/>
      <c r="K1015" t="s">
        <v>1750</v>
      </c>
    </row>
    <row r="1016" spans="2:11" hidden="1" outlineLevel="2" x14ac:dyDescent="0.25">
      <c r="B1016" s="83" t="s">
        <v>1636</v>
      </c>
      <c r="C1016" s="2"/>
      <c r="D1016" s="100"/>
      <c r="E1016" s="5"/>
      <c r="F1016" s="12">
        <v>1</v>
      </c>
      <c r="G1016" s="98"/>
      <c r="H1016" s="96"/>
      <c r="I1016" s="4"/>
      <c r="J1016" s="107"/>
      <c r="K1016" t="s">
        <v>1750</v>
      </c>
    </row>
    <row r="1017" spans="2:11" hidden="1" outlineLevel="2" x14ac:dyDescent="0.25">
      <c r="B1017" s="83" t="s">
        <v>1395</v>
      </c>
      <c r="C1017" s="2"/>
      <c r="D1017" s="100"/>
      <c r="E1017" s="5"/>
      <c r="F1017" s="12">
        <v>1</v>
      </c>
      <c r="G1017" s="98"/>
      <c r="H1017" s="96"/>
      <c r="I1017" s="4"/>
      <c r="J1017" s="107"/>
      <c r="K1017" t="s">
        <v>1750</v>
      </c>
    </row>
    <row r="1018" spans="2:11" hidden="1" outlineLevel="2" x14ac:dyDescent="0.25">
      <c r="B1018" s="83" t="s">
        <v>1396</v>
      </c>
      <c r="C1018" s="2"/>
      <c r="D1018" s="100"/>
      <c r="E1018" s="5"/>
      <c r="F1018" s="12">
        <v>1</v>
      </c>
      <c r="G1018" s="98"/>
      <c r="H1018" s="96"/>
      <c r="I1018" s="4"/>
      <c r="J1018" s="107"/>
      <c r="K1018" t="s">
        <v>1750</v>
      </c>
    </row>
    <row r="1019" spans="2:11" hidden="1" outlineLevel="2" x14ac:dyDescent="0.25">
      <c r="B1019" s="83" t="s">
        <v>1321</v>
      </c>
      <c r="C1019" s="2"/>
      <c r="D1019" s="100"/>
      <c r="E1019" s="5"/>
      <c r="F1019" s="12">
        <v>1</v>
      </c>
      <c r="G1019" s="98"/>
      <c r="H1019" s="96"/>
      <c r="I1019" s="4"/>
      <c r="J1019" s="107"/>
      <c r="K1019" t="s">
        <v>1750</v>
      </c>
    </row>
    <row r="1020" spans="2:11" hidden="1" outlineLevel="2" x14ac:dyDescent="0.25">
      <c r="B1020" s="83" t="s">
        <v>1397</v>
      </c>
      <c r="C1020" s="2"/>
      <c r="D1020" s="100"/>
      <c r="E1020" s="5"/>
      <c r="F1020" s="12">
        <v>1</v>
      </c>
      <c r="G1020" s="98"/>
      <c r="H1020" s="96"/>
      <c r="I1020" s="4"/>
      <c r="J1020" s="107"/>
      <c r="K1020" t="s">
        <v>1750</v>
      </c>
    </row>
    <row r="1021" spans="2:11" hidden="1" outlineLevel="2" x14ac:dyDescent="0.25">
      <c r="B1021" s="83" t="s">
        <v>1637</v>
      </c>
      <c r="C1021" s="2"/>
      <c r="D1021" s="100"/>
      <c r="E1021" s="5"/>
      <c r="F1021" s="12">
        <v>1</v>
      </c>
      <c r="G1021" s="98"/>
      <c r="H1021" s="96"/>
      <c r="I1021" s="4"/>
      <c r="J1021" s="107"/>
      <c r="K1021" t="s">
        <v>1750</v>
      </c>
    </row>
    <row r="1022" spans="2:11" hidden="1" outlineLevel="2" x14ac:dyDescent="0.25">
      <c r="B1022" s="83" t="s">
        <v>1638</v>
      </c>
      <c r="C1022" s="2"/>
      <c r="D1022" s="100"/>
      <c r="E1022" s="5"/>
      <c r="F1022" s="12">
        <v>1</v>
      </c>
      <c r="G1022" s="98"/>
      <c r="H1022" s="96"/>
      <c r="I1022" s="4"/>
      <c r="J1022" s="107"/>
      <c r="K1022" t="s">
        <v>1750</v>
      </c>
    </row>
    <row r="1023" spans="2:11" hidden="1" outlineLevel="2" x14ac:dyDescent="0.25">
      <c r="B1023" s="83" t="s">
        <v>1639</v>
      </c>
      <c r="C1023" s="2"/>
      <c r="D1023" s="100"/>
      <c r="E1023" s="5"/>
      <c r="F1023" s="12">
        <v>1</v>
      </c>
      <c r="G1023" s="98"/>
      <c r="H1023" s="96"/>
      <c r="I1023" s="4"/>
      <c r="J1023" s="107"/>
      <c r="K1023" t="s">
        <v>1750</v>
      </c>
    </row>
    <row r="1024" spans="2:11" hidden="1" outlineLevel="2" x14ac:dyDescent="0.25">
      <c r="B1024" s="83" t="s">
        <v>1398</v>
      </c>
      <c r="C1024" s="2"/>
      <c r="D1024" s="100"/>
      <c r="E1024" s="5"/>
      <c r="F1024" s="12">
        <v>1</v>
      </c>
      <c r="G1024" s="98"/>
      <c r="H1024" s="96"/>
      <c r="I1024" s="4"/>
      <c r="J1024" s="107"/>
      <c r="K1024" t="s">
        <v>1750</v>
      </c>
    </row>
    <row r="1025" spans="2:11" hidden="1" outlineLevel="2" x14ac:dyDescent="0.25">
      <c r="B1025" s="83" t="s">
        <v>1640</v>
      </c>
      <c r="C1025" s="2"/>
      <c r="D1025" s="100"/>
      <c r="E1025" s="5"/>
      <c r="F1025" s="12">
        <v>1</v>
      </c>
      <c r="G1025" s="98"/>
      <c r="H1025" s="96"/>
      <c r="I1025" s="4"/>
      <c r="J1025" s="107"/>
      <c r="K1025" t="s">
        <v>1750</v>
      </c>
    </row>
    <row r="1026" spans="2:11" hidden="1" outlineLevel="2" x14ac:dyDescent="0.25">
      <c r="B1026" s="83" t="s">
        <v>1641</v>
      </c>
      <c r="C1026" s="2"/>
      <c r="D1026" s="100"/>
      <c r="E1026" s="5"/>
      <c r="F1026" s="12">
        <v>1</v>
      </c>
      <c r="G1026" s="98"/>
      <c r="H1026" s="96"/>
      <c r="I1026" s="4"/>
      <c r="J1026" s="107"/>
      <c r="K1026" t="s">
        <v>1750</v>
      </c>
    </row>
    <row r="1027" spans="2:11" hidden="1" outlineLevel="2" x14ac:dyDescent="0.25">
      <c r="B1027" s="83" t="s">
        <v>1642</v>
      </c>
      <c r="C1027" s="2"/>
      <c r="D1027" s="100"/>
      <c r="E1027" s="5"/>
      <c r="F1027" s="12">
        <v>1</v>
      </c>
      <c r="G1027" s="98"/>
      <c r="H1027" s="96"/>
      <c r="I1027" s="4"/>
      <c r="J1027" s="107"/>
      <c r="K1027" t="s">
        <v>1750</v>
      </c>
    </row>
    <row r="1028" spans="2:11" hidden="1" outlineLevel="2" x14ac:dyDescent="0.25">
      <c r="B1028" s="83" t="s">
        <v>1399</v>
      </c>
      <c r="C1028" s="2"/>
      <c r="D1028" s="100"/>
      <c r="E1028" s="5"/>
      <c r="F1028" s="12">
        <v>1</v>
      </c>
      <c r="G1028" s="98"/>
      <c r="H1028" s="96"/>
      <c r="I1028" s="4"/>
      <c r="J1028" s="107"/>
      <c r="K1028" t="s">
        <v>1750</v>
      </c>
    </row>
    <row r="1029" spans="2:11" hidden="1" outlineLevel="2" x14ac:dyDescent="0.25">
      <c r="B1029" s="83" t="s">
        <v>1643</v>
      </c>
      <c r="C1029" s="2"/>
      <c r="D1029" s="100"/>
      <c r="E1029" s="5"/>
      <c r="F1029" s="12">
        <v>1</v>
      </c>
      <c r="G1029" s="98"/>
      <c r="H1029" s="96"/>
      <c r="I1029" s="4"/>
      <c r="J1029" s="107"/>
      <c r="K1029" t="s">
        <v>1750</v>
      </c>
    </row>
    <row r="1030" spans="2:11" hidden="1" outlineLevel="2" x14ac:dyDescent="0.25">
      <c r="B1030" s="83" t="s">
        <v>1347</v>
      </c>
      <c r="C1030" s="2"/>
      <c r="D1030" s="100"/>
      <c r="E1030" s="5"/>
      <c r="F1030" s="12">
        <v>1</v>
      </c>
      <c r="G1030" s="98"/>
      <c r="H1030" s="96"/>
      <c r="I1030" s="4"/>
      <c r="J1030" s="107"/>
      <c r="K1030" t="s">
        <v>1750</v>
      </c>
    </row>
    <row r="1031" spans="2:11" hidden="1" outlineLevel="2" x14ac:dyDescent="0.25">
      <c r="B1031" s="83" t="s">
        <v>1400</v>
      </c>
      <c r="C1031" s="2"/>
      <c r="D1031" s="100"/>
      <c r="E1031" s="5"/>
      <c r="F1031" s="12">
        <v>1</v>
      </c>
      <c r="G1031" s="98"/>
      <c r="H1031" s="96"/>
      <c r="I1031" s="4"/>
      <c r="J1031" s="107"/>
      <c r="K1031" t="s">
        <v>1750</v>
      </c>
    </row>
    <row r="1032" spans="2:11" hidden="1" outlineLevel="2" x14ac:dyDescent="0.25">
      <c r="B1032" s="83" t="s">
        <v>1644</v>
      </c>
      <c r="C1032" s="2"/>
      <c r="D1032" s="100"/>
      <c r="E1032" s="5"/>
      <c r="F1032" s="12">
        <v>1</v>
      </c>
      <c r="G1032" s="98"/>
      <c r="H1032" s="96"/>
      <c r="I1032" s="4"/>
      <c r="J1032" s="107"/>
      <c r="K1032" t="s">
        <v>1750</v>
      </c>
    </row>
    <row r="1033" spans="2:11" hidden="1" outlineLevel="2" x14ac:dyDescent="0.25">
      <c r="B1033" s="83" t="s">
        <v>983</v>
      </c>
      <c r="C1033" s="2"/>
      <c r="D1033" s="100"/>
      <c r="E1033" s="5"/>
      <c r="F1033" s="12">
        <v>1</v>
      </c>
      <c r="G1033" s="98"/>
      <c r="H1033" s="96"/>
      <c r="I1033" s="4"/>
      <c r="J1033" s="107"/>
      <c r="K1033" t="s">
        <v>1750</v>
      </c>
    </row>
    <row r="1034" spans="2:11" hidden="1" outlineLevel="2" x14ac:dyDescent="0.25">
      <c r="B1034" s="83" t="s">
        <v>905</v>
      </c>
      <c r="C1034" s="2"/>
      <c r="D1034" s="100"/>
      <c r="E1034" s="5"/>
      <c r="F1034" s="12">
        <v>1</v>
      </c>
      <c r="G1034" s="98"/>
      <c r="H1034" s="96"/>
      <c r="I1034" s="4"/>
      <c r="J1034" s="107"/>
      <c r="K1034" t="s">
        <v>1750</v>
      </c>
    </row>
    <row r="1035" spans="2:11" hidden="1" outlineLevel="2" x14ac:dyDescent="0.25">
      <c r="B1035" s="83" t="s">
        <v>968</v>
      </c>
      <c r="C1035" s="2"/>
      <c r="D1035" s="100"/>
      <c r="E1035" s="5"/>
      <c r="F1035" s="12">
        <v>1</v>
      </c>
      <c r="G1035" s="98"/>
      <c r="H1035" s="96"/>
      <c r="I1035" s="4"/>
      <c r="J1035" s="107"/>
      <c r="K1035" t="s">
        <v>1750</v>
      </c>
    </row>
    <row r="1036" spans="2:11" outlineLevel="1" collapsed="1" x14ac:dyDescent="0.25">
      <c r="B1036" s="82"/>
      <c r="C1036" s="79" t="s">
        <v>1605</v>
      </c>
      <c r="D1036" s="95" t="s">
        <v>1645</v>
      </c>
      <c r="E1036" s="81">
        <v>7</v>
      </c>
      <c r="F1036" s="84">
        <f>SUM(F1037:F1043)</f>
        <v>7</v>
      </c>
      <c r="G1036" s="93">
        <v>5</v>
      </c>
      <c r="H1036" s="92">
        <f>(F1036*G1036/E1036)</f>
        <v>5</v>
      </c>
      <c r="I1036" s="103"/>
      <c r="J1036" s="105"/>
      <c r="K1036" s="82"/>
    </row>
    <row r="1037" spans="2:11" hidden="1" outlineLevel="2" x14ac:dyDescent="0.25">
      <c r="B1037" s="83" t="s">
        <v>1108</v>
      </c>
      <c r="C1037" s="2"/>
      <c r="D1037" s="100"/>
      <c r="E1037" s="5"/>
      <c r="F1037" s="12">
        <v>1</v>
      </c>
      <c r="G1037" s="98"/>
      <c r="H1037" s="96"/>
      <c r="I1037" s="4"/>
      <c r="J1037" s="107"/>
      <c r="K1037" t="s">
        <v>1750</v>
      </c>
    </row>
    <row r="1038" spans="2:11" hidden="1" outlineLevel="2" x14ac:dyDescent="0.25">
      <c r="B1038" s="83" t="s">
        <v>1224</v>
      </c>
      <c r="C1038" s="2"/>
      <c r="D1038" s="100"/>
      <c r="E1038" s="5"/>
      <c r="F1038" s="12">
        <v>1</v>
      </c>
      <c r="G1038" s="98"/>
      <c r="H1038" s="96"/>
      <c r="I1038" s="4"/>
      <c r="J1038" s="107"/>
      <c r="K1038" t="s">
        <v>1750</v>
      </c>
    </row>
    <row r="1039" spans="2:11" hidden="1" outlineLevel="2" x14ac:dyDescent="0.25">
      <c r="B1039" s="83" t="s">
        <v>917</v>
      </c>
      <c r="C1039" s="2"/>
      <c r="D1039" s="100"/>
      <c r="E1039" s="5"/>
      <c r="F1039" s="12">
        <v>1</v>
      </c>
      <c r="G1039" s="98"/>
      <c r="H1039" s="96"/>
      <c r="I1039" s="4"/>
      <c r="J1039" s="107"/>
      <c r="K1039" t="s">
        <v>1750</v>
      </c>
    </row>
    <row r="1040" spans="2:11" hidden="1" outlineLevel="2" x14ac:dyDescent="0.25">
      <c r="B1040" s="83" t="s">
        <v>1146</v>
      </c>
      <c r="C1040" s="2"/>
      <c r="D1040" s="100"/>
      <c r="E1040" s="5"/>
      <c r="F1040" s="12">
        <v>1</v>
      </c>
      <c r="G1040" s="98"/>
      <c r="H1040" s="96"/>
      <c r="I1040" s="4"/>
      <c r="J1040" s="107"/>
      <c r="K1040" t="s">
        <v>1750</v>
      </c>
    </row>
    <row r="1041" spans="2:11" hidden="1" outlineLevel="2" x14ac:dyDescent="0.25">
      <c r="B1041" s="83" t="s">
        <v>1127</v>
      </c>
      <c r="C1041" s="2"/>
      <c r="D1041" s="100"/>
      <c r="E1041" s="5"/>
      <c r="F1041" s="12">
        <v>1</v>
      </c>
      <c r="G1041" s="98"/>
      <c r="H1041" s="96"/>
      <c r="I1041" s="4"/>
      <c r="J1041" s="107"/>
      <c r="K1041" t="s">
        <v>1750</v>
      </c>
    </row>
    <row r="1042" spans="2:11" hidden="1" outlineLevel="2" x14ac:dyDescent="0.25">
      <c r="B1042" s="83" t="s">
        <v>1110</v>
      </c>
      <c r="C1042" s="2"/>
      <c r="D1042" s="100"/>
      <c r="E1042" s="5"/>
      <c r="F1042" s="12">
        <v>1</v>
      </c>
      <c r="G1042" s="98"/>
      <c r="H1042" s="96"/>
      <c r="I1042" s="4"/>
      <c r="J1042" s="107"/>
      <c r="K1042" t="s">
        <v>1750</v>
      </c>
    </row>
    <row r="1043" spans="2:11" hidden="1" outlineLevel="2" x14ac:dyDescent="0.25">
      <c r="B1043" s="83" t="s">
        <v>904</v>
      </c>
      <c r="C1043" s="2"/>
      <c r="D1043" s="100"/>
      <c r="E1043" s="5"/>
      <c r="F1043" s="12">
        <v>1</v>
      </c>
      <c r="G1043" s="98"/>
      <c r="H1043" s="96"/>
      <c r="I1043" s="4"/>
      <c r="J1043" s="107"/>
      <c r="K1043" t="s">
        <v>1750</v>
      </c>
    </row>
    <row r="1044" spans="2:11" outlineLevel="1" collapsed="1" x14ac:dyDescent="0.25">
      <c r="B1044" s="82"/>
      <c r="C1044" s="79" t="s">
        <v>1605</v>
      </c>
      <c r="D1044" s="95" t="s">
        <v>1646</v>
      </c>
      <c r="E1044" s="81">
        <v>94</v>
      </c>
      <c r="F1044" s="84">
        <f>SUM(F1045:F1138)</f>
        <v>94</v>
      </c>
      <c r="G1044" s="93">
        <v>12</v>
      </c>
      <c r="H1044" s="92">
        <f>(F1044*G1044/E1044)</f>
        <v>12</v>
      </c>
      <c r="I1044" s="103"/>
      <c r="J1044" s="105"/>
      <c r="K1044" s="82"/>
    </row>
    <row r="1045" spans="2:11" hidden="1" outlineLevel="2" x14ac:dyDescent="0.25">
      <c r="B1045" s="83" t="s">
        <v>970</v>
      </c>
      <c r="C1045" s="2"/>
      <c r="D1045" s="3"/>
      <c r="E1045" s="5"/>
      <c r="F1045" s="12">
        <v>1</v>
      </c>
      <c r="G1045" s="98"/>
      <c r="H1045" s="96"/>
      <c r="I1045" s="4"/>
      <c r="J1045" s="107"/>
      <c r="K1045" t="s">
        <v>1751</v>
      </c>
    </row>
    <row r="1046" spans="2:11" hidden="1" outlineLevel="2" x14ac:dyDescent="0.25">
      <c r="B1046" s="83" t="s">
        <v>1300</v>
      </c>
      <c r="C1046" s="2"/>
      <c r="D1046" s="3"/>
      <c r="E1046" s="5"/>
      <c r="F1046" s="12">
        <v>1</v>
      </c>
      <c r="G1046" s="98"/>
      <c r="H1046" s="96"/>
      <c r="I1046" s="4"/>
      <c r="J1046" s="107"/>
      <c r="K1046" t="s">
        <v>1751</v>
      </c>
    </row>
    <row r="1047" spans="2:11" hidden="1" outlineLevel="2" x14ac:dyDescent="0.25">
      <c r="B1047" s="83" t="s">
        <v>985</v>
      </c>
      <c r="C1047" s="2"/>
      <c r="D1047" s="3"/>
      <c r="E1047" s="5"/>
      <c r="F1047" s="12">
        <v>1</v>
      </c>
      <c r="G1047" s="98"/>
      <c r="H1047" s="96"/>
      <c r="I1047" s="4"/>
      <c r="J1047" s="107"/>
      <c r="K1047" t="s">
        <v>1751</v>
      </c>
    </row>
    <row r="1048" spans="2:11" hidden="1" outlineLevel="2" x14ac:dyDescent="0.25">
      <c r="B1048" s="83" t="s">
        <v>1231</v>
      </c>
      <c r="C1048" s="2"/>
      <c r="D1048" s="3"/>
      <c r="E1048" s="5"/>
      <c r="F1048" s="12">
        <v>1</v>
      </c>
      <c r="G1048" s="98"/>
      <c r="H1048" s="96"/>
      <c r="I1048" s="4"/>
      <c r="J1048" s="107"/>
      <c r="K1048" t="s">
        <v>1751</v>
      </c>
    </row>
    <row r="1049" spans="2:11" hidden="1" outlineLevel="2" x14ac:dyDescent="0.25">
      <c r="B1049" s="83" t="s">
        <v>1025</v>
      </c>
      <c r="C1049" s="2"/>
      <c r="D1049" s="3"/>
      <c r="E1049" s="5"/>
      <c r="F1049" s="12">
        <v>1</v>
      </c>
      <c r="G1049" s="98"/>
      <c r="H1049" s="96"/>
      <c r="I1049" s="4"/>
      <c r="J1049" s="107"/>
      <c r="K1049" t="s">
        <v>1751</v>
      </c>
    </row>
    <row r="1050" spans="2:11" hidden="1" outlineLevel="2" x14ac:dyDescent="0.25">
      <c r="B1050" s="83" t="s">
        <v>1355</v>
      </c>
      <c r="C1050" s="2"/>
      <c r="D1050" s="3"/>
      <c r="E1050" s="5"/>
      <c r="F1050" s="12">
        <v>1</v>
      </c>
      <c r="G1050" s="98"/>
      <c r="H1050" s="96"/>
      <c r="I1050" s="4"/>
      <c r="J1050" s="107"/>
      <c r="K1050" t="s">
        <v>1751</v>
      </c>
    </row>
    <row r="1051" spans="2:11" hidden="1" outlineLevel="2" x14ac:dyDescent="0.25">
      <c r="B1051" s="83" t="s">
        <v>1040</v>
      </c>
      <c r="C1051" s="2"/>
      <c r="D1051" s="3"/>
      <c r="E1051" s="5"/>
      <c r="F1051" s="12">
        <v>1</v>
      </c>
      <c r="G1051" s="98"/>
      <c r="H1051" s="96"/>
      <c r="I1051" s="4"/>
      <c r="J1051" s="107"/>
      <c r="K1051" t="s">
        <v>1751</v>
      </c>
    </row>
    <row r="1052" spans="2:11" hidden="1" outlineLevel="2" x14ac:dyDescent="0.25">
      <c r="B1052" s="83" t="s">
        <v>1357</v>
      </c>
      <c r="C1052" s="2"/>
      <c r="D1052" s="3"/>
      <c r="E1052" s="5"/>
      <c r="F1052" s="12">
        <v>1</v>
      </c>
      <c r="G1052" s="98"/>
      <c r="H1052" s="96"/>
      <c r="I1052" s="4"/>
      <c r="J1052" s="107"/>
      <c r="K1052" t="s">
        <v>1751</v>
      </c>
    </row>
    <row r="1053" spans="2:11" hidden="1" outlineLevel="2" x14ac:dyDescent="0.25">
      <c r="B1053" s="83" t="s">
        <v>1003</v>
      </c>
      <c r="C1053" s="2"/>
      <c r="D1053" s="3"/>
      <c r="E1053" s="5"/>
      <c r="F1053" s="12">
        <v>1</v>
      </c>
      <c r="G1053" s="98"/>
      <c r="H1053" s="96"/>
      <c r="I1053" s="4"/>
      <c r="J1053" s="107"/>
      <c r="K1053" t="s">
        <v>1751</v>
      </c>
    </row>
    <row r="1054" spans="2:11" hidden="1" outlineLevel="2" x14ac:dyDescent="0.25">
      <c r="B1054" s="83" t="s">
        <v>1302</v>
      </c>
      <c r="C1054" s="2"/>
      <c r="D1054" s="3"/>
      <c r="E1054" s="5"/>
      <c r="F1054" s="12">
        <v>1</v>
      </c>
      <c r="G1054" s="98"/>
      <c r="H1054" s="96"/>
      <c r="I1054" s="4"/>
      <c r="J1054" s="107"/>
      <c r="K1054" t="s">
        <v>1751</v>
      </c>
    </row>
    <row r="1055" spans="2:11" hidden="1" outlineLevel="2" x14ac:dyDescent="0.25">
      <c r="B1055" s="83" t="s">
        <v>997</v>
      </c>
      <c r="C1055" s="2"/>
      <c r="D1055" s="3"/>
      <c r="E1055" s="5"/>
      <c r="F1055" s="12">
        <v>1</v>
      </c>
      <c r="G1055" s="98"/>
      <c r="H1055" s="96"/>
      <c r="I1055" s="4"/>
      <c r="J1055" s="107"/>
      <c r="K1055" t="s">
        <v>1751</v>
      </c>
    </row>
    <row r="1056" spans="2:11" hidden="1" outlineLevel="2" x14ac:dyDescent="0.25">
      <c r="B1056" s="83" t="s">
        <v>1222</v>
      </c>
      <c r="C1056" s="2"/>
      <c r="D1056" s="3"/>
      <c r="E1056" s="5"/>
      <c r="F1056" s="12">
        <v>1</v>
      </c>
      <c r="G1056" s="98"/>
      <c r="H1056" s="96"/>
      <c r="I1056" s="4"/>
      <c r="J1056" s="107"/>
      <c r="K1056" t="s">
        <v>1751</v>
      </c>
    </row>
    <row r="1057" spans="2:11" hidden="1" outlineLevel="2" x14ac:dyDescent="0.25">
      <c r="B1057" s="83" t="s">
        <v>972</v>
      </c>
      <c r="C1057" s="2"/>
      <c r="D1057" s="3"/>
      <c r="E1057" s="5"/>
      <c r="F1057" s="12">
        <v>1</v>
      </c>
      <c r="G1057" s="98"/>
      <c r="H1057" s="96"/>
      <c r="I1057" s="4"/>
      <c r="J1057" s="107"/>
      <c r="K1057" t="s">
        <v>1751</v>
      </c>
    </row>
    <row r="1058" spans="2:11" hidden="1" outlineLevel="2" x14ac:dyDescent="0.25">
      <c r="B1058" s="83" t="s">
        <v>1233</v>
      </c>
      <c r="C1058" s="2"/>
      <c r="D1058" s="3"/>
      <c r="E1058" s="5"/>
      <c r="F1058" s="12">
        <v>1</v>
      </c>
      <c r="G1058" s="98"/>
      <c r="H1058" s="96"/>
      <c r="I1058" s="4"/>
      <c r="J1058" s="107"/>
      <c r="K1058" t="s">
        <v>1751</v>
      </c>
    </row>
    <row r="1059" spans="2:11" hidden="1" outlineLevel="2" x14ac:dyDescent="0.25">
      <c r="B1059" s="83" t="s">
        <v>963</v>
      </c>
      <c r="C1059" s="2"/>
      <c r="D1059" s="3"/>
      <c r="E1059" s="5"/>
      <c r="F1059" s="12">
        <v>1</v>
      </c>
      <c r="G1059" s="98"/>
      <c r="H1059" s="96"/>
      <c r="I1059" s="4"/>
      <c r="J1059" s="107"/>
      <c r="K1059" t="s">
        <v>1751</v>
      </c>
    </row>
    <row r="1060" spans="2:11" hidden="1" outlineLevel="2" x14ac:dyDescent="0.25">
      <c r="B1060" s="83" t="s">
        <v>1185</v>
      </c>
      <c r="C1060" s="2"/>
      <c r="D1060" s="3"/>
      <c r="E1060" s="5"/>
      <c r="F1060" s="12">
        <v>1</v>
      </c>
      <c r="G1060" s="98"/>
      <c r="H1060" s="96"/>
      <c r="I1060" s="4"/>
      <c r="J1060" s="107"/>
      <c r="K1060" t="s">
        <v>1751</v>
      </c>
    </row>
    <row r="1061" spans="2:11" hidden="1" outlineLevel="2" x14ac:dyDescent="0.25">
      <c r="B1061" s="83" t="s">
        <v>999</v>
      </c>
      <c r="C1061" s="2"/>
      <c r="D1061" s="3"/>
      <c r="E1061" s="5"/>
      <c r="F1061" s="12">
        <v>1</v>
      </c>
      <c r="G1061" s="98"/>
      <c r="H1061" s="96"/>
      <c r="I1061" s="4"/>
      <c r="J1061" s="107"/>
      <c r="K1061" t="s">
        <v>1751</v>
      </c>
    </row>
    <row r="1062" spans="2:11" hidden="1" outlineLevel="2" x14ac:dyDescent="0.25">
      <c r="B1062" s="83" t="s">
        <v>1229</v>
      </c>
      <c r="C1062" s="2"/>
      <c r="D1062" s="3"/>
      <c r="E1062" s="5"/>
      <c r="F1062" s="12">
        <v>1</v>
      </c>
      <c r="G1062" s="98"/>
      <c r="H1062" s="96"/>
      <c r="I1062" s="4"/>
      <c r="J1062" s="107"/>
      <c r="K1062" t="s">
        <v>1751</v>
      </c>
    </row>
    <row r="1063" spans="2:11" hidden="1" outlineLevel="2" x14ac:dyDescent="0.25">
      <c r="B1063" s="83" t="s">
        <v>1027</v>
      </c>
      <c r="C1063" s="2"/>
      <c r="D1063" s="3"/>
      <c r="E1063" s="5"/>
      <c r="F1063" s="12">
        <v>1</v>
      </c>
      <c r="G1063" s="98"/>
      <c r="H1063" s="96"/>
      <c r="I1063" s="4"/>
      <c r="J1063" s="107"/>
      <c r="K1063" t="s">
        <v>1751</v>
      </c>
    </row>
    <row r="1064" spans="2:11" hidden="1" outlineLevel="2" x14ac:dyDescent="0.25">
      <c r="B1064" s="83" t="s">
        <v>1166</v>
      </c>
      <c r="C1064" s="2"/>
      <c r="D1064" s="3"/>
      <c r="E1064" s="5"/>
      <c r="F1064" s="12">
        <v>1</v>
      </c>
      <c r="G1064" s="98"/>
      <c r="H1064" s="96"/>
      <c r="I1064" s="4"/>
      <c r="J1064" s="107"/>
      <c r="K1064" t="s">
        <v>1751</v>
      </c>
    </row>
    <row r="1065" spans="2:11" hidden="1" outlineLevel="2" x14ac:dyDescent="0.25">
      <c r="B1065" s="83" t="s">
        <v>1070</v>
      </c>
      <c r="C1065" s="2"/>
      <c r="D1065" s="3"/>
      <c r="E1065" s="5"/>
      <c r="F1065" s="12">
        <v>1</v>
      </c>
      <c r="G1065" s="98"/>
      <c r="H1065" s="96"/>
      <c r="I1065" s="4"/>
      <c r="J1065" s="107"/>
      <c r="K1065" t="s">
        <v>1751</v>
      </c>
    </row>
    <row r="1066" spans="2:11" hidden="1" outlineLevel="2" x14ac:dyDescent="0.25">
      <c r="B1066" s="83" t="s">
        <v>1272</v>
      </c>
      <c r="C1066" s="2"/>
      <c r="D1066" s="3"/>
      <c r="E1066" s="5"/>
      <c r="F1066" s="12">
        <v>1</v>
      </c>
      <c r="G1066" s="98"/>
      <c r="H1066" s="96"/>
      <c r="I1066" s="4"/>
      <c r="J1066" s="107"/>
      <c r="K1066" t="s">
        <v>1751</v>
      </c>
    </row>
    <row r="1067" spans="2:11" hidden="1" outlineLevel="2" x14ac:dyDescent="0.25">
      <c r="B1067" s="83" t="s">
        <v>1072</v>
      </c>
      <c r="C1067" s="2"/>
      <c r="D1067" s="3"/>
      <c r="E1067" s="5"/>
      <c r="F1067" s="12">
        <v>1</v>
      </c>
      <c r="G1067" s="98"/>
      <c r="H1067" s="96"/>
      <c r="I1067" s="4"/>
      <c r="J1067" s="107"/>
      <c r="K1067" t="s">
        <v>1751</v>
      </c>
    </row>
    <row r="1068" spans="2:11" hidden="1" outlineLevel="2" x14ac:dyDescent="0.25">
      <c r="B1068" s="83" t="s">
        <v>1405</v>
      </c>
      <c r="C1068" s="2"/>
      <c r="D1068" s="3"/>
      <c r="E1068" s="5"/>
      <c r="F1068" s="12">
        <v>1</v>
      </c>
      <c r="G1068" s="98"/>
      <c r="H1068" s="96"/>
      <c r="I1068" s="4"/>
      <c r="J1068" s="107"/>
      <c r="K1068" t="s">
        <v>1751</v>
      </c>
    </row>
    <row r="1069" spans="2:11" hidden="1" outlineLevel="2" x14ac:dyDescent="0.25">
      <c r="B1069" s="83" t="s">
        <v>1056</v>
      </c>
      <c r="C1069" s="2"/>
      <c r="D1069" s="3"/>
      <c r="E1069" s="5"/>
      <c r="F1069" s="12">
        <v>1</v>
      </c>
      <c r="G1069" s="98"/>
      <c r="H1069" s="96"/>
      <c r="I1069" s="4"/>
      <c r="J1069" s="107"/>
      <c r="K1069" t="s">
        <v>1751</v>
      </c>
    </row>
    <row r="1070" spans="2:11" hidden="1" outlineLevel="2" x14ac:dyDescent="0.25">
      <c r="B1070" s="83" t="s">
        <v>1260</v>
      </c>
      <c r="C1070" s="2"/>
      <c r="D1070" s="3"/>
      <c r="E1070" s="5"/>
      <c r="F1070" s="12">
        <v>1</v>
      </c>
      <c r="G1070" s="98"/>
      <c r="H1070" s="96"/>
      <c r="I1070" s="4"/>
      <c r="J1070" s="107"/>
      <c r="K1070" t="s">
        <v>1751</v>
      </c>
    </row>
    <row r="1071" spans="2:11" hidden="1" outlineLevel="2" x14ac:dyDescent="0.25">
      <c r="B1071" s="83" t="s">
        <v>1074</v>
      </c>
      <c r="C1071" s="2"/>
      <c r="D1071" s="3"/>
      <c r="E1071" s="5"/>
      <c r="F1071" s="12">
        <v>1</v>
      </c>
      <c r="G1071" s="98"/>
      <c r="H1071" s="96"/>
      <c r="I1071" s="4"/>
      <c r="J1071" s="107"/>
      <c r="K1071" t="s">
        <v>1751</v>
      </c>
    </row>
    <row r="1072" spans="2:11" hidden="1" outlineLevel="2" x14ac:dyDescent="0.25">
      <c r="B1072" s="83" t="s">
        <v>1323</v>
      </c>
      <c r="C1072" s="2"/>
      <c r="D1072" s="3"/>
      <c r="E1072" s="5"/>
      <c r="F1072" s="12">
        <v>1</v>
      </c>
      <c r="G1072" s="98"/>
      <c r="H1072" s="96"/>
      <c r="I1072" s="4"/>
      <c r="J1072" s="107"/>
      <c r="K1072" t="s">
        <v>1751</v>
      </c>
    </row>
    <row r="1073" spans="2:11" hidden="1" outlineLevel="2" x14ac:dyDescent="0.25">
      <c r="B1073" s="83" t="s">
        <v>1076</v>
      </c>
      <c r="C1073" s="2"/>
      <c r="D1073" s="3"/>
      <c r="E1073" s="5"/>
      <c r="F1073" s="12">
        <v>1</v>
      </c>
      <c r="G1073" s="98"/>
      <c r="H1073" s="96"/>
      <c r="I1073" s="4"/>
      <c r="J1073" s="107"/>
      <c r="K1073" t="s">
        <v>1751</v>
      </c>
    </row>
    <row r="1074" spans="2:11" hidden="1" outlineLevel="2" x14ac:dyDescent="0.25">
      <c r="B1074" s="83" t="s">
        <v>1274</v>
      </c>
      <c r="C1074" s="2"/>
      <c r="D1074" s="3"/>
      <c r="E1074" s="5"/>
      <c r="F1074" s="12">
        <v>1</v>
      </c>
      <c r="G1074" s="98"/>
      <c r="H1074" s="96"/>
      <c r="I1074" s="4"/>
      <c r="J1074" s="107"/>
      <c r="K1074" t="s">
        <v>1751</v>
      </c>
    </row>
    <row r="1075" spans="2:11" hidden="1" outlineLevel="2" x14ac:dyDescent="0.25">
      <c r="B1075" s="83" t="s">
        <v>1042</v>
      </c>
      <c r="C1075" s="2"/>
      <c r="D1075" s="3"/>
      <c r="E1075" s="5"/>
      <c r="F1075" s="12">
        <v>1</v>
      </c>
      <c r="G1075" s="98"/>
      <c r="H1075" s="96"/>
      <c r="I1075" s="4"/>
      <c r="J1075" s="107"/>
      <c r="K1075" t="s">
        <v>1751</v>
      </c>
    </row>
    <row r="1076" spans="2:11" hidden="1" outlineLevel="2" x14ac:dyDescent="0.25">
      <c r="B1076" s="83" t="s">
        <v>1235</v>
      </c>
      <c r="C1076" s="2"/>
      <c r="D1076" s="3"/>
      <c r="E1076" s="5"/>
      <c r="F1076" s="12">
        <v>1</v>
      </c>
      <c r="G1076" s="98"/>
      <c r="H1076" s="96"/>
      <c r="I1076" s="4"/>
      <c r="J1076" s="107"/>
      <c r="K1076" t="s">
        <v>1751</v>
      </c>
    </row>
    <row r="1077" spans="2:11" hidden="1" outlineLevel="2" x14ac:dyDescent="0.25">
      <c r="B1077" s="83" t="s">
        <v>1087</v>
      </c>
      <c r="C1077" s="2"/>
      <c r="D1077" s="3"/>
      <c r="E1077" s="5"/>
      <c r="F1077" s="12">
        <v>1</v>
      </c>
      <c r="G1077" s="98"/>
      <c r="H1077" s="96"/>
      <c r="I1077" s="4"/>
      <c r="J1077" s="107"/>
      <c r="K1077" t="s">
        <v>1751</v>
      </c>
    </row>
    <row r="1078" spans="2:11" hidden="1" outlineLevel="2" x14ac:dyDescent="0.25">
      <c r="B1078" s="83" t="s">
        <v>1237</v>
      </c>
      <c r="C1078" s="2"/>
      <c r="D1078" s="3"/>
      <c r="E1078" s="5"/>
      <c r="F1078" s="12">
        <v>1</v>
      </c>
      <c r="G1078" s="98"/>
      <c r="H1078" s="96"/>
      <c r="I1078" s="4"/>
      <c r="J1078" s="107"/>
      <c r="K1078" t="s">
        <v>1751</v>
      </c>
    </row>
    <row r="1079" spans="2:11" hidden="1" outlineLevel="2" x14ac:dyDescent="0.25">
      <c r="B1079" s="83" t="s">
        <v>1089</v>
      </c>
      <c r="C1079" s="2"/>
      <c r="D1079" s="3"/>
      <c r="E1079" s="5"/>
      <c r="F1079" s="12">
        <v>1</v>
      </c>
      <c r="G1079" s="98"/>
      <c r="H1079" s="96"/>
      <c r="I1079" s="4"/>
      <c r="J1079" s="107"/>
      <c r="K1079" t="s">
        <v>1751</v>
      </c>
    </row>
    <row r="1080" spans="2:11" hidden="1" outlineLevel="2" x14ac:dyDescent="0.25">
      <c r="B1080" s="83" t="s">
        <v>1304</v>
      </c>
      <c r="C1080" s="2"/>
      <c r="D1080" s="3"/>
      <c r="E1080" s="5"/>
      <c r="F1080" s="12">
        <v>1</v>
      </c>
      <c r="G1080" s="98"/>
      <c r="H1080" s="96"/>
      <c r="I1080" s="4"/>
      <c r="J1080" s="107"/>
      <c r="K1080" t="s">
        <v>1751</v>
      </c>
    </row>
    <row r="1081" spans="2:11" hidden="1" outlineLevel="2" x14ac:dyDescent="0.25">
      <c r="B1081" s="83" t="s">
        <v>1091</v>
      </c>
      <c r="C1081" s="2"/>
      <c r="D1081" s="3"/>
      <c r="E1081" s="5"/>
      <c r="F1081" s="12">
        <v>1</v>
      </c>
      <c r="G1081" s="98"/>
      <c r="H1081" s="96"/>
      <c r="I1081" s="4"/>
      <c r="J1081" s="107"/>
      <c r="K1081" t="s">
        <v>1751</v>
      </c>
    </row>
    <row r="1082" spans="2:11" hidden="1" outlineLevel="2" x14ac:dyDescent="0.25">
      <c r="B1082" s="83" t="s">
        <v>1359</v>
      </c>
      <c r="C1082" s="2"/>
      <c r="D1082" s="3"/>
      <c r="E1082" s="5"/>
      <c r="F1082" s="12">
        <v>1</v>
      </c>
      <c r="G1082" s="98"/>
      <c r="H1082" s="96"/>
      <c r="I1082" s="4"/>
      <c r="J1082" s="107"/>
      <c r="K1082" t="s">
        <v>1751</v>
      </c>
    </row>
    <row r="1083" spans="2:11" hidden="1" outlineLevel="2" x14ac:dyDescent="0.25">
      <c r="B1083" s="83" t="s">
        <v>965</v>
      </c>
      <c r="C1083" s="2"/>
      <c r="D1083" s="3"/>
      <c r="E1083" s="5"/>
      <c r="F1083" s="12">
        <v>1</v>
      </c>
      <c r="G1083" s="98"/>
      <c r="H1083" s="96"/>
      <c r="I1083" s="4"/>
      <c r="J1083" s="107"/>
      <c r="K1083" t="s">
        <v>1751</v>
      </c>
    </row>
    <row r="1084" spans="2:11" hidden="1" outlineLevel="2" x14ac:dyDescent="0.25">
      <c r="B1084" s="83" t="s">
        <v>1167</v>
      </c>
      <c r="C1084" s="2"/>
      <c r="D1084" s="3"/>
      <c r="E1084" s="5"/>
      <c r="F1084" s="12">
        <v>1</v>
      </c>
      <c r="G1084" s="98"/>
      <c r="H1084" s="96"/>
      <c r="I1084" s="4"/>
      <c r="J1084" s="107"/>
      <c r="K1084" t="s">
        <v>1751</v>
      </c>
    </row>
    <row r="1085" spans="2:11" hidden="1" outlineLevel="2" x14ac:dyDescent="0.25">
      <c r="B1085" s="83" t="s">
        <v>1156</v>
      </c>
      <c r="C1085" s="2"/>
      <c r="D1085" s="3"/>
      <c r="E1085" s="5"/>
      <c r="F1085" s="12">
        <v>1</v>
      </c>
      <c r="G1085" s="98"/>
      <c r="H1085" s="96"/>
      <c r="I1085" s="4"/>
      <c r="J1085" s="107"/>
      <c r="K1085" t="s">
        <v>1751</v>
      </c>
    </row>
    <row r="1086" spans="2:11" hidden="1" outlineLevel="2" x14ac:dyDescent="0.25">
      <c r="B1086" s="83" t="s">
        <v>1206</v>
      </c>
      <c r="C1086" s="2"/>
      <c r="D1086" s="3"/>
      <c r="E1086" s="5"/>
      <c r="F1086" s="12">
        <v>1</v>
      </c>
      <c r="G1086" s="98"/>
      <c r="H1086" s="96"/>
      <c r="I1086" s="4"/>
      <c r="J1086" s="107"/>
      <c r="K1086" t="s">
        <v>1751</v>
      </c>
    </row>
    <row r="1087" spans="2:11" hidden="1" outlineLevel="2" x14ac:dyDescent="0.25">
      <c r="B1087" s="83" t="s">
        <v>1102</v>
      </c>
      <c r="C1087" s="2"/>
      <c r="D1087" s="3"/>
      <c r="E1087" s="5"/>
      <c r="F1087" s="12">
        <v>1</v>
      </c>
      <c r="G1087" s="98"/>
      <c r="H1087" s="96"/>
      <c r="I1087" s="4"/>
      <c r="J1087" s="107"/>
      <c r="K1087" t="s">
        <v>1751</v>
      </c>
    </row>
    <row r="1088" spans="2:11" hidden="1" outlineLevel="2" x14ac:dyDescent="0.25">
      <c r="B1088" s="83" t="s">
        <v>1169</v>
      </c>
      <c r="C1088" s="2"/>
      <c r="D1088" s="3"/>
      <c r="E1088" s="5"/>
      <c r="F1088" s="12">
        <v>1</v>
      </c>
      <c r="G1088" s="98"/>
      <c r="H1088" s="96"/>
      <c r="I1088" s="4"/>
      <c r="J1088" s="107"/>
      <c r="K1088" t="s">
        <v>1751</v>
      </c>
    </row>
    <row r="1089" spans="2:11" hidden="1" outlineLevel="2" x14ac:dyDescent="0.25">
      <c r="B1089" s="83" t="s">
        <v>1044</v>
      </c>
      <c r="C1089" s="2"/>
      <c r="D1089" s="3"/>
      <c r="E1089" s="5"/>
      <c r="F1089" s="12">
        <v>1</v>
      </c>
      <c r="G1089" s="98"/>
      <c r="H1089" s="96"/>
      <c r="I1089" s="4"/>
      <c r="J1089" s="107"/>
      <c r="K1089" t="s">
        <v>1751</v>
      </c>
    </row>
    <row r="1090" spans="2:11" hidden="1" outlineLevel="2" x14ac:dyDescent="0.25">
      <c r="B1090" s="83" t="s">
        <v>1171</v>
      </c>
      <c r="C1090" s="2"/>
      <c r="D1090" s="3"/>
      <c r="E1090" s="5"/>
      <c r="F1090" s="12">
        <v>1</v>
      </c>
      <c r="G1090" s="98"/>
      <c r="H1090" s="96"/>
      <c r="I1090" s="4"/>
      <c r="J1090" s="107"/>
      <c r="K1090" t="s">
        <v>1751</v>
      </c>
    </row>
    <row r="1091" spans="2:11" hidden="1" outlineLevel="2" x14ac:dyDescent="0.25">
      <c r="B1091" s="83" t="s">
        <v>1046</v>
      </c>
      <c r="C1091" s="2"/>
      <c r="D1091" s="3"/>
      <c r="E1091" s="5"/>
      <c r="F1091" s="12">
        <v>1</v>
      </c>
      <c r="G1091" s="98"/>
      <c r="H1091" s="96"/>
      <c r="I1091" s="4"/>
      <c r="J1091" s="107"/>
      <c r="K1091" t="s">
        <v>1751</v>
      </c>
    </row>
    <row r="1092" spans="2:11" hidden="1" outlineLevel="2" x14ac:dyDescent="0.25">
      <c r="B1092" s="83" t="s">
        <v>1187</v>
      </c>
      <c r="C1092" s="2"/>
      <c r="D1092" s="3"/>
      <c r="E1092" s="5"/>
      <c r="F1092" s="12">
        <v>1</v>
      </c>
      <c r="G1092" s="98"/>
      <c r="H1092" s="96"/>
      <c r="I1092" s="4"/>
      <c r="J1092" s="107"/>
      <c r="K1092" t="s">
        <v>1751</v>
      </c>
    </row>
    <row r="1093" spans="2:11" hidden="1" outlineLevel="2" x14ac:dyDescent="0.25">
      <c r="B1093" s="83" t="s">
        <v>1114</v>
      </c>
      <c r="C1093" s="2"/>
      <c r="D1093" s="3"/>
      <c r="E1093" s="5"/>
      <c r="F1093" s="12">
        <v>1</v>
      </c>
      <c r="G1093" s="98"/>
      <c r="H1093" s="96"/>
      <c r="I1093" s="4"/>
      <c r="J1093" s="107"/>
      <c r="K1093" t="s">
        <v>1751</v>
      </c>
    </row>
    <row r="1094" spans="2:11" hidden="1" outlineLevel="2" x14ac:dyDescent="0.25">
      <c r="B1094" s="83" t="s">
        <v>1208</v>
      </c>
      <c r="C1094" s="2"/>
      <c r="D1094" s="3"/>
      <c r="E1094" s="5"/>
      <c r="F1094" s="12">
        <v>1</v>
      </c>
      <c r="G1094" s="98"/>
      <c r="H1094" s="96"/>
      <c r="I1094" s="4"/>
      <c r="J1094" s="107"/>
      <c r="K1094" t="s">
        <v>1751</v>
      </c>
    </row>
    <row r="1095" spans="2:11" hidden="1" outlineLevel="2" x14ac:dyDescent="0.25">
      <c r="B1095" s="83" t="s">
        <v>1058</v>
      </c>
      <c r="C1095" s="2"/>
      <c r="D1095" s="3"/>
      <c r="E1095" s="5"/>
      <c r="F1095" s="12">
        <v>1</v>
      </c>
      <c r="G1095" s="98"/>
      <c r="H1095" s="96"/>
      <c r="I1095" s="4"/>
      <c r="J1095" s="107"/>
      <c r="K1095" t="s">
        <v>1751</v>
      </c>
    </row>
    <row r="1096" spans="2:11" hidden="1" outlineLevel="2" x14ac:dyDescent="0.25">
      <c r="B1096" s="83" t="s">
        <v>1189</v>
      </c>
      <c r="C1096" s="2"/>
      <c r="D1096" s="3"/>
      <c r="E1096" s="5"/>
      <c r="F1096" s="12">
        <v>1</v>
      </c>
      <c r="G1096" s="98"/>
      <c r="H1096" s="96"/>
      <c r="I1096" s="4"/>
      <c r="J1096" s="107"/>
      <c r="K1096" t="s">
        <v>1751</v>
      </c>
    </row>
    <row r="1097" spans="2:11" hidden="1" outlineLevel="2" x14ac:dyDescent="0.25">
      <c r="B1097" s="83" t="s">
        <v>1060</v>
      </c>
      <c r="C1097" s="2"/>
      <c r="D1097" s="3"/>
      <c r="E1097" s="5"/>
      <c r="F1097" s="12">
        <v>1</v>
      </c>
      <c r="G1097" s="98"/>
      <c r="H1097" s="96"/>
      <c r="I1097" s="4"/>
      <c r="J1097" s="107"/>
      <c r="K1097" t="s">
        <v>1751</v>
      </c>
    </row>
    <row r="1098" spans="2:11" hidden="1" outlineLevel="2" x14ac:dyDescent="0.25">
      <c r="B1098" s="83" t="s">
        <v>1210</v>
      </c>
      <c r="C1098" s="2"/>
      <c r="D1098" s="3"/>
      <c r="E1098" s="5"/>
      <c r="F1098" s="12">
        <v>1</v>
      </c>
      <c r="G1098" s="98"/>
      <c r="H1098" s="96"/>
      <c r="I1098" s="4"/>
      <c r="J1098" s="107"/>
      <c r="K1098" t="s">
        <v>1751</v>
      </c>
    </row>
    <row r="1099" spans="2:11" hidden="1" outlineLevel="2" x14ac:dyDescent="0.25">
      <c r="B1099" s="83" t="s">
        <v>1048</v>
      </c>
      <c r="C1099" s="2"/>
      <c r="D1099" s="3"/>
      <c r="E1099" s="5"/>
      <c r="F1099" s="12">
        <v>1</v>
      </c>
      <c r="G1099" s="98"/>
      <c r="H1099" s="96"/>
      <c r="I1099" s="4"/>
      <c r="J1099" s="107"/>
      <c r="K1099" t="s">
        <v>1751</v>
      </c>
    </row>
    <row r="1100" spans="2:11" hidden="1" outlineLevel="2" x14ac:dyDescent="0.25">
      <c r="B1100" s="83" t="s">
        <v>1239</v>
      </c>
      <c r="C1100" s="2"/>
      <c r="D1100" s="3"/>
      <c r="E1100" s="5"/>
      <c r="F1100" s="12">
        <v>1</v>
      </c>
      <c r="G1100" s="98"/>
      <c r="H1100" s="96"/>
      <c r="I1100" s="4"/>
      <c r="J1100" s="107"/>
      <c r="K1100" t="s">
        <v>1751</v>
      </c>
    </row>
    <row r="1101" spans="2:11" hidden="1" outlineLevel="2" x14ac:dyDescent="0.25">
      <c r="B1101" s="83" t="s">
        <v>1062</v>
      </c>
      <c r="C1101" s="2"/>
      <c r="D1101" s="3"/>
      <c r="E1101" s="5"/>
      <c r="F1101" s="12">
        <v>1</v>
      </c>
      <c r="G1101" s="98"/>
      <c r="H1101" s="96"/>
      <c r="I1101" s="4"/>
      <c r="J1101" s="107"/>
      <c r="K1101" t="s">
        <v>1751</v>
      </c>
    </row>
    <row r="1102" spans="2:11" hidden="1" outlineLevel="2" x14ac:dyDescent="0.25">
      <c r="B1102" s="83" t="s">
        <v>1361</v>
      </c>
      <c r="C1102" s="2"/>
      <c r="D1102" s="3"/>
      <c r="E1102" s="5"/>
      <c r="F1102" s="12">
        <v>1</v>
      </c>
      <c r="G1102" s="98"/>
      <c r="H1102" s="96"/>
      <c r="I1102" s="4"/>
      <c r="J1102" s="107"/>
      <c r="K1102" t="s">
        <v>1751</v>
      </c>
    </row>
    <row r="1103" spans="2:11" hidden="1" outlineLevel="2" x14ac:dyDescent="0.25">
      <c r="B1103" s="83" t="s">
        <v>1029</v>
      </c>
      <c r="C1103" s="2"/>
      <c r="D1103" s="3"/>
      <c r="E1103" s="5"/>
      <c r="F1103" s="12">
        <v>1</v>
      </c>
      <c r="G1103" s="98"/>
      <c r="H1103" s="96"/>
      <c r="I1103" s="4"/>
      <c r="J1103" s="107"/>
      <c r="K1103" t="s">
        <v>1751</v>
      </c>
    </row>
    <row r="1104" spans="2:11" hidden="1" outlineLevel="2" x14ac:dyDescent="0.25">
      <c r="B1104" s="83" t="s">
        <v>1325</v>
      </c>
      <c r="C1104" s="2"/>
      <c r="D1104" s="3"/>
      <c r="E1104" s="5"/>
      <c r="F1104" s="12">
        <v>1</v>
      </c>
      <c r="G1104" s="98"/>
      <c r="H1104" s="96"/>
      <c r="I1104" s="4"/>
      <c r="J1104" s="107"/>
      <c r="K1104" t="s">
        <v>1751</v>
      </c>
    </row>
    <row r="1105" spans="2:11" hidden="1" outlineLevel="2" x14ac:dyDescent="0.25">
      <c r="B1105" s="83" t="s">
        <v>1005</v>
      </c>
      <c r="C1105" s="2"/>
      <c r="D1105" s="3"/>
      <c r="E1105" s="5"/>
      <c r="F1105" s="12">
        <v>1</v>
      </c>
      <c r="G1105" s="98"/>
      <c r="H1105" s="96"/>
      <c r="I1105" s="4"/>
      <c r="J1105" s="107"/>
      <c r="K1105" t="s">
        <v>1751</v>
      </c>
    </row>
    <row r="1106" spans="2:11" hidden="1" outlineLevel="2" x14ac:dyDescent="0.25">
      <c r="B1106" s="83" t="s">
        <v>1212</v>
      </c>
      <c r="C1106" s="2"/>
      <c r="D1106" s="3"/>
      <c r="E1106" s="5"/>
      <c r="F1106" s="12">
        <v>1</v>
      </c>
      <c r="G1106" s="98"/>
      <c r="H1106" s="96"/>
      <c r="I1106" s="4"/>
      <c r="J1106" s="107"/>
      <c r="K1106" t="s">
        <v>1751</v>
      </c>
    </row>
    <row r="1107" spans="2:11" hidden="1" outlineLevel="2" x14ac:dyDescent="0.25">
      <c r="B1107" s="83" t="s">
        <v>955</v>
      </c>
      <c r="C1107" s="2"/>
      <c r="D1107" s="3"/>
      <c r="E1107" s="5"/>
      <c r="F1107" s="12">
        <v>1</v>
      </c>
      <c r="G1107" s="98"/>
      <c r="H1107" s="96"/>
      <c r="I1107" s="4"/>
      <c r="J1107" s="107"/>
      <c r="K1107" t="s">
        <v>1751</v>
      </c>
    </row>
    <row r="1108" spans="2:11" hidden="1" outlineLevel="2" x14ac:dyDescent="0.25">
      <c r="B1108" s="83" t="s">
        <v>1144</v>
      </c>
      <c r="C1108" s="2"/>
      <c r="D1108" s="3"/>
      <c r="E1108" s="5"/>
      <c r="F1108" s="12">
        <v>1</v>
      </c>
      <c r="G1108" s="98"/>
      <c r="H1108" s="96"/>
      <c r="I1108" s="4"/>
      <c r="J1108" s="107"/>
      <c r="K1108" t="s">
        <v>1751</v>
      </c>
    </row>
    <row r="1109" spans="2:11" hidden="1" outlineLevel="2" x14ac:dyDescent="0.25">
      <c r="B1109" s="83" t="s">
        <v>1241</v>
      </c>
      <c r="C1109" s="2"/>
      <c r="D1109" s="3"/>
      <c r="E1109" s="5"/>
      <c r="F1109" s="12">
        <v>1</v>
      </c>
      <c r="G1109" s="98"/>
      <c r="H1109" s="96"/>
      <c r="I1109" s="4"/>
      <c r="J1109" s="107"/>
      <c r="K1109" t="s">
        <v>1751</v>
      </c>
    </row>
    <row r="1110" spans="2:11" hidden="1" outlineLevel="2" x14ac:dyDescent="0.25">
      <c r="B1110" s="83" t="s">
        <v>1031</v>
      </c>
      <c r="C1110" s="2"/>
      <c r="D1110" s="3"/>
      <c r="E1110" s="5"/>
      <c r="F1110" s="12">
        <v>1</v>
      </c>
      <c r="G1110" s="98"/>
      <c r="H1110" s="96"/>
      <c r="I1110" s="4"/>
      <c r="J1110" s="107"/>
      <c r="K1110" t="s">
        <v>1751</v>
      </c>
    </row>
    <row r="1111" spans="2:11" hidden="1" outlineLevel="2" x14ac:dyDescent="0.25">
      <c r="B1111" s="83" t="s">
        <v>1306</v>
      </c>
      <c r="C1111" s="2"/>
      <c r="D1111" s="3"/>
      <c r="E1111" s="5"/>
      <c r="F1111" s="12">
        <v>1</v>
      </c>
      <c r="G1111" s="98"/>
      <c r="H1111" s="96"/>
      <c r="I1111" s="4"/>
      <c r="J1111" s="107"/>
      <c r="K1111" t="s">
        <v>1751</v>
      </c>
    </row>
    <row r="1112" spans="2:11" hidden="1" outlineLevel="2" x14ac:dyDescent="0.25">
      <c r="B1112" s="83" t="s">
        <v>1327</v>
      </c>
      <c r="C1112" s="2"/>
      <c r="D1112" s="3"/>
      <c r="E1112" s="5"/>
      <c r="F1112" s="12">
        <v>1</v>
      </c>
      <c r="G1112" s="98"/>
      <c r="H1112" s="96"/>
      <c r="I1112" s="4"/>
      <c r="J1112" s="107"/>
      <c r="K1112" t="s">
        <v>1751</v>
      </c>
    </row>
    <row r="1113" spans="2:11" hidden="1" outlineLevel="2" x14ac:dyDescent="0.25">
      <c r="B1113" s="83" t="s">
        <v>1033</v>
      </c>
      <c r="C1113" s="2"/>
      <c r="D1113" s="3"/>
      <c r="E1113" s="5"/>
      <c r="F1113" s="12">
        <v>1</v>
      </c>
      <c r="G1113" s="98"/>
      <c r="H1113" s="96"/>
      <c r="I1113" s="4"/>
      <c r="J1113" s="107"/>
      <c r="K1113" t="s">
        <v>1751</v>
      </c>
    </row>
    <row r="1114" spans="2:11" hidden="1" outlineLevel="2" x14ac:dyDescent="0.25">
      <c r="B1114" s="83" t="s">
        <v>1363</v>
      </c>
      <c r="C1114" s="2"/>
      <c r="D1114" s="3"/>
      <c r="E1114" s="5"/>
      <c r="F1114" s="12">
        <v>1</v>
      </c>
      <c r="G1114" s="98"/>
      <c r="H1114" s="96"/>
      <c r="I1114" s="4"/>
      <c r="J1114" s="107"/>
      <c r="K1114" t="s">
        <v>1751</v>
      </c>
    </row>
    <row r="1115" spans="2:11" hidden="1" outlineLevel="2" x14ac:dyDescent="0.25">
      <c r="B1115" s="83" t="s">
        <v>1064</v>
      </c>
      <c r="C1115" s="2"/>
      <c r="D1115" s="3"/>
      <c r="E1115" s="5"/>
      <c r="F1115" s="12">
        <v>1</v>
      </c>
      <c r="G1115" s="98"/>
      <c r="H1115" s="96"/>
      <c r="I1115" s="4"/>
      <c r="J1115" s="107"/>
      <c r="K1115" t="s">
        <v>1751</v>
      </c>
    </row>
    <row r="1116" spans="2:11" hidden="1" outlineLevel="2" x14ac:dyDescent="0.25">
      <c r="B1116" s="83" t="s">
        <v>1276</v>
      </c>
      <c r="C1116" s="2"/>
      <c r="D1116" s="3"/>
      <c r="E1116" s="5"/>
      <c r="F1116" s="12">
        <v>1</v>
      </c>
      <c r="G1116" s="98"/>
      <c r="H1116" s="96"/>
      <c r="I1116" s="4"/>
      <c r="J1116" s="107"/>
      <c r="K1116" t="s">
        <v>1751</v>
      </c>
    </row>
    <row r="1117" spans="2:11" hidden="1" outlineLevel="2" x14ac:dyDescent="0.25">
      <c r="B1117" s="83" t="s">
        <v>1007</v>
      </c>
      <c r="C1117" s="2"/>
      <c r="D1117" s="3"/>
      <c r="E1117" s="5"/>
      <c r="F1117" s="12">
        <v>1</v>
      </c>
      <c r="G1117" s="98"/>
      <c r="H1117" s="96"/>
      <c r="I1117" s="4"/>
      <c r="J1117" s="107"/>
      <c r="K1117" t="s">
        <v>1751</v>
      </c>
    </row>
    <row r="1118" spans="2:11" hidden="1" outlineLevel="2" x14ac:dyDescent="0.25">
      <c r="B1118" s="83" t="s">
        <v>1308</v>
      </c>
      <c r="C1118" s="2"/>
      <c r="D1118" s="3"/>
      <c r="E1118" s="5"/>
      <c r="F1118" s="12">
        <v>1</v>
      </c>
      <c r="G1118" s="98"/>
      <c r="H1118" s="96"/>
      <c r="I1118" s="4"/>
      <c r="J1118" s="107"/>
      <c r="K1118" t="s">
        <v>1751</v>
      </c>
    </row>
    <row r="1119" spans="2:11" hidden="1" outlineLevel="2" x14ac:dyDescent="0.25">
      <c r="B1119" s="83" t="s">
        <v>1066</v>
      </c>
      <c r="C1119" s="2"/>
      <c r="D1119" s="3"/>
      <c r="E1119" s="5"/>
      <c r="F1119" s="12">
        <v>1</v>
      </c>
      <c r="G1119" s="98"/>
      <c r="H1119" s="96"/>
      <c r="I1119" s="4"/>
      <c r="J1119" s="107"/>
      <c r="K1119" t="s">
        <v>1751</v>
      </c>
    </row>
    <row r="1120" spans="2:11" hidden="1" outlineLevel="2" x14ac:dyDescent="0.25">
      <c r="B1120" s="83" t="s">
        <v>1243</v>
      </c>
      <c r="C1120" s="2"/>
      <c r="D1120" s="3"/>
      <c r="E1120" s="5"/>
      <c r="F1120" s="12">
        <v>1</v>
      </c>
      <c r="G1120" s="98"/>
      <c r="H1120" s="96"/>
      <c r="I1120" s="4"/>
      <c r="J1120" s="107"/>
      <c r="K1120" t="s">
        <v>1751</v>
      </c>
    </row>
    <row r="1121" spans="2:11" hidden="1" outlineLevel="2" x14ac:dyDescent="0.25">
      <c r="B1121" s="83" t="s">
        <v>1035</v>
      </c>
      <c r="C1121" s="2"/>
      <c r="D1121" s="3"/>
      <c r="E1121" s="5"/>
      <c r="F1121" s="12">
        <v>1</v>
      </c>
      <c r="G1121" s="98"/>
      <c r="H1121" s="96"/>
      <c r="I1121" s="4"/>
      <c r="J1121" s="107"/>
      <c r="K1121" t="s">
        <v>1751</v>
      </c>
    </row>
    <row r="1122" spans="2:11" hidden="1" outlineLevel="2" x14ac:dyDescent="0.25">
      <c r="B1122" s="83" t="s">
        <v>1365</v>
      </c>
      <c r="C1122" s="2"/>
      <c r="D1122" s="3"/>
      <c r="E1122" s="5"/>
      <c r="F1122" s="12">
        <v>1</v>
      </c>
      <c r="G1122" s="98"/>
      <c r="H1122" s="96"/>
      <c r="I1122" s="4"/>
      <c r="J1122" s="107"/>
      <c r="K1122" t="s">
        <v>1751</v>
      </c>
    </row>
    <row r="1123" spans="2:11" hidden="1" outlineLevel="2" x14ac:dyDescent="0.25">
      <c r="B1123" s="83" t="s">
        <v>1009</v>
      </c>
      <c r="C1123" s="2"/>
      <c r="D1123" s="3"/>
      <c r="E1123" s="5"/>
      <c r="F1123" s="12">
        <v>1</v>
      </c>
      <c r="G1123" s="98"/>
      <c r="H1123" s="96"/>
      <c r="I1123" s="4"/>
      <c r="J1123" s="107"/>
      <c r="K1123" t="s">
        <v>1751</v>
      </c>
    </row>
    <row r="1124" spans="2:11" hidden="1" outlineLevel="2" x14ac:dyDescent="0.25">
      <c r="B1124" s="83" t="s">
        <v>1262</v>
      </c>
      <c r="C1124" s="2"/>
      <c r="D1124" s="3"/>
      <c r="E1124" s="5"/>
      <c r="F1124" s="12">
        <v>1</v>
      </c>
      <c r="G1124" s="98"/>
      <c r="H1124" s="96"/>
      <c r="I1124" s="4"/>
      <c r="J1124" s="107"/>
      <c r="K1124" t="s">
        <v>1751</v>
      </c>
    </row>
    <row r="1125" spans="2:11" hidden="1" outlineLevel="2" x14ac:dyDescent="0.25">
      <c r="B1125" s="83" t="s">
        <v>1050</v>
      </c>
      <c r="C1125" s="2"/>
      <c r="D1125" s="3"/>
      <c r="E1125" s="5"/>
      <c r="F1125" s="12">
        <v>1</v>
      </c>
      <c r="G1125" s="98"/>
      <c r="H1125" s="96"/>
      <c r="I1125" s="4"/>
      <c r="J1125" s="107"/>
      <c r="K1125" t="s">
        <v>1751</v>
      </c>
    </row>
    <row r="1126" spans="2:11" hidden="1" outlineLevel="2" x14ac:dyDescent="0.25">
      <c r="B1126" s="83" t="s">
        <v>1278</v>
      </c>
      <c r="C1126" s="2"/>
      <c r="D1126" s="3"/>
      <c r="E1126" s="5"/>
      <c r="F1126" s="12">
        <v>1</v>
      </c>
      <c r="G1126" s="98"/>
      <c r="H1126" s="96"/>
      <c r="I1126" s="4"/>
      <c r="J1126" s="107"/>
      <c r="K1126" t="s">
        <v>1751</v>
      </c>
    </row>
    <row r="1127" spans="2:11" hidden="1" outlineLevel="2" x14ac:dyDescent="0.25">
      <c r="B1127" s="83" t="s">
        <v>1093</v>
      </c>
      <c r="C1127" s="2"/>
      <c r="D1127" s="3"/>
      <c r="E1127" s="5"/>
      <c r="F1127" s="12">
        <v>1</v>
      </c>
      <c r="G1127" s="98"/>
      <c r="H1127" s="96"/>
      <c r="I1127" s="4"/>
      <c r="J1127" s="107"/>
      <c r="K1127" t="s">
        <v>1751</v>
      </c>
    </row>
    <row r="1128" spans="2:11" hidden="1" outlineLevel="2" x14ac:dyDescent="0.25">
      <c r="B1128" s="83" t="s">
        <v>1647</v>
      </c>
      <c r="C1128" s="2"/>
      <c r="D1128" s="3"/>
      <c r="E1128" s="5"/>
      <c r="F1128" s="12">
        <v>1</v>
      </c>
      <c r="G1128" s="98"/>
      <c r="H1128" s="96"/>
      <c r="I1128" s="4"/>
      <c r="J1128" s="107"/>
      <c r="K1128" t="s">
        <v>1751</v>
      </c>
    </row>
    <row r="1129" spans="2:11" hidden="1" outlineLevel="2" x14ac:dyDescent="0.25">
      <c r="B1129" s="83" t="s">
        <v>1095</v>
      </c>
      <c r="C1129" s="2"/>
      <c r="D1129" s="3"/>
      <c r="E1129" s="5"/>
      <c r="F1129" s="12">
        <v>1</v>
      </c>
      <c r="G1129" s="98"/>
      <c r="H1129" s="96"/>
      <c r="I1129" s="4"/>
      <c r="J1129" s="107"/>
      <c r="K1129" t="s">
        <v>1751</v>
      </c>
    </row>
    <row r="1130" spans="2:11" hidden="1" outlineLevel="2" x14ac:dyDescent="0.25">
      <c r="B1130" s="83" t="s">
        <v>1648</v>
      </c>
      <c r="C1130" s="2"/>
      <c r="D1130" s="3"/>
      <c r="E1130" s="5"/>
      <c r="F1130" s="12">
        <v>1</v>
      </c>
      <c r="G1130" s="98"/>
      <c r="H1130" s="96"/>
      <c r="I1130" s="4"/>
      <c r="J1130" s="107"/>
    </row>
    <row r="1131" spans="2:11" hidden="1" outlineLevel="2" x14ac:dyDescent="0.25">
      <c r="B1131" s="83" t="s">
        <v>1296</v>
      </c>
      <c r="C1131" s="2"/>
      <c r="D1131" s="3"/>
      <c r="E1131" s="5"/>
      <c r="F1131" s="12">
        <v>1</v>
      </c>
      <c r="G1131" s="98"/>
      <c r="H1131" s="96"/>
      <c r="I1131" s="4"/>
      <c r="J1131" s="107"/>
    </row>
    <row r="1132" spans="2:11" hidden="1" outlineLevel="2" x14ac:dyDescent="0.25">
      <c r="B1132" s="83" t="s">
        <v>1649</v>
      </c>
      <c r="C1132" s="2"/>
      <c r="D1132" s="3"/>
      <c r="E1132" s="5"/>
      <c r="F1132" s="12">
        <v>1</v>
      </c>
      <c r="G1132" s="98"/>
      <c r="H1132" s="96"/>
      <c r="I1132" s="4"/>
      <c r="J1132" s="107"/>
    </row>
    <row r="1133" spans="2:11" hidden="1" outlineLevel="2" x14ac:dyDescent="0.25">
      <c r="B1133" s="83" t="s">
        <v>1650</v>
      </c>
      <c r="C1133" s="2"/>
      <c r="D1133" s="3"/>
      <c r="E1133" s="5"/>
      <c r="F1133" s="12">
        <v>1</v>
      </c>
      <c r="G1133" s="98"/>
      <c r="H1133" s="96"/>
      <c r="I1133" s="4"/>
      <c r="J1133" s="107"/>
    </row>
    <row r="1134" spans="2:11" hidden="1" outlineLevel="2" x14ac:dyDescent="0.25">
      <c r="B1134" s="83" t="s">
        <v>1349</v>
      </c>
      <c r="C1134" s="2"/>
      <c r="D1134" s="3"/>
      <c r="E1134" s="5"/>
      <c r="F1134" s="12">
        <v>1</v>
      </c>
      <c r="G1134" s="98"/>
      <c r="H1134" s="96"/>
      <c r="I1134" s="4"/>
      <c r="J1134" s="107"/>
    </row>
    <row r="1135" spans="2:11" hidden="1" outlineLevel="2" x14ac:dyDescent="0.25">
      <c r="B1135" s="83" t="s">
        <v>1351</v>
      </c>
      <c r="C1135" s="2"/>
      <c r="D1135" s="3"/>
      <c r="E1135" s="5"/>
      <c r="F1135" s="12">
        <v>1</v>
      </c>
      <c r="G1135" s="98"/>
      <c r="H1135" s="96"/>
      <c r="I1135" s="4"/>
      <c r="J1135" s="107"/>
    </row>
    <row r="1136" spans="2:11" hidden="1" outlineLevel="2" x14ac:dyDescent="0.25">
      <c r="B1136" s="83" t="s">
        <v>1651</v>
      </c>
      <c r="C1136" s="2"/>
      <c r="D1136" s="3"/>
      <c r="E1136" s="5"/>
      <c r="F1136" s="12">
        <v>1</v>
      </c>
      <c r="G1136" s="98"/>
      <c r="H1136" s="96"/>
      <c r="I1136" s="4"/>
      <c r="J1136" s="107"/>
    </row>
    <row r="1137" spans="2:11" hidden="1" outlineLevel="2" x14ac:dyDescent="0.25">
      <c r="B1137" s="83" t="s">
        <v>1298</v>
      </c>
      <c r="C1137" s="2"/>
      <c r="D1137" s="3"/>
      <c r="E1137" s="5"/>
      <c r="F1137" s="12">
        <v>1</v>
      </c>
      <c r="G1137" s="98"/>
      <c r="H1137" s="96"/>
      <c r="I1137" s="4"/>
      <c r="J1137" s="107"/>
    </row>
    <row r="1138" spans="2:11" hidden="1" outlineLevel="2" x14ac:dyDescent="0.25">
      <c r="B1138" s="83" t="s">
        <v>1353</v>
      </c>
      <c r="C1138" s="2"/>
      <c r="D1138" s="3"/>
      <c r="E1138" s="5"/>
      <c r="F1138" s="12">
        <v>1</v>
      </c>
      <c r="G1138" s="98"/>
      <c r="H1138" s="96"/>
      <c r="I1138" s="4"/>
      <c r="J1138" s="107"/>
    </row>
    <row r="1139" spans="2:11" collapsed="1" x14ac:dyDescent="0.25">
      <c r="B1139" s="78" t="s">
        <v>1488</v>
      </c>
      <c r="C1139" s="79" t="s">
        <v>1652</v>
      </c>
      <c r="D1139" s="80" t="s">
        <v>1653</v>
      </c>
      <c r="E1139" s="81">
        <v>166</v>
      </c>
      <c r="F1139" s="84">
        <f>SUM(F1140:F1305)</f>
        <v>166</v>
      </c>
      <c r="G1139" s="103"/>
      <c r="H1139" s="92">
        <f>SUM(G1140:G1305)</f>
        <v>99.999893999999784</v>
      </c>
      <c r="I1139" s="103">
        <v>7</v>
      </c>
      <c r="J1139" s="105">
        <f>(H1139*I1139/100)</f>
        <v>6.9999925799999847</v>
      </c>
      <c r="K1139" s="82" t="s">
        <v>1750</v>
      </c>
    </row>
    <row r="1140" spans="2:11" hidden="1" outlineLevel="1" x14ac:dyDescent="0.25">
      <c r="B1140" s="83" t="s">
        <v>1493</v>
      </c>
      <c r="C1140" s="86"/>
      <c r="D1140" s="3"/>
      <c r="E1140" s="5"/>
      <c r="F1140" s="5">
        <v>1</v>
      </c>
      <c r="G1140" s="4">
        <f>(F1140*0.602409)</f>
        <v>0.60240899999999997</v>
      </c>
      <c r="H1140" s="97"/>
      <c r="I1140" s="4"/>
      <c r="J1140" s="107"/>
      <c r="K1140" t="s">
        <v>1750</v>
      </c>
    </row>
    <row r="1141" spans="2:11" hidden="1" outlineLevel="1" x14ac:dyDescent="0.25">
      <c r="B1141" s="83" t="s">
        <v>1494</v>
      </c>
      <c r="C1141" s="86"/>
      <c r="D1141" s="3"/>
      <c r="E1141" s="5"/>
      <c r="F1141" s="5">
        <v>1</v>
      </c>
      <c r="G1141" s="4">
        <f t="shared" ref="G1141:G1204" si="4">(F1141*0.602409)</f>
        <v>0.60240899999999997</v>
      </c>
      <c r="H1141" s="97"/>
      <c r="I1141" s="4"/>
      <c r="J1141" s="107"/>
      <c r="K1141" t="s">
        <v>1750</v>
      </c>
    </row>
    <row r="1142" spans="2:11" hidden="1" outlineLevel="1" x14ac:dyDescent="0.25">
      <c r="B1142" s="83" t="s">
        <v>1608</v>
      </c>
      <c r="C1142" s="86"/>
      <c r="D1142" s="3"/>
      <c r="E1142" s="5"/>
      <c r="F1142" s="5">
        <v>1</v>
      </c>
      <c r="G1142" s="4">
        <f t="shared" si="4"/>
        <v>0.60240899999999997</v>
      </c>
      <c r="H1142" s="97"/>
      <c r="I1142" s="4"/>
      <c r="J1142" s="107"/>
      <c r="K1142" t="s">
        <v>1750</v>
      </c>
    </row>
    <row r="1143" spans="2:11" hidden="1" outlineLevel="1" x14ac:dyDescent="0.25">
      <c r="B1143" s="83" t="s">
        <v>1495</v>
      </c>
      <c r="C1143" s="86"/>
      <c r="D1143" s="3"/>
      <c r="E1143" s="5"/>
      <c r="F1143" s="5">
        <v>1</v>
      </c>
      <c r="G1143" s="4">
        <f t="shared" si="4"/>
        <v>0.60240899999999997</v>
      </c>
      <c r="H1143" s="97"/>
      <c r="I1143" s="4"/>
      <c r="J1143" s="107"/>
      <c r="K1143" t="s">
        <v>1750</v>
      </c>
    </row>
    <row r="1144" spans="2:11" hidden="1" outlineLevel="1" x14ac:dyDescent="0.25">
      <c r="B1144" s="83" t="s">
        <v>1382</v>
      </c>
      <c r="C1144" s="86"/>
      <c r="D1144" s="3"/>
      <c r="E1144" s="5"/>
      <c r="F1144" s="5">
        <v>1</v>
      </c>
      <c r="G1144" s="4">
        <f t="shared" si="4"/>
        <v>0.60240899999999997</v>
      </c>
      <c r="H1144" s="97"/>
      <c r="I1144" s="4"/>
      <c r="J1144" s="107"/>
      <c r="K1144" t="s">
        <v>1750</v>
      </c>
    </row>
    <row r="1145" spans="2:11" hidden="1" outlineLevel="1" x14ac:dyDescent="0.25">
      <c r="B1145" s="83" t="s">
        <v>873</v>
      </c>
      <c r="C1145" s="86"/>
      <c r="D1145" s="3"/>
      <c r="E1145" s="5"/>
      <c r="F1145" s="5">
        <v>1</v>
      </c>
      <c r="G1145" s="4">
        <f t="shared" si="4"/>
        <v>0.60240899999999997</v>
      </c>
      <c r="H1145" s="97"/>
      <c r="I1145" s="4"/>
      <c r="J1145" s="107"/>
      <c r="K1145" t="s">
        <v>1750</v>
      </c>
    </row>
    <row r="1146" spans="2:11" hidden="1" outlineLevel="1" x14ac:dyDescent="0.25">
      <c r="B1146" s="83" t="s">
        <v>1140</v>
      </c>
      <c r="C1146" s="86"/>
      <c r="D1146" s="3"/>
      <c r="E1146" s="5"/>
      <c r="F1146" s="5">
        <v>1</v>
      </c>
      <c r="G1146" s="4">
        <f t="shared" si="4"/>
        <v>0.60240899999999997</v>
      </c>
      <c r="H1146" s="97"/>
      <c r="I1146" s="4"/>
      <c r="J1146" s="107"/>
      <c r="K1146" t="s">
        <v>1750</v>
      </c>
    </row>
    <row r="1147" spans="2:11" hidden="1" outlineLevel="1" x14ac:dyDescent="0.25">
      <c r="B1147" s="83" t="s">
        <v>1496</v>
      </c>
      <c r="C1147" s="86"/>
      <c r="D1147" s="3"/>
      <c r="E1147" s="5"/>
      <c r="F1147" s="5">
        <v>1</v>
      </c>
      <c r="G1147" s="4">
        <f t="shared" si="4"/>
        <v>0.60240899999999997</v>
      </c>
      <c r="H1147" s="97"/>
      <c r="I1147" s="4"/>
      <c r="J1147" s="107"/>
      <c r="K1147" t="s">
        <v>1750</v>
      </c>
    </row>
    <row r="1148" spans="2:11" hidden="1" outlineLevel="1" x14ac:dyDescent="0.25">
      <c r="B1148" s="83" t="s">
        <v>1497</v>
      </c>
      <c r="C1148" s="86"/>
      <c r="D1148" s="3"/>
      <c r="E1148" s="5"/>
      <c r="F1148" s="5">
        <v>1</v>
      </c>
      <c r="G1148" s="4">
        <f t="shared" si="4"/>
        <v>0.60240899999999997</v>
      </c>
      <c r="H1148" s="97"/>
      <c r="I1148" s="4"/>
      <c r="J1148" s="107"/>
      <c r="K1148" t="s">
        <v>1750</v>
      </c>
    </row>
    <row r="1149" spans="2:11" hidden="1" outlineLevel="1" x14ac:dyDescent="0.25">
      <c r="B1149" s="83" t="s">
        <v>1654</v>
      </c>
      <c r="C1149" s="86"/>
      <c r="D1149" s="3"/>
      <c r="E1149" s="5"/>
      <c r="F1149" s="5">
        <v>1</v>
      </c>
      <c r="G1149" s="4">
        <f t="shared" si="4"/>
        <v>0.60240899999999997</v>
      </c>
      <c r="H1149" s="97"/>
      <c r="I1149" s="4"/>
      <c r="J1149" s="107"/>
      <c r="K1149" t="s">
        <v>1750</v>
      </c>
    </row>
    <row r="1150" spans="2:11" hidden="1" outlineLevel="1" x14ac:dyDescent="0.25">
      <c r="B1150" s="83" t="s">
        <v>1296</v>
      </c>
      <c r="C1150" s="86"/>
      <c r="D1150" s="3"/>
      <c r="E1150" s="5"/>
      <c r="F1150" s="5">
        <v>1</v>
      </c>
      <c r="G1150" s="4">
        <f t="shared" si="4"/>
        <v>0.60240899999999997</v>
      </c>
      <c r="H1150" s="97"/>
      <c r="I1150" s="4"/>
      <c r="J1150" s="107"/>
      <c r="K1150" t="s">
        <v>1750</v>
      </c>
    </row>
    <row r="1151" spans="2:11" hidden="1" outlineLevel="1" x14ac:dyDescent="0.25">
      <c r="B1151" s="83" t="s">
        <v>1649</v>
      </c>
      <c r="C1151" s="86"/>
      <c r="D1151" s="3"/>
      <c r="E1151" s="5"/>
      <c r="F1151" s="5">
        <v>1</v>
      </c>
      <c r="G1151" s="4">
        <f t="shared" si="4"/>
        <v>0.60240899999999997</v>
      </c>
      <c r="H1151" s="97"/>
      <c r="I1151" s="4"/>
      <c r="J1151" s="107"/>
      <c r="K1151" t="s">
        <v>1750</v>
      </c>
    </row>
    <row r="1152" spans="2:11" hidden="1" outlineLevel="1" x14ac:dyDescent="0.25">
      <c r="B1152" s="83" t="s">
        <v>1650</v>
      </c>
      <c r="C1152" s="86"/>
      <c r="D1152" s="3"/>
      <c r="E1152" s="5"/>
      <c r="F1152" s="5">
        <v>1</v>
      </c>
      <c r="G1152" s="4">
        <f t="shared" si="4"/>
        <v>0.60240899999999997</v>
      </c>
      <c r="H1152" s="97"/>
      <c r="I1152" s="4"/>
      <c r="J1152" s="107"/>
      <c r="K1152" t="s">
        <v>1750</v>
      </c>
    </row>
    <row r="1153" spans="2:11" hidden="1" outlineLevel="1" x14ac:dyDescent="0.25">
      <c r="B1153" s="83" t="s">
        <v>1655</v>
      </c>
      <c r="C1153" s="86"/>
      <c r="D1153" s="3"/>
      <c r="E1153" s="5"/>
      <c r="F1153" s="5">
        <v>1</v>
      </c>
      <c r="G1153" s="4">
        <f t="shared" si="4"/>
        <v>0.60240899999999997</v>
      </c>
      <c r="H1153" s="97"/>
      <c r="I1153" s="4"/>
      <c r="J1153" s="107"/>
      <c r="K1153" t="s">
        <v>1750</v>
      </c>
    </row>
    <row r="1154" spans="2:11" hidden="1" outlineLevel="1" x14ac:dyDescent="0.25">
      <c r="B1154" s="83" t="s">
        <v>946</v>
      </c>
      <c r="C1154" s="86"/>
      <c r="D1154" s="3"/>
      <c r="E1154" s="5"/>
      <c r="F1154" s="5">
        <v>1</v>
      </c>
      <c r="G1154" s="4">
        <f t="shared" si="4"/>
        <v>0.60240899999999997</v>
      </c>
      <c r="H1154" s="97"/>
      <c r="I1154" s="4"/>
      <c r="J1154" s="107"/>
      <c r="K1154" t="s">
        <v>1750</v>
      </c>
    </row>
    <row r="1155" spans="2:11" hidden="1" outlineLevel="1" x14ac:dyDescent="0.25">
      <c r="B1155" s="83" t="s">
        <v>839</v>
      </c>
      <c r="C1155" s="86"/>
      <c r="D1155" s="3"/>
      <c r="E1155" s="5"/>
      <c r="F1155" s="5">
        <v>1</v>
      </c>
      <c r="G1155" s="4">
        <f t="shared" si="4"/>
        <v>0.60240899999999997</v>
      </c>
      <c r="H1155" s="97"/>
      <c r="I1155" s="4"/>
      <c r="J1155" s="107"/>
      <c r="K1155" t="s">
        <v>1750</v>
      </c>
    </row>
    <row r="1156" spans="2:11" hidden="1" outlineLevel="1" x14ac:dyDescent="0.25">
      <c r="B1156" s="83" t="s">
        <v>1078</v>
      </c>
      <c r="C1156" s="86"/>
      <c r="D1156" s="3"/>
      <c r="E1156" s="5"/>
      <c r="F1156" s="5">
        <v>1</v>
      </c>
      <c r="G1156" s="4">
        <f t="shared" si="4"/>
        <v>0.60240899999999997</v>
      </c>
      <c r="H1156" s="97"/>
      <c r="I1156" s="4"/>
      <c r="J1156" s="107"/>
      <c r="K1156" t="s">
        <v>1750</v>
      </c>
    </row>
    <row r="1157" spans="2:11" hidden="1" outlineLevel="1" x14ac:dyDescent="0.25">
      <c r="B1157" s="83" t="s">
        <v>1493</v>
      </c>
      <c r="C1157" s="86"/>
      <c r="D1157" s="3"/>
      <c r="E1157" s="5"/>
      <c r="F1157" s="5">
        <v>1</v>
      </c>
      <c r="G1157" s="4">
        <f t="shared" si="4"/>
        <v>0.60240899999999997</v>
      </c>
      <c r="H1157" s="97"/>
      <c r="I1157" s="4"/>
      <c r="J1157" s="107"/>
      <c r="K1157" t="s">
        <v>1750</v>
      </c>
    </row>
    <row r="1158" spans="2:11" hidden="1" outlineLevel="1" x14ac:dyDescent="0.25">
      <c r="B1158" s="83" t="s">
        <v>1494</v>
      </c>
      <c r="C1158" s="86"/>
      <c r="D1158" s="3"/>
      <c r="E1158" s="5"/>
      <c r="F1158" s="5">
        <v>1</v>
      </c>
      <c r="G1158" s="4">
        <f t="shared" si="4"/>
        <v>0.60240899999999997</v>
      </c>
      <c r="H1158" s="97"/>
      <c r="I1158" s="4"/>
      <c r="J1158" s="107"/>
      <c r="K1158" t="s">
        <v>1750</v>
      </c>
    </row>
    <row r="1159" spans="2:11" hidden="1" outlineLevel="1" x14ac:dyDescent="0.25">
      <c r="B1159" s="83" t="s">
        <v>1367</v>
      </c>
      <c r="C1159" s="86"/>
      <c r="D1159" s="3"/>
      <c r="E1159" s="5"/>
      <c r="F1159" s="5">
        <v>1</v>
      </c>
      <c r="G1159" s="4">
        <f t="shared" si="4"/>
        <v>0.60240899999999997</v>
      </c>
      <c r="H1159" s="97"/>
      <c r="I1159" s="4"/>
      <c r="J1159" s="107"/>
      <c r="K1159" t="s">
        <v>1750</v>
      </c>
    </row>
    <row r="1160" spans="2:11" hidden="1" outlineLevel="1" x14ac:dyDescent="0.25">
      <c r="B1160" s="83" t="s">
        <v>1495</v>
      </c>
      <c r="C1160" s="86"/>
      <c r="D1160" s="3"/>
      <c r="E1160" s="5"/>
      <c r="F1160" s="5">
        <v>1</v>
      </c>
      <c r="G1160" s="4">
        <f t="shared" si="4"/>
        <v>0.60240899999999997</v>
      </c>
      <c r="H1160" s="97"/>
      <c r="I1160" s="4"/>
      <c r="J1160" s="107"/>
      <c r="K1160" t="s">
        <v>1750</v>
      </c>
    </row>
    <row r="1161" spans="2:11" hidden="1" outlineLevel="1" x14ac:dyDescent="0.25">
      <c r="B1161" s="83" t="s">
        <v>1382</v>
      </c>
      <c r="C1161" s="86"/>
      <c r="D1161" s="3"/>
      <c r="E1161" s="5"/>
      <c r="F1161" s="5">
        <v>1</v>
      </c>
      <c r="G1161" s="4">
        <f t="shared" si="4"/>
        <v>0.60240899999999997</v>
      </c>
      <c r="H1161" s="97"/>
      <c r="I1161" s="4"/>
      <c r="J1161" s="107"/>
      <c r="K1161" t="s">
        <v>1750</v>
      </c>
    </row>
    <row r="1162" spans="2:11" hidden="1" outlineLevel="1" x14ac:dyDescent="0.25">
      <c r="B1162" s="83" t="s">
        <v>873</v>
      </c>
      <c r="C1162" s="86"/>
      <c r="D1162" s="3"/>
      <c r="E1162" s="5"/>
      <c r="F1162" s="5">
        <v>1</v>
      </c>
      <c r="G1162" s="4">
        <f t="shared" si="4"/>
        <v>0.60240899999999997</v>
      </c>
      <c r="H1162" s="97"/>
      <c r="I1162" s="4"/>
      <c r="J1162" s="107"/>
      <c r="K1162" t="s">
        <v>1750</v>
      </c>
    </row>
    <row r="1163" spans="2:11" hidden="1" outlineLevel="1" x14ac:dyDescent="0.25">
      <c r="B1163" s="83" t="s">
        <v>1140</v>
      </c>
      <c r="C1163" s="86"/>
      <c r="D1163" s="3"/>
      <c r="E1163" s="5"/>
      <c r="F1163" s="5">
        <v>1</v>
      </c>
      <c r="G1163" s="4">
        <f t="shared" si="4"/>
        <v>0.60240899999999997</v>
      </c>
      <c r="H1163" s="97"/>
      <c r="I1163" s="4"/>
      <c r="J1163" s="107"/>
      <c r="K1163" t="s">
        <v>1750</v>
      </c>
    </row>
    <row r="1164" spans="2:11" hidden="1" outlineLevel="1" x14ac:dyDescent="0.25">
      <c r="B1164" s="83" t="s">
        <v>946</v>
      </c>
      <c r="C1164" s="86"/>
      <c r="D1164" s="3"/>
      <c r="E1164" s="5"/>
      <c r="F1164" s="5">
        <v>1</v>
      </c>
      <c r="G1164" s="4">
        <f t="shared" si="4"/>
        <v>0.60240899999999997</v>
      </c>
      <c r="H1164" s="97"/>
      <c r="I1164" s="4"/>
      <c r="J1164" s="107"/>
      <c r="K1164" t="s">
        <v>1750</v>
      </c>
    </row>
    <row r="1165" spans="2:11" hidden="1" outlineLevel="1" x14ac:dyDescent="0.25">
      <c r="B1165" s="83" t="s">
        <v>1650</v>
      </c>
      <c r="C1165" s="86"/>
      <c r="D1165" s="3"/>
      <c r="E1165" s="5"/>
      <c r="F1165" s="5">
        <v>1</v>
      </c>
      <c r="G1165" s="4">
        <f t="shared" si="4"/>
        <v>0.60240899999999997</v>
      </c>
      <c r="H1165" s="97"/>
      <c r="I1165" s="4"/>
      <c r="J1165" s="107"/>
      <c r="K1165" t="s">
        <v>1750</v>
      </c>
    </row>
    <row r="1166" spans="2:11" hidden="1" outlineLevel="1" x14ac:dyDescent="0.25">
      <c r="B1166" s="83" t="s">
        <v>1496</v>
      </c>
      <c r="C1166" s="86"/>
      <c r="D1166" s="3"/>
      <c r="E1166" s="5"/>
      <c r="F1166" s="5">
        <v>1</v>
      </c>
      <c r="G1166" s="4">
        <f t="shared" si="4"/>
        <v>0.60240899999999997</v>
      </c>
      <c r="H1166" s="97"/>
      <c r="I1166" s="4"/>
      <c r="J1166" s="107"/>
      <c r="K1166" t="s">
        <v>1750</v>
      </c>
    </row>
    <row r="1167" spans="2:11" hidden="1" outlineLevel="1" x14ac:dyDescent="0.25">
      <c r="B1167" s="83" t="s">
        <v>942</v>
      </c>
      <c r="C1167" s="86"/>
      <c r="D1167" s="3"/>
      <c r="E1167" s="5"/>
      <c r="F1167" s="5">
        <v>1</v>
      </c>
      <c r="G1167" s="4">
        <f t="shared" si="4"/>
        <v>0.60240899999999997</v>
      </c>
      <c r="H1167" s="97"/>
      <c r="I1167" s="4"/>
      <c r="J1167" s="107"/>
      <c r="K1167" t="s">
        <v>1750</v>
      </c>
    </row>
    <row r="1168" spans="2:11" hidden="1" outlineLevel="1" x14ac:dyDescent="0.25">
      <c r="B1168" s="83" t="s">
        <v>959</v>
      </c>
      <c r="C1168" s="86"/>
      <c r="D1168" s="3"/>
      <c r="E1168" s="5"/>
      <c r="F1168" s="5">
        <v>1</v>
      </c>
      <c r="G1168" s="4">
        <f t="shared" si="4"/>
        <v>0.60240899999999997</v>
      </c>
      <c r="H1168" s="97"/>
      <c r="I1168" s="4"/>
      <c r="J1168" s="107"/>
      <c r="K1168" t="s">
        <v>1750</v>
      </c>
    </row>
    <row r="1169" spans="2:11" hidden="1" outlineLevel="1" x14ac:dyDescent="0.25">
      <c r="B1169" s="83" t="s">
        <v>961</v>
      </c>
      <c r="C1169" s="86"/>
      <c r="D1169" s="3"/>
      <c r="E1169" s="5"/>
      <c r="F1169" s="5">
        <v>1</v>
      </c>
      <c r="G1169" s="4">
        <f t="shared" si="4"/>
        <v>0.60240899999999997</v>
      </c>
      <c r="H1169" s="97"/>
      <c r="I1169" s="4"/>
      <c r="J1169" s="107"/>
      <c r="K1169" t="s">
        <v>1750</v>
      </c>
    </row>
    <row r="1170" spans="2:11" hidden="1" outlineLevel="1" x14ac:dyDescent="0.25">
      <c r="B1170" s="83" t="s">
        <v>991</v>
      </c>
      <c r="C1170" s="86"/>
      <c r="D1170" s="3"/>
      <c r="E1170" s="5"/>
      <c r="F1170" s="5">
        <v>1</v>
      </c>
      <c r="G1170" s="4">
        <f t="shared" si="4"/>
        <v>0.60240899999999997</v>
      </c>
      <c r="H1170" s="97"/>
      <c r="I1170" s="4"/>
      <c r="J1170" s="107"/>
      <c r="K1170" t="s">
        <v>1750</v>
      </c>
    </row>
    <row r="1171" spans="2:11" hidden="1" outlineLevel="1" x14ac:dyDescent="0.25">
      <c r="B1171" s="83" t="s">
        <v>1656</v>
      </c>
      <c r="C1171" s="86"/>
      <c r="D1171" s="3"/>
      <c r="E1171" s="5"/>
      <c r="F1171" s="5">
        <v>1</v>
      </c>
      <c r="G1171" s="4">
        <f t="shared" si="4"/>
        <v>0.60240899999999997</v>
      </c>
      <c r="H1171" s="97"/>
      <c r="I1171" s="4"/>
      <c r="J1171" s="107"/>
      <c r="K1171" t="s">
        <v>1750</v>
      </c>
    </row>
    <row r="1172" spans="2:11" hidden="1" outlineLevel="1" x14ac:dyDescent="0.25">
      <c r="B1172" s="83" t="s">
        <v>1657</v>
      </c>
      <c r="C1172" s="86"/>
      <c r="D1172" s="3"/>
      <c r="E1172" s="5"/>
      <c r="F1172" s="5">
        <v>1</v>
      </c>
      <c r="G1172" s="4">
        <f t="shared" si="4"/>
        <v>0.60240899999999997</v>
      </c>
      <c r="H1172" s="97"/>
      <c r="I1172" s="4"/>
      <c r="J1172" s="107"/>
      <c r="K1172" t="s">
        <v>1750</v>
      </c>
    </row>
    <row r="1173" spans="2:11" hidden="1" outlineLevel="1" x14ac:dyDescent="0.25">
      <c r="B1173" s="83" t="s">
        <v>1658</v>
      </c>
      <c r="C1173" s="86"/>
      <c r="D1173" s="3"/>
      <c r="E1173" s="5"/>
      <c r="F1173" s="5">
        <v>1</v>
      </c>
      <c r="G1173" s="4">
        <f t="shared" si="4"/>
        <v>0.60240899999999997</v>
      </c>
      <c r="H1173" s="97"/>
      <c r="I1173" s="4"/>
      <c r="J1173" s="107"/>
      <c r="K1173" t="s">
        <v>1750</v>
      </c>
    </row>
    <row r="1174" spans="2:11" hidden="1" outlineLevel="1" x14ac:dyDescent="0.25">
      <c r="B1174" s="83" t="s">
        <v>1659</v>
      </c>
      <c r="C1174" s="86"/>
      <c r="D1174" s="3"/>
      <c r="E1174" s="5"/>
      <c r="F1174" s="5">
        <v>1</v>
      </c>
      <c r="G1174" s="4">
        <f t="shared" si="4"/>
        <v>0.60240899999999997</v>
      </c>
      <c r="H1174" s="97"/>
      <c r="I1174" s="4"/>
      <c r="J1174" s="107"/>
      <c r="K1174" t="s">
        <v>1750</v>
      </c>
    </row>
    <row r="1175" spans="2:11" hidden="1" outlineLevel="1" x14ac:dyDescent="0.25">
      <c r="B1175" s="83" t="s">
        <v>1660</v>
      </c>
      <c r="C1175" s="86"/>
      <c r="D1175" s="3"/>
      <c r="E1175" s="5"/>
      <c r="F1175" s="5">
        <v>1</v>
      </c>
      <c r="G1175" s="4">
        <f t="shared" si="4"/>
        <v>0.60240899999999997</v>
      </c>
      <c r="H1175" s="97"/>
      <c r="I1175" s="4"/>
      <c r="J1175" s="107"/>
      <c r="K1175" t="s">
        <v>1750</v>
      </c>
    </row>
    <row r="1176" spans="2:11" hidden="1" outlineLevel="1" x14ac:dyDescent="0.25">
      <c r="B1176" s="83" t="s">
        <v>1661</v>
      </c>
      <c r="C1176" s="86"/>
      <c r="D1176" s="3"/>
      <c r="E1176" s="5"/>
      <c r="F1176" s="5">
        <v>1</v>
      </c>
      <c r="G1176" s="4">
        <f t="shared" si="4"/>
        <v>0.60240899999999997</v>
      </c>
      <c r="H1176" s="97"/>
      <c r="I1176" s="4"/>
      <c r="J1176" s="107"/>
      <c r="K1176" t="s">
        <v>1750</v>
      </c>
    </row>
    <row r="1177" spans="2:11" hidden="1" outlineLevel="1" x14ac:dyDescent="0.25">
      <c r="B1177" s="83" t="s">
        <v>1662</v>
      </c>
      <c r="C1177" s="86"/>
      <c r="D1177" s="3"/>
      <c r="E1177" s="5"/>
      <c r="F1177" s="5">
        <v>1</v>
      </c>
      <c r="G1177" s="4">
        <f t="shared" si="4"/>
        <v>0.60240899999999997</v>
      </c>
      <c r="H1177" s="97"/>
      <c r="I1177" s="4"/>
      <c r="J1177" s="107"/>
      <c r="K1177" t="s">
        <v>1750</v>
      </c>
    </row>
    <row r="1178" spans="2:11" hidden="1" outlineLevel="1" x14ac:dyDescent="0.25">
      <c r="B1178" s="83" t="s">
        <v>1663</v>
      </c>
      <c r="C1178" s="86"/>
      <c r="D1178" s="3"/>
      <c r="E1178" s="5"/>
      <c r="F1178" s="5">
        <v>1</v>
      </c>
      <c r="G1178" s="4">
        <f t="shared" si="4"/>
        <v>0.60240899999999997</v>
      </c>
      <c r="H1178" s="97"/>
      <c r="I1178" s="4"/>
      <c r="J1178" s="107"/>
      <c r="K1178" t="s">
        <v>1750</v>
      </c>
    </row>
    <row r="1179" spans="2:11" hidden="1" outlineLevel="1" x14ac:dyDescent="0.25">
      <c r="B1179" s="83" t="s">
        <v>1664</v>
      </c>
      <c r="C1179" s="86"/>
      <c r="D1179" s="3"/>
      <c r="E1179" s="5"/>
      <c r="F1179" s="5">
        <v>1</v>
      </c>
      <c r="G1179" s="4">
        <f t="shared" si="4"/>
        <v>0.60240899999999997</v>
      </c>
      <c r="H1179" s="97"/>
      <c r="I1179" s="4"/>
      <c r="J1179" s="107"/>
      <c r="K1179" t="s">
        <v>1750</v>
      </c>
    </row>
    <row r="1180" spans="2:11" hidden="1" outlineLevel="1" x14ac:dyDescent="0.25">
      <c r="B1180" s="83" t="s">
        <v>1665</v>
      </c>
      <c r="C1180" s="86"/>
      <c r="D1180" s="3"/>
      <c r="E1180" s="5"/>
      <c r="F1180" s="5">
        <v>1</v>
      </c>
      <c r="G1180" s="4">
        <f t="shared" si="4"/>
        <v>0.60240899999999997</v>
      </c>
      <c r="H1180" s="97"/>
      <c r="I1180" s="4"/>
      <c r="J1180" s="107"/>
      <c r="K1180" t="s">
        <v>1750</v>
      </c>
    </row>
    <row r="1181" spans="2:11" hidden="1" outlineLevel="1" x14ac:dyDescent="0.25">
      <c r="B1181" s="83" t="s">
        <v>1666</v>
      </c>
      <c r="C1181" s="86"/>
      <c r="D1181" s="3"/>
      <c r="E1181" s="5"/>
      <c r="F1181" s="5">
        <v>1</v>
      </c>
      <c r="G1181" s="4">
        <f t="shared" si="4"/>
        <v>0.60240899999999997</v>
      </c>
      <c r="H1181" s="97"/>
      <c r="I1181" s="4"/>
      <c r="J1181" s="107"/>
      <c r="K1181" t="s">
        <v>1750</v>
      </c>
    </row>
    <row r="1182" spans="2:11" hidden="1" outlineLevel="1" x14ac:dyDescent="0.25">
      <c r="B1182" s="83" t="s">
        <v>1667</v>
      </c>
      <c r="C1182" s="86"/>
      <c r="D1182" s="3"/>
      <c r="E1182" s="5"/>
      <c r="F1182" s="5">
        <v>1</v>
      </c>
      <c r="G1182" s="4">
        <f t="shared" si="4"/>
        <v>0.60240899999999997</v>
      </c>
      <c r="H1182" s="97"/>
      <c r="I1182" s="4"/>
      <c r="J1182" s="107"/>
      <c r="K1182" t="s">
        <v>1750</v>
      </c>
    </row>
    <row r="1183" spans="2:11" hidden="1" outlineLevel="1" x14ac:dyDescent="0.25">
      <c r="B1183" s="83" t="s">
        <v>1668</v>
      </c>
      <c r="C1183" s="86"/>
      <c r="D1183" s="3"/>
      <c r="E1183" s="5"/>
      <c r="F1183" s="5">
        <v>1</v>
      </c>
      <c r="G1183" s="4">
        <f t="shared" si="4"/>
        <v>0.60240899999999997</v>
      </c>
      <c r="H1183" s="97"/>
      <c r="I1183" s="4"/>
      <c r="J1183" s="107"/>
      <c r="K1183" t="s">
        <v>1750</v>
      </c>
    </row>
    <row r="1184" spans="2:11" hidden="1" outlineLevel="1" x14ac:dyDescent="0.25">
      <c r="B1184" s="83" t="s">
        <v>1669</v>
      </c>
      <c r="C1184" s="86"/>
      <c r="D1184" s="3"/>
      <c r="E1184" s="5"/>
      <c r="F1184" s="5">
        <v>1</v>
      </c>
      <c r="G1184" s="4">
        <f t="shared" si="4"/>
        <v>0.60240899999999997</v>
      </c>
      <c r="H1184" s="97"/>
      <c r="I1184" s="4"/>
      <c r="J1184" s="107"/>
      <c r="K1184" t="s">
        <v>1750</v>
      </c>
    </row>
    <row r="1185" spans="2:11" hidden="1" outlineLevel="1" x14ac:dyDescent="0.25">
      <c r="B1185" s="83" t="s">
        <v>1670</v>
      </c>
      <c r="C1185" s="86"/>
      <c r="D1185" s="3"/>
      <c r="E1185" s="5"/>
      <c r="F1185" s="5">
        <v>1</v>
      </c>
      <c r="G1185" s="4">
        <f t="shared" si="4"/>
        <v>0.60240899999999997</v>
      </c>
      <c r="H1185" s="97"/>
      <c r="I1185" s="4"/>
      <c r="J1185" s="107"/>
      <c r="K1185" t="s">
        <v>1750</v>
      </c>
    </row>
    <row r="1186" spans="2:11" hidden="1" outlineLevel="1" x14ac:dyDescent="0.25">
      <c r="B1186" s="83" t="s">
        <v>1671</v>
      </c>
      <c r="C1186" s="86"/>
      <c r="D1186" s="3"/>
      <c r="E1186" s="5"/>
      <c r="F1186" s="5">
        <v>1</v>
      </c>
      <c r="G1186" s="4">
        <f t="shared" si="4"/>
        <v>0.60240899999999997</v>
      </c>
      <c r="H1186" s="97"/>
      <c r="I1186" s="4"/>
      <c r="J1186" s="107"/>
      <c r="K1186" t="s">
        <v>1750</v>
      </c>
    </row>
    <row r="1187" spans="2:11" hidden="1" outlineLevel="1" x14ac:dyDescent="0.25">
      <c r="B1187" s="83" t="s">
        <v>1672</v>
      </c>
      <c r="C1187" s="86"/>
      <c r="D1187" s="3"/>
      <c r="E1187" s="5"/>
      <c r="F1187" s="5">
        <v>1</v>
      </c>
      <c r="G1187" s="4">
        <f t="shared" si="4"/>
        <v>0.60240899999999997</v>
      </c>
      <c r="H1187" s="97"/>
      <c r="I1187" s="4"/>
      <c r="J1187" s="107"/>
      <c r="K1187" t="s">
        <v>1750</v>
      </c>
    </row>
    <row r="1188" spans="2:11" hidden="1" outlineLevel="1" x14ac:dyDescent="0.25">
      <c r="B1188" s="83" t="s">
        <v>1673</v>
      </c>
      <c r="C1188" s="86"/>
      <c r="D1188" s="3"/>
      <c r="E1188" s="5"/>
      <c r="F1188" s="5">
        <v>1</v>
      </c>
      <c r="G1188" s="4">
        <f t="shared" si="4"/>
        <v>0.60240899999999997</v>
      </c>
      <c r="H1188" s="97"/>
      <c r="I1188" s="4"/>
      <c r="J1188" s="107"/>
      <c r="K1188" t="s">
        <v>1750</v>
      </c>
    </row>
    <row r="1189" spans="2:11" hidden="1" outlineLevel="1" x14ac:dyDescent="0.25">
      <c r="B1189" s="83" t="s">
        <v>1674</v>
      </c>
      <c r="C1189" s="86"/>
      <c r="D1189" s="3"/>
      <c r="E1189" s="5"/>
      <c r="F1189" s="5">
        <v>1</v>
      </c>
      <c r="G1189" s="4">
        <f t="shared" si="4"/>
        <v>0.60240899999999997</v>
      </c>
      <c r="H1189" s="97"/>
      <c r="I1189" s="4"/>
      <c r="J1189" s="107"/>
      <c r="K1189" t="s">
        <v>1750</v>
      </c>
    </row>
    <row r="1190" spans="2:11" hidden="1" outlineLevel="1" x14ac:dyDescent="0.25">
      <c r="B1190" s="83" t="s">
        <v>1675</v>
      </c>
      <c r="C1190" s="86"/>
      <c r="D1190" s="3"/>
      <c r="E1190" s="5"/>
      <c r="F1190" s="5">
        <v>1</v>
      </c>
      <c r="G1190" s="4">
        <f t="shared" si="4"/>
        <v>0.60240899999999997</v>
      </c>
      <c r="H1190" s="97"/>
      <c r="I1190" s="4"/>
      <c r="J1190" s="107"/>
      <c r="K1190" t="s">
        <v>1750</v>
      </c>
    </row>
    <row r="1191" spans="2:11" hidden="1" outlineLevel="1" x14ac:dyDescent="0.25">
      <c r="B1191" s="83" t="s">
        <v>1676</v>
      </c>
      <c r="C1191" s="86"/>
      <c r="D1191" s="3"/>
      <c r="E1191" s="5"/>
      <c r="F1191" s="5">
        <v>1</v>
      </c>
      <c r="G1191" s="4">
        <f t="shared" si="4"/>
        <v>0.60240899999999997</v>
      </c>
      <c r="H1191" s="97"/>
      <c r="I1191" s="4"/>
      <c r="J1191" s="107"/>
      <c r="K1191" t="s">
        <v>1750</v>
      </c>
    </row>
    <row r="1192" spans="2:11" hidden="1" outlineLevel="1" x14ac:dyDescent="0.25">
      <c r="B1192" s="83" t="s">
        <v>1677</v>
      </c>
      <c r="C1192" s="86"/>
      <c r="D1192" s="3"/>
      <c r="E1192" s="5"/>
      <c r="F1192" s="5">
        <v>1</v>
      </c>
      <c r="G1192" s="4">
        <f t="shared" si="4"/>
        <v>0.60240899999999997</v>
      </c>
      <c r="H1192" s="97"/>
      <c r="I1192" s="4"/>
      <c r="J1192" s="107"/>
      <c r="K1192" t="s">
        <v>1750</v>
      </c>
    </row>
    <row r="1193" spans="2:11" hidden="1" outlineLevel="1" x14ac:dyDescent="0.25">
      <c r="B1193" s="83" t="s">
        <v>1678</v>
      </c>
      <c r="C1193" s="86"/>
      <c r="D1193" s="3"/>
      <c r="E1193" s="5"/>
      <c r="F1193" s="5">
        <v>1</v>
      </c>
      <c r="G1193" s="4">
        <f t="shared" si="4"/>
        <v>0.60240899999999997</v>
      </c>
      <c r="H1193" s="97"/>
      <c r="I1193" s="4"/>
      <c r="J1193" s="107"/>
      <c r="K1193" t="s">
        <v>1750</v>
      </c>
    </row>
    <row r="1194" spans="2:11" hidden="1" outlineLevel="1" x14ac:dyDescent="0.25">
      <c r="B1194" s="83" t="s">
        <v>1679</v>
      </c>
      <c r="C1194" s="86"/>
      <c r="D1194" s="3"/>
      <c r="E1194" s="5"/>
      <c r="F1194" s="5">
        <v>1</v>
      </c>
      <c r="G1194" s="4">
        <f t="shared" si="4"/>
        <v>0.60240899999999997</v>
      </c>
      <c r="H1194" s="97"/>
      <c r="I1194" s="4"/>
      <c r="J1194" s="107"/>
      <c r="K1194" t="s">
        <v>1750</v>
      </c>
    </row>
    <row r="1195" spans="2:11" hidden="1" outlineLevel="1" x14ac:dyDescent="0.25">
      <c r="B1195" s="83" t="s">
        <v>1680</v>
      </c>
      <c r="C1195" s="86"/>
      <c r="D1195" s="3"/>
      <c r="E1195" s="5"/>
      <c r="F1195" s="5">
        <v>1</v>
      </c>
      <c r="G1195" s="4">
        <f t="shared" si="4"/>
        <v>0.60240899999999997</v>
      </c>
      <c r="H1195" s="97"/>
      <c r="I1195" s="4"/>
      <c r="J1195" s="107"/>
      <c r="K1195" t="s">
        <v>1750</v>
      </c>
    </row>
    <row r="1196" spans="2:11" hidden="1" outlineLevel="1" x14ac:dyDescent="0.25">
      <c r="B1196" s="83" t="s">
        <v>1493</v>
      </c>
      <c r="C1196" s="86"/>
      <c r="D1196" s="3"/>
      <c r="E1196" s="5"/>
      <c r="F1196" s="5">
        <v>1</v>
      </c>
      <c r="G1196" s="4">
        <f t="shared" si="4"/>
        <v>0.60240899999999997</v>
      </c>
      <c r="H1196" s="97"/>
      <c r="I1196" s="4"/>
      <c r="J1196" s="107"/>
      <c r="K1196" t="s">
        <v>1750</v>
      </c>
    </row>
    <row r="1197" spans="2:11" hidden="1" outlineLevel="1" x14ac:dyDescent="0.25">
      <c r="B1197" s="83" t="s">
        <v>1494</v>
      </c>
      <c r="C1197" s="86"/>
      <c r="D1197" s="3"/>
      <c r="E1197" s="5"/>
      <c r="F1197" s="5">
        <v>1</v>
      </c>
      <c r="G1197" s="4">
        <f t="shared" si="4"/>
        <v>0.60240899999999997</v>
      </c>
      <c r="H1197" s="97"/>
      <c r="I1197" s="4"/>
      <c r="J1197" s="107"/>
      <c r="K1197" t="s">
        <v>1750</v>
      </c>
    </row>
    <row r="1198" spans="2:11" hidden="1" outlineLevel="1" x14ac:dyDescent="0.25">
      <c r="B1198" s="83" t="s">
        <v>1608</v>
      </c>
      <c r="C1198" s="86"/>
      <c r="D1198" s="3"/>
      <c r="E1198" s="5"/>
      <c r="F1198" s="5">
        <v>1</v>
      </c>
      <c r="G1198" s="4">
        <f t="shared" si="4"/>
        <v>0.60240899999999997</v>
      </c>
      <c r="H1198" s="97"/>
      <c r="I1198" s="4"/>
      <c r="J1198" s="107"/>
      <c r="K1198" t="s">
        <v>1750</v>
      </c>
    </row>
    <row r="1199" spans="2:11" hidden="1" outlineLevel="1" x14ac:dyDescent="0.25">
      <c r="B1199" s="83" t="s">
        <v>1495</v>
      </c>
      <c r="C1199" s="86"/>
      <c r="D1199" s="3"/>
      <c r="E1199" s="5"/>
      <c r="F1199" s="5">
        <v>1</v>
      </c>
      <c r="G1199" s="4">
        <f t="shared" si="4"/>
        <v>0.60240899999999997</v>
      </c>
      <c r="H1199" s="97"/>
      <c r="I1199" s="4"/>
      <c r="J1199" s="107"/>
      <c r="K1199" t="s">
        <v>1750</v>
      </c>
    </row>
    <row r="1200" spans="2:11" hidden="1" outlineLevel="1" x14ac:dyDescent="0.25">
      <c r="B1200" s="83" t="s">
        <v>1382</v>
      </c>
      <c r="C1200" s="86"/>
      <c r="D1200" s="3"/>
      <c r="E1200" s="5"/>
      <c r="F1200" s="5">
        <v>1</v>
      </c>
      <c r="G1200" s="4">
        <f t="shared" si="4"/>
        <v>0.60240899999999997</v>
      </c>
      <c r="H1200" s="97"/>
      <c r="I1200" s="4"/>
      <c r="J1200" s="107"/>
      <c r="K1200" t="s">
        <v>1750</v>
      </c>
    </row>
    <row r="1201" spans="2:11" hidden="1" outlineLevel="1" x14ac:dyDescent="0.25">
      <c r="B1201" s="83" t="s">
        <v>873</v>
      </c>
      <c r="C1201" s="86"/>
      <c r="D1201" s="3"/>
      <c r="E1201" s="5"/>
      <c r="F1201" s="5">
        <v>1</v>
      </c>
      <c r="G1201" s="4">
        <f t="shared" si="4"/>
        <v>0.60240899999999997</v>
      </c>
      <c r="H1201" s="97"/>
      <c r="I1201" s="4"/>
      <c r="J1201" s="107"/>
      <c r="K1201" t="s">
        <v>1750</v>
      </c>
    </row>
    <row r="1202" spans="2:11" hidden="1" outlineLevel="1" x14ac:dyDescent="0.25">
      <c r="B1202" s="83" t="s">
        <v>1140</v>
      </c>
      <c r="C1202" s="86"/>
      <c r="D1202" s="3"/>
      <c r="E1202" s="5"/>
      <c r="F1202" s="5">
        <v>1</v>
      </c>
      <c r="G1202" s="4">
        <f t="shared" si="4"/>
        <v>0.60240899999999997</v>
      </c>
      <c r="H1202" s="97"/>
      <c r="I1202" s="4"/>
      <c r="J1202" s="107"/>
      <c r="K1202" t="s">
        <v>1750</v>
      </c>
    </row>
    <row r="1203" spans="2:11" hidden="1" outlineLevel="1" x14ac:dyDescent="0.25">
      <c r="B1203" s="83" t="s">
        <v>1496</v>
      </c>
      <c r="C1203" s="86"/>
      <c r="D1203" s="3"/>
      <c r="E1203" s="5"/>
      <c r="F1203" s="5">
        <v>1</v>
      </c>
      <c r="G1203" s="4">
        <f t="shared" si="4"/>
        <v>0.60240899999999997</v>
      </c>
      <c r="H1203" s="97"/>
      <c r="I1203" s="4"/>
      <c r="J1203" s="107"/>
      <c r="K1203" t="s">
        <v>1750</v>
      </c>
    </row>
    <row r="1204" spans="2:11" hidden="1" outlineLevel="1" x14ac:dyDescent="0.25">
      <c r="B1204" s="83" t="s">
        <v>1497</v>
      </c>
      <c r="C1204" s="86"/>
      <c r="D1204" s="3"/>
      <c r="E1204" s="5"/>
      <c r="F1204" s="5">
        <v>1</v>
      </c>
      <c r="G1204" s="4">
        <f t="shared" si="4"/>
        <v>0.60240899999999997</v>
      </c>
      <c r="H1204" s="97"/>
      <c r="I1204" s="4"/>
      <c r="J1204" s="107"/>
      <c r="K1204" t="s">
        <v>1750</v>
      </c>
    </row>
    <row r="1205" spans="2:11" hidden="1" outlineLevel="1" x14ac:dyDescent="0.25">
      <c r="B1205" s="83" t="s">
        <v>1654</v>
      </c>
      <c r="C1205" s="86"/>
      <c r="D1205" s="3"/>
      <c r="E1205" s="5"/>
      <c r="F1205" s="5">
        <v>1</v>
      </c>
      <c r="G1205" s="4">
        <f t="shared" ref="G1205:G1268" si="5">(F1205*0.602409)</f>
        <v>0.60240899999999997</v>
      </c>
      <c r="H1205" s="97"/>
      <c r="I1205" s="4"/>
      <c r="J1205" s="107"/>
      <c r="K1205" t="s">
        <v>1750</v>
      </c>
    </row>
    <row r="1206" spans="2:11" hidden="1" outlineLevel="1" x14ac:dyDescent="0.25">
      <c r="B1206" s="83" t="s">
        <v>1296</v>
      </c>
      <c r="C1206" s="86"/>
      <c r="D1206" s="3"/>
      <c r="E1206" s="5"/>
      <c r="F1206" s="5">
        <v>1</v>
      </c>
      <c r="G1206" s="4">
        <f t="shared" si="5"/>
        <v>0.60240899999999997</v>
      </c>
      <c r="H1206" s="97"/>
      <c r="I1206" s="4"/>
      <c r="J1206" s="107"/>
      <c r="K1206" t="s">
        <v>1750</v>
      </c>
    </row>
    <row r="1207" spans="2:11" hidden="1" outlineLevel="1" x14ac:dyDescent="0.25">
      <c r="B1207" s="83" t="s">
        <v>1650</v>
      </c>
      <c r="C1207" s="86"/>
      <c r="D1207" s="3"/>
      <c r="E1207" s="5"/>
      <c r="F1207" s="5">
        <v>1</v>
      </c>
      <c r="G1207" s="4">
        <f t="shared" si="5"/>
        <v>0.60240899999999997</v>
      </c>
      <c r="H1207" s="97"/>
      <c r="I1207" s="4"/>
      <c r="J1207" s="107"/>
      <c r="K1207" t="s">
        <v>1750</v>
      </c>
    </row>
    <row r="1208" spans="2:11" hidden="1" outlineLevel="1" x14ac:dyDescent="0.25">
      <c r="B1208" s="83" t="s">
        <v>1681</v>
      </c>
      <c r="C1208" s="86"/>
      <c r="D1208" s="3"/>
      <c r="E1208" s="5"/>
      <c r="F1208" s="5">
        <v>1</v>
      </c>
      <c r="G1208" s="4">
        <f t="shared" si="5"/>
        <v>0.60240899999999997</v>
      </c>
      <c r="H1208" s="97"/>
      <c r="I1208" s="4"/>
      <c r="J1208" s="107"/>
      <c r="K1208" t="s">
        <v>1750</v>
      </c>
    </row>
    <row r="1209" spans="2:11" hidden="1" outlineLevel="1" x14ac:dyDescent="0.25">
      <c r="B1209" s="83" t="s">
        <v>1682</v>
      </c>
      <c r="C1209" s="86"/>
      <c r="D1209" s="3"/>
      <c r="E1209" s="5"/>
      <c r="F1209" s="5">
        <v>1</v>
      </c>
      <c r="G1209" s="4">
        <f t="shared" si="5"/>
        <v>0.60240899999999997</v>
      </c>
      <c r="H1209" s="97"/>
      <c r="I1209" s="4"/>
      <c r="J1209" s="107"/>
      <c r="K1209" t="s">
        <v>1750</v>
      </c>
    </row>
    <row r="1210" spans="2:11" hidden="1" outlineLevel="1" x14ac:dyDescent="0.25">
      <c r="B1210" s="83" t="s">
        <v>1683</v>
      </c>
      <c r="C1210" s="86"/>
      <c r="D1210" s="3"/>
      <c r="E1210" s="5"/>
      <c r="F1210" s="5">
        <v>1</v>
      </c>
      <c r="G1210" s="4">
        <f t="shared" si="5"/>
        <v>0.60240899999999997</v>
      </c>
      <c r="H1210" s="97"/>
      <c r="I1210" s="4"/>
      <c r="J1210" s="107"/>
      <c r="K1210" t="s">
        <v>1750</v>
      </c>
    </row>
    <row r="1211" spans="2:11" hidden="1" outlineLevel="1" x14ac:dyDescent="0.25">
      <c r="B1211" s="83" t="s">
        <v>1684</v>
      </c>
      <c r="C1211" s="86"/>
      <c r="D1211" s="3"/>
      <c r="E1211" s="5"/>
      <c r="F1211" s="5">
        <v>1</v>
      </c>
      <c r="G1211" s="4">
        <f t="shared" si="5"/>
        <v>0.60240899999999997</v>
      </c>
      <c r="H1211" s="97"/>
      <c r="I1211" s="4"/>
      <c r="J1211" s="107"/>
      <c r="K1211" t="s">
        <v>1750</v>
      </c>
    </row>
    <row r="1212" spans="2:11" hidden="1" outlineLevel="1" x14ac:dyDescent="0.25">
      <c r="B1212" s="83" t="s">
        <v>1685</v>
      </c>
      <c r="C1212" s="86"/>
      <c r="D1212" s="3"/>
      <c r="E1212" s="5"/>
      <c r="F1212" s="5">
        <v>1</v>
      </c>
      <c r="G1212" s="4">
        <f t="shared" si="5"/>
        <v>0.60240899999999997</v>
      </c>
      <c r="H1212" s="97"/>
      <c r="I1212" s="4"/>
      <c r="J1212" s="107"/>
      <c r="K1212" t="s">
        <v>1750</v>
      </c>
    </row>
    <row r="1213" spans="2:11" hidden="1" outlineLevel="1" x14ac:dyDescent="0.25">
      <c r="B1213" s="83" t="s">
        <v>1686</v>
      </c>
      <c r="C1213" s="86"/>
      <c r="D1213" s="3"/>
      <c r="E1213" s="5"/>
      <c r="F1213" s="5">
        <v>1</v>
      </c>
      <c r="G1213" s="4">
        <f t="shared" si="5"/>
        <v>0.60240899999999997</v>
      </c>
      <c r="H1213" s="97"/>
      <c r="I1213" s="4"/>
      <c r="J1213" s="107"/>
      <c r="K1213" t="s">
        <v>1750</v>
      </c>
    </row>
    <row r="1214" spans="2:11" hidden="1" outlineLevel="1" x14ac:dyDescent="0.25">
      <c r="B1214" s="83" t="s">
        <v>1687</v>
      </c>
      <c r="C1214" s="86"/>
      <c r="D1214" s="3"/>
      <c r="E1214" s="5"/>
      <c r="F1214" s="5">
        <v>1</v>
      </c>
      <c r="G1214" s="4">
        <f t="shared" si="5"/>
        <v>0.60240899999999997</v>
      </c>
      <c r="H1214" s="97"/>
      <c r="I1214" s="4"/>
      <c r="J1214" s="107"/>
      <c r="K1214" t="s">
        <v>1750</v>
      </c>
    </row>
    <row r="1215" spans="2:11" hidden="1" outlineLevel="1" x14ac:dyDescent="0.25">
      <c r="B1215" s="83" t="s">
        <v>1688</v>
      </c>
      <c r="C1215" s="86"/>
      <c r="D1215" s="3"/>
      <c r="E1215" s="5"/>
      <c r="F1215" s="5">
        <v>1</v>
      </c>
      <c r="G1215" s="4">
        <f t="shared" si="5"/>
        <v>0.60240899999999997</v>
      </c>
      <c r="H1215" s="97"/>
      <c r="I1215" s="4"/>
      <c r="J1215" s="107"/>
      <c r="K1215" t="s">
        <v>1750</v>
      </c>
    </row>
    <row r="1216" spans="2:11" hidden="1" outlineLevel="1" x14ac:dyDescent="0.25">
      <c r="B1216" s="83" t="s">
        <v>1689</v>
      </c>
      <c r="C1216" s="86"/>
      <c r="D1216" s="3"/>
      <c r="E1216" s="5"/>
      <c r="F1216" s="5">
        <v>1</v>
      </c>
      <c r="G1216" s="4">
        <f t="shared" si="5"/>
        <v>0.60240899999999997</v>
      </c>
      <c r="H1216" s="97"/>
      <c r="I1216" s="4"/>
      <c r="J1216" s="107"/>
      <c r="K1216" t="s">
        <v>1750</v>
      </c>
    </row>
    <row r="1217" spans="2:11" hidden="1" outlineLevel="1" x14ac:dyDescent="0.25">
      <c r="B1217" s="83" t="s">
        <v>1690</v>
      </c>
      <c r="C1217" s="86"/>
      <c r="D1217" s="3"/>
      <c r="E1217" s="5"/>
      <c r="F1217" s="5">
        <v>1</v>
      </c>
      <c r="G1217" s="4">
        <f t="shared" si="5"/>
        <v>0.60240899999999997</v>
      </c>
      <c r="H1217" s="97"/>
      <c r="I1217" s="4"/>
      <c r="J1217" s="107"/>
      <c r="K1217" t="s">
        <v>1750</v>
      </c>
    </row>
    <row r="1218" spans="2:11" hidden="1" outlineLevel="1" x14ac:dyDescent="0.25">
      <c r="B1218" s="83" t="s">
        <v>1691</v>
      </c>
      <c r="C1218" s="86"/>
      <c r="D1218" s="3"/>
      <c r="E1218" s="5"/>
      <c r="F1218" s="5">
        <v>1</v>
      </c>
      <c r="G1218" s="4">
        <f t="shared" si="5"/>
        <v>0.60240899999999997</v>
      </c>
      <c r="H1218" s="97"/>
      <c r="I1218" s="4"/>
      <c r="J1218" s="107"/>
      <c r="K1218" t="s">
        <v>1750</v>
      </c>
    </row>
    <row r="1219" spans="2:11" hidden="1" outlineLevel="1" x14ac:dyDescent="0.25">
      <c r="B1219" s="83" t="s">
        <v>1692</v>
      </c>
      <c r="C1219" s="86"/>
      <c r="D1219" s="3"/>
      <c r="E1219" s="5"/>
      <c r="F1219" s="5">
        <v>1</v>
      </c>
      <c r="G1219" s="4">
        <f t="shared" si="5"/>
        <v>0.60240899999999997</v>
      </c>
      <c r="H1219" s="97"/>
      <c r="I1219" s="4"/>
      <c r="J1219" s="107"/>
      <c r="K1219" t="s">
        <v>1750</v>
      </c>
    </row>
    <row r="1220" spans="2:11" hidden="1" outlineLevel="1" x14ac:dyDescent="0.25">
      <c r="B1220" s="83" t="s">
        <v>1693</v>
      </c>
      <c r="C1220" s="86"/>
      <c r="D1220" s="3"/>
      <c r="E1220" s="5"/>
      <c r="F1220" s="5">
        <v>1</v>
      </c>
      <c r="G1220" s="4">
        <f t="shared" si="5"/>
        <v>0.60240899999999997</v>
      </c>
      <c r="H1220" s="97"/>
      <c r="I1220" s="4"/>
      <c r="J1220" s="107"/>
      <c r="K1220" t="s">
        <v>1750</v>
      </c>
    </row>
    <row r="1221" spans="2:11" hidden="1" outlineLevel="1" x14ac:dyDescent="0.25">
      <c r="B1221" s="83" t="s">
        <v>1694</v>
      </c>
      <c r="C1221" s="86"/>
      <c r="D1221" s="3"/>
      <c r="E1221" s="5"/>
      <c r="F1221" s="5">
        <v>1</v>
      </c>
      <c r="G1221" s="4">
        <f t="shared" si="5"/>
        <v>0.60240899999999997</v>
      </c>
      <c r="H1221" s="97"/>
      <c r="I1221" s="4"/>
      <c r="J1221" s="107"/>
      <c r="K1221" t="s">
        <v>1750</v>
      </c>
    </row>
    <row r="1222" spans="2:11" hidden="1" outlineLevel="1" x14ac:dyDescent="0.25">
      <c r="B1222" s="83" t="s">
        <v>1493</v>
      </c>
      <c r="C1222" s="86"/>
      <c r="D1222" s="3"/>
      <c r="E1222" s="5"/>
      <c r="F1222" s="5">
        <v>1</v>
      </c>
      <c r="G1222" s="4">
        <f t="shared" si="5"/>
        <v>0.60240899999999997</v>
      </c>
      <c r="H1222" s="97"/>
      <c r="I1222" s="4"/>
      <c r="J1222" s="107"/>
      <c r="K1222" t="s">
        <v>1750</v>
      </c>
    </row>
    <row r="1223" spans="2:11" hidden="1" outlineLevel="1" x14ac:dyDescent="0.25">
      <c r="B1223" s="83" t="s">
        <v>1494</v>
      </c>
      <c r="C1223" s="86"/>
      <c r="D1223" s="3"/>
      <c r="E1223" s="5"/>
      <c r="F1223" s="5">
        <v>1</v>
      </c>
      <c r="G1223" s="4">
        <f t="shared" si="5"/>
        <v>0.60240899999999997</v>
      </c>
      <c r="H1223" s="97"/>
      <c r="I1223" s="4"/>
      <c r="J1223" s="107"/>
      <c r="K1223" t="s">
        <v>1750</v>
      </c>
    </row>
    <row r="1224" spans="2:11" hidden="1" outlineLevel="1" x14ac:dyDescent="0.25">
      <c r="B1224" s="83" t="s">
        <v>1608</v>
      </c>
      <c r="C1224" s="86"/>
      <c r="D1224" s="3"/>
      <c r="E1224" s="5"/>
      <c r="F1224" s="5">
        <v>1</v>
      </c>
      <c r="G1224" s="4">
        <f t="shared" si="5"/>
        <v>0.60240899999999997</v>
      </c>
      <c r="H1224" s="97"/>
      <c r="I1224" s="4"/>
      <c r="J1224" s="107"/>
      <c r="K1224" t="s">
        <v>1750</v>
      </c>
    </row>
    <row r="1225" spans="2:11" hidden="1" outlineLevel="1" x14ac:dyDescent="0.25">
      <c r="B1225" s="83" t="s">
        <v>1495</v>
      </c>
      <c r="C1225" s="86"/>
      <c r="D1225" s="3"/>
      <c r="E1225" s="5"/>
      <c r="F1225" s="5">
        <v>1</v>
      </c>
      <c r="G1225" s="4">
        <f t="shared" si="5"/>
        <v>0.60240899999999997</v>
      </c>
      <c r="H1225" s="97"/>
      <c r="I1225" s="4"/>
      <c r="J1225" s="107"/>
      <c r="K1225" t="s">
        <v>1750</v>
      </c>
    </row>
    <row r="1226" spans="2:11" hidden="1" outlineLevel="1" x14ac:dyDescent="0.25">
      <c r="B1226" s="83" t="s">
        <v>1382</v>
      </c>
      <c r="C1226" s="86"/>
      <c r="D1226" s="3"/>
      <c r="E1226" s="5"/>
      <c r="F1226" s="5">
        <v>1</v>
      </c>
      <c r="G1226" s="4">
        <f t="shared" si="5"/>
        <v>0.60240899999999997</v>
      </c>
      <c r="H1226" s="97"/>
      <c r="I1226" s="4"/>
      <c r="J1226" s="107"/>
      <c r="K1226" t="s">
        <v>1750</v>
      </c>
    </row>
    <row r="1227" spans="2:11" hidden="1" outlineLevel="1" x14ac:dyDescent="0.25">
      <c r="B1227" s="83" t="s">
        <v>873</v>
      </c>
      <c r="C1227" s="86"/>
      <c r="D1227" s="3"/>
      <c r="E1227" s="5"/>
      <c r="F1227" s="5">
        <v>1</v>
      </c>
      <c r="G1227" s="4">
        <f t="shared" si="5"/>
        <v>0.60240899999999997</v>
      </c>
      <c r="H1227" s="97"/>
      <c r="I1227" s="4"/>
      <c r="J1227" s="107"/>
      <c r="K1227" t="s">
        <v>1750</v>
      </c>
    </row>
    <row r="1228" spans="2:11" hidden="1" outlineLevel="1" x14ac:dyDescent="0.25">
      <c r="B1228" s="83" t="s">
        <v>1140</v>
      </c>
      <c r="C1228" s="86"/>
      <c r="D1228" s="3"/>
      <c r="E1228" s="5"/>
      <c r="F1228" s="5">
        <v>1</v>
      </c>
      <c r="G1228" s="4">
        <f t="shared" si="5"/>
        <v>0.60240899999999997</v>
      </c>
      <c r="H1228" s="97"/>
      <c r="I1228" s="4"/>
      <c r="J1228" s="107"/>
      <c r="K1228" t="s">
        <v>1750</v>
      </c>
    </row>
    <row r="1229" spans="2:11" hidden="1" outlineLevel="1" x14ac:dyDescent="0.25">
      <c r="B1229" s="83" t="s">
        <v>1496</v>
      </c>
      <c r="C1229" s="86"/>
      <c r="D1229" s="3"/>
      <c r="E1229" s="5"/>
      <c r="F1229" s="5">
        <v>1</v>
      </c>
      <c r="G1229" s="4">
        <f t="shared" si="5"/>
        <v>0.60240899999999997</v>
      </c>
      <c r="H1229" s="97"/>
      <c r="I1229" s="4"/>
      <c r="J1229" s="107"/>
      <c r="K1229" t="s">
        <v>1750</v>
      </c>
    </row>
    <row r="1230" spans="2:11" hidden="1" outlineLevel="1" x14ac:dyDescent="0.25">
      <c r="B1230" s="83" t="s">
        <v>1497</v>
      </c>
      <c r="C1230" s="86"/>
      <c r="D1230" s="3"/>
      <c r="E1230" s="5"/>
      <c r="F1230" s="5">
        <v>1</v>
      </c>
      <c r="G1230" s="4">
        <f t="shared" si="5"/>
        <v>0.60240899999999997</v>
      </c>
      <c r="H1230" s="97"/>
      <c r="I1230" s="4"/>
      <c r="J1230" s="107"/>
      <c r="K1230" t="s">
        <v>1750</v>
      </c>
    </row>
    <row r="1231" spans="2:11" hidden="1" outlineLevel="1" x14ac:dyDescent="0.25">
      <c r="B1231" s="83" t="s">
        <v>1654</v>
      </c>
      <c r="C1231" s="86"/>
      <c r="D1231" s="3"/>
      <c r="E1231" s="5"/>
      <c r="F1231" s="5">
        <v>1</v>
      </c>
      <c r="G1231" s="4">
        <f t="shared" si="5"/>
        <v>0.60240899999999997</v>
      </c>
      <c r="H1231" s="97"/>
      <c r="I1231" s="4"/>
      <c r="J1231" s="107"/>
      <c r="K1231" t="s">
        <v>1750</v>
      </c>
    </row>
    <row r="1232" spans="2:11" hidden="1" outlineLevel="1" x14ac:dyDescent="0.25">
      <c r="B1232" s="83" t="s">
        <v>1296</v>
      </c>
      <c r="C1232" s="86"/>
      <c r="D1232" s="3"/>
      <c r="E1232" s="5"/>
      <c r="F1232" s="5">
        <v>1</v>
      </c>
      <c r="G1232" s="4">
        <f t="shared" si="5"/>
        <v>0.60240899999999997</v>
      </c>
      <c r="H1232" s="97"/>
      <c r="I1232" s="4"/>
      <c r="J1232" s="107"/>
      <c r="K1232" t="s">
        <v>1750</v>
      </c>
    </row>
    <row r="1233" spans="2:11" hidden="1" outlineLevel="1" x14ac:dyDescent="0.25">
      <c r="B1233" s="83" t="s">
        <v>1650</v>
      </c>
      <c r="C1233" s="86"/>
      <c r="D1233" s="3"/>
      <c r="E1233" s="5"/>
      <c r="F1233" s="5">
        <v>1</v>
      </c>
      <c r="G1233" s="4">
        <f t="shared" si="5"/>
        <v>0.60240899999999997</v>
      </c>
      <c r="H1233" s="97"/>
      <c r="I1233" s="4"/>
      <c r="J1233" s="107"/>
      <c r="K1233" t="s">
        <v>1750</v>
      </c>
    </row>
    <row r="1234" spans="2:11" hidden="1" outlineLevel="1" x14ac:dyDescent="0.25">
      <c r="B1234" s="83" t="s">
        <v>1351</v>
      </c>
      <c r="C1234" s="86"/>
      <c r="D1234" s="3"/>
      <c r="E1234" s="5"/>
      <c r="F1234" s="5">
        <v>1</v>
      </c>
      <c r="G1234" s="4">
        <f t="shared" si="5"/>
        <v>0.60240899999999997</v>
      </c>
      <c r="H1234" s="97"/>
      <c r="I1234" s="4"/>
      <c r="J1234" s="107"/>
      <c r="K1234" t="s">
        <v>1750</v>
      </c>
    </row>
    <row r="1235" spans="2:11" hidden="1" outlineLevel="1" x14ac:dyDescent="0.25">
      <c r="B1235" s="83" t="s">
        <v>1695</v>
      </c>
      <c r="C1235" s="86"/>
      <c r="D1235" s="3"/>
      <c r="E1235" s="5"/>
      <c r="F1235" s="5">
        <v>1</v>
      </c>
      <c r="G1235" s="4">
        <f t="shared" si="5"/>
        <v>0.60240899999999997</v>
      </c>
      <c r="H1235" s="97"/>
      <c r="I1235" s="4"/>
      <c r="J1235" s="107"/>
      <c r="K1235" t="s">
        <v>1750</v>
      </c>
    </row>
    <row r="1236" spans="2:11" hidden="1" outlineLevel="1" x14ac:dyDescent="0.25">
      <c r="B1236" s="83" t="s">
        <v>1696</v>
      </c>
      <c r="C1236" s="86"/>
      <c r="D1236" s="3"/>
      <c r="E1236" s="5"/>
      <c r="F1236" s="5">
        <v>1</v>
      </c>
      <c r="G1236" s="4">
        <f t="shared" si="5"/>
        <v>0.60240899999999997</v>
      </c>
      <c r="H1236" s="97"/>
      <c r="I1236" s="4"/>
      <c r="J1236" s="107"/>
      <c r="K1236" t="s">
        <v>1750</v>
      </c>
    </row>
    <row r="1237" spans="2:11" hidden="1" outlineLevel="1" x14ac:dyDescent="0.25">
      <c r="B1237" s="83" t="s">
        <v>1697</v>
      </c>
      <c r="C1237" s="86"/>
      <c r="D1237" s="3"/>
      <c r="E1237" s="5"/>
      <c r="F1237" s="5">
        <v>1</v>
      </c>
      <c r="G1237" s="4">
        <f t="shared" si="5"/>
        <v>0.60240899999999997</v>
      </c>
      <c r="H1237" s="97"/>
      <c r="I1237" s="4"/>
      <c r="J1237" s="107"/>
      <c r="K1237" t="s">
        <v>1750</v>
      </c>
    </row>
    <row r="1238" spans="2:11" hidden="1" outlineLevel="1" x14ac:dyDescent="0.25">
      <c r="B1238" s="83" t="s">
        <v>1698</v>
      </c>
      <c r="C1238" s="86"/>
      <c r="D1238" s="3"/>
      <c r="E1238" s="5"/>
      <c r="F1238" s="5">
        <v>1</v>
      </c>
      <c r="G1238" s="4">
        <f t="shared" si="5"/>
        <v>0.60240899999999997</v>
      </c>
      <c r="H1238" s="97"/>
      <c r="I1238" s="4"/>
      <c r="J1238" s="107"/>
      <c r="K1238" t="s">
        <v>1750</v>
      </c>
    </row>
    <row r="1239" spans="2:11" hidden="1" outlineLevel="1" x14ac:dyDescent="0.25">
      <c r="B1239" s="83" t="s">
        <v>1699</v>
      </c>
      <c r="C1239" s="86"/>
      <c r="D1239" s="3"/>
      <c r="E1239" s="5"/>
      <c r="F1239" s="5">
        <v>1</v>
      </c>
      <c r="G1239" s="4">
        <f t="shared" si="5"/>
        <v>0.60240899999999997</v>
      </c>
      <c r="H1239" s="97"/>
      <c r="I1239" s="4"/>
      <c r="J1239" s="107"/>
      <c r="K1239" t="s">
        <v>1750</v>
      </c>
    </row>
    <row r="1240" spans="2:11" hidden="1" outlineLevel="1" x14ac:dyDescent="0.25">
      <c r="B1240" s="83" t="s">
        <v>1700</v>
      </c>
      <c r="C1240" s="86"/>
      <c r="D1240" s="3"/>
      <c r="E1240" s="5"/>
      <c r="F1240" s="5">
        <v>1</v>
      </c>
      <c r="G1240" s="4">
        <f t="shared" si="5"/>
        <v>0.60240899999999997</v>
      </c>
      <c r="H1240" s="97"/>
      <c r="I1240" s="4"/>
      <c r="J1240" s="107"/>
      <c r="K1240" t="s">
        <v>1750</v>
      </c>
    </row>
    <row r="1241" spans="2:11" hidden="1" outlineLevel="1" x14ac:dyDescent="0.25">
      <c r="B1241" s="83" t="s">
        <v>1701</v>
      </c>
      <c r="C1241" s="86"/>
      <c r="D1241" s="3"/>
      <c r="E1241" s="5"/>
      <c r="F1241" s="5">
        <v>1</v>
      </c>
      <c r="G1241" s="4">
        <f t="shared" si="5"/>
        <v>0.60240899999999997</v>
      </c>
      <c r="H1241" s="97"/>
      <c r="I1241" s="4"/>
      <c r="J1241" s="107"/>
      <c r="K1241" t="s">
        <v>1750</v>
      </c>
    </row>
    <row r="1242" spans="2:11" hidden="1" outlineLevel="1" x14ac:dyDescent="0.25">
      <c r="B1242" s="83" t="s">
        <v>1702</v>
      </c>
      <c r="C1242" s="86"/>
      <c r="D1242" s="3"/>
      <c r="E1242" s="5"/>
      <c r="F1242" s="5">
        <v>1</v>
      </c>
      <c r="G1242" s="4">
        <f t="shared" si="5"/>
        <v>0.60240899999999997</v>
      </c>
      <c r="H1242" s="97"/>
      <c r="I1242" s="4"/>
      <c r="J1242" s="107"/>
      <c r="K1242" t="s">
        <v>1750</v>
      </c>
    </row>
    <row r="1243" spans="2:11" hidden="1" outlineLevel="1" x14ac:dyDescent="0.25">
      <c r="B1243" s="83" t="s">
        <v>1703</v>
      </c>
      <c r="C1243" s="86"/>
      <c r="D1243" s="3"/>
      <c r="E1243" s="5"/>
      <c r="F1243" s="5">
        <v>1</v>
      </c>
      <c r="G1243" s="4">
        <f t="shared" si="5"/>
        <v>0.60240899999999997</v>
      </c>
      <c r="H1243" s="97"/>
      <c r="I1243" s="4"/>
      <c r="J1243" s="107"/>
      <c r="K1243" t="s">
        <v>1750</v>
      </c>
    </row>
    <row r="1244" spans="2:11" hidden="1" outlineLevel="1" x14ac:dyDescent="0.25">
      <c r="B1244" s="83" t="s">
        <v>1704</v>
      </c>
      <c r="C1244" s="86"/>
      <c r="D1244" s="3"/>
      <c r="E1244" s="5"/>
      <c r="F1244" s="5">
        <v>1</v>
      </c>
      <c r="G1244" s="4">
        <f t="shared" si="5"/>
        <v>0.60240899999999997</v>
      </c>
      <c r="H1244" s="97"/>
      <c r="I1244" s="4"/>
      <c r="J1244" s="107"/>
      <c r="K1244" t="s">
        <v>1750</v>
      </c>
    </row>
    <row r="1245" spans="2:11" hidden="1" outlineLevel="1" x14ac:dyDescent="0.25">
      <c r="B1245" s="83" t="s">
        <v>1705</v>
      </c>
      <c r="C1245" s="86"/>
      <c r="D1245" s="3"/>
      <c r="E1245" s="5"/>
      <c r="F1245" s="5">
        <v>1</v>
      </c>
      <c r="G1245" s="4">
        <f t="shared" si="5"/>
        <v>0.60240899999999997</v>
      </c>
      <c r="H1245" s="97"/>
      <c r="I1245" s="4"/>
      <c r="J1245" s="107"/>
      <c r="K1245" t="s">
        <v>1750</v>
      </c>
    </row>
    <row r="1246" spans="2:11" hidden="1" outlineLevel="1" x14ac:dyDescent="0.25">
      <c r="B1246" s="83" t="s">
        <v>1706</v>
      </c>
      <c r="C1246" s="86"/>
      <c r="D1246" s="3"/>
      <c r="E1246" s="5"/>
      <c r="F1246" s="5">
        <v>1</v>
      </c>
      <c r="G1246" s="4">
        <f t="shared" si="5"/>
        <v>0.60240899999999997</v>
      </c>
      <c r="H1246" s="97"/>
      <c r="I1246" s="4"/>
      <c r="J1246" s="107"/>
      <c r="K1246" t="s">
        <v>1750</v>
      </c>
    </row>
    <row r="1247" spans="2:11" hidden="1" outlineLevel="1" x14ac:dyDescent="0.25">
      <c r="B1247" s="83" t="s">
        <v>1707</v>
      </c>
      <c r="C1247" s="86"/>
      <c r="D1247" s="3"/>
      <c r="E1247" s="5"/>
      <c r="F1247" s="5">
        <v>1</v>
      </c>
      <c r="G1247" s="4">
        <f t="shared" si="5"/>
        <v>0.60240899999999997</v>
      </c>
      <c r="H1247" s="97"/>
      <c r="I1247" s="4"/>
      <c r="J1247" s="107"/>
      <c r="K1247" t="s">
        <v>1750</v>
      </c>
    </row>
    <row r="1248" spans="2:11" hidden="1" outlineLevel="1" x14ac:dyDescent="0.25">
      <c r="B1248" s="83" t="s">
        <v>1708</v>
      </c>
      <c r="C1248" s="86"/>
      <c r="D1248" s="3"/>
      <c r="E1248" s="5"/>
      <c r="F1248" s="5">
        <v>1</v>
      </c>
      <c r="G1248" s="4">
        <f t="shared" si="5"/>
        <v>0.60240899999999997</v>
      </c>
      <c r="H1248" s="97"/>
      <c r="I1248" s="4"/>
      <c r="J1248" s="107"/>
      <c r="K1248" t="s">
        <v>1750</v>
      </c>
    </row>
    <row r="1249" spans="2:11" hidden="1" outlineLevel="1" x14ac:dyDescent="0.25">
      <c r="B1249" s="83" t="s">
        <v>1709</v>
      </c>
      <c r="C1249" s="86"/>
      <c r="D1249" s="3"/>
      <c r="E1249" s="5"/>
      <c r="F1249" s="5">
        <v>1</v>
      </c>
      <c r="G1249" s="4">
        <f t="shared" si="5"/>
        <v>0.60240899999999997</v>
      </c>
      <c r="H1249" s="97"/>
      <c r="I1249" s="4"/>
      <c r="J1249" s="107"/>
      <c r="K1249" t="s">
        <v>1750</v>
      </c>
    </row>
    <row r="1250" spans="2:11" hidden="1" outlineLevel="1" x14ac:dyDescent="0.25">
      <c r="B1250" s="83" t="s">
        <v>1710</v>
      </c>
      <c r="C1250" s="86"/>
      <c r="D1250" s="3"/>
      <c r="E1250" s="5"/>
      <c r="F1250" s="5">
        <v>1</v>
      </c>
      <c r="G1250" s="4">
        <f t="shared" si="5"/>
        <v>0.60240899999999997</v>
      </c>
      <c r="H1250" s="97"/>
      <c r="I1250" s="4"/>
      <c r="J1250" s="107"/>
      <c r="K1250" t="s">
        <v>1750</v>
      </c>
    </row>
    <row r="1251" spans="2:11" hidden="1" outlineLevel="1" x14ac:dyDescent="0.25">
      <c r="B1251" s="83" t="s">
        <v>1711</v>
      </c>
      <c r="C1251" s="86"/>
      <c r="D1251" s="3"/>
      <c r="E1251" s="5"/>
      <c r="F1251" s="5">
        <v>1</v>
      </c>
      <c r="G1251" s="4">
        <f t="shared" si="5"/>
        <v>0.60240899999999997</v>
      </c>
      <c r="H1251" s="97"/>
      <c r="I1251" s="4"/>
      <c r="J1251" s="107"/>
      <c r="K1251" t="s">
        <v>1750</v>
      </c>
    </row>
    <row r="1252" spans="2:11" hidden="1" outlineLevel="1" x14ac:dyDescent="0.25">
      <c r="B1252" s="83" t="s">
        <v>1712</v>
      </c>
      <c r="C1252" s="86"/>
      <c r="D1252" s="3"/>
      <c r="E1252" s="5"/>
      <c r="F1252" s="5">
        <v>1</v>
      </c>
      <c r="G1252" s="4">
        <f t="shared" si="5"/>
        <v>0.60240899999999997</v>
      </c>
      <c r="H1252" s="97"/>
      <c r="I1252" s="4"/>
      <c r="J1252" s="107"/>
      <c r="K1252" t="s">
        <v>1750</v>
      </c>
    </row>
    <row r="1253" spans="2:11" hidden="1" outlineLevel="1" x14ac:dyDescent="0.25">
      <c r="B1253" s="83" t="s">
        <v>1713</v>
      </c>
      <c r="C1253" s="86"/>
      <c r="D1253" s="3"/>
      <c r="E1253" s="5"/>
      <c r="F1253" s="5">
        <v>1</v>
      </c>
      <c r="G1253" s="4">
        <f t="shared" si="5"/>
        <v>0.60240899999999997</v>
      </c>
      <c r="H1253" s="97"/>
      <c r="I1253" s="4"/>
      <c r="J1253" s="107"/>
      <c r="K1253" t="s">
        <v>1750</v>
      </c>
    </row>
    <row r="1254" spans="2:11" hidden="1" outlineLevel="1" x14ac:dyDescent="0.25">
      <c r="B1254" s="83" t="s">
        <v>1493</v>
      </c>
      <c r="C1254" s="86"/>
      <c r="D1254" s="3"/>
      <c r="E1254" s="5"/>
      <c r="F1254" s="5">
        <v>1</v>
      </c>
      <c r="G1254" s="4">
        <f t="shared" si="5"/>
        <v>0.60240899999999997</v>
      </c>
      <c r="H1254" s="97"/>
      <c r="I1254" s="4"/>
      <c r="J1254" s="107"/>
      <c r="K1254" t="s">
        <v>1750</v>
      </c>
    </row>
    <row r="1255" spans="2:11" hidden="1" outlineLevel="1" x14ac:dyDescent="0.25">
      <c r="B1255" s="83" t="s">
        <v>1494</v>
      </c>
      <c r="C1255" s="86"/>
      <c r="D1255" s="3"/>
      <c r="E1255" s="5"/>
      <c r="F1255" s="5">
        <v>1</v>
      </c>
      <c r="G1255" s="4">
        <f t="shared" si="5"/>
        <v>0.60240899999999997</v>
      </c>
      <c r="H1255" s="97"/>
      <c r="I1255" s="4"/>
      <c r="J1255" s="107"/>
      <c r="K1255" t="s">
        <v>1750</v>
      </c>
    </row>
    <row r="1256" spans="2:11" hidden="1" outlineLevel="1" x14ac:dyDescent="0.25">
      <c r="B1256" s="83" t="s">
        <v>1608</v>
      </c>
      <c r="C1256" s="86"/>
      <c r="D1256" s="3"/>
      <c r="E1256" s="5"/>
      <c r="F1256" s="5">
        <v>1</v>
      </c>
      <c r="G1256" s="4">
        <f t="shared" si="5"/>
        <v>0.60240899999999997</v>
      </c>
      <c r="H1256" s="97"/>
      <c r="I1256" s="4"/>
      <c r="J1256" s="107"/>
      <c r="K1256" t="s">
        <v>1750</v>
      </c>
    </row>
    <row r="1257" spans="2:11" hidden="1" outlineLevel="1" x14ac:dyDescent="0.25">
      <c r="B1257" s="83" t="s">
        <v>1495</v>
      </c>
      <c r="C1257" s="86"/>
      <c r="D1257" s="3"/>
      <c r="E1257" s="5"/>
      <c r="F1257" s="5">
        <v>1</v>
      </c>
      <c r="G1257" s="4">
        <f t="shared" si="5"/>
        <v>0.60240899999999997</v>
      </c>
      <c r="H1257" s="97"/>
      <c r="I1257" s="4"/>
      <c r="J1257" s="107"/>
      <c r="K1257" t="s">
        <v>1750</v>
      </c>
    </row>
    <row r="1258" spans="2:11" hidden="1" outlineLevel="1" x14ac:dyDescent="0.25">
      <c r="B1258" s="83" t="s">
        <v>1382</v>
      </c>
      <c r="C1258" s="86"/>
      <c r="D1258" s="3"/>
      <c r="E1258" s="5"/>
      <c r="F1258" s="5">
        <v>1</v>
      </c>
      <c r="G1258" s="4">
        <f t="shared" si="5"/>
        <v>0.60240899999999997</v>
      </c>
      <c r="H1258" s="97"/>
      <c r="I1258" s="4"/>
      <c r="J1258" s="107"/>
      <c r="K1258" t="s">
        <v>1750</v>
      </c>
    </row>
    <row r="1259" spans="2:11" hidden="1" outlineLevel="1" x14ac:dyDescent="0.25">
      <c r="B1259" s="83" t="s">
        <v>873</v>
      </c>
      <c r="C1259" s="86"/>
      <c r="D1259" s="3"/>
      <c r="E1259" s="5"/>
      <c r="F1259" s="5">
        <v>1</v>
      </c>
      <c r="G1259" s="4">
        <f t="shared" si="5"/>
        <v>0.60240899999999997</v>
      </c>
      <c r="H1259" s="97"/>
      <c r="I1259" s="4"/>
      <c r="J1259" s="107"/>
      <c r="K1259" t="s">
        <v>1750</v>
      </c>
    </row>
    <row r="1260" spans="2:11" hidden="1" outlineLevel="1" x14ac:dyDescent="0.25">
      <c r="B1260" s="83" t="s">
        <v>1140</v>
      </c>
      <c r="C1260" s="86"/>
      <c r="D1260" s="3"/>
      <c r="E1260" s="5"/>
      <c r="F1260" s="5">
        <v>1</v>
      </c>
      <c r="G1260" s="4">
        <f t="shared" si="5"/>
        <v>0.60240899999999997</v>
      </c>
      <c r="H1260" s="97"/>
      <c r="I1260" s="4"/>
      <c r="J1260" s="107"/>
      <c r="K1260" t="s">
        <v>1750</v>
      </c>
    </row>
    <row r="1261" spans="2:11" hidden="1" outlineLevel="1" x14ac:dyDescent="0.25">
      <c r="B1261" s="83" t="s">
        <v>1496</v>
      </c>
      <c r="C1261" s="86"/>
      <c r="D1261" s="3"/>
      <c r="E1261" s="5"/>
      <c r="F1261" s="5">
        <v>1</v>
      </c>
      <c r="G1261" s="4">
        <f t="shared" si="5"/>
        <v>0.60240899999999997</v>
      </c>
      <c r="H1261" s="97"/>
      <c r="I1261" s="4"/>
      <c r="J1261" s="107"/>
      <c r="K1261" t="s">
        <v>1750</v>
      </c>
    </row>
    <row r="1262" spans="2:11" hidden="1" outlineLevel="1" x14ac:dyDescent="0.25">
      <c r="B1262" s="83" t="s">
        <v>1497</v>
      </c>
      <c r="C1262" s="86"/>
      <c r="D1262" s="3"/>
      <c r="E1262" s="5"/>
      <c r="F1262" s="5">
        <v>1</v>
      </c>
      <c r="G1262" s="4">
        <f t="shared" si="5"/>
        <v>0.60240899999999997</v>
      </c>
      <c r="H1262" s="97"/>
      <c r="I1262" s="4"/>
      <c r="J1262" s="107"/>
      <c r="K1262" t="s">
        <v>1750</v>
      </c>
    </row>
    <row r="1263" spans="2:11" hidden="1" outlineLevel="1" x14ac:dyDescent="0.25">
      <c r="B1263" s="83" t="s">
        <v>1654</v>
      </c>
      <c r="C1263" s="86"/>
      <c r="D1263" s="3"/>
      <c r="E1263" s="5"/>
      <c r="F1263" s="5">
        <v>1</v>
      </c>
      <c r="G1263" s="4">
        <f t="shared" si="5"/>
        <v>0.60240899999999997</v>
      </c>
      <c r="H1263" s="97"/>
      <c r="I1263" s="4"/>
      <c r="J1263" s="107"/>
      <c r="K1263" t="s">
        <v>1750</v>
      </c>
    </row>
    <row r="1264" spans="2:11" hidden="1" outlineLevel="1" x14ac:dyDescent="0.25">
      <c r="B1264" s="83" t="s">
        <v>1296</v>
      </c>
      <c r="C1264" s="86"/>
      <c r="D1264" s="3"/>
      <c r="E1264" s="5"/>
      <c r="F1264" s="5">
        <v>1</v>
      </c>
      <c r="G1264" s="4">
        <f t="shared" si="5"/>
        <v>0.60240899999999997</v>
      </c>
      <c r="H1264" s="97"/>
      <c r="I1264" s="4"/>
      <c r="J1264" s="107"/>
      <c r="K1264" t="s">
        <v>1750</v>
      </c>
    </row>
    <row r="1265" spans="2:11" hidden="1" outlineLevel="1" x14ac:dyDescent="0.25">
      <c r="B1265" s="83" t="s">
        <v>1650</v>
      </c>
      <c r="C1265" s="86"/>
      <c r="D1265" s="3"/>
      <c r="E1265" s="5"/>
      <c r="F1265" s="5">
        <v>1</v>
      </c>
      <c r="G1265" s="4">
        <f t="shared" si="5"/>
        <v>0.60240899999999997</v>
      </c>
      <c r="H1265" s="97"/>
      <c r="I1265" s="4"/>
      <c r="J1265" s="107"/>
      <c r="K1265" t="s">
        <v>1750</v>
      </c>
    </row>
    <row r="1266" spans="2:11" hidden="1" outlineLevel="1" x14ac:dyDescent="0.25">
      <c r="B1266" s="83" t="s">
        <v>1714</v>
      </c>
      <c r="C1266" s="86"/>
      <c r="D1266" s="3"/>
      <c r="E1266" s="5"/>
      <c r="F1266" s="5">
        <v>1</v>
      </c>
      <c r="G1266" s="4">
        <f t="shared" si="5"/>
        <v>0.60240899999999997</v>
      </c>
      <c r="H1266" s="97"/>
      <c r="I1266" s="4"/>
      <c r="J1266" s="107"/>
      <c r="K1266" t="s">
        <v>1750</v>
      </c>
    </row>
    <row r="1267" spans="2:11" hidden="1" outlineLevel="1" x14ac:dyDescent="0.25">
      <c r="B1267" s="83" t="s">
        <v>1651</v>
      </c>
      <c r="C1267" s="86"/>
      <c r="D1267" s="3"/>
      <c r="E1267" s="5"/>
      <c r="F1267" s="5">
        <v>1</v>
      </c>
      <c r="G1267" s="4">
        <f t="shared" si="5"/>
        <v>0.60240899999999997</v>
      </c>
      <c r="H1267" s="97"/>
      <c r="I1267" s="4"/>
      <c r="J1267" s="107"/>
      <c r="K1267" t="s">
        <v>1750</v>
      </c>
    </row>
    <row r="1268" spans="2:11" hidden="1" outlineLevel="1" x14ac:dyDescent="0.25">
      <c r="B1268" s="83" t="s">
        <v>1715</v>
      </c>
      <c r="C1268" s="86"/>
      <c r="D1268" s="3"/>
      <c r="E1268" s="5"/>
      <c r="F1268" s="5">
        <v>1</v>
      </c>
      <c r="G1268" s="4">
        <f t="shared" si="5"/>
        <v>0.60240899999999997</v>
      </c>
      <c r="H1268" s="97"/>
      <c r="I1268" s="4"/>
      <c r="J1268" s="107"/>
      <c r="K1268" t="s">
        <v>1750</v>
      </c>
    </row>
    <row r="1269" spans="2:11" hidden="1" outlineLevel="1" x14ac:dyDescent="0.25">
      <c r="B1269" s="83" t="s">
        <v>1716</v>
      </c>
      <c r="C1269" s="86"/>
      <c r="D1269" s="3"/>
      <c r="E1269" s="5"/>
      <c r="F1269" s="5">
        <v>1</v>
      </c>
      <c r="G1269" s="4">
        <f t="shared" ref="G1269:G1305" si="6">(F1269*0.602409)</f>
        <v>0.60240899999999997</v>
      </c>
      <c r="H1269" s="97"/>
      <c r="I1269" s="4"/>
      <c r="J1269" s="107"/>
      <c r="K1269" t="s">
        <v>1750</v>
      </c>
    </row>
    <row r="1270" spans="2:11" hidden="1" outlineLevel="1" x14ac:dyDescent="0.25">
      <c r="B1270" s="83" t="s">
        <v>1717</v>
      </c>
      <c r="C1270" s="86"/>
      <c r="D1270" s="3"/>
      <c r="E1270" s="5"/>
      <c r="F1270" s="5">
        <v>1</v>
      </c>
      <c r="G1270" s="4">
        <f t="shared" si="6"/>
        <v>0.60240899999999997</v>
      </c>
      <c r="H1270" s="97"/>
      <c r="I1270" s="4"/>
      <c r="J1270" s="107"/>
      <c r="K1270" t="s">
        <v>1750</v>
      </c>
    </row>
    <row r="1271" spans="2:11" hidden="1" outlineLevel="1" x14ac:dyDescent="0.25">
      <c r="B1271" s="83" t="s">
        <v>1718</v>
      </c>
      <c r="C1271" s="86"/>
      <c r="D1271" s="3"/>
      <c r="E1271" s="5"/>
      <c r="F1271" s="5">
        <v>1</v>
      </c>
      <c r="G1271" s="4">
        <f t="shared" si="6"/>
        <v>0.60240899999999997</v>
      </c>
      <c r="H1271" s="97"/>
      <c r="I1271" s="4"/>
      <c r="J1271" s="107"/>
      <c r="K1271" t="s">
        <v>1750</v>
      </c>
    </row>
    <row r="1272" spans="2:11" hidden="1" outlineLevel="1" x14ac:dyDescent="0.25">
      <c r="B1272" s="83" t="s">
        <v>1719</v>
      </c>
      <c r="C1272" s="86"/>
      <c r="D1272" s="3"/>
      <c r="E1272" s="5"/>
      <c r="F1272" s="5">
        <v>1</v>
      </c>
      <c r="G1272" s="4">
        <f t="shared" si="6"/>
        <v>0.60240899999999997</v>
      </c>
      <c r="H1272" s="97"/>
      <c r="I1272" s="4"/>
      <c r="J1272" s="107"/>
      <c r="K1272" t="s">
        <v>1750</v>
      </c>
    </row>
    <row r="1273" spans="2:11" hidden="1" outlineLevel="1" x14ac:dyDescent="0.25">
      <c r="B1273" s="83" t="s">
        <v>1720</v>
      </c>
      <c r="C1273" s="86"/>
      <c r="D1273" s="3"/>
      <c r="E1273" s="5"/>
      <c r="F1273" s="5">
        <v>1</v>
      </c>
      <c r="G1273" s="4">
        <f t="shared" si="6"/>
        <v>0.60240899999999997</v>
      </c>
      <c r="H1273" s="97"/>
      <c r="I1273" s="4"/>
      <c r="J1273" s="107"/>
      <c r="K1273" t="s">
        <v>1750</v>
      </c>
    </row>
    <row r="1274" spans="2:11" hidden="1" outlineLevel="1" x14ac:dyDescent="0.25">
      <c r="B1274" s="83" t="s">
        <v>1721</v>
      </c>
      <c r="C1274" s="86"/>
      <c r="D1274" s="3"/>
      <c r="E1274" s="5"/>
      <c r="F1274" s="5">
        <v>1</v>
      </c>
      <c r="G1274" s="4">
        <f t="shared" si="6"/>
        <v>0.60240899999999997</v>
      </c>
      <c r="H1274" s="97"/>
      <c r="I1274" s="4"/>
      <c r="J1274" s="107"/>
      <c r="K1274" t="s">
        <v>1750</v>
      </c>
    </row>
    <row r="1275" spans="2:11" hidden="1" outlineLevel="1" x14ac:dyDescent="0.25">
      <c r="B1275" s="83" t="s">
        <v>1722</v>
      </c>
      <c r="C1275" s="86"/>
      <c r="D1275" s="3"/>
      <c r="E1275" s="5"/>
      <c r="F1275" s="5">
        <v>1</v>
      </c>
      <c r="G1275" s="4">
        <f t="shared" si="6"/>
        <v>0.60240899999999997</v>
      </c>
      <c r="H1275" s="97"/>
      <c r="I1275" s="4"/>
      <c r="J1275" s="107"/>
      <c r="K1275" t="s">
        <v>1750</v>
      </c>
    </row>
    <row r="1276" spans="2:11" hidden="1" outlineLevel="1" x14ac:dyDescent="0.25">
      <c r="B1276" s="83" t="s">
        <v>1723</v>
      </c>
      <c r="C1276" s="86"/>
      <c r="D1276" s="3"/>
      <c r="E1276" s="5"/>
      <c r="F1276" s="5">
        <v>1</v>
      </c>
      <c r="G1276" s="4">
        <f t="shared" si="6"/>
        <v>0.60240899999999997</v>
      </c>
      <c r="H1276" s="97"/>
      <c r="I1276" s="4"/>
      <c r="J1276" s="107"/>
      <c r="K1276" t="s">
        <v>1750</v>
      </c>
    </row>
    <row r="1277" spans="2:11" hidden="1" outlineLevel="1" x14ac:dyDescent="0.25">
      <c r="B1277" s="83" t="s">
        <v>1493</v>
      </c>
      <c r="C1277" s="86"/>
      <c r="D1277" s="3"/>
      <c r="E1277" s="5"/>
      <c r="F1277" s="5">
        <v>1</v>
      </c>
      <c r="G1277" s="4">
        <f t="shared" si="6"/>
        <v>0.60240899999999997</v>
      </c>
      <c r="H1277" s="97"/>
      <c r="I1277" s="4"/>
      <c r="J1277" s="107"/>
      <c r="K1277" t="s">
        <v>1750</v>
      </c>
    </row>
    <row r="1278" spans="2:11" hidden="1" outlineLevel="1" x14ac:dyDescent="0.25">
      <c r="B1278" s="83" t="s">
        <v>1494</v>
      </c>
      <c r="C1278" s="86"/>
      <c r="D1278" s="3"/>
      <c r="E1278" s="5"/>
      <c r="F1278" s="5">
        <v>1</v>
      </c>
      <c r="G1278" s="4">
        <f t="shared" si="6"/>
        <v>0.60240899999999997</v>
      </c>
      <c r="H1278" s="97"/>
      <c r="I1278" s="4"/>
      <c r="J1278" s="107"/>
      <c r="K1278" t="s">
        <v>1750</v>
      </c>
    </row>
    <row r="1279" spans="2:11" hidden="1" outlineLevel="1" x14ac:dyDescent="0.25">
      <c r="B1279" s="83" t="s">
        <v>1608</v>
      </c>
      <c r="C1279" s="86"/>
      <c r="D1279" s="3"/>
      <c r="E1279" s="5"/>
      <c r="F1279" s="5">
        <v>1</v>
      </c>
      <c r="G1279" s="4">
        <f t="shared" si="6"/>
        <v>0.60240899999999997</v>
      </c>
      <c r="H1279" s="97"/>
      <c r="I1279" s="4"/>
      <c r="J1279" s="107"/>
      <c r="K1279" t="s">
        <v>1750</v>
      </c>
    </row>
    <row r="1280" spans="2:11" hidden="1" outlineLevel="1" x14ac:dyDescent="0.25">
      <c r="B1280" s="83" t="s">
        <v>1495</v>
      </c>
      <c r="C1280" s="86"/>
      <c r="D1280" s="3"/>
      <c r="E1280" s="5"/>
      <c r="F1280" s="5">
        <v>1</v>
      </c>
      <c r="G1280" s="4">
        <f t="shared" si="6"/>
        <v>0.60240899999999997</v>
      </c>
      <c r="H1280" s="97"/>
      <c r="I1280" s="4"/>
      <c r="J1280" s="107"/>
      <c r="K1280" t="s">
        <v>1750</v>
      </c>
    </row>
    <row r="1281" spans="2:11" hidden="1" outlineLevel="1" x14ac:dyDescent="0.25">
      <c r="B1281" s="83" t="s">
        <v>1382</v>
      </c>
      <c r="C1281" s="86"/>
      <c r="D1281" s="3"/>
      <c r="E1281" s="5"/>
      <c r="F1281" s="5">
        <v>1</v>
      </c>
      <c r="G1281" s="4">
        <f t="shared" si="6"/>
        <v>0.60240899999999997</v>
      </c>
      <c r="H1281" s="97"/>
      <c r="I1281" s="4"/>
      <c r="J1281" s="107"/>
      <c r="K1281" t="s">
        <v>1750</v>
      </c>
    </row>
    <row r="1282" spans="2:11" hidden="1" outlineLevel="1" x14ac:dyDescent="0.25">
      <c r="B1282" s="83" t="s">
        <v>873</v>
      </c>
      <c r="C1282" s="86"/>
      <c r="D1282" s="3"/>
      <c r="E1282" s="5"/>
      <c r="F1282" s="5">
        <v>1</v>
      </c>
      <c r="G1282" s="4">
        <f t="shared" si="6"/>
        <v>0.60240899999999997</v>
      </c>
      <c r="H1282" s="97"/>
      <c r="I1282" s="4"/>
      <c r="J1282" s="107"/>
      <c r="K1282" t="s">
        <v>1750</v>
      </c>
    </row>
    <row r="1283" spans="2:11" hidden="1" outlineLevel="1" x14ac:dyDescent="0.25">
      <c r="B1283" s="83" t="s">
        <v>1140</v>
      </c>
      <c r="C1283" s="86"/>
      <c r="D1283" s="3"/>
      <c r="E1283" s="5"/>
      <c r="F1283" s="5">
        <v>1</v>
      </c>
      <c r="G1283" s="4">
        <f t="shared" si="6"/>
        <v>0.60240899999999997</v>
      </c>
      <c r="H1283" s="97"/>
      <c r="I1283" s="4"/>
      <c r="J1283" s="107"/>
      <c r="K1283" t="s">
        <v>1750</v>
      </c>
    </row>
    <row r="1284" spans="2:11" hidden="1" outlineLevel="1" x14ac:dyDescent="0.25">
      <c r="B1284" s="83" t="s">
        <v>1496</v>
      </c>
      <c r="C1284" s="86"/>
      <c r="D1284" s="3"/>
      <c r="E1284" s="5"/>
      <c r="F1284" s="5">
        <v>1</v>
      </c>
      <c r="G1284" s="4">
        <f t="shared" si="6"/>
        <v>0.60240899999999997</v>
      </c>
      <c r="H1284" s="97"/>
      <c r="I1284" s="4"/>
      <c r="J1284" s="107"/>
      <c r="K1284" t="s">
        <v>1750</v>
      </c>
    </row>
    <row r="1285" spans="2:11" hidden="1" outlineLevel="1" x14ac:dyDescent="0.25">
      <c r="B1285" s="83" t="s">
        <v>1497</v>
      </c>
      <c r="C1285" s="86"/>
      <c r="D1285" s="3"/>
      <c r="E1285" s="5"/>
      <c r="F1285" s="5">
        <v>1</v>
      </c>
      <c r="G1285" s="4">
        <f t="shared" si="6"/>
        <v>0.60240899999999997</v>
      </c>
      <c r="H1285" s="97"/>
      <c r="I1285" s="4"/>
      <c r="J1285" s="107"/>
      <c r="K1285" t="s">
        <v>1750</v>
      </c>
    </row>
    <row r="1286" spans="2:11" hidden="1" outlineLevel="1" x14ac:dyDescent="0.25">
      <c r="B1286" s="83" t="s">
        <v>1654</v>
      </c>
      <c r="C1286" s="86"/>
      <c r="D1286" s="3"/>
      <c r="E1286" s="5"/>
      <c r="F1286" s="5">
        <v>1</v>
      </c>
      <c r="G1286" s="4">
        <f t="shared" si="6"/>
        <v>0.60240899999999997</v>
      </c>
      <c r="H1286" s="97"/>
      <c r="I1286" s="4"/>
      <c r="J1286" s="107"/>
      <c r="K1286" t="s">
        <v>1750</v>
      </c>
    </row>
    <row r="1287" spans="2:11" hidden="1" outlineLevel="1" x14ac:dyDescent="0.25">
      <c r="B1287" s="83" t="s">
        <v>1296</v>
      </c>
      <c r="C1287" s="86"/>
      <c r="D1287" s="3"/>
      <c r="E1287" s="5"/>
      <c r="F1287" s="5">
        <v>1</v>
      </c>
      <c r="G1287" s="4">
        <f t="shared" si="6"/>
        <v>0.60240899999999997</v>
      </c>
      <c r="H1287" s="97"/>
      <c r="I1287" s="4"/>
      <c r="J1287" s="107"/>
      <c r="K1287" t="s">
        <v>1750</v>
      </c>
    </row>
    <row r="1288" spans="2:11" hidden="1" outlineLevel="1" x14ac:dyDescent="0.25">
      <c r="B1288" s="83" t="s">
        <v>1649</v>
      </c>
      <c r="C1288" s="86"/>
      <c r="D1288" s="3"/>
      <c r="E1288" s="5"/>
      <c r="F1288" s="5">
        <v>1</v>
      </c>
      <c r="G1288" s="4">
        <f t="shared" si="6"/>
        <v>0.60240899999999997</v>
      </c>
      <c r="H1288" s="97"/>
      <c r="I1288" s="4"/>
      <c r="J1288" s="107"/>
      <c r="K1288" t="s">
        <v>1750</v>
      </c>
    </row>
    <row r="1289" spans="2:11" hidden="1" outlineLevel="1" x14ac:dyDescent="0.25">
      <c r="B1289" s="83" t="s">
        <v>1650</v>
      </c>
      <c r="C1289" s="86"/>
      <c r="D1289" s="3"/>
      <c r="E1289" s="5"/>
      <c r="F1289" s="5">
        <v>1</v>
      </c>
      <c r="G1289" s="4">
        <f t="shared" si="6"/>
        <v>0.60240899999999997</v>
      </c>
      <c r="H1289" s="97"/>
      <c r="I1289" s="4"/>
      <c r="J1289" s="107"/>
      <c r="K1289" t="s">
        <v>1750</v>
      </c>
    </row>
    <row r="1290" spans="2:11" hidden="1" outlineLevel="1" x14ac:dyDescent="0.25">
      <c r="B1290" s="83" t="s">
        <v>1655</v>
      </c>
      <c r="C1290" s="86"/>
      <c r="D1290" s="3"/>
      <c r="E1290" s="5"/>
      <c r="F1290" s="5">
        <v>1</v>
      </c>
      <c r="G1290" s="4">
        <f t="shared" si="6"/>
        <v>0.60240899999999997</v>
      </c>
      <c r="H1290" s="97"/>
      <c r="I1290" s="4"/>
      <c r="J1290" s="107"/>
      <c r="K1290" t="s">
        <v>1750</v>
      </c>
    </row>
    <row r="1291" spans="2:11" hidden="1" outlineLevel="1" x14ac:dyDescent="0.25">
      <c r="B1291" s="83" t="s">
        <v>1724</v>
      </c>
      <c r="C1291" s="86"/>
      <c r="D1291" s="3"/>
      <c r="E1291" s="5"/>
      <c r="F1291" s="5">
        <v>1</v>
      </c>
      <c r="G1291" s="4">
        <f t="shared" si="6"/>
        <v>0.60240899999999997</v>
      </c>
      <c r="H1291" s="97"/>
      <c r="I1291" s="4"/>
      <c r="J1291" s="107"/>
      <c r="K1291" t="s">
        <v>1750</v>
      </c>
    </row>
    <row r="1292" spans="2:11" hidden="1" outlineLevel="1" x14ac:dyDescent="0.25">
      <c r="B1292" s="83" t="s">
        <v>1681</v>
      </c>
      <c r="C1292" s="86"/>
      <c r="D1292" s="3"/>
      <c r="E1292" s="5"/>
      <c r="F1292" s="5">
        <v>1</v>
      </c>
      <c r="G1292" s="4">
        <f t="shared" si="6"/>
        <v>0.60240899999999997</v>
      </c>
      <c r="H1292" s="97"/>
      <c r="I1292" s="4"/>
      <c r="J1292" s="107"/>
      <c r="K1292" t="s">
        <v>1750</v>
      </c>
    </row>
    <row r="1293" spans="2:11" hidden="1" outlineLevel="1" x14ac:dyDescent="0.25">
      <c r="B1293" s="83" t="s">
        <v>1349</v>
      </c>
      <c r="C1293" s="86"/>
      <c r="D1293" s="3"/>
      <c r="E1293" s="5"/>
      <c r="F1293" s="5">
        <v>1</v>
      </c>
      <c r="G1293" s="4">
        <f t="shared" si="6"/>
        <v>0.60240899999999997</v>
      </c>
      <c r="H1293" s="97"/>
      <c r="I1293" s="4"/>
      <c r="J1293" s="107"/>
      <c r="K1293" t="s">
        <v>1750</v>
      </c>
    </row>
    <row r="1294" spans="2:11" hidden="1" outlineLevel="1" x14ac:dyDescent="0.25">
      <c r="B1294" s="83" t="s">
        <v>1351</v>
      </c>
      <c r="C1294" s="86"/>
      <c r="D1294" s="3"/>
      <c r="E1294" s="5"/>
      <c r="F1294" s="5">
        <v>1</v>
      </c>
      <c r="G1294" s="4">
        <f t="shared" si="6"/>
        <v>0.60240899999999997</v>
      </c>
      <c r="H1294" s="97"/>
      <c r="I1294" s="4"/>
      <c r="J1294" s="107"/>
      <c r="K1294" t="s">
        <v>1750</v>
      </c>
    </row>
    <row r="1295" spans="2:11" hidden="1" outlineLevel="1" x14ac:dyDescent="0.25">
      <c r="B1295" s="83" t="s">
        <v>1714</v>
      </c>
      <c r="C1295" s="86"/>
      <c r="D1295" s="3"/>
      <c r="E1295" s="5"/>
      <c r="F1295" s="5">
        <v>1</v>
      </c>
      <c r="G1295" s="4">
        <f t="shared" si="6"/>
        <v>0.60240899999999997</v>
      </c>
      <c r="H1295" s="97"/>
      <c r="I1295" s="4"/>
      <c r="J1295" s="107"/>
      <c r="K1295" t="s">
        <v>1750</v>
      </c>
    </row>
    <row r="1296" spans="2:11" hidden="1" outlineLevel="1" x14ac:dyDescent="0.25">
      <c r="B1296" s="83" t="s">
        <v>1651</v>
      </c>
      <c r="C1296" s="86"/>
      <c r="D1296" s="3"/>
      <c r="E1296" s="5"/>
      <c r="F1296" s="5">
        <v>1</v>
      </c>
      <c r="G1296" s="4">
        <f t="shared" si="6"/>
        <v>0.60240899999999997</v>
      </c>
      <c r="H1296" s="97"/>
      <c r="I1296" s="4"/>
      <c r="J1296" s="107"/>
      <c r="K1296" t="s">
        <v>1750</v>
      </c>
    </row>
    <row r="1297" spans="2:11" hidden="1" outlineLevel="1" x14ac:dyDescent="0.25">
      <c r="B1297" s="83" t="s">
        <v>1725</v>
      </c>
      <c r="C1297" s="86"/>
      <c r="D1297" s="3"/>
      <c r="E1297" s="5"/>
      <c r="F1297" s="5">
        <v>1</v>
      </c>
      <c r="G1297" s="4">
        <f t="shared" si="6"/>
        <v>0.60240899999999997</v>
      </c>
      <c r="H1297" s="97"/>
      <c r="I1297" s="4"/>
      <c r="J1297" s="107"/>
      <c r="K1297" t="s">
        <v>1750</v>
      </c>
    </row>
    <row r="1298" spans="2:11" hidden="1" outlineLevel="1" x14ac:dyDescent="0.25">
      <c r="B1298" s="83" t="s">
        <v>1726</v>
      </c>
      <c r="C1298" s="86"/>
      <c r="D1298" s="3"/>
      <c r="E1298" s="5"/>
      <c r="F1298" s="5">
        <v>1</v>
      </c>
      <c r="G1298" s="4">
        <f t="shared" si="6"/>
        <v>0.60240899999999997</v>
      </c>
      <c r="H1298" s="97"/>
      <c r="I1298" s="4"/>
      <c r="J1298" s="107"/>
      <c r="K1298" t="s">
        <v>1750</v>
      </c>
    </row>
    <row r="1299" spans="2:11" hidden="1" outlineLevel="1" x14ac:dyDescent="0.25">
      <c r="B1299" s="83" t="s">
        <v>1727</v>
      </c>
      <c r="C1299" s="86"/>
      <c r="D1299" s="3"/>
      <c r="E1299" s="5"/>
      <c r="F1299" s="5">
        <v>1</v>
      </c>
      <c r="G1299" s="4">
        <f t="shared" si="6"/>
        <v>0.60240899999999997</v>
      </c>
      <c r="H1299" s="97"/>
      <c r="I1299" s="4"/>
      <c r="J1299" s="107"/>
      <c r="K1299" t="s">
        <v>1750</v>
      </c>
    </row>
    <row r="1300" spans="2:11" hidden="1" outlineLevel="1" x14ac:dyDescent="0.25">
      <c r="B1300" s="83" t="s">
        <v>1728</v>
      </c>
      <c r="C1300" s="86"/>
      <c r="D1300" s="3"/>
      <c r="E1300" s="5"/>
      <c r="F1300" s="5">
        <v>1</v>
      </c>
      <c r="G1300" s="4">
        <f t="shared" si="6"/>
        <v>0.60240899999999997</v>
      </c>
      <c r="H1300" s="97"/>
      <c r="I1300" s="4"/>
      <c r="J1300" s="107"/>
      <c r="K1300" t="s">
        <v>1750</v>
      </c>
    </row>
    <row r="1301" spans="2:11" hidden="1" outlineLevel="1" x14ac:dyDescent="0.25">
      <c r="B1301" s="83" t="s">
        <v>1729</v>
      </c>
      <c r="C1301" s="86"/>
      <c r="D1301" s="3"/>
      <c r="E1301" s="5"/>
      <c r="F1301" s="5">
        <v>1</v>
      </c>
      <c r="G1301" s="4">
        <f t="shared" si="6"/>
        <v>0.60240899999999997</v>
      </c>
      <c r="H1301" s="97"/>
      <c r="I1301" s="4"/>
      <c r="J1301" s="107"/>
      <c r="K1301" t="s">
        <v>1750</v>
      </c>
    </row>
    <row r="1302" spans="2:11" hidden="1" outlineLevel="1" x14ac:dyDescent="0.25">
      <c r="B1302" s="83" t="s">
        <v>1730</v>
      </c>
      <c r="C1302" s="86"/>
      <c r="D1302" s="3"/>
      <c r="E1302" s="5"/>
      <c r="F1302" s="5">
        <v>1</v>
      </c>
      <c r="G1302" s="4">
        <f t="shared" si="6"/>
        <v>0.60240899999999997</v>
      </c>
      <c r="H1302" s="97"/>
      <c r="I1302" s="4"/>
      <c r="J1302" s="107"/>
      <c r="K1302" t="s">
        <v>1750</v>
      </c>
    </row>
    <row r="1303" spans="2:11" hidden="1" outlineLevel="1" x14ac:dyDescent="0.25">
      <c r="B1303" s="83" t="s">
        <v>1731</v>
      </c>
      <c r="C1303" s="86"/>
      <c r="D1303" s="3"/>
      <c r="E1303" s="5"/>
      <c r="F1303" s="5">
        <v>1</v>
      </c>
      <c r="G1303" s="4">
        <f t="shared" si="6"/>
        <v>0.60240899999999997</v>
      </c>
      <c r="H1303" s="97"/>
      <c r="I1303" s="4"/>
      <c r="J1303" s="107"/>
      <c r="K1303" t="s">
        <v>1750</v>
      </c>
    </row>
    <row r="1304" spans="2:11" hidden="1" outlineLevel="1" x14ac:dyDescent="0.25">
      <c r="B1304" s="83" t="s">
        <v>1394</v>
      </c>
      <c r="C1304" s="86" t="s">
        <v>1605</v>
      </c>
      <c r="D1304" s="3"/>
      <c r="E1304" s="5"/>
      <c r="F1304" s="5">
        <v>1</v>
      </c>
      <c r="G1304" s="4">
        <f t="shared" si="6"/>
        <v>0.60240899999999997</v>
      </c>
      <c r="H1304" s="97"/>
      <c r="I1304" s="4"/>
      <c r="J1304" s="107"/>
      <c r="K1304" t="s">
        <v>1750</v>
      </c>
    </row>
    <row r="1305" spans="2:11" hidden="1" outlineLevel="1" x14ac:dyDescent="0.25">
      <c r="B1305" s="83" t="s">
        <v>1732</v>
      </c>
      <c r="C1305" s="86" t="s">
        <v>1605</v>
      </c>
      <c r="D1305" s="3"/>
      <c r="E1305" s="5"/>
      <c r="F1305" s="5">
        <v>1</v>
      </c>
      <c r="G1305" s="4">
        <f t="shared" si="6"/>
        <v>0.60240899999999997</v>
      </c>
      <c r="H1305" s="97"/>
      <c r="I1305" s="4"/>
      <c r="J1305" s="107"/>
      <c r="K1305" t="s">
        <v>1750</v>
      </c>
    </row>
    <row r="1306" spans="2:11" collapsed="1" x14ac:dyDescent="0.25">
      <c r="B1306" s="78" t="s">
        <v>1488</v>
      </c>
      <c r="C1306" s="79" t="s">
        <v>1733</v>
      </c>
      <c r="D1306" s="80" t="s">
        <v>1734</v>
      </c>
      <c r="E1306" s="81">
        <v>29</v>
      </c>
      <c r="F1306" s="84">
        <f>SUM(F1307:F1335)</f>
        <v>29</v>
      </c>
      <c r="G1306" s="103"/>
      <c r="H1306" s="92">
        <f>SUM(G1307:G1335)</f>
        <v>99.999829999999946</v>
      </c>
      <c r="I1306" s="103">
        <v>3</v>
      </c>
      <c r="J1306" s="105">
        <f>(H1306*I1306/100)</f>
        <v>2.9999948999999981</v>
      </c>
      <c r="K1306" s="82" t="s">
        <v>1491</v>
      </c>
    </row>
    <row r="1307" spans="2:11" hidden="1" outlineLevel="1" x14ac:dyDescent="0.25">
      <c r="B1307" s="77" t="s">
        <v>1493</v>
      </c>
      <c r="C1307" s="2"/>
      <c r="D1307" s="3"/>
      <c r="F1307" s="8">
        <v>1</v>
      </c>
      <c r="G1307" s="4">
        <f>(F1307*3.44827)</f>
        <v>3.4482699999999999</v>
      </c>
      <c r="J1307" s="107"/>
      <c r="K1307" t="s">
        <v>1491</v>
      </c>
    </row>
    <row r="1308" spans="2:11" hidden="1" outlineLevel="1" x14ac:dyDescent="0.25">
      <c r="B1308" s="77" t="s">
        <v>1494</v>
      </c>
      <c r="C1308" s="2"/>
      <c r="D1308" s="3"/>
      <c r="F1308" s="8">
        <v>1</v>
      </c>
      <c r="G1308" s="4">
        <f t="shared" ref="G1308:G1335" si="7">(F1308*3.44827)</f>
        <v>3.4482699999999999</v>
      </c>
      <c r="J1308" s="107"/>
      <c r="K1308" t="s">
        <v>1491</v>
      </c>
    </row>
    <row r="1309" spans="2:11" hidden="1" outlineLevel="1" x14ac:dyDescent="0.25">
      <c r="B1309" s="77" t="s">
        <v>1367</v>
      </c>
      <c r="C1309" s="2"/>
      <c r="D1309" s="3"/>
      <c r="F1309" s="8">
        <v>1</v>
      </c>
      <c r="G1309" s="4">
        <f t="shared" si="7"/>
        <v>3.4482699999999999</v>
      </c>
      <c r="J1309" s="107"/>
      <c r="K1309" t="s">
        <v>1491</v>
      </c>
    </row>
    <row r="1310" spans="2:11" hidden="1" outlineLevel="1" x14ac:dyDescent="0.25">
      <c r="B1310" s="77" t="s">
        <v>1495</v>
      </c>
      <c r="C1310" s="2"/>
      <c r="D1310" s="3"/>
      <c r="F1310" s="8">
        <v>1</v>
      </c>
      <c r="G1310" s="4">
        <f t="shared" si="7"/>
        <v>3.4482699999999999</v>
      </c>
      <c r="J1310" s="107"/>
      <c r="K1310" t="s">
        <v>1491</v>
      </c>
    </row>
    <row r="1311" spans="2:11" hidden="1" outlineLevel="1" x14ac:dyDescent="0.25">
      <c r="B1311" s="77" t="s">
        <v>1382</v>
      </c>
      <c r="C1311" s="2"/>
      <c r="D1311" s="3"/>
      <c r="F1311" s="8">
        <v>1</v>
      </c>
      <c r="G1311" s="4">
        <f t="shared" si="7"/>
        <v>3.4482699999999999</v>
      </c>
      <c r="J1311" s="107"/>
      <c r="K1311" t="s">
        <v>1491</v>
      </c>
    </row>
    <row r="1312" spans="2:11" hidden="1" outlineLevel="1" x14ac:dyDescent="0.25">
      <c r="B1312" s="77" t="s">
        <v>873</v>
      </c>
      <c r="C1312" s="2"/>
      <c r="D1312" s="3"/>
      <c r="F1312" s="8">
        <v>1</v>
      </c>
      <c r="G1312" s="4">
        <f t="shared" si="7"/>
        <v>3.4482699999999999</v>
      </c>
      <c r="J1312" s="107"/>
      <c r="K1312" t="s">
        <v>1491</v>
      </c>
    </row>
    <row r="1313" spans="2:11" hidden="1" outlineLevel="1" x14ac:dyDescent="0.25">
      <c r="B1313" s="77" t="s">
        <v>1140</v>
      </c>
      <c r="C1313" s="2"/>
      <c r="D1313" s="3"/>
      <c r="F1313" s="8">
        <v>1</v>
      </c>
      <c r="G1313" s="4">
        <f t="shared" si="7"/>
        <v>3.4482699999999999</v>
      </c>
      <c r="J1313" s="107"/>
      <c r="K1313" t="s">
        <v>1491</v>
      </c>
    </row>
    <row r="1314" spans="2:11" hidden="1" outlineLevel="1" x14ac:dyDescent="0.25">
      <c r="B1314" s="77" t="s">
        <v>1496</v>
      </c>
      <c r="C1314" s="2"/>
      <c r="D1314" s="3"/>
      <c r="F1314" s="8">
        <v>1</v>
      </c>
      <c r="G1314" s="4">
        <f t="shared" si="7"/>
        <v>3.4482699999999999</v>
      </c>
      <c r="J1314" s="107"/>
      <c r="K1314" t="s">
        <v>1491</v>
      </c>
    </row>
    <row r="1315" spans="2:11" hidden="1" outlineLevel="1" x14ac:dyDescent="0.25">
      <c r="B1315" s="77" t="s">
        <v>1497</v>
      </c>
      <c r="C1315" s="2"/>
      <c r="D1315" s="3"/>
      <c r="F1315" s="8">
        <v>1</v>
      </c>
      <c r="G1315" s="4">
        <f t="shared" si="7"/>
        <v>3.4482699999999999</v>
      </c>
      <c r="J1315" s="107"/>
      <c r="K1315" t="s">
        <v>1491</v>
      </c>
    </row>
    <row r="1316" spans="2:11" hidden="1" outlineLevel="1" x14ac:dyDescent="0.25">
      <c r="B1316" s="77" t="s">
        <v>1298</v>
      </c>
      <c r="C1316" s="2"/>
      <c r="D1316" s="3"/>
      <c r="F1316" s="8">
        <v>1</v>
      </c>
      <c r="G1316" s="4">
        <f t="shared" si="7"/>
        <v>3.4482699999999999</v>
      </c>
      <c r="J1316" s="107"/>
      <c r="K1316" t="s">
        <v>1491</v>
      </c>
    </row>
    <row r="1317" spans="2:11" hidden="1" outlineLevel="1" x14ac:dyDescent="0.25">
      <c r="B1317" s="77" t="s">
        <v>1735</v>
      </c>
      <c r="C1317" s="2"/>
      <c r="D1317" s="3"/>
      <c r="F1317" s="8">
        <v>1</v>
      </c>
      <c r="G1317" s="4">
        <f t="shared" si="7"/>
        <v>3.4482699999999999</v>
      </c>
      <c r="J1317" s="107"/>
      <c r="K1317" t="s">
        <v>1491</v>
      </c>
    </row>
    <row r="1318" spans="2:11" hidden="1" outlineLevel="1" x14ac:dyDescent="0.25">
      <c r="B1318" s="77" t="s">
        <v>1736</v>
      </c>
      <c r="C1318" s="2"/>
      <c r="D1318" s="3"/>
      <c r="F1318" s="8">
        <v>1</v>
      </c>
      <c r="G1318" s="4">
        <f t="shared" si="7"/>
        <v>3.4482699999999999</v>
      </c>
      <c r="J1318" s="107"/>
      <c r="K1318" t="s">
        <v>1491</v>
      </c>
    </row>
    <row r="1319" spans="2:11" hidden="1" outlineLevel="1" x14ac:dyDescent="0.25">
      <c r="B1319" s="77" t="s">
        <v>1737</v>
      </c>
      <c r="C1319" s="2"/>
      <c r="D1319" s="3"/>
      <c r="F1319" s="8">
        <v>1</v>
      </c>
      <c r="G1319" s="4">
        <f t="shared" si="7"/>
        <v>3.4482699999999999</v>
      </c>
      <c r="J1319" s="107"/>
      <c r="K1319" t="s">
        <v>1491</v>
      </c>
    </row>
    <row r="1320" spans="2:11" hidden="1" outlineLevel="1" x14ac:dyDescent="0.25">
      <c r="B1320" s="77" t="s">
        <v>1738</v>
      </c>
      <c r="C1320" s="2"/>
      <c r="D1320" s="3"/>
      <c r="F1320" s="8">
        <v>1</v>
      </c>
      <c r="G1320" s="4">
        <f t="shared" si="7"/>
        <v>3.4482699999999999</v>
      </c>
      <c r="J1320" s="107"/>
      <c r="K1320" t="s">
        <v>1491</v>
      </c>
    </row>
    <row r="1321" spans="2:11" hidden="1" outlineLevel="1" x14ac:dyDescent="0.25">
      <c r="B1321" s="77" t="s">
        <v>1739</v>
      </c>
      <c r="C1321" s="2"/>
      <c r="D1321" s="3"/>
      <c r="F1321" s="8">
        <v>1</v>
      </c>
      <c r="G1321" s="4">
        <f t="shared" si="7"/>
        <v>3.4482699999999999</v>
      </c>
      <c r="J1321" s="107"/>
      <c r="K1321" t="s">
        <v>1491</v>
      </c>
    </row>
    <row r="1322" spans="2:11" hidden="1" outlineLevel="1" x14ac:dyDescent="0.25">
      <c r="B1322" s="77" t="s">
        <v>1740</v>
      </c>
      <c r="C1322" s="2"/>
      <c r="D1322" s="3"/>
      <c r="F1322" s="8">
        <v>1</v>
      </c>
      <c r="G1322" s="4">
        <f t="shared" si="7"/>
        <v>3.4482699999999999</v>
      </c>
      <c r="J1322" s="107"/>
      <c r="K1322" t="s">
        <v>1491</v>
      </c>
    </row>
    <row r="1323" spans="2:11" hidden="1" outlineLevel="1" x14ac:dyDescent="0.25">
      <c r="B1323" s="77" t="s">
        <v>1741</v>
      </c>
      <c r="C1323" s="2"/>
      <c r="D1323" s="3"/>
      <c r="F1323" s="8">
        <v>1</v>
      </c>
      <c r="G1323" s="4">
        <f t="shared" si="7"/>
        <v>3.4482699999999999</v>
      </c>
      <c r="J1323" s="107"/>
      <c r="K1323" t="s">
        <v>1491</v>
      </c>
    </row>
    <row r="1324" spans="2:11" hidden="1" outlineLevel="1" x14ac:dyDescent="0.25">
      <c r="B1324" s="77" t="s">
        <v>1742</v>
      </c>
      <c r="C1324" s="2"/>
      <c r="D1324" s="3"/>
      <c r="F1324" s="8">
        <v>1</v>
      </c>
      <c r="G1324" s="4">
        <f t="shared" si="7"/>
        <v>3.4482699999999999</v>
      </c>
      <c r="J1324" s="107"/>
      <c r="K1324" t="s">
        <v>1491</v>
      </c>
    </row>
    <row r="1325" spans="2:11" hidden="1" outlineLevel="1" x14ac:dyDescent="0.25">
      <c r="B1325" s="77" t="s">
        <v>1743</v>
      </c>
      <c r="C1325" s="2"/>
      <c r="D1325" s="3"/>
      <c r="F1325" s="8">
        <v>1</v>
      </c>
      <c r="G1325" s="4">
        <f t="shared" si="7"/>
        <v>3.4482699999999999</v>
      </c>
      <c r="J1325" s="107"/>
      <c r="K1325" t="s">
        <v>1491</v>
      </c>
    </row>
    <row r="1326" spans="2:11" hidden="1" outlineLevel="1" x14ac:dyDescent="0.25">
      <c r="B1326" s="77" t="s">
        <v>1744</v>
      </c>
      <c r="C1326" s="2"/>
      <c r="D1326" s="3"/>
      <c r="F1326" s="8">
        <v>1</v>
      </c>
      <c r="G1326" s="4">
        <f t="shared" si="7"/>
        <v>3.4482699999999999</v>
      </c>
      <c r="J1326" s="107"/>
      <c r="K1326" t="s">
        <v>1491</v>
      </c>
    </row>
    <row r="1327" spans="2:11" hidden="1" outlineLevel="1" x14ac:dyDescent="0.25">
      <c r="B1327" s="77" t="s">
        <v>1745</v>
      </c>
      <c r="C1327" s="2"/>
      <c r="D1327" s="3"/>
      <c r="F1327" s="8">
        <v>1</v>
      </c>
      <c r="G1327" s="4">
        <f t="shared" si="7"/>
        <v>3.4482699999999999</v>
      </c>
      <c r="J1327" s="107"/>
      <c r="K1327" t="s">
        <v>1491</v>
      </c>
    </row>
    <row r="1328" spans="2:11" hidden="1" outlineLevel="1" x14ac:dyDescent="0.25">
      <c r="B1328" s="77" t="s">
        <v>1746</v>
      </c>
      <c r="C1328" s="2"/>
      <c r="D1328" s="3"/>
      <c r="F1328" s="8">
        <v>1</v>
      </c>
      <c r="G1328" s="4">
        <f t="shared" si="7"/>
        <v>3.4482699999999999</v>
      </c>
      <c r="J1328" s="107"/>
      <c r="K1328" t="s">
        <v>1491</v>
      </c>
    </row>
    <row r="1329" spans="2:11" hidden="1" outlineLevel="1" x14ac:dyDescent="0.25">
      <c r="B1329" s="77" t="s">
        <v>1353</v>
      </c>
      <c r="C1329" s="2"/>
      <c r="D1329" s="3"/>
      <c r="F1329" s="8">
        <v>1</v>
      </c>
      <c r="G1329" s="4">
        <f t="shared" si="7"/>
        <v>3.4482699999999999</v>
      </c>
      <c r="J1329" s="107"/>
      <c r="K1329" t="s">
        <v>1491</v>
      </c>
    </row>
    <row r="1330" spans="2:11" hidden="1" outlineLevel="1" x14ac:dyDescent="0.25">
      <c r="B1330" s="83" t="s">
        <v>1619</v>
      </c>
      <c r="C1330" s="86" t="s">
        <v>1605</v>
      </c>
      <c r="D1330" s="3"/>
      <c r="F1330" s="8">
        <v>1</v>
      </c>
      <c r="G1330" s="4">
        <f t="shared" si="7"/>
        <v>3.4482699999999999</v>
      </c>
      <c r="J1330" s="107"/>
    </row>
    <row r="1331" spans="2:11" hidden="1" outlineLevel="1" x14ac:dyDescent="0.25">
      <c r="B1331" s="83" t="s">
        <v>1747</v>
      </c>
      <c r="C1331" s="86" t="s">
        <v>1605</v>
      </c>
      <c r="D1331" s="3"/>
      <c r="F1331" s="8">
        <v>1</v>
      </c>
      <c r="G1331" s="4">
        <f t="shared" si="7"/>
        <v>3.4482699999999999</v>
      </c>
      <c r="J1331" s="107"/>
    </row>
    <row r="1332" spans="2:11" hidden="1" outlineLevel="1" x14ac:dyDescent="0.25">
      <c r="B1332" s="83" t="s">
        <v>888</v>
      </c>
      <c r="C1332" s="86" t="s">
        <v>1605</v>
      </c>
      <c r="D1332" s="3"/>
      <c r="F1332" s="8">
        <v>1</v>
      </c>
      <c r="G1332" s="4">
        <f t="shared" si="7"/>
        <v>3.4482699999999999</v>
      </c>
      <c r="J1332" s="107"/>
    </row>
    <row r="1333" spans="2:11" hidden="1" outlineLevel="1" x14ac:dyDescent="0.25">
      <c r="B1333" s="83" t="s">
        <v>1096</v>
      </c>
      <c r="C1333" s="86" t="s">
        <v>1605</v>
      </c>
      <c r="D1333" s="3"/>
      <c r="F1333" s="8">
        <v>1</v>
      </c>
      <c r="G1333" s="4">
        <f t="shared" si="7"/>
        <v>3.4482699999999999</v>
      </c>
      <c r="J1333" s="107"/>
    </row>
    <row r="1334" spans="2:11" hidden="1" outlineLevel="1" x14ac:dyDescent="0.25">
      <c r="B1334" s="83" t="s">
        <v>897</v>
      </c>
      <c r="C1334" s="86" t="s">
        <v>1605</v>
      </c>
      <c r="D1334" s="3"/>
      <c r="F1334" s="8">
        <v>1</v>
      </c>
      <c r="G1334" s="4">
        <f t="shared" si="7"/>
        <v>3.4482699999999999</v>
      </c>
      <c r="J1334" s="107"/>
    </row>
    <row r="1335" spans="2:11" hidden="1" outlineLevel="1" x14ac:dyDescent="0.25">
      <c r="B1335" s="83" t="s">
        <v>895</v>
      </c>
      <c r="C1335" s="86" t="s">
        <v>1605</v>
      </c>
      <c r="D1335" s="3"/>
      <c r="F1335" s="8">
        <v>1</v>
      </c>
      <c r="G1335" s="4">
        <f t="shared" si="7"/>
        <v>3.4482699999999999</v>
      </c>
      <c r="J1335" s="107"/>
    </row>
    <row r="1336" spans="2:11" x14ac:dyDescent="0.25">
      <c r="B1336" s="26" t="s">
        <v>1748</v>
      </c>
      <c r="C1336" s="30"/>
      <c r="D1336" s="27"/>
      <c r="E1336" s="28">
        <f>SUM(E673,E868,E1139,E1306)</f>
        <v>646</v>
      </c>
      <c r="F1336" s="28">
        <f>SUM(F673,F868,F1139,F1306)</f>
        <v>646</v>
      </c>
      <c r="G1336" s="101"/>
      <c r="H1336" s="82"/>
      <c r="I1336" s="104">
        <v>100</v>
      </c>
      <c r="J1336" s="106">
        <f>SUM(J673,J868,J1139,J1306)</f>
        <v>99.999987479999987</v>
      </c>
      <c r="K1336" s="82"/>
    </row>
    <row r="1338" spans="2:11" x14ac:dyDescent="0.25">
      <c r="I1338" s="537" t="s">
        <v>1752</v>
      </c>
      <c r="J1338" s="537"/>
      <c r="K1338" s="537"/>
    </row>
    <row r="1339" spans="2:11" x14ac:dyDescent="0.25">
      <c r="I1339" s="152" t="s">
        <v>1753</v>
      </c>
      <c r="J1339" s="152">
        <f>J667*33.33333/100</f>
        <v>33.333325826667078</v>
      </c>
      <c r="K1339" s="157">
        <f>J1339/100</f>
        <v>0.33333325826667076</v>
      </c>
    </row>
    <row r="1340" spans="2:11" x14ac:dyDescent="0.25">
      <c r="I1340" s="145" t="s">
        <v>1754</v>
      </c>
      <c r="J1340" s="145">
        <f>(J1336*66.6666/100)</f>
        <v>66.666591653341669</v>
      </c>
      <c r="K1340" s="157">
        <f t="shared" ref="K1340:K1341" si="8">J1340/100</f>
        <v>0.66666591653341667</v>
      </c>
    </row>
    <row r="1341" spans="2:11" x14ac:dyDescent="0.25">
      <c r="I1341" s="151" t="s">
        <v>1755</v>
      </c>
      <c r="J1341" s="145">
        <f>SUM(J1339:J1340)</f>
        <v>99.999917480008747</v>
      </c>
      <c r="K1341" s="171">
        <f t="shared" si="8"/>
        <v>0.99999917480008749</v>
      </c>
    </row>
    <row r="1344" spans="2:11" s="74" customFormat="1" x14ac:dyDescent="0.25">
      <c r="B1344" s="74" t="s">
        <v>1756</v>
      </c>
    </row>
    <row r="1345" spans="2:11" x14ac:dyDescent="0.25">
      <c r="B1345" s="21" t="s">
        <v>1478</v>
      </c>
      <c r="C1345" s="21"/>
      <c r="D1345" s="21"/>
      <c r="E1345" s="21"/>
      <c r="F1345" s="21"/>
      <c r="G1345" s="21"/>
      <c r="H1345" s="21"/>
    </row>
    <row r="1346" spans="2:11" ht="45" x14ac:dyDescent="0.25">
      <c r="B1346" s="22" t="s">
        <v>1479</v>
      </c>
      <c r="C1346" s="23" t="s">
        <v>1480</v>
      </c>
      <c r="D1346" s="23" t="s">
        <v>1481</v>
      </c>
      <c r="E1346" s="24" t="s">
        <v>1482</v>
      </c>
      <c r="F1346" s="24" t="s">
        <v>1419</v>
      </c>
      <c r="G1346" s="24" t="s">
        <v>1483</v>
      </c>
      <c r="H1346" s="24" t="s">
        <v>1484</v>
      </c>
      <c r="I1346" s="24" t="s">
        <v>1485</v>
      </c>
      <c r="J1346" s="24" t="s">
        <v>1486</v>
      </c>
      <c r="K1346" s="31" t="s">
        <v>1487</v>
      </c>
    </row>
    <row r="1347" spans="2:11" collapsed="1" x14ac:dyDescent="0.25">
      <c r="B1347" s="78" t="s">
        <v>1488</v>
      </c>
      <c r="C1347" s="79" t="s">
        <v>1489</v>
      </c>
      <c r="D1347" s="80" t="s">
        <v>1490</v>
      </c>
      <c r="E1347" s="81">
        <f>SUM(E1348,E1373,E1410,E1446,E1451)</f>
        <v>189</v>
      </c>
      <c r="F1347" s="81">
        <f>SUM(F1348,F1373,F1410,F1446,F1451)</f>
        <v>189</v>
      </c>
      <c r="G1347" s="93"/>
      <c r="H1347" s="92">
        <f>SUM(H1348+H1373+H1410+H1446+H1451)</f>
        <v>100</v>
      </c>
      <c r="I1347" s="103">
        <v>30</v>
      </c>
      <c r="J1347" s="105">
        <f>(H1347*I1347/100)</f>
        <v>30</v>
      </c>
      <c r="K1347" s="82" t="s">
        <v>1750</v>
      </c>
    </row>
    <row r="1348" spans="2:11" hidden="1" outlineLevel="1" collapsed="1" x14ac:dyDescent="0.25">
      <c r="B1348" s="78"/>
      <c r="C1348" s="79" t="s">
        <v>1489</v>
      </c>
      <c r="D1348" s="80" t="s">
        <v>1492</v>
      </c>
      <c r="E1348" s="81">
        <v>24</v>
      </c>
      <c r="F1348" s="81">
        <f>SUM(F1349:F1372)</f>
        <v>24</v>
      </c>
      <c r="G1348" s="93">
        <v>5</v>
      </c>
      <c r="H1348" s="92">
        <f>(F1348*G1348/E1348)</f>
        <v>5</v>
      </c>
      <c r="I1348" s="103"/>
      <c r="J1348" s="105"/>
      <c r="K1348" s="82"/>
    </row>
    <row r="1349" spans="2:11" hidden="1" outlineLevel="2" x14ac:dyDescent="0.25">
      <c r="B1349" s="77" t="s">
        <v>1493</v>
      </c>
      <c r="C1349" s="86" t="s">
        <v>1489</v>
      </c>
      <c r="D1349" s="3"/>
      <c r="F1349" s="8">
        <v>1</v>
      </c>
      <c r="G1349" s="102"/>
      <c r="I1349" s="4"/>
      <c r="J1349" s="107"/>
      <c r="K1349" t="s">
        <v>1757</v>
      </c>
    </row>
    <row r="1350" spans="2:11" hidden="1" outlineLevel="2" x14ac:dyDescent="0.25">
      <c r="B1350" s="77" t="s">
        <v>1494</v>
      </c>
      <c r="C1350" s="86" t="s">
        <v>1489</v>
      </c>
      <c r="D1350" s="3"/>
      <c r="F1350" s="8">
        <v>1</v>
      </c>
      <c r="G1350" s="102"/>
      <c r="I1350" s="4"/>
      <c r="J1350" s="107"/>
      <c r="K1350" t="s">
        <v>1757</v>
      </c>
    </row>
    <row r="1351" spans="2:11" hidden="1" outlineLevel="2" x14ac:dyDescent="0.25">
      <c r="B1351" s="77" t="s">
        <v>1367</v>
      </c>
      <c r="C1351" s="86" t="s">
        <v>1489</v>
      </c>
      <c r="D1351" s="3"/>
      <c r="F1351" s="8">
        <v>1</v>
      </c>
      <c r="G1351" s="102"/>
      <c r="I1351" s="4"/>
      <c r="J1351" s="107"/>
      <c r="K1351" t="s">
        <v>1757</v>
      </c>
    </row>
    <row r="1352" spans="2:11" hidden="1" outlineLevel="2" x14ac:dyDescent="0.25">
      <c r="B1352" s="77" t="s">
        <v>1495</v>
      </c>
      <c r="C1352" s="86" t="s">
        <v>1489</v>
      </c>
      <c r="D1352" s="3"/>
      <c r="F1352" s="8">
        <v>1</v>
      </c>
      <c r="G1352" s="102"/>
      <c r="I1352" s="4"/>
      <c r="J1352" s="107"/>
      <c r="K1352" t="s">
        <v>1757</v>
      </c>
    </row>
    <row r="1353" spans="2:11" hidden="1" outlineLevel="2" x14ac:dyDescent="0.25">
      <c r="B1353" s="77" t="s">
        <v>1382</v>
      </c>
      <c r="C1353" s="86" t="s">
        <v>1489</v>
      </c>
      <c r="D1353" s="3"/>
      <c r="F1353" s="8">
        <v>1</v>
      </c>
      <c r="G1353" s="102"/>
      <c r="I1353" s="4"/>
      <c r="J1353" s="107"/>
      <c r="K1353" t="s">
        <v>1757</v>
      </c>
    </row>
    <row r="1354" spans="2:11" hidden="1" outlineLevel="2" x14ac:dyDescent="0.25">
      <c r="B1354" s="77" t="s">
        <v>873</v>
      </c>
      <c r="C1354" s="86" t="s">
        <v>1489</v>
      </c>
      <c r="D1354" s="3"/>
      <c r="F1354" s="8">
        <v>1</v>
      </c>
      <c r="G1354" s="102"/>
      <c r="I1354" s="4"/>
      <c r="J1354" s="107"/>
      <c r="K1354" t="s">
        <v>1757</v>
      </c>
    </row>
    <row r="1355" spans="2:11" hidden="1" outlineLevel="2" x14ac:dyDescent="0.25">
      <c r="B1355" s="77" t="s">
        <v>1140</v>
      </c>
      <c r="C1355" s="86" t="s">
        <v>1489</v>
      </c>
      <c r="D1355" s="3"/>
      <c r="F1355" s="8">
        <v>1</v>
      </c>
      <c r="G1355" s="102"/>
      <c r="I1355" s="4"/>
      <c r="J1355" s="107"/>
      <c r="K1355" t="s">
        <v>1757</v>
      </c>
    </row>
    <row r="1356" spans="2:11" hidden="1" outlineLevel="2" x14ac:dyDescent="0.25">
      <c r="B1356" s="77" t="s">
        <v>1496</v>
      </c>
      <c r="C1356" s="86" t="s">
        <v>1489</v>
      </c>
      <c r="D1356" s="3"/>
      <c r="F1356" s="8">
        <v>1</v>
      </c>
      <c r="G1356" s="102"/>
      <c r="I1356" s="4"/>
      <c r="J1356" s="107"/>
      <c r="K1356" t="s">
        <v>1757</v>
      </c>
    </row>
    <row r="1357" spans="2:11" hidden="1" outlineLevel="2" x14ac:dyDescent="0.25">
      <c r="B1357" s="77" t="s">
        <v>1497</v>
      </c>
      <c r="C1357" s="86" t="s">
        <v>1489</v>
      </c>
      <c r="D1357" s="3"/>
      <c r="F1357" s="8">
        <v>1</v>
      </c>
      <c r="G1357" s="102"/>
      <c r="I1357" s="4"/>
      <c r="J1357" s="107"/>
      <c r="K1357" t="s">
        <v>1757</v>
      </c>
    </row>
    <row r="1358" spans="2:11" hidden="1" outlineLevel="2" x14ac:dyDescent="0.25">
      <c r="B1358" s="77" t="s">
        <v>1119</v>
      </c>
      <c r="C1358" s="86" t="s">
        <v>1489</v>
      </c>
      <c r="D1358" s="3"/>
      <c r="F1358" s="8">
        <v>1</v>
      </c>
      <c r="G1358" s="102"/>
      <c r="I1358" s="4"/>
      <c r="J1358" s="107"/>
      <c r="K1358" t="s">
        <v>1757</v>
      </c>
    </row>
    <row r="1359" spans="2:11" hidden="1" outlineLevel="2" x14ac:dyDescent="0.25">
      <c r="B1359" s="77" t="s">
        <v>827</v>
      </c>
      <c r="C1359" s="86" t="s">
        <v>1489</v>
      </c>
      <c r="D1359" s="3"/>
      <c r="F1359" s="8">
        <v>1</v>
      </c>
      <c r="G1359" s="102"/>
      <c r="I1359" s="4"/>
      <c r="J1359" s="107"/>
      <c r="K1359" t="s">
        <v>1757</v>
      </c>
    </row>
    <row r="1360" spans="2:11" hidden="1" outlineLevel="2" x14ac:dyDescent="0.25">
      <c r="B1360" s="77" t="s">
        <v>831</v>
      </c>
      <c r="C1360" s="86" t="s">
        <v>1489</v>
      </c>
      <c r="D1360" s="3"/>
      <c r="F1360" s="8">
        <v>1</v>
      </c>
      <c r="G1360" s="102"/>
      <c r="I1360" s="4"/>
      <c r="J1360" s="107"/>
      <c r="K1360" t="s">
        <v>1757</v>
      </c>
    </row>
    <row r="1361" spans="2:11" hidden="1" outlineLevel="2" x14ac:dyDescent="0.25">
      <c r="B1361" s="77" t="s">
        <v>1121</v>
      </c>
      <c r="C1361" s="86" t="s">
        <v>1489</v>
      </c>
      <c r="D1361" s="3"/>
      <c r="F1361" s="8">
        <v>1</v>
      </c>
      <c r="G1361" s="102"/>
      <c r="I1361" s="4"/>
      <c r="J1361" s="107"/>
      <c r="K1361" t="s">
        <v>1757</v>
      </c>
    </row>
    <row r="1362" spans="2:11" hidden="1" outlineLevel="2" x14ac:dyDescent="0.25">
      <c r="B1362" s="77" t="s">
        <v>1498</v>
      </c>
      <c r="C1362" s="86" t="s">
        <v>1489</v>
      </c>
      <c r="D1362" s="3"/>
      <c r="F1362" s="8">
        <v>1</v>
      </c>
      <c r="G1362" s="102"/>
      <c r="I1362" s="4"/>
      <c r="J1362" s="107"/>
      <c r="K1362" t="s">
        <v>1757</v>
      </c>
    </row>
    <row r="1363" spans="2:11" hidden="1" outlineLevel="2" x14ac:dyDescent="0.25">
      <c r="B1363" s="77" t="s">
        <v>1499</v>
      </c>
      <c r="C1363" s="86" t="s">
        <v>1489</v>
      </c>
      <c r="D1363" s="3"/>
      <c r="F1363" s="8">
        <v>1</v>
      </c>
      <c r="G1363" s="102"/>
      <c r="I1363" s="4"/>
      <c r="J1363" s="107"/>
      <c r="K1363" t="s">
        <v>1757</v>
      </c>
    </row>
    <row r="1364" spans="2:11" hidden="1" outlineLevel="2" x14ac:dyDescent="0.25">
      <c r="B1364" s="77" t="s">
        <v>1500</v>
      </c>
      <c r="C1364" s="86" t="s">
        <v>1489</v>
      </c>
      <c r="D1364" s="3"/>
      <c r="F1364" s="8">
        <v>1</v>
      </c>
      <c r="G1364" s="102"/>
      <c r="I1364" s="4"/>
      <c r="J1364" s="107"/>
      <c r="K1364" t="s">
        <v>1757</v>
      </c>
    </row>
    <row r="1365" spans="2:11" hidden="1" outlineLevel="2" x14ac:dyDescent="0.25">
      <c r="B1365" s="77" t="s">
        <v>1501</v>
      </c>
      <c r="C1365" s="86" t="s">
        <v>1489</v>
      </c>
      <c r="D1365" s="3"/>
      <c r="F1365" s="8">
        <v>1</v>
      </c>
      <c r="G1365" s="102"/>
      <c r="I1365" s="4"/>
      <c r="J1365" s="107"/>
      <c r="K1365" t="s">
        <v>1757</v>
      </c>
    </row>
    <row r="1366" spans="2:11" hidden="1" outlineLevel="2" x14ac:dyDescent="0.25">
      <c r="B1366" s="77" t="s">
        <v>1502</v>
      </c>
      <c r="C1366" s="86" t="s">
        <v>1489</v>
      </c>
      <c r="D1366" s="3"/>
      <c r="F1366" s="8">
        <v>1</v>
      </c>
      <c r="G1366" s="102"/>
      <c r="I1366" s="4"/>
      <c r="J1366" s="107"/>
      <c r="K1366" t="s">
        <v>1757</v>
      </c>
    </row>
    <row r="1367" spans="2:11" hidden="1" outlineLevel="2" x14ac:dyDescent="0.25">
      <c r="B1367" s="77" t="s">
        <v>942</v>
      </c>
      <c r="C1367" s="86" t="s">
        <v>1489</v>
      </c>
      <c r="D1367" s="3"/>
      <c r="F1367" s="8">
        <v>1</v>
      </c>
      <c r="G1367" s="102"/>
      <c r="I1367" s="4"/>
      <c r="J1367" s="107"/>
      <c r="K1367" t="s">
        <v>1757</v>
      </c>
    </row>
    <row r="1368" spans="2:11" hidden="1" outlineLevel="2" x14ac:dyDescent="0.25">
      <c r="B1368" s="77" t="s">
        <v>959</v>
      </c>
      <c r="C1368" s="86" t="s">
        <v>1489</v>
      </c>
      <c r="D1368" s="3"/>
      <c r="F1368" s="8">
        <v>1</v>
      </c>
      <c r="G1368" s="102"/>
      <c r="I1368" s="4"/>
      <c r="J1368" s="107"/>
      <c r="K1368" t="s">
        <v>1757</v>
      </c>
    </row>
    <row r="1369" spans="2:11" hidden="1" outlineLevel="2" x14ac:dyDescent="0.25">
      <c r="B1369" s="77" t="s">
        <v>961</v>
      </c>
      <c r="C1369" s="86" t="s">
        <v>1489</v>
      </c>
      <c r="D1369" s="3"/>
      <c r="F1369" s="8">
        <v>1</v>
      </c>
      <c r="G1369" s="102"/>
      <c r="I1369" s="4"/>
      <c r="J1369" s="107"/>
      <c r="K1369" t="s">
        <v>1757</v>
      </c>
    </row>
    <row r="1370" spans="2:11" hidden="1" outlineLevel="2" x14ac:dyDescent="0.25">
      <c r="B1370" s="77" t="s">
        <v>991</v>
      </c>
      <c r="C1370" s="86" t="s">
        <v>1489</v>
      </c>
      <c r="D1370" s="3"/>
      <c r="F1370" s="8">
        <v>1</v>
      </c>
      <c r="G1370" s="102"/>
      <c r="I1370" s="4"/>
      <c r="J1370" s="107"/>
      <c r="K1370" t="s">
        <v>1757</v>
      </c>
    </row>
    <row r="1371" spans="2:11" hidden="1" outlineLevel="2" x14ac:dyDescent="0.25">
      <c r="B1371" s="77" t="s">
        <v>1503</v>
      </c>
      <c r="C1371" s="86" t="s">
        <v>1489</v>
      </c>
      <c r="D1371" s="3"/>
      <c r="F1371" s="8">
        <v>1</v>
      </c>
      <c r="G1371" s="102"/>
      <c r="I1371" s="4"/>
      <c r="J1371" s="107"/>
      <c r="K1371" t="s">
        <v>1757</v>
      </c>
    </row>
    <row r="1372" spans="2:11" hidden="1" outlineLevel="2" x14ac:dyDescent="0.25">
      <c r="B1372" s="77" t="s">
        <v>1504</v>
      </c>
      <c r="C1372" s="86" t="s">
        <v>1489</v>
      </c>
      <c r="D1372" s="3"/>
      <c r="F1372" s="8">
        <v>1</v>
      </c>
      <c r="G1372" s="102"/>
      <c r="I1372" s="4"/>
      <c r="J1372" s="107"/>
      <c r="K1372" t="s">
        <v>1757</v>
      </c>
    </row>
    <row r="1373" spans="2:11" hidden="1" outlineLevel="1" collapsed="1" x14ac:dyDescent="0.25">
      <c r="B1373" s="78"/>
      <c r="C1373" s="79" t="s">
        <v>1489</v>
      </c>
      <c r="D1373" s="80" t="s">
        <v>1505</v>
      </c>
      <c r="E1373" s="81">
        <v>36</v>
      </c>
      <c r="F1373" s="81">
        <f>SUM(F1374:F1409)</f>
        <v>36</v>
      </c>
      <c r="G1373" s="93">
        <v>60</v>
      </c>
      <c r="H1373" s="92">
        <f>(F1373*G1373/E1373)</f>
        <v>60</v>
      </c>
      <c r="I1373" s="103"/>
      <c r="J1373" s="105"/>
      <c r="K1373" s="82"/>
    </row>
    <row r="1374" spans="2:11" hidden="1" outlineLevel="2" x14ac:dyDescent="0.25">
      <c r="B1374" s="77" t="s">
        <v>913</v>
      </c>
      <c r="C1374" s="86" t="s">
        <v>1489</v>
      </c>
      <c r="D1374" s="3"/>
      <c r="F1374" s="8">
        <v>1</v>
      </c>
      <c r="G1374" s="102"/>
      <c r="I1374" s="4"/>
      <c r="J1374" s="107"/>
      <c r="K1374" t="s">
        <v>1750</v>
      </c>
    </row>
    <row r="1375" spans="2:11" hidden="1" outlineLevel="2" x14ac:dyDescent="0.25">
      <c r="B1375" s="77" t="s">
        <v>1368</v>
      </c>
      <c r="C1375" s="86" t="s">
        <v>1489</v>
      </c>
      <c r="D1375" s="3"/>
      <c r="F1375" s="8">
        <v>1</v>
      </c>
      <c r="G1375" s="102"/>
      <c r="I1375" s="4"/>
      <c r="J1375" s="107"/>
      <c r="K1375" t="s">
        <v>1750</v>
      </c>
    </row>
    <row r="1376" spans="2:11" hidden="1" outlineLevel="2" x14ac:dyDescent="0.25">
      <c r="B1376" s="77" t="s">
        <v>1370</v>
      </c>
      <c r="C1376" s="86" t="s">
        <v>1489</v>
      </c>
      <c r="D1376" s="3"/>
      <c r="F1376" s="8">
        <v>1</v>
      </c>
      <c r="G1376" s="102"/>
      <c r="I1376" s="4"/>
      <c r="J1376" s="107"/>
      <c r="K1376" t="s">
        <v>1750</v>
      </c>
    </row>
    <row r="1377" spans="2:11" hidden="1" outlineLevel="2" x14ac:dyDescent="0.25">
      <c r="B1377" s="77" t="s">
        <v>1371</v>
      </c>
      <c r="C1377" s="86" t="s">
        <v>1489</v>
      </c>
      <c r="D1377" s="3"/>
      <c r="F1377" s="8">
        <v>1</v>
      </c>
      <c r="G1377" s="102"/>
      <c r="I1377" s="4"/>
      <c r="J1377" s="107"/>
      <c r="K1377" t="s">
        <v>1750</v>
      </c>
    </row>
    <row r="1378" spans="2:11" hidden="1" outlineLevel="2" x14ac:dyDescent="0.25">
      <c r="B1378" s="77" t="s">
        <v>1373</v>
      </c>
      <c r="C1378" s="86" t="s">
        <v>1489</v>
      </c>
      <c r="D1378" s="3"/>
      <c r="F1378" s="8">
        <v>1</v>
      </c>
      <c r="G1378" s="102"/>
      <c r="I1378" s="4"/>
      <c r="J1378" s="107"/>
      <c r="K1378" t="s">
        <v>1750</v>
      </c>
    </row>
    <row r="1379" spans="2:11" hidden="1" outlineLevel="2" x14ac:dyDescent="0.25">
      <c r="B1379" s="77" t="s">
        <v>1506</v>
      </c>
      <c r="C1379" s="86" t="s">
        <v>1489</v>
      </c>
      <c r="D1379" s="3"/>
      <c r="F1379" s="8">
        <v>1</v>
      </c>
      <c r="G1379" s="102"/>
      <c r="I1379" s="4"/>
      <c r="J1379" s="107"/>
      <c r="K1379" t="s">
        <v>1750</v>
      </c>
    </row>
    <row r="1380" spans="2:11" hidden="1" outlineLevel="2" x14ac:dyDescent="0.25">
      <c r="B1380" s="77" t="s">
        <v>1129</v>
      </c>
      <c r="C1380" s="86" t="s">
        <v>1489</v>
      </c>
      <c r="D1380" s="3"/>
      <c r="F1380" s="8">
        <v>1</v>
      </c>
      <c r="G1380" s="102"/>
      <c r="I1380" s="4"/>
      <c r="J1380" s="107"/>
      <c r="K1380" t="s">
        <v>1750</v>
      </c>
    </row>
    <row r="1381" spans="2:11" hidden="1" outlineLevel="2" x14ac:dyDescent="0.25">
      <c r="B1381" s="77" t="s">
        <v>1194</v>
      </c>
      <c r="C1381" s="86" t="s">
        <v>1489</v>
      </c>
      <c r="D1381" s="3"/>
      <c r="F1381" s="8">
        <v>1</v>
      </c>
      <c r="G1381" s="102"/>
      <c r="I1381" s="4"/>
      <c r="J1381" s="107"/>
      <c r="K1381" t="s">
        <v>1750</v>
      </c>
    </row>
    <row r="1382" spans="2:11" hidden="1" outlineLevel="2" x14ac:dyDescent="0.25">
      <c r="B1382" s="77" t="s">
        <v>1226</v>
      </c>
      <c r="C1382" s="86" t="s">
        <v>1489</v>
      </c>
      <c r="D1382" s="3"/>
      <c r="F1382" s="8">
        <v>1</v>
      </c>
      <c r="G1382" s="102"/>
      <c r="I1382" s="4"/>
      <c r="J1382" s="107"/>
      <c r="K1382" t="s">
        <v>1750</v>
      </c>
    </row>
    <row r="1383" spans="2:11" hidden="1" outlineLevel="2" x14ac:dyDescent="0.25">
      <c r="B1383" s="77" t="s">
        <v>1288</v>
      </c>
      <c r="C1383" s="86" t="s">
        <v>1489</v>
      </c>
      <c r="D1383" s="3"/>
      <c r="F1383" s="8">
        <v>1</v>
      </c>
      <c r="G1383" s="102"/>
      <c r="I1383" s="4"/>
      <c r="J1383" s="107"/>
      <c r="K1383" t="s">
        <v>1750</v>
      </c>
    </row>
    <row r="1384" spans="2:11" hidden="1" outlineLevel="2" x14ac:dyDescent="0.25">
      <c r="B1384" s="77" t="s">
        <v>1282</v>
      </c>
      <c r="C1384" s="86" t="s">
        <v>1489</v>
      </c>
      <c r="D1384" s="3"/>
      <c r="F1384" s="8">
        <v>1</v>
      </c>
      <c r="G1384" s="102"/>
      <c r="I1384" s="4"/>
      <c r="J1384" s="107"/>
      <c r="K1384" t="s">
        <v>1750</v>
      </c>
    </row>
    <row r="1385" spans="2:11" hidden="1" outlineLevel="2" x14ac:dyDescent="0.25">
      <c r="B1385" s="77" t="s">
        <v>1375</v>
      </c>
      <c r="C1385" s="86" t="s">
        <v>1489</v>
      </c>
      <c r="D1385" s="3"/>
      <c r="F1385" s="8">
        <v>1</v>
      </c>
      <c r="G1385" s="102"/>
      <c r="I1385" s="4"/>
      <c r="J1385" s="107"/>
      <c r="K1385" t="s">
        <v>1750</v>
      </c>
    </row>
    <row r="1386" spans="2:11" hidden="1" outlineLevel="2" x14ac:dyDescent="0.25">
      <c r="B1386" s="77" t="s">
        <v>1507</v>
      </c>
      <c r="C1386" s="86" t="s">
        <v>1489</v>
      </c>
      <c r="D1386" s="3"/>
      <c r="F1386" s="8">
        <v>1</v>
      </c>
      <c r="G1386" s="102"/>
      <c r="I1386" s="4"/>
      <c r="J1386" s="107"/>
      <c r="K1386" t="s">
        <v>1750</v>
      </c>
    </row>
    <row r="1387" spans="2:11" hidden="1" outlineLevel="2" x14ac:dyDescent="0.25">
      <c r="B1387" s="77" t="s">
        <v>1329</v>
      </c>
      <c r="C1387" s="86" t="s">
        <v>1489</v>
      </c>
      <c r="D1387" s="3"/>
      <c r="F1387" s="8">
        <v>1</v>
      </c>
      <c r="G1387" s="102"/>
      <c r="I1387" s="4"/>
      <c r="J1387" s="107"/>
      <c r="K1387" t="s">
        <v>1750</v>
      </c>
    </row>
    <row r="1388" spans="2:11" hidden="1" outlineLevel="2" x14ac:dyDescent="0.25">
      <c r="B1388" s="77" t="s">
        <v>1337</v>
      </c>
      <c r="C1388" s="86" t="s">
        <v>1489</v>
      </c>
      <c r="D1388" s="3"/>
      <c r="F1388" s="8">
        <v>1</v>
      </c>
      <c r="G1388" s="102"/>
      <c r="I1388" s="4"/>
      <c r="J1388" s="107"/>
      <c r="K1388" t="s">
        <v>1750</v>
      </c>
    </row>
    <row r="1389" spans="2:11" hidden="1" outlineLevel="2" x14ac:dyDescent="0.25">
      <c r="B1389" s="77" t="s">
        <v>1508</v>
      </c>
      <c r="C1389" s="86" t="s">
        <v>1489</v>
      </c>
      <c r="D1389" s="3"/>
      <c r="F1389" s="8">
        <v>1</v>
      </c>
      <c r="G1389" s="102"/>
      <c r="I1389" s="4"/>
      <c r="J1389" s="107"/>
      <c r="K1389" t="s">
        <v>1750</v>
      </c>
    </row>
    <row r="1390" spans="2:11" hidden="1" outlineLevel="2" x14ac:dyDescent="0.25">
      <c r="B1390" s="77" t="s">
        <v>1052</v>
      </c>
      <c r="C1390" s="86" t="s">
        <v>1489</v>
      </c>
      <c r="D1390" s="3"/>
      <c r="F1390" s="8">
        <v>1</v>
      </c>
      <c r="G1390" s="102"/>
      <c r="I1390" s="4"/>
      <c r="J1390" s="107"/>
      <c r="K1390" t="s">
        <v>1750</v>
      </c>
    </row>
    <row r="1391" spans="2:11" hidden="1" outlineLevel="2" x14ac:dyDescent="0.25">
      <c r="B1391" s="77" t="s">
        <v>1339</v>
      </c>
      <c r="C1391" s="86" t="s">
        <v>1489</v>
      </c>
      <c r="D1391" s="3"/>
      <c r="F1391" s="8">
        <v>1</v>
      </c>
      <c r="G1391" s="102"/>
      <c r="I1391" s="4"/>
      <c r="J1391" s="107"/>
      <c r="K1391" t="s">
        <v>1750</v>
      </c>
    </row>
    <row r="1392" spans="2:11" hidden="1" outlineLevel="2" x14ac:dyDescent="0.25">
      <c r="B1392" s="77" t="s">
        <v>1509</v>
      </c>
      <c r="C1392" s="86" t="s">
        <v>1489</v>
      </c>
      <c r="D1392" s="3"/>
      <c r="F1392" s="8">
        <v>1</v>
      </c>
      <c r="G1392" s="102"/>
      <c r="I1392" s="4"/>
      <c r="J1392" s="107"/>
      <c r="K1392" t="s">
        <v>1750</v>
      </c>
    </row>
    <row r="1393" spans="2:11" hidden="1" outlineLevel="2" x14ac:dyDescent="0.25">
      <c r="B1393" s="77" t="s">
        <v>909</v>
      </c>
      <c r="C1393" s="86" t="s">
        <v>1489</v>
      </c>
      <c r="D1393" s="3"/>
      <c r="F1393" s="8">
        <v>1</v>
      </c>
      <c r="G1393" s="102"/>
      <c r="I1393" s="4"/>
      <c r="J1393" s="107"/>
      <c r="K1393" t="s">
        <v>1750</v>
      </c>
    </row>
    <row r="1394" spans="2:11" hidden="1" outlineLevel="2" x14ac:dyDescent="0.25">
      <c r="B1394" s="77" t="s">
        <v>1284</v>
      </c>
      <c r="C1394" s="86" t="s">
        <v>1489</v>
      </c>
      <c r="D1394" s="3"/>
      <c r="F1394" s="8">
        <v>1</v>
      </c>
      <c r="G1394" s="102"/>
      <c r="I1394" s="4"/>
      <c r="J1394" s="107"/>
      <c r="K1394" t="s">
        <v>1750</v>
      </c>
    </row>
    <row r="1395" spans="2:11" hidden="1" outlineLevel="2" x14ac:dyDescent="0.25">
      <c r="B1395" s="77" t="s">
        <v>1148</v>
      </c>
      <c r="C1395" s="86" t="s">
        <v>1489</v>
      </c>
      <c r="D1395" s="3"/>
      <c r="F1395" s="8">
        <v>1</v>
      </c>
      <c r="G1395" s="102"/>
      <c r="I1395" s="4"/>
      <c r="J1395" s="107"/>
      <c r="K1395" t="s">
        <v>1750</v>
      </c>
    </row>
    <row r="1396" spans="2:11" hidden="1" outlineLevel="2" x14ac:dyDescent="0.25">
      <c r="B1396" s="77" t="s">
        <v>1245</v>
      </c>
      <c r="C1396" s="86" t="s">
        <v>1489</v>
      </c>
      <c r="D1396" s="3"/>
      <c r="F1396" s="8">
        <v>1</v>
      </c>
      <c r="G1396" s="102"/>
      <c r="I1396" s="4"/>
      <c r="J1396" s="107"/>
      <c r="K1396" t="s">
        <v>1750</v>
      </c>
    </row>
    <row r="1397" spans="2:11" hidden="1" outlineLevel="2" x14ac:dyDescent="0.25">
      <c r="B1397" s="77" t="s">
        <v>1286</v>
      </c>
      <c r="C1397" s="86" t="s">
        <v>1489</v>
      </c>
      <c r="D1397" s="3"/>
      <c r="F1397" s="8">
        <v>1</v>
      </c>
      <c r="G1397" s="102"/>
      <c r="I1397" s="4"/>
      <c r="J1397" s="107"/>
      <c r="K1397" t="s">
        <v>1750</v>
      </c>
    </row>
    <row r="1398" spans="2:11" hidden="1" outlineLevel="2" x14ac:dyDescent="0.25">
      <c r="B1398" s="77" t="s">
        <v>1403</v>
      </c>
      <c r="C1398" s="86" t="s">
        <v>1489</v>
      </c>
      <c r="D1398" s="3"/>
      <c r="F1398" s="8">
        <v>1</v>
      </c>
      <c r="G1398" s="102"/>
      <c r="I1398" s="4"/>
      <c r="J1398" s="107"/>
      <c r="K1398" t="s">
        <v>1750</v>
      </c>
    </row>
    <row r="1399" spans="2:11" hidden="1" outlineLevel="2" x14ac:dyDescent="0.25">
      <c r="B1399" s="77" t="s">
        <v>1380</v>
      </c>
      <c r="C1399" s="86" t="s">
        <v>1489</v>
      </c>
      <c r="D1399" s="3"/>
      <c r="F1399" s="8">
        <v>1</v>
      </c>
      <c r="G1399" s="102"/>
      <c r="I1399" s="4"/>
      <c r="J1399" s="107"/>
      <c r="K1399" t="s">
        <v>1750</v>
      </c>
    </row>
    <row r="1400" spans="2:11" hidden="1" outlineLevel="2" x14ac:dyDescent="0.25">
      <c r="B1400" s="77" t="s">
        <v>1340</v>
      </c>
      <c r="C1400" s="86" t="s">
        <v>1489</v>
      </c>
      <c r="D1400" s="3"/>
      <c r="F1400" s="8">
        <v>1</v>
      </c>
      <c r="G1400" s="102"/>
      <c r="I1400" s="4"/>
      <c r="J1400" s="107"/>
      <c r="K1400" t="s">
        <v>1750</v>
      </c>
    </row>
    <row r="1401" spans="2:11" hidden="1" outlineLevel="2" x14ac:dyDescent="0.25">
      <c r="B1401" s="77" t="s">
        <v>1342</v>
      </c>
      <c r="C1401" s="86" t="s">
        <v>1489</v>
      </c>
      <c r="D1401" s="3"/>
      <c r="F1401" s="8">
        <v>1</v>
      </c>
      <c r="G1401" s="102"/>
      <c r="I1401" s="4"/>
      <c r="J1401" s="107"/>
      <c r="K1401" t="s">
        <v>1750</v>
      </c>
    </row>
    <row r="1402" spans="2:11" hidden="1" outlineLevel="2" x14ac:dyDescent="0.25">
      <c r="B1402" s="77" t="s">
        <v>1510</v>
      </c>
      <c r="C1402" s="86" t="s">
        <v>1489</v>
      </c>
      <c r="D1402" s="3"/>
      <c r="F1402" s="8">
        <v>1</v>
      </c>
      <c r="G1402" s="102"/>
      <c r="I1402" s="4"/>
      <c r="J1402" s="107"/>
      <c r="K1402" t="s">
        <v>1750</v>
      </c>
    </row>
    <row r="1403" spans="2:11" hidden="1" outlineLevel="2" x14ac:dyDescent="0.25">
      <c r="B1403" s="77" t="s">
        <v>1220</v>
      </c>
      <c r="C1403" s="86" t="s">
        <v>1489</v>
      </c>
      <c r="D1403" s="3"/>
      <c r="F1403" s="8">
        <v>1</v>
      </c>
      <c r="G1403" s="102"/>
      <c r="I1403" s="4"/>
      <c r="J1403" s="107"/>
      <c r="K1403" t="s">
        <v>1750</v>
      </c>
    </row>
    <row r="1404" spans="2:11" hidden="1" outlineLevel="2" x14ac:dyDescent="0.25">
      <c r="B1404" s="77" t="s">
        <v>1200</v>
      </c>
      <c r="C1404" s="86" t="s">
        <v>1489</v>
      </c>
      <c r="D1404" s="3"/>
      <c r="F1404" s="8">
        <v>1</v>
      </c>
      <c r="G1404" s="102"/>
      <c r="I1404" s="4"/>
      <c r="J1404" s="107"/>
      <c r="K1404" t="s">
        <v>1750</v>
      </c>
    </row>
    <row r="1405" spans="2:11" hidden="1" outlineLevel="2" x14ac:dyDescent="0.25">
      <c r="B1405" s="77" t="s">
        <v>1511</v>
      </c>
      <c r="C1405" s="86" t="s">
        <v>1489</v>
      </c>
      <c r="D1405" s="3"/>
      <c r="F1405" s="8">
        <v>1</v>
      </c>
      <c r="G1405" s="102"/>
      <c r="I1405" s="4"/>
      <c r="J1405" s="107"/>
      <c r="K1405" t="s">
        <v>1750</v>
      </c>
    </row>
    <row r="1406" spans="2:11" hidden="1" outlineLevel="2" x14ac:dyDescent="0.25">
      <c r="B1406" s="77" t="s">
        <v>1266</v>
      </c>
      <c r="C1406" s="86" t="s">
        <v>1489</v>
      </c>
      <c r="D1406" s="3"/>
      <c r="F1406" s="8">
        <v>1</v>
      </c>
      <c r="G1406" s="102"/>
      <c r="I1406" s="4"/>
      <c r="J1406" s="107"/>
      <c r="K1406" t="s">
        <v>1750</v>
      </c>
    </row>
    <row r="1407" spans="2:11" hidden="1" outlineLevel="2" x14ac:dyDescent="0.25">
      <c r="B1407" s="77" t="s">
        <v>1216</v>
      </c>
      <c r="C1407" s="86" t="s">
        <v>1489</v>
      </c>
      <c r="D1407" s="3"/>
      <c r="F1407" s="8">
        <v>1</v>
      </c>
      <c r="G1407" s="102"/>
      <c r="I1407" s="4"/>
      <c r="J1407" s="107"/>
      <c r="K1407" t="s">
        <v>1750</v>
      </c>
    </row>
    <row r="1408" spans="2:11" hidden="1" outlineLevel="2" x14ac:dyDescent="0.25">
      <c r="B1408" s="77" t="s">
        <v>1011</v>
      </c>
      <c r="C1408" s="86" t="s">
        <v>1489</v>
      </c>
      <c r="D1408" s="3"/>
      <c r="F1408" s="8">
        <v>1</v>
      </c>
      <c r="G1408" s="102"/>
      <c r="I1408" s="4"/>
      <c r="J1408" s="107"/>
      <c r="K1408" t="s">
        <v>1750</v>
      </c>
    </row>
    <row r="1409" spans="2:11" hidden="1" outlineLevel="2" x14ac:dyDescent="0.25">
      <c r="B1409" s="77" t="s">
        <v>1036</v>
      </c>
      <c r="C1409" s="86" t="s">
        <v>1489</v>
      </c>
      <c r="D1409" s="3"/>
      <c r="F1409" s="8">
        <v>1</v>
      </c>
      <c r="G1409" s="102"/>
      <c r="I1409" s="4"/>
      <c r="J1409" s="107"/>
      <c r="K1409" t="s">
        <v>1750</v>
      </c>
    </row>
    <row r="1410" spans="2:11" hidden="1" outlineLevel="1" collapsed="1" x14ac:dyDescent="0.25">
      <c r="B1410" s="78"/>
      <c r="C1410" s="79" t="s">
        <v>1489</v>
      </c>
      <c r="D1410" s="78" t="s">
        <v>1512</v>
      </c>
      <c r="E1410" s="81">
        <v>35</v>
      </c>
      <c r="F1410" s="81">
        <f>SUM(F1411:F1445)</f>
        <v>35</v>
      </c>
      <c r="G1410" s="93">
        <v>15</v>
      </c>
      <c r="H1410" s="92">
        <f>(F1410*G1410/E1410)</f>
        <v>15</v>
      </c>
      <c r="I1410" s="103"/>
      <c r="J1410" s="105"/>
      <c r="K1410" s="79"/>
    </row>
    <row r="1411" spans="2:11" hidden="1" outlineLevel="2" x14ac:dyDescent="0.25">
      <c r="B1411" s="77" t="s">
        <v>952</v>
      </c>
      <c r="C1411" s="86" t="s">
        <v>1489</v>
      </c>
      <c r="D1411" s="3"/>
      <c r="F1411" s="8">
        <v>1</v>
      </c>
      <c r="G1411" s="102"/>
      <c r="I1411" s="4"/>
      <c r="J1411" s="107"/>
      <c r="K1411" t="s">
        <v>1750</v>
      </c>
    </row>
    <row r="1412" spans="2:11" hidden="1" outlineLevel="2" x14ac:dyDescent="0.25">
      <c r="B1412" s="77" t="s">
        <v>933</v>
      </c>
      <c r="C1412" s="86" t="s">
        <v>1489</v>
      </c>
      <c r="D1412" s="3"/>
      <c r="F1412" s="8">
        <v>1</v>
      </c>
      <c r="G1412" s="102"/>
      <c r="I1412" s="4"/>
      <c r="J1412" s="107"/>
      <c r="K1412" t="s">
        <v>1750</v>
      </c>
    </row>
    <row r="1413" spans="2:11" hidden="1" outlineLevel="2" x14ac:dyDescent="0.25">
      <c r="B1413" s="77" t="s">
        <v>925</v>
      </c>
      <c r="C1413" s="86" t="s">
        <v>1489</v>
      </c>
      <c r="D1413" s="3"/>
      <c r="F1413" s="8">
        <v>1</v>
      </c>
      <c r="G1413" s="102"/>
      <c r="I1413" s="4"/>
      <c r="J1413" s="107"/>
      <c r="K1413" t="s">
        <v>1750</v>
      </c>
    </row>
    <row r="1414" spans="2:11" hidden="1" outlineLevel="2" x14ac:dyDescent="0.25">
      <c r="B1414" s="77" t="s">
        <v>931</v>
      </c>
      <c r="C1414" s="86" t="s">
        <v>1489</v>
      </c>
      <c r="D1414" s="3"/>
      <c r="F1414" s="8">
        <v>1</v>
      </c>
      <c r="G1414" s="102"/>
      <c r="I1414" s="4"/>
      <c r="J1414" s="107"/>
      <c r="K1414" t="s">
        <v>1750</v>
      </c>
    </row>
    <row r="1415" spans="2:11" hidden="1" outlineLevel="2" x14ac:dyDescent="0.25">
      <c r="B1415" s="77" t="s">
        <v>1013</v>
      </c>
      <c r="C1415" s="86" t="s">
        <v>1489</v>
      </c>
      <c r="D1415" s="3"/>
      <c r="F1415" s="8">
        <v>1</v>
      </c>
      <c r="G1415" s="102"/>
      <c r="I1415" s="4"/>
      <c r="J1415" s="107"/>
      <c r="K1415" t="s">
        <v>1750</v>
      </c>
    </row>
    <row r="1416" spans="2:11" hidden="1" outlineLevel="2" x14ac:dyDescent="0.25">
      <c r="B1416" s="77" t="s">
        <v>1142</v>
      </c>
      <c r="C1416" s="86" t="s">
        <v>1489</v>
      </c>
      <c r="D1416" s="3"/>
      <c r="F1416" s="8">
        <v>1</v>
      </c>
      <c r="G1416" s="102"/>
      <c r="I1416" s="4"/>
      <c r="J1416" s="107"/>
      <c r="K1416" t="s">
        <v>1750</v>
      </c>
    </row>
    <row r="1417" spans="2:11" hidden="1" outlineLevel="2" x14ac:dyDescent="0.25">
      <c r="B1417" s="77" t="s">
        <v>1254</v>
      </c>
      <c r="C1417" s="86" t="s">
        <v>1489</v>
      </c>
      <c r="D1417" s="3"/>
      <c r="F1417" s="8">
        <v>1</v>
      </c>
      <c r="G1417" s="102"/>
      <c r="I1417" s="4"/>
      <c r="J1417" s="107"/>
      <c r="K1417" t="s">
        <v>1750</v>
      </c>
    </row>
    <row r="1418" spans="2:11" hidden="1" outlineLevel="2" x14ac:dyDescent="0.25">
      <c r="B1418" s="77" t="s">
        <v>843</v>
      </c>
      <c r="C1418" s="86" t="s">
        <v>1489</v>
      </c>
      <c r="D1418" s="3"/>
      <c r="F1418" s="8">
        <v>1</v>
      </c>
      <c r="G1418" s="102"/>
      <c r="I1418" s="4"/>
      <c r="J1418" s="107"/>
      <c r="K1418" t="s">
        <v>1750</v>
      </c>
    </row>
    <row r="1419" spans="2:11" hidden="1" outlineLevel="2" x14ac:dyDescent="0.25">
      <c r="B1419" s="77" t="s">
        <v>1137</v>
      </c>
      <c r="C1419" s="86" t="s">
        <v>1489</v>
      </c>
      <c r="D1419" s="3"/>
      <c r="F1419" s="8">
        <v>1</v>
      </c>
      <c r="G1419" s="102"/>
      <c r="I1419" s="4"/>
      <c r="J1419" s="107"/>
      <c r="K1419" t="s">
        <v>1750</v>
      </c>
    </row>
    <row r="1420" spans="2:11" hidden="1" outlineLevel="2" x14ac:dyDescent="0.25">
      <c r="B1420" s="77" t="s">
        <v>1077</v>
      </c>
      <c r="C1420" s="86" t="s">
        <v>1489</v>
      </c>
      <c r="D1420" s="3"/>
      <c r="F1420" s="8">
        <v>1</v>
      </c>
      <c r="G1420" s="102"/>
      <c r="I1420" s="4"/>
      <c r="J1420" s="107"/>
      <c r="K1420" t="s">
        <v>1750</v>
      </c>
    </row>
    <row r="1421" spans="2:11" hidden="1" outlineLevel="2" x14ac:dyDescent="0.25">
      <c r="B1421" s="77" t="s">
        <v>1123</v>
      </c>
      <c r="C1421" s="86" t="s">
        <v>1489</v>
      </c>
      <c r="D1421" s="3"/>
      <c r="F1421" s="8">
        <v>1</v>
      </c>
      <c r="G1421" s="102"/>
      <c r="I1421" s="4"/>
      <c r="J1421" s="107"/>
      <c r="K1421" t="s">
        <v>1750</v>
      </c>
    </row>
    <row r="1422" spans="2:11" hidden="1" outlineLevel="2" x14ac:dyDescent="0.25">
      <c r="B1422" s="77" t="s">
        <v>953</v>
      </c>
      <c r="C1422" s="86" t="s">
        <v>1489</v>
      </c>
      <c r="D1422" s="3"/>
      <c r="F1422" s="8">
        <v>1</v>
      </c>
      <c r="G1422" s="102"/>
      <c r="I1422" s="4"/>
      <c r="J1422" s="107"/>
      <c r="K1422" t="s">
        <v>1750</v>
      </c>
    </row>
    <row r="1423" spans="2:11" hidden="1" outlineLevel="2" x14ac:dyDescent="0.25">
      <c r="B1423" s="77" t="s">
        <v>1162</v>
      </c>
      <c r="C1423" s="86" t="s">
        <v>1489</v>
      </c>
      <c r="D1423" s="3"/>
      <c r="F1423" s="8">
        <v>1</v>
      </c>
      <c r="G1423" s="102"/>
      <c r="I1423" s="4"/>
      <c r="J1423" s="107"/>
      <c r="K1423" t="s">
        <v>1750</v>
      </c>
    </row>
    <row r="1424" spans="2:11" hidden="1" outlineLevel="2" x14ac:dyDescent="0.25">
      <c r="B1424" s="77" t="s">
        <v>823</v>
      </c>
      <c r="C1424" s="86" t="s">
        <v>1489</v>
      </c>
      <c r="D1424" s="3"/>
      <c r="F1424" s="8">
        <v>1</v>
      </c>
      <c r="G1424" s="102"/>
      <c r="I1424" s="4"/>
      <c r="J1424" s="107"/>
      <c r="K1424" t="s">
        <v>1750</v>
      </c>
    </row>
    <row r="1425" spans="2:11" hidden="1" outlineLevel="2" x14ac:dyDescent="0.25">
      <c r="B1425" s="77" t="s">
        <v>1116</v>
      </c>
      <c r="C1425" s="86" t="s">
        <v>1489</v>
      </c>
      <c r="D1425" s="3"/>
      <c r="F1425" s="8">
        <v>1</v>
      </c>
      <c r="G1425" s="102"/>
      <c r="I1425" s="4"/>
      <c r="J1425" s="107"/>
      <c r="K1425" t="s">
        <v>1750</v>
      </c>
    </row>
    <row r="1426" spans="2:11" hidden="1" outlineLevel="2" x14ac:dyDescent="0.25">
      <c r="B1426" s="77" t="s">
        <v>1163</v>
      </c>
      <c r="C1426" s="86" t="s">
        <v>1489</v>
      </c>
      <c r="D1426" s="3"/>
      <c r="F1426" s="8">
        <v>1</v>
      </c>
      <c r="G1426" s="102"/>
      <c r="I1426" s="4"/>
      <c r="J1426" s="107"/>
      <c r="K1426" t="s">
        <v>1750</v>
      </c>
    </row>
    <row r="1427" spans="2:11" hidden="1" outlineLevel="2" x14ac:dyDescent="0.25">
      <c r="B1427" s="77" t="s">
        <v>1038</v>
      </c>
      <c r="C1427" s="86" t="s">
        <v>1489</v>
      </c>
      <c r="D1427" s="3"/>
      <c r="F1427" s="8">
        <v>1</v>
      </c>
      <c r="G1427" s="102"/>
      <c r="I1427" s="4"/>
      <c r="J1427" s="107"/>
      <c r="K1427" t="s">
        <v>1750</v>
      </c>
    </row>
    <row r="1428" spans="2:11" hidden="1" outlineLevel="2" x14ac:dyDescent="0.25">
      <c r="B1428" s="77" t="s">
        <v>974</v>
      </c>
      <c r="C1428" s="86" t="s">
        <v>1489</v>
      </c>
      <c r="D1428" s="3"/>
      <c r="F1428" s="8">
        <v>1</v>
      </c>
      <c r="G1428" s="102"/>
      <c r="I1428" s="4"/>
      <c r="J1428" s="107"/>
      <c r="K1428" t="s">
        <v>1750</v>
      </c>
    </row>
    <row r="1429" spans="2:11" hidden="1" outlineLevel="2" x14ac:dyDescent="0.25">
      <c r="B1429" s="77" t="s">
        <v>976</v>
      </c>
      <c r="C1429" s="86" t="s">
        <v>1489</v>
      </c>
      <c r="D1429" s="3"/>
      <c r="F1429" s="8">
        <v>1</v>
      </c>
      <c r="G1429" s="102"/>
      <c r="I1429" s="4"/>
      <c r="J1429" s="107"/>
      <c r="K1429" t="s">
        <v>1750</v>
      </c>
    </row>
    <row r="1430" spans="2:11" hidden="1" outlineLevel="2" x14ac:dyDescent="0.25">
      <c r="B1430" s="77" t="s">
        <v>978</v>
      </c>
      <c r="C1430" s="86" t="s">
        <v>1489</v>
      </c>
      <c r="D1430" s="3"/>
      <c r="F1430" s="8">
        <v>1</v>
      </c>
      <c r="G1430" s="102"/>
      <c r="I1430" s="4"/>
      <c r="J1430" s="107"/>
      <c r="K1430" t="s">
        <v>1750</v>
      </c>
    </row>
    <row r="1431" spans="2:11" hidden="1" outlineLevel="2" x14ac:dyDescent="0.25">
      <c r="B1431" s="77" t="s">
        <v>980</v>
      </c>
      <c r="C1431" s="86" t="s">
        <v>1489</v>
      </c>
      <c r="D1431" s="3"/>
      <c r="F1431" s="8">
        <v>1</v>
      </c>
      <c r="G1431" s="102"/>
      <c r="I1431" s="4"/>
      <c r="J1431" s="107"/>
      <c r="K1431" t="s">
        <v>1750</v>
      </c>
    </row>
    <row r="1432" spans="2:11" hidden="1" outlineLevel="2" x14ac:dyDescent="0.25">
      <c r="B1432" s="77" t="s">
        <v>1015</v>
      </c>
      <c r="C1432" s="86" t="s">
        <v>1489</v>
      </c>
      <c r="D1432" s="3"/>
      <c r="F1432" s="8">
        <v>1</v>
      </c>
      <c r="G1432" s="102"/>
      <c r="I1432" s="4"/>
      <c r="J1432" s="107"/>
      <c r="K1432" t="s">
        <v>1750</v>
      </c>
    </row>
    <row r="1433" spans="2:11" hidden="1" outlineLevel="2" x14ac:dyDescent="0.25">
      <c r="B1433" s="77" t="s">
        <v>982</v>
      </c>
      <c r="C1433" s="86" t="s">
        <v>1489</v>
      </c>
      <c r="D1433" s="3"/>
      <c r="F1433" s="8">
        <v>1</v>
      </c>
      <c r="G1433" s="102"/>
      <c r="I1433" s="4"/>
      <c r="J1433" s="107"/>
      <c r="K1433" t="s">
        <v>1750</v>
      </c>
    </row>
    <row r="1434" spans="2:11" hidden="1" outlineLevel="2" x14ac:dyDescent="0.25">
      <c r="B1434" s="77" t="s">
        <v>987</v>
      </c>
      <c r="C1434" s="86" t="s">
        <v>1489</v>
      </c>
      <c r="D1434" s="3"/>
      <c r="F1434" s="8">
        <v>1</v>
      </c>
      <c r="G1434" s="102"/>
      <c r="I1434" s="4"/>
      <c r="J1434" s="107"/>
      <c r="K1434" t="s">
        <v>1750</v>
      </c>
    </row>
    <row r="1435" spans="2:11" hidden="1" outlineLevel="2" x14ac:dyDescent="0.25">
      <c r="B1435" s="77" t="s">
        <v>989</v>
      </c>
      <c r="C1435" s="86" t="s">
        <v>1489</v>
      </c>
      <c r="D1435" s="3"/>
      <c r="F1435" s="8">
        <v>1</v>
      </c>
      <c r="G1435" s="102"/>
      <c r="I1435" s="4"/>
      <c r="J1435" s="107"/>
      <c r="K1435" t="s">
        <v>1750</v>
      </c>
    </row>
    <row r="1436" spans="2:11" hidden="1" outlineLevel="2" x14ac:dyDescent="0.25">
      <c r="B1436" s="77" t="s">
        <v>1001</v>
      </c>
      <c r="C1436" s="86" t="s">
        <v>1489</v>
      </c>
      <c r="D1436" s="3"/>
      <c r="F1436" s="8">
        <v>1</v>
      </c>
      <c r="G1436" s="102"/>
      <c r="I1436" s="4"/>
      <c r="J1436" s="107"/>
      <c r="K1436" t="s">
        <v>1750</v>
      </c>
    </row>
    <row r="1437" spans="2:11" hidden="1" outlineLevel="2" x14ac:dyDescent="0.25">
      <c r="B1437" s="77" t="s">
        <v>1203</v>
      </c>
      <c r="C1437" s="86" t="s">
        <v>1489</v>
      </c>
      <c r="D1437" s="3"/>
      <c r="F1437" s="8">
        <v>1</v>
      </c>
      <c r="G1437" s="102"/>
      <c r="I1437" s="4"/>
      <c r="J1437" s="107"/>
      <c r="K1437" t="s">
        <v>1750</v>
      </c>
    </row>
    <row r="1438" spans="2:11" hidden="1" outlineLevel="2" x14ac:dyDescent="0.25">
      <c r="B1438" s="77" t="s">
        <v>921</v>
      </c>
      <c r="C1438" s="86" t="s">
        <v>1489</v>
      </c>
      <c r="D1438" s="3"/>
      <c r="F1438" s="8">
        <v>1</v>
      </c>
      <c r="G1438" s="102"/>
      <c r="I1438" s="4"/>
      <c r="J1438" s="107"/>
      <c r="K1438" t="s">
        <v>1750</v>
      </c>
    </row>
    <row r="1439" spans="2:11" hidden="1" outlineLevel="2" x14ac:dyDescent="0.25">
      <c r="B1439" s="77" t="s">
        <v>1247</v>
      </c>
      <c r="C1439" s="86" t="s">
        <v>1489</v>
      </c>
      <c r="D1439" s="3"/>
      <c r="F1439" s="8">
        <v>1</v>
      </c>
      <c r="G1439" s="102"/>
      <c r="I1439" s="4"/>
      <c r="J1439" s="107"/>
      <c r="K1439" t="s">
        <v>1750</v>
      </c>
    </row>
    <row r="1440" spans="2:11" hidden="1" outlineLevel="2" x14ac:dyDescent="0.25">
      <c r="B1440" s="77" t="s">
        <v>1249</v>
      </c>
      <c r="C1440" s="86" t="s">
        <v>1489</v>
      </c>
      <c r="D1440" s="3"/>
      <c r="F1440" s="8">
        <v>1</v>
      </c>
      <c r="G1440" s="102"/>
      <c r="I1440" s="4"/>
      <c r="J1440" s="107"/>
      <c r="K1440" t="s">
        <v>1750</v>
      </c>
    </row>
    <row r="1441" spans="2:11" hidden="1" outlineLevel="2" x14ac:dyDescent="0.25">
      <c r="B1441" s="77" t="s">
        <v>1251</v>
      </c>
      <c r="C1441" s="86" t="s">
        <v>1489</v>
      </c>
      <c r="D1441" s="3"/>
      <c r="F1441" s="8">
        <v>1</v>
      </c>
      <c r="G1441" s="102"/>
      <c r="I1441" s="4"/>
      <c r="J1441" s="107"/>
      <c r="K1441" t="s">
        <v>1750</v>
      </c>
    </row>
    <row r="1442" spans="2:11" hidden="1" outlineLevel="2" x14ac:dyDescent="0.25">
      <c r="B1442" s="77" t="s">
        <v>1202</v>
      </c>
      <c r="C1442" s="86" t="s">
        <v>1489</v>
      </c>
      <c r="D1442" s="3"/>
      <c r="F1442" s="8">
        <v>1</v>
      </c>
      <c r="G1442" s="102"/>
      <c r="I1442" s="4"/>
      <c r="J1442" s="107"/>
      <c r="K1442" t="s">
        <v>1750</v>
      </c>
    </row>
    <row r="1443" spans="2:11" hidden="1" outlineLevel="2" x14ac:dyDescent="0.25">
      <c r="B1443" s="77" t="s">
        <v>1227</v>
      </c>
      <c r="C1443" s="86" t="s">
        <v>1489</v>
      </c>
      <c r="D1443" s="3"/>
      <c r="F1443" s="8">
        <v>1</v>
      </c>
      <c r="G1443" s="102"/>
      <c r="I1443" s="4"/>
      <c r="J1443" s="107"/>
      <c r="K1443" t="s">
        <v>1750</v>
      </c>
    </row>
    <row r="1444" spans="2:11" hidden="1" outlineLevel="2" x14ac:dyDescent="0.25">
      <c r="B1444" s="77" t="s">
        <v>1253</v>
      </c>
      <c r="C1444" s="86" t="s">
        <v>1489</v>
      </c>
      <c r="D1444" s="3"/>
      <c r="F1444" s="8">
        <v>1</v>
      </c>
      <c r="G1444" s="102"/>
      <c r="I1444" s="4"/>
      <c r="J1444" s="107"/>
      <c r="K1444" t="s">
        <v>1750</v>
      </c>
    </row>
    <row r="1445" spans="2:11" hidden="1" outlineLevel="2" x14ac:dyDescent="0.25">
      <c r="B1445" s="77" t="s">
        <v>1160</v>
      </c>
      <c r="C1445" s="86" t="s">
        <v>1489</v>
      </c>
      <c r="D1445" s="3"/>
      <c r="F1445" s="8">
        <v>1</v>
      </c>
      <c r="G1445" s="102"/>
      <c r="I1445" s="4"/>
      <c r="J1445" s="107"/>
      <c r="K1445" t="s">
        <v>1750</v>
      </c>
    </row>
    <row r="1446" spans="2:11" hidden="1" outlineLevel="1" collapsed="1" x14ac:dyDescent="0.25">
      <c r="B1446" s="78"/>
      <c r="C1446" s="79" t="s">
        <v>1489</v>
      </c>
      <c r="D1446" s="78" t="s">
        <v>1513</v>
      </c>
      <c r="E1446" s="94">
        <v>4</v>
      </c>
      <c r="F1446" s="81">
        <f>SUM(F1447:F1450)</f>
        <v>4</v>
      </c>
      <c r="G1446" s="93">
        <v>5</v>
      </c>
      <c r="H1446" s="92">
        <f>(F1446*G1446/E1446)</f>
        <v>5</v>
      </c>
      <c r="I1446" s="103"/>
      <c r="J1446" s="105"/>
      <c r="K1446" s="79"/>
    </row>
    <row r="1447" spans="2:11" hidden="1" outlineLevel="2" x14ac:dyDescent="0.25">
      <c r="B1447" s="77" t="s">
        <v>1310</v>
      </c>
      <c r="C1447" s="86" t="s">
        <v>1489</v>
      </c>
      <c r="D1447" s="3"/>
      <c r="F1447" s="8">
        <v>1</v>
      </c>
      <c r="G1447" s="102"/>
      <c r="I1447" s="4"/>
      <c r="J1447" s="107"/>
      <c r="K1447" t="s">
        <v>1750</v>
      </c>
    </row>
    <row r="1448" spans="2:11" hidden="1" outlineLevel="2" x14ac:dyDescent="0.25">
      <c r="B1448" s="77" t="s">
        <v>1280</v>
      </c>
      <c r="C1448" s="86" t="s">
        <v>1489</v>
      </c>
      <c r="D1448" s="3"/>
      <c r="F1448" s="8">
        <v>1</v>
      </c>
      <c r="G1448" s="102"/>
      <c r="I1448" s="4"/>
      <c r="J1448" s="107"/>
      <c r="K1448" t="s">
        <v>1750</v>
      </c>
    </row>
    <row r="1449" spans="2:11" hidden="1" outlineLevel="2" x14ac:dyDescent="0.25">
      <c r="B1449" s="77" t="s">
        <v>1312</v>
      </c>
      <c r="C1449" s="86" t="s">
        <v>1489</v>
      </c>
      <c r="D1449" s="3"/>
      <c r="F1449" s="8">
        <v>1</v>
      </c>
      <c r="G1449" s="102"/>
      <c r="I1449" s="4"/>
      <c r="J1449" s="107"/>
      <c r="K1449" t="s">
        <v>1750</v>
      </c>
    </row>
    <row r="1450" spans="2:11" hidden="1" outlineLevel="2" x14ac:dyDescent="0.25">
      <c r="B1450" s="77" t="s">
        <v>1314</v>
      </c>
      <c r="C1450" s="86" t="s">
        <v>1489</v>
      </c>
      <c r="D1450" s="3"/>
      <c r="F1450" s="8">
        <v>1</v>
      </c>
      <c r="G1450" s="102"/>
      <c r="I1450" s="4"/>
      <c r="J1450" s="107"/>
      <c r="K1450" t="s">
        <v>1750</v>
      </c>
    </row>
    <row r="1451" spans="2:11" hidden="1" outlineLevel="1" collapsed="1" x14ac:dyDescent="0.25">
      <c r="B1451" s="78"/>
      <c r="C1451" s="79" t="s">
        <v>1489</v>
      </c>
      <c r="D1451" s="78" t="s">
        <v>1514</v>
      </c>
      <c r="E1451" s="94">
        <v>90</v>
      </c>
      <c r="F1451" s="81">
        <f>SUM(F1452:F1541)</f>
        <v>90</v>
      </c>
      <c r="G1451" s="93">
        <v>15</v>
      </c>
      <c r="H1451" s="92">
        <f>(F1451*G1451/E1451)</f>
        <v>15</v>
      </c>
      <c r="I1451" s="103"/>
      <c r="J1451" s="105"/>
      <c r="K1451" s="79"/>
    </row>
    <row r="1452" spans="2:11" hidden="1" outlineLevel="2" x14ac:dyDescent="0.25">
      <c r="B1452" s="77" t="s">
        <v>1515</v>
      </c>
      <c r="C1452" s="2" t="s">
        <v>1489</v>
      </c>
      <c r="D1452" s="3"/>
      <c r="F1452" s="8">
        <v>1</v>
      </c>
      <c r="G1452" s="102"/>
      <c r="I1452" s="4"/>
      <c r="J1452" s="107"/>
      <c r="K1452" t="s">
        <v>1750</v>
      </c>
    </row>
    <row r="1453" spans="2:11" hidden="1" outlineLevel="2" x14ac:dyDescent="0.25">
      <c r="B1453" s="77" t="s">
        <v>1516</v>
      </c>
      <c r="C1453" s="2" t="s">
        <v>1489</v>
      </c>
      <c r="D1453" s="3"/>
      <c r="F1453" s="8">
        <v>1</v>
      </c>
      <c r="G1453" s="102"/>
      <c r="I1453" s="4"/>
      <c r="J1453" s="107"/>
      <c r="K1453" t="s">
        <v>1750</v>
      </c>
    </row>
    <row r="1454" spans="2:11" hidden="1" outlineLevel="2" x14ac:dyDescent="0.25">
      <c r="B1454" s="77" t="s">
        <v>1517</v>
      </c>
      <c r="C1454" s="2" t="s">
        <v>1489</v>
      </c>
      <c r="D1454" s="3"/>
      <c r="F1454" s="8">
        <v>1</v>
      </c>
      <c r="G1454" s="102"/>
      <c r="I1454" s="4"/>
      <c r="J1454" s="107"/>
      <c r="K1454" t="s">
        <v>1750</v>
      </c>
    </row>
    <row r="1455" spans="2:11" hidden="1" outlineLevel="2" x14ac:dyDescent="0.25">
      <c r="B1455" s="77" t="s">
        <v>1518</v>
      </c>
      <c r="C1455" s="2" t="s">
        <v>1489</v>
      </c>
      <c r="D1455" s="3"/>
      <c r="F1455" s="8">
        <v>1</v>
      </c>
      <c r="G1455" s="102"/>
      <c r="I1455" s="4"/>
      <c r="J1455" s="107"/>
      <c r="K1455" t="s">
        <v>1750</v>
      </c>
    </row>
    <row r="1456" spans="2:11" hidden="1" outlineLevel="2" x14ac:dyDescent="0.25">
      <c r="B1456" s="77" t="s">
        <v>1519</v>
      </c>
      <c r="C1456" s="2" t="s">
        <v>1489</v>
      </c>
      <c r="D1456" s="3"/>
      <c r="F1456" s="8">
        <v>1</v>
      </c>
      <c r="G1456" s="102"/>
      <c r="I1456" s="4"/>
      <c r="J1456" s="107"/>
      <c r="K1456" t="s">
        <v>1750</v>
      </c>
    </row>
    <row r="1457" spans="2:11" hidden="1" outlineLevel="2" x14ac:dyDescent="0.25">
      <c r="B1457" s="77" t="s">
        <v>1520</v>
      </c>
      <c r="C1457" s="2" t="s">
        <v>1489</v>
      </c>
      <c r="D1457" s="3"/>
      <c r="F1457" s="8">
        <v>1</v>
      </c>
      <c r="G1457" s="102"/>
      <c r="I1457" s="4"/>
      <c r="J1457" s="107"/>
      <c r="K1457" t="s">
        <v>1750</v>
      </c>
    </row>
    <row r="1458" spans="2:11" hidden="1" outlineLevel="2" x14ac:dyDescent="0.25">
      <c r="B1458" s="77" t="s">
        <v>1521</v>
      </c>
      <c r="C1458" s="2" t="s">
        <v>1489</v>
      </c>
      <c r="D1458" s="3"/>
      <c r="F1458" s="8">
        <v>1</v>
      </c>
      <c r="G1458" s="102"/>
      <c r="I1458" s="4"/>
      <c r="J1458" s="107"/>
      <c r="K1458" t="s">
        <v>1750</v>
      </c>
    </row>
    <row r="1459" spans="2:11" hidden="1" outlineLevel="2" x14ac:dyDescent="0.25">
      <c r="B1459" s="77" t="s">
        <v>1522</v>
      </c>
      <c r="C1459" s="2" t="s">
        <v>1489</v>
      </c>
      <c r="D1459" s="3"/>
      <c r="F1459" s="8">
        <v>1</v>
      </c>
      <c r="G1459" s="102"/>
      <c r="I1459" s="4"/>
      <c r="J1459" s="107"/>
      <c r="K1459" t="s">
        <v>1750</v>
      </c>
    </row>
    <row r="1460" spans="2:11" hidden="1" outlineLevel="2" x14ac:dyDescent="0.25">
      <c r="B1460" s="77" t="s">
        <v>1523</v>
      </c>
      <c r="C1460" s="2" t="s">
        <v>1489</v>
      </c>
      <c r="D1460" s="3"/>
      <c r="F1460" s="8">
        <v>1</v>
      </c>
      <c r="G1460" s="102"/>
      <c r="I1460" s="4"/>
      <c r="J1460" s="107"/>
      <c r="K1460" t="s">
        <v>1750</v>
      </c>
    </row>
    <row r="1461" spans="2:11" hidden="1" outlineLevel="2" x14ac:dyDescent="0.25">
      <c r="B1461" s="77" t="s">
        <v>1524</v>
      </c>
      <c r="C1461" s="2" t="s">
        <v>1489</v>
      </c>
      <c r="D1461" s="3"/>
      <c r="F1461" s="8">
        <v>1</v>
      </c>
      <c r="G1461" s="102"/>
      <c r="I1461" s="4"/>
      <c r="J1461" s="107"/>
      <c r="K1461" t="s">
        <v>1750</v>
      </c>
    </row>
    <row r="1462" spans="2:11" hidden="1" outlineLevel="2" x14ac:dyDescent="0.25">
      <c r="B1462" s="77" t="s">
        <v>1525</v>
      </c>
      <c r="C1462" s="2" t="s">
        <v>1489</v>
      </c>
      <c r="D1462" s="3"/>
      <c r="F1462" s="8">
        <v>1</v>
      </c>
      <c r="G1462" s="102"/>
      <c r="I1462" s="4"/>
      <c r="J1462" s="107"/>
      <c r="K1462" t="s">
        <v>1750</v>
      </c>
    </row>
    <row r="1463" spans="2:11" hidden="1" outlineLevel="2" x14ac:dyDescent="0.25">
      <c r="B1463" s="77" t="s">
        <v>1526</v>
      </c>
      <c r="C1463" s="2" t="s">
        <v>1489</v>
      </c>
      <c r="D1463" s="3"/>
      <c r="F1463" s="8">
        <v>1</v>
      </c>
      <c r="G1463" s="102"/>
      <c r="I1463" s="4"/>
      <c r="J1463" s="107"/>
      <c r="K1463" t="s">
        <v>1750</v>
      </c>
    </row>
    <row r="1464" spans="2:11" hidden="1" outlineLevel="2" x14ac:dyDescent="0.25">
      <c r="B1464" s="77" t="s">
        <v>1527</v>
      </c>
      <c r="C1464" s="2" t="s">
        <v>1489</v>
      </c>
      <c r="D1464" s="3"/>
      <c r="F1464" s="8">
        <v>1</v>
      </c>
      <c r="G1464" s="102"/>
      <c r="I1464" s="4"/>
      <c r="J1464" s="107"/>
      <c r="K1464" t="s">
        <v>1750</v>
      </c>
    </row>
    <row r="1465" spans="2:11" hidden="1" outlineLevel="2" x14ac:dyDescent="0.25">
      <c r="B1465" s="77" t="s">
        <v>1528</v>
      </c>
      <c r="C1465" s="2" t="s">
        <v>1489</v>
      </c>
      <c r="D1465" s="3"/>
      <c r="F1465" s="8">
        <v>1</v>
      </c>
      <c r="G1465" s="102"/>
      <c r="I1465" s="4"/>
      <c r="J1465" s="107"/>
      <c r="K1465" t="s">
        <v>1750</v>
      </c>
    </row>
    <row r="1466" spans="2:11" hidden="1" outlineLevel="2" x14ac:dyDescent="0.25">
      <c r="B1466" s="77" t="s">
        <v>1529</v>
      </c>
      <c r="C1466" s="2" t="s">
        <v>1489</v>
      </c>
      <c r="D1466" s="3"/>
      <c r="F1466" s="8">
        <v>1</v>
      </c>
      <c r="G1466" s="102"/>
      <c r="I1466" s="4"/>
      <c r="J1466" s="107"/>
      <c r="K1466" t="s">
        <v>1750</v>
      </c>
    </row>
    <row r="1467" spans="2:11" hidden="1" outlineLevel="2" x14ac:dyDescent="0.25">
      <c r="B1467" s="77" t="s">
        <v>1530</v>
      </c>
      <c r="C1467" s="2" t="s">
        <v>1489</v>
      </c>
      <c r="D1467" s="3"/>
      <c r="F1467" s="8">
        <v>1</v>
      </c>
      <c r="G1467" s="102"/>
      <c r="I1467" s="4"/>
      <c r="J1467" s="107"/>
      <c r="K1467" t="s">
        <v>1750</v>
      </c>
    </row>
    <row r="1468" spans="2:11" hidden="1" outlineLevel="2" x14ac:dyDescent="0.25">
      <c r="B1468" s="77" t="s">
        <v>1531</v>
      </c>
      <c r="C1468" s="2" t="s">
        <v>1489</v>
      </c>
      <c r="D1468" s="3"/>
      <c r="F1468" s="8">
        <v>1</v>
      </c>
      <c r="G1468" s="102"/>
      <c r="I1468" s="4"/>
      <c r="J1468" s="107"/>
      <c r="K1468" t="s">
        <v>1750</v>
      </c>
    </row>
    <row r="1469" spans="2:11" hidden="1" outlineLevel="2" x14ac:dyDescent="0.25">
      <c r="B1469" s="77" t="s">
        <v>1532</v>
      </c>
      <c r="C1469" s="2" t="s">
        <v>1489</v>
      </c>
      <c r="D1469" s="3"/>
      <c r="F1469" s="8">
        <v>1</v>
      </c>
      <c r="G1469" s="102"/>
      <c r="I1469" s="4"/>
      <c r="J1469" s="107"/>
      <c r="K1469" t="s">
        <v>1750</v>
      </c>
    </row>
    <row r="1470" spans="2:11" hidden="1" outlineLevel="2" x14ac:dyDescent="0.25">
      <c r="B1470" s="77" t="s">
        <v>1533</v>
      </c>
      <c r="C1470" s="2" t="s">
        <v>1489</v>
      </c>
      <c r="D1470" s="3"/>
      <c r="F1470" s="8">
        <v>1</v>
      </c>
      <c r="G1470" s="102"/>
      <c r="I1470" s="4"/>
      <c r="J1470" s="107"/>
      <c r="K1470" t="s">
        <v>1750</v>
      </c>
    </row>
    <row r="1471" spans="2:11" hidden="1" outlineLevel="2" x14ac:dyDescent="0.25">
      <c r="B1471" s="77" t="s">
        <v>1534</v>
      </c>
      <c r="C1471" s="2" t="s">
        <v>1489</v>
      </c>
      <c r="D1471" s="3"/>
      <c r="F1471" s="8">
        <v>1</v>
      </c>
      <c r="G1471" s="102"/>
      <c r="I1471" s="4"/>
      <c r="J1471" s="107"/>
      <c r="K1471" t="s">
        <v>1750</v>
      </c>
    </row>
    <row r="1472" spans="2:11" hidden="1" outlineLevel="2" x14ac:dyDescent="0.25">
      <c r="B1472" s="77" t="s">
        <v>1535</v>
      </c>
      <c r="C1472" s="2" t="s">
        <v>1489</v>
      </c>
      <c r="D1472" s="3"/>
      <c r="F1472" s="8">
        <v>1</v>
      </c>
      <c r="G1472" s="102"/>
      <c r="I1472" s="4"/>
      <c r="J1472" s="107"/>
      <c r="K1472" t="s">
        <v>1750</v>
      </c>
    </row>
    <row r="1473" spans="2:11" hidden="1" outlineLevel="2" x14ac:dyDescent="0.25">
      <c r="B1473" s="77" t="s">
        <v>1536</v>
      </c>
      <c r="C1473" s="2" t="s">
        <v>1489</v>
      </c>
      <c r="D1473" s="3"/>
      <c r="F1473" s="8">
        <v>1</v>
      </c>
      <c r="G1473" s="102"/>
      <c r="I1473" s="4"/>
      <c r="J1473" s="107"/>
      <c r="K1473" t="s">
        <v>1750</v>
      </c>
    </row>
    <row r="1474" spans="2:11" hidden="1" outlineLevel="2" x14ac:dyDescent="0.25">
      <c r="B1474" s="77" t="s">
        <v>1537</v>
      </c>
      <c r="C1474" s="2" t="s">
        <v>1489</v>
      </c>
      <c r="D1474" s="3"/>
      <c r="F1474" s="8">
        <v>1</v>
      </c>
      <c r="G1474" s="102"/>
      <c r="I1474" s="4"/>
      <c r="J1474" s="107"/>
      <c r="K1474" t="s">
        <v>1750</v>
      </c>
    </row>
    <row r="1475" spans="2:11" hidden="1" outlineLevel="2" x14ac:dyDescent="0.25">
      <c r="B1475" s="77" t="s">
        <v>1538</v>
      </c>
      <c r="C1475" s="2" t="s">
        <v>1489</v>
      </c>
      <c r="D1475" s="3"/>
      <c r="F1475" s="8">
        <v>1</v>
      </c>
      <c r="G1475" s="102"/>
      <c r="I1475" s="4"/>
      <c r="J1475" s="107"/>
      <c r="K1475" t="s">
        <v>1750</v>
      </c>
    </row>
    <row r="1476" spans="2:11" hidden="1" outlineLevel="2" x14ac:dyDescent="0.25">
      <c r="B1476" s="77" t="s">
        <v>1539</v>
      </c>
      <c r="C1476" s="2" t="s">
        <v>1489</v>
      </c>
      <c r="D1476" s="3"/>
      <c r="F1476" s="8">
        <v>1</v>
      </c>
      <c r="G1476" s="102"/>
      <c r="I1476" s="4"/>
      <c r="J1476" s="107"/>
      <c r="K1476" t="s">
        <v>1750</v>
      </c>
    </row>
    <row r="1477" spans="2:11" hidden="1" outlineLevel="2" x14ac:dyDescent="0.25">
      <c r="B1477" s="77" t="s">
        <v>1540</v>
      </c>
      <c r="C1477" s="2" t="s">
        <v>1489</v>
      </c>
      <c r="D1477" s="3"/>
      <c r="F1477" s="8">
        <v>1</v>
      </c>
      <c r="G1477" s="102"/>
      <c r="I1477" s="4"/>
      <c r="J1477" s="107"/>
      <c r="K1477" t="s">
        <v>1750</v>
      </c>
    </row>
    <row r="1478" spans="2:11" hidden="1" outlineLevel="2" x14ac:dyDescent="0.25">
      <c r="B1478" s="77" t="s">
        <v>1541</v>
      </c>
      <c r="C1478" s="2" t="s">
        <v>1489</v>
      </c>
      <c r="D1478" s="3"/>
      <c r="F1478" s="8">
        <v>1</v>
      </c>
      <c r="G1478" s="102"/>
      <c r="I1478" s="4"/>
      <c r="J1478" s="107"/>
      <c r="K1478" t="s">
        <v>1750</v>
      </c>
    </row>
    <row r="1479" spans="2:11" hidden="1" outlineLevel="2" x14ac:dyDescent="0.25">
      <c r="B1479" s="77" t="s">
        <v>1542</v>
      </c>
      <c r="C1479" s="2" t="s">
        <v>1489</v>
      </c>
      <c r="D1479" s="3"/>
      <c r="F1479" s="8">
        <v>1</v>
      </c>
      <c r="G1479" s="102"/>
      <c r="I1479" s="4"/>
      <c r="J1479" s="107"/>
      <c r="K1479" t="s">
        <v>1750</v>
      </c>
    </row>
    <row r="1480" spans="2:11" hidden="1" outlineLevel="2" x14ac:dyDescent="0.25">
      <c r="B1480" s="77" t="s">
        <v>1543</v>
      </c>
      <c r="C1480" s="2" t="s">
        <v>1489</v>
      </c>
      <c r="D1480" s="3"/>
      <c r="F1480" s="8">
        <v>1</v>
      </c>
      <c r="G1480" s="102"/>
      <c r="I1480" s="4"/>
      <c r="J1480" s="107"/>
      <c r="K1480" t="s">
        <v>1750</v>
      </c>
    </row>
    <row r="1481" spans="2:11" hidden="1" outlineLevel="2" x14ac:dyDescent="0.25">
      <c r="B1481" s="77" t="s">
        <v>1544</v>
      </c>
      <c r="C1481" s="2" t="s">
        <v>1489</v>
      </c>
      <c r="D1481" s="3"/>
      <c r="F1481" s="8">
        <v>1</v>
      </c>
      <c r="G1481" s="102"/>
      <c r="I1481" s="4"/>
      <c r="J1481" s="107"/>
      <c r="K1481" t="s">
        <v>1750</v>
      </c>
    </row>
    <row r="1482" spans="2:11" hidden="1" outlineLevel="2" x14ac:dyDescent="0.25">
      <c r="B1482" s="77" t="s">
        <v>1545</v>
      </c>
      <c r="C1482" s="2" t="s">
        <v>1489</v>
      </c>
      <c r="D1482" s="3"/>
      <c r="F1482" s="8">
        <v>1</v>
      </c>
      <c r="G1482" s="102"/>
      <c r="I1482" s="4"/>
      <c r="J1482" s="107"/>
      <c r="K1482" t="s">
        <v>1750</v>
      </c>
    </row>
    <row r="1483" spans="2:11" hidden="1" outlineLevel="2" x14ac:dyDescent="0.25">
      <c r="B1483" s="77" t="s">
        <v>1546</v>
      </c>
      <c r="C1483" s="2" t="s">
        <v>1489</v>
      </c>
      <c r="D1483" s="3"/>
      <c r="F1483" s="8">
        <v>1</v>
      </c>
      <c r="G1483" s="102"/>
      <c r="I1483" s="4"/>
      <c r="J1483" s="107"/>
      <c r="K1483" t="s">
        <v>1750</v>
      </c>
    </row>
    <row r="1484" spans="2:11" hidden="1" outlineLevel="2" x14ac:dyDescent="0.25">
      <c r="B1484" s="77" t="s">
        <v>1547</v>
      </c>
      <c r="C1484" s="2" t="s">
        <v>1489</v>
      </c>
      <c r="D1484" s="3"/>
      <c r="F1484" s="8">
        <v>1</v>
      </c>
      <c r="G1484" s="102"/>
      <c r="I1484" s="4"/>
      <c r="J1484" s="107"/>
      <c r="K1484" t="s">
        <v>1750</v>
      </c>
    </row>
    <row r="1485" spans="2:11" hidden="1" outlineLevel="2" x14ac:dyDescent="0.25">
      <c r="B1485" s="77" t="s">
        <v>1548</v>
      </c>
      <c r="C1485" s="2" t="s">
        <v>1489</v>
      </c>
      <c r="D1485" s="3"/>
      <c r="F1485" s="8">
        <v>1</v>
      </c>
      <c r="G1485" s="102"/>
      <c r="I1485" s="4"/>
      <c r="J1485" s="107"/>
      <c r="K1485" t="s">
        <v>1750</v>
      </c>
    </row>
    <row r="1486" spans="2:11" hidden="1" outlineLevel="2" x14ac:dyDescent="0.25">
      <c r="B1486" s="77" t="s">
        <v>1549</v>
      </c>
      <c r="C1486" s="2" t="s">
        <v>1489</v>
      </c>
      <c r="D1486" s="3"/>
      <c r="F1486" s="8">
        <v>1</v>
      </c>
      <c r="G1486" s="102"/>
      <c r="I1486" s="4"/>
      <c r="J1486" s="107"/>
      <c r="K1486" t="s">
        <v>1750</v>
      </c>
    </row>
    <row r="1487" spans="2:11" hidden="1" outlineLevel="2" x14ac:dyDescent="0.25">
      <c r="B1487" s="77" t="s">
        <v>1550</v>
      </c>
      <c r="C1487" s="2" t="s">
        <v>1489</v>
      </c>
      <c r="D1487" s="3"/>
      <c r="F1487" s="8">
        <v>1</v>
      </c>
      <c r="G1487" s="102"/>
      <c r="I1487" s="4"/>
      <c r="J1487" s="107"/>
      <c r="K1487" t="s">
        <v>1750</v>
      </c>
    </row>
    <row r="1488" spans="2:11" hidden="1" outlineLevel="2" x14ac:dyDescent="0.25">
      <c r="B1488" s="77" t="s">
        <v>1551</v>
      </c>
      <c r="C1488" s="2" t="s">
        <v>1489</v>
      </c>
      <c r="D1488" s="3"/>
      <c r="F1488" s="8">
        <v>1</v>
      </c>
      <c r="G1488" s="102"/>
      <c r="I1488" s="4"/>
      <c r="J1488" s="107"/>
      <c r="K1488" t="s">
        <v>1750</v>
      </c>
    </row>
    <row r="1489" spans="2:11" hidden="1" outlineLevel="2" x14ac:dyDescent="0.25">
      <c r="B1489" s="77" t="s">
        <v>1552</v>
      </c>
      <c r="C1489" s="2" t="s">
        <v>1489</v>
      </c>
      <c r="D1489" s="3"/>
      <c r="F1489" s="8">
        <v>1</v>
      </c>
      <c r="G1489" s="102"/>
      <c r="I1489" s="4"/>
      <c r="J1489" s="107"/>
      <c r="K1489" t="s">
        <v>1750</v>
      </c>
    </row>
    <row r="1490" spans="2:11" hidden="1" outlineLevel="2" x14ac:dyDescent="0.25">
      <c r="B1490" s="77" t="s">
        <v>1553</v>
      </c>
      <c r="C1490" s="2" t="s">
        <v>1489</v>
      </c>
      <c r="D1490" s="3"/>
      <c r="F1490" s="8">
        <v>1</v>
      </c>
      <c r="G1490" s="102"/>
      <c r="I1490" s="4"/>
      <c r="J1490" s="107"/>
      <c r="K1490" t="s">
        <v>1750</v>
      </c>
    </row>
    <row r="1491" spans="2:11" hidden="1" outlineLevel="2" x14ac:dyDescent="0.25">
      <c r="B1491" s="77" t="s">
        <v>1554</v>
      </c>
      <c r="C1491" s="2" t="s">
        <v>1489</v>
      </c>
      <c r="D1491" s="3"/>
      <c r="F1491" s="8">
        <v>1</v>
      </c>
      <c r="G1491" s="102"/>
      <c r="I1491" s="4"/>
      <c r="J1491" s="107"/>
      <c r="K1491" t="s">
        <v>1750</v>
      </c>
    </row>
    <row r="1492" spans="2:11" hidden="1" outlineLevel="2" x14ac:dyDescent="0.25">
      <c r="B1492" s="77" t="s">
        <v>1555</v>
      </c>
      <c r="C1492" s="2" t="s">
        <v>1489</v>
      </c>
      <c r="D1492" s="3"/>
      <c r="F1492" s="8">
        <v>1</v>
      </c>
      <c r="G1492" s="102"/>
      <c r="I1492" s="4"/>
      <c r="J1492" s="107"/>
      <c r="K1492" t="s">
        <v>1750</v>
      </c>
    </row>
    <row r="1493" spans="2:11" hidden="1" outlineLevel="2" x14ac:dyDescent="0.25">
      <c r="B1493" s="77" t="s">
        <v>1556</v>
      </c>
      <c r="C1493" s="2" t="s">
        <v>1489</v>
      </c>
      <c r="D1493" s="3"/>
      <c r="F1493" s="8">
        <v>1</v>
      </c>
      <c r="G1493" s="102"/>
      <c r="I1493" s="4"/>
      <c r="J1493" s="107"/>
      <c r="K1493" t="s">
        <v>1750</v>
      </c>
    </row>
    <row r="1494" spans="2:11" hidden="1" outlineLevel="2" x14ac:dyDescent="0.25">
      <c r="B1494" s="77" t="s">
        <v>1557</v>
      </c>
      <c r="C1494" s="2" t="s">
        <v>1489</v>
      </c>
      <c r="D1494" s="3"/>
      <c r="F1494" s="8">
        <v>1</v>
      </c>
      <c r="G1494" s="102"/>
      <c r="I1494" s="4"/>
      <c r="J1494" s="107"/>
      <c r="K1494" t="s">
        <v>1750</v>
      </c>
    </row>
    <row r="1495" spans="2:11" hidden="1" outlineLevel="2" x14ac:dyDescent="0.25">
      <c r="B1495" s="77" t="s">
        <v>1558</v>
      </c>
      <c r="C1495" s="2" t="s">
        <v>1489</v>
      </c>
      <c r="D1495" s="3"/>
      <c r="F1495" s="8">
        <v>1</v>
      </c>
      <c r="G1495" s="102"/>
      <c r="I1495" s="4"/>
      <c r="J1495" s="107"/>
      <c r="K1495" t="s">
        <v>1750</v>
      </c>
    </row>
    <row r="1496" spans="2:11" hidden="1" outlineLevel="2" x14ac:dyDescent="0.25">
      <c r="B1496" s="77" t="s">
        <v>1559</v>
      </c>
      <c r="C1496" s="2" t="s">
        <v>1489</v>
      </c>
      <c r="D1496" s="3"/>
      <c r="F1496" s="8">
        <v>1</v>
      </c>
      <c r="G1496" s="102"/>
      <c r="I1496" s="4"/>
      <c r="J1496" s="107"/>
      <c r="K1496" t="s">
        <v>1750</v>
      </c>
    </row>
    <row r="1497" spans="2:11" hidden="1" outlineLevel="2" x14ac:dyDescent="0.25">
      <c r="B1497" s="77" t="s">
        <v>1560</v>
      </c>
      <c r="C1497" s="2" t="s">
        <v>1489</v>
      </c>
      <c r="D1497" s="3"/>
      <c r="F1497" s="8">
        <v>1</v>
      </c>
      <c r="G1497" s="102"/>
      <c r="I1497" s="4"/>
      <c r="J1497" s="107"/>
      <c r="K1497" t="s">
        <v>1750</v>
      </c>
    </row>
    <row r="1498" spans="2:11" hidden="1" outlineLevel="2" x14ac:dyDescent="0.25">
      <c r="B1498" s="77" t="s">
        <v>1561</v>
      </c>
      <c r="C1498" s="2" t="s">
        <v>1489</v>
      </c>
      <c r="D1498" s="3"/>
      <c r="F1498" s="8">
        <v>1</v>
      </c>
      <c r="G1498" s="102"/>
      <c r="I1498" s="4"/>
      <c r="J1498" s="107"/>
      <c r="K1498" t="s">
        <v>1750</v>
      </c>
    </row>
    <row r="1499" spans="2:11" hidden="1" outlineLevel="2" x14ac:dyDescent="0.25">
      <c r="B1499" s="77" t="s">
        <v>1562</v>
      </c>
      <c r="C1499" s="2" t="s">
        <v>1489</v>
      </c>
      <c r="D1499" s="3"/>
      <c r="F1499" s="8">
        <v>1</v>
      </c>
      <c r="G1499" s="102"/>
      <c r="I1499" s="4"/>
      <c r="J1499" s="107"/>
      <c r="K1499" t="s">
        <v>1750</v>
      </c>
    </row>
    <row r="1500" spans="2:11" hidden="1" outlineLevel="2" x14ac:dyDescent="0.25">
      <c r="B1500" s="77" t="s">
        <v>1563</v>
      </c>
      <c r="C1500" s="2" t="s">
        <v>1489</v>
      </c>
      <c r="D1500" s="3"/>
      <c r="F1500" s="8">
        <v>1</v>
      </c>
      <c r="G1500" s="102"/>
      <c r="I1500" s="4"/>
      <c r="J1500" s="107"/>
      <c r="K1500" t="s">
        <v>1750</v>
      </c>
    </row>
    <row r="1501" spans="2:11" hidden="1" outlineLevel="2" x14ac:dyDescent="0.25">
      <c r="B1501" s="77" t="s">
        <v>1564</v>
      </c>
      <c r="C1501" s="2" t="s">
        <v>1489</v>
      </c>
      <c r="D1501" s="3"/>
      <c r="F1501" s="8">
        <v>1</v>
      </c>
      <c r="G1501" s="102"/>
      <c r="I1501" s="4"/>
      <c r="J1501" s="107"/>
      <c r="K1501" t="s">
        <v>1750</v>
      </c>
    </row>
    <row r="1502" spans="2:11" hidden="1" outlineLevel="2" x14ac:dyDescent="0.25">
      <c r="B1502" s="77" t="s">
        <v>1565</v>
      </c>
      <c r="C1502" s="2" t="s">
        <v>1489</v>
      </c>
      <c r="D1502" s="3"/>
      <c r="F1502" s="8">
        <v>1</v>
      </c>
      <c r="G1502" s="102"/>
      <c r="I1502" s="4"/>
      <c r="J1502" s="107"/>
      <c r="K1502" t="s">
        <v>1750</v>
      </c>
    </row>
    <row r="1503" spans="2:11" hidden="1" outlineLevel="2" x14ac:dyDescent="0.25">
      <c r="B1503" s="77" t="s">
        <v>1566</v>
      </c>
      <c r="C1503" s="2" t="s">
        <v>1489</v>
      </c>
      <c r="D1503" s="3"/>
      <c r="F1503" s="8">
        <v>1</v>
      </c>
      <c r="G1503" s="102"/>
      <c r="I1503" s="4"/>
      <c r="J1503" s="107"/>
      <c r="K1503" t="s">
        <v>1750</v>
      </c>
    </row>
    <row r="1504" spans="2:11" hidden="1" outlineLevel="2" x14ac:dyDescent="0.25">
      <c r="B1504" s="77" t="s">
        <v>1567</v>
      </c>
      <c r="C1504" s="2" t="s">
        <v>1489</v>
      </c>
      <c r="D1504" s="3"/>
      <c r="F1504" s="8">
        <v>1</v>
      </c>
      <c r="G1504" s="102"/>
      <c r="I1504" s="4"/>
      <c r="J1504" s="107"/>
      <c r="K1504" t="s">
        <v>1750</v>
      </c>
    </row>
    <row r="1505" spans="2:11" hidden="1" outlineLevel="2" x14ac:dyDescent="0.25">
      <c r="B1505" s="77" t="s">
        <v>1568</v>
      </c>
      <c r="C1505" s="2" t="s">
        <v>1489</v>
      </c>
      <c r="D1505" s="3"/>
      <c r="F1505" s="8">
        <v>1</v>
      </c>
      <c r="G1505" s="102"/>
      <c r="I1505" s="4"/>
      <c r="J1505" s="107"/>
      <c r="K1505" t="s">
        <v>1750</v>
      </c>
    </row>
    <row r="1506" spans="2:11" hidden="1" outlineLevel="2" x14ac:dyDescent="0.25">
      <c r="B1506" s="77" t="s">
        <v>1569</v>
      </c>
      <c r="C1506" s="2" t="s">
        <v>1489</v>
      </c>
      <c r="D1506" s="3"/>
      <c r="F1506" s="8">
        <v>1</v>
      </c>
      <c r="G1506" s="102"/>
      <c r="I1506" s="4"/>
      <c r="J1506" s="107"/>
      <c r="K1506" t="s">
        <v>1750</v>
      </c>
    </row>
    <row r="1507" spans="2:11" hidden="1" outlineLevel="2" x14ac:dyDescent="0.25">
      <c r="B1507" s="77" t="s">
        <v>1570</v>
      </c>
      <c r="C1507" s="2" t="s">
        <v>1489</v>
      </c>
      <c r="D1507" s="3"/>
      <c r="F1507" s="8">
        <v>1</v>
      </c>
      <c r="G1507" s="102"/>
      <c r="I1507" s="4"/>
      <c r="J1507" s="107"/>
      <c r="K1507" t="s">
        <v>1750</v>
      </c>
    </row>
    <row r="1508" spans="2:11" hidden="1" outlineLevel="2" x14ac:dyDescent="0.25">
      <c r="B1508" s="77" t="s">
        <v>1571</v>
      </c>
      <c r="C1508" s="2" t="s">
        <v>1489</v>
      </c>
      <c r="D1508" s="3"/>
      <c r="F1508" s="8">
        <v>1</v>
      </c>
      <c r="G1508" s="102"/>
      <c r="I1508" s="4"/>
      <c r="J1508" s="107"/>
      <c r="K1508" t="s">
        <v>1750</v>
      </c>
    </row>
    <row r="1509" spans="2:11" hidden="1" outlineLevel="2" x14ac:dyDescent="0.25">
      <c r="B1509" s="77" t="s">
        <v>1572</v>
      </c>
      <c r="C1509" s="2" t="s">
        <v>1489</v>
      </c>
      <c r="D1509" s="3"/>
      <c r="F1509" s="8">
        <v>1</v>
      </c>
      <c r="G1509" s="102"/>
      <c r="I1509" s="4"/>
      <c r="J1509" s="107"/>
      <c r="K1509" t="s">
        <v>1750</v>
      </c>
    </row>
    <row r="1510" spans="2:11" hidden="1" outlineLevel="2" x14ac:dyDescent="0.25">
      <c r="B1510" s="77" t="s">
        <v>1573</v>
      </c>
      <c r="C1510" s="2" t="s">
        <v>1489</v>
      </c>
      <c r="D1510" s="3"/>
      <c r="F1510" s="8">
        <v>1</v>
      </c>
      <c r="G1510" s="102"/>
      <c r="I1510" s="4"/>
      <c r="J1510" s="107"/>
      <c r="K1510" t="s">
        <v>1750</v>
      </c>
    </row>
    <row r="1511" spans="2:11" hidden="1" outlineLevel="2" x14ac:dyDescent="0.25">
      <c r="B1511" s="77" t="s">
        <v>1574</v>
      </c>
      <c r="C1511" s="2" t="s">
        <v>1489</v>
      </c>
      <c r="D1511" s="3"/>
      <c r="F1511" s="8">
        <v>1</v>
      </c>
      <c r="G1511" s="102"/>
      <c r="I1511" s="4"/>
      <c r="J1511" s="107"/>
      <c r="K1511" t="s">
        <v>1750</v>
      </c>
    </row>
    <row r="1512" spans="2:11" hidden="1" outlineLevel="2" x14ac:dyDescent="0.25">
      <c r="B1512" s="77" t="s">
        <v>1575</v>
      </c>
      <c r="C1512" s="2" t="s">
        <v>1489</v>
      </c>
      <c r="D1512" s="3"/>
      <c r="F1512" s="8">
        <v>1</v>
      </c>
      <c r="G1512" s="102"/>
      <c r="I1512" s="4"/>
      <c r="J1512" s="107"/>
      <c r="K1512" t="s">
        <v>1750</v>
      </c>
    </row>
    <row r="1513" spans="2:11" hidden="1" outlineLevel="2" x14ac:dyDescent="0.25">
      <c r="B1513" s="77" t="s">
        <v>1576</v>
      </c>
      <c r="C1513" s="2" t="s">
        <v>1489</v>
      </c>
      <c r="D1513" s="3"/>
      <c r="F1513" s="8">
        <v>1</v>
      </c>
      <c r="G1513" s="102"/>
      <c r="I1513" s="4"/>
      <c r="J1513" s="107"/>
      <c r="K1513" t="s">
        <v>1750</v>
      </c>
    </row>
    <row r="1514" spans="2:11" hidden="1" outlineLevel="2" x14ac:dyDescent="0.25">
      <c r="B1514" s="77" t="s">
        <v>1577</v>
      </c>
      <c r="C1514" s="2" t="s">
        <v>1489</v>
      </c>
      <c r="D1514" s="3"/>
      <c r="F1514" s="8">
        <v>1</v>
      </c>
      <c r="G1514" s="102"/>
      <c r="I1514" s="4"/>
      <c r="J1514" s="107"/>
      <c r="K1514" t="s">
        <v>1750</v>
      </c>
    </row>
    <row r="1515" spans="2:11" hidden="1" outlineLevel="2" x14ac:dyDescent="0.25">
      <c r="B1515" s="77" t="s">
        <v>1578</v>
      </c>
      <c r="C1515" s="2" t="s">
        <v>1489</v>
      </c>
      <c r="D1515" s="3"/>
      <c r="F1515" s="8">
        <v>1</v>
      </c>
      <c r="G1515" s="102"/>
      <c r="I1515" s="4"/>
      <c r="J1515" s="107"/>
      <c r="K1515" t="s">
        <v>1750</v>
      </c>
    </row>
    <row r="1516" spans="2:11" hidden="1" outlineLevel="2" x14ac:dyDescent="0.25">
      <c r="B1516" s="77" t="s">
        <v>1579</v>
      </c>
      <c r="C1516" s="2" t="s">
        <v>1489</v>
      </c>
      <c r="D1516" s="3"/>
      <c r="F1516" s="8">
        <v>1</v>
      </c>
      <c r="G1516" s="102"/>
      <c r="I1516" s="4"/>
      <c r="J1516" s="107"/>
      <c r="K1516" t="s">
        <v>1750</v>
      </c>
    </row>
    <row r="1517" spans="2:11" hidden="1" outlineLevel="2" x14ac:dyDescent="0.25">
      <c r="B1517" s="77" t="s">
        <v>1580</v>
      </c>
      <c r="C1517" s="2" t="s">
        <v>1489</v>
      </c>
      <c r="D1517" s="3"/>
      <c r="F1517" s="8">
        <v>1</v>
      </c>
      <c r="G1517" s="102"/>
      <c r="I1517" s="4"/>
      <c r="J1517" s="107"/>
      <c r="K1517" t="s">
        <v>1750</v>
      </c>
    </row>
    <row r="1518" spans="2:11" hidden="1" outlineLevel="2" x14ac:dyDescent="0.25">
      <c r="B1518" s="77" t="s">
        <v>1581</v>
      </c>
      <c r="C1518" s="2" t="s">
        <v>1489</v>
      </c>
      <c r="D1518" s="3"/>
      <c r="F1518" s="8">
        <v>1</v>
      </c>
      <c r="G1518" s="102"/>
      <c r="I1518" s="4"/>
      <c r="J1518" s="107"/>
      <c r="K1518" t="s">
        <v>1750</v>
      </c>
    </row>
    <row r="1519" spans="2:11" hidden="1" outlineLevel="2" x14ac:dyDescent="0.25">
      <c r="B1519" s="77" t="s">
        <v>1582</v>
      </c>
      <c r="C1519" s="2" t="s">
        <v>1489</v>
      </c>
      <c r="D1519" s="3"/>
      <c r="F1519" s="8">
        <v>1</v>
      </c>
      <c r="G1519" s="102"/>
      <c r="I1519" s="4"/>
      <c r="J1519" s="107"/>
      <c r="K1519" t="s">
        <v>1750</v>
      </c>
    </row>
    <row r="1520" spans="2:11" hidden="1" outlineLevel="2" x14ac:dyDescent="0.25">
      <c r="B1520" s="77" t="s">
        <v>1583</v>
      </c>
      <c r="C1520" s="2" t="s">
        <v>1489</v>
      </c>
      <c r="D1520" s="3"/>
      <c r="F1520" s="8">
        <v>1</v>
      </c>
      <c r="G1520" s="102"/>
      <c r="I1520" s="4"/>
      <c r="J1520" s="107"/>
      <c r="K1520" t="s">
        <v>1750</v>
      </c>
    </row>
    <row r="1521" spans="2:11" hidden="1" outlineLevel="2" x14ac:dyDescent="0.25">
      <c r="B1521" s="77" t="s">
        <v>1584</v>
      </c>
      <c r="C1521" s="2" t="s">
        <v>1489</v>
      </c>
      <c r="D1521" s="3"/>
      <c r="F1521" s="8">
        <v>1</v>
      </c>
      <c r="G1521" s="102"/>
      <c r="I1521" s="4"/>
      <c r="J1521" s="107"/>
      <c r="K1521" t="s">
        <v>1750</v>
      </c>
    </row>
    <row r="1522" spans="2:11" hidden="1" outlineLevel="2" x14ac:dyDescent="0.25">
      <c r="B1522" s="77" t="s">
        <v>1585</v>
      </c>
      <c r="C1522" s="2" t="s">
        <v>1489</v>
      </c>
      <c r="D1522" s="3"/>
      <c r="F1522" s="8">
        <v>1</v>
      </c>
      <c r="G1522" s="102"/>
      <c r="I1522" s="4"/>
      <c r="J1522" s="107"/>
      <c r="K1522" t="s">
        <v>1750</v>
      </c>
    </row>
    <row r="1523" spans="2:11" hidden="1" outlineLevel="2" x14ac:dyDescent="0.25">
      <c r="B1523" s="77" t="s">
        <v>1586</v>
      </c>
      <c r="C1523" s="2" t="s">
        <v>1489</v>
      </c>
      <c r="D1523" s="3"/>
      <c r="F1523" s="8">
        <v>1</v>
      </c>
      <c r="G1523" s="102"/>
      <c r="I1523" s="4"/>
      <c r="J1523" s="107"/>
      <c r="K1523" t="s">
        <v>1750</v>
      </c>
    </row>
    <row r="1524" spans="2:11" hidden="1" outlineLevel="2" x14ac:dyDescent="0.25">
      <c r="B1524" s="77" t="s">
        <v>1587</v>
      </c>
      <c r="C1524" s="2" t="s">
        <v>1489</v>
      </c>
      <c r="D1524" s="3"/>
      <c r="F1524" s="8">
        <v>1</v>
      </c>
      <c r="G1524" s="102"/>
      <c r="I1524" s="4"/>
      <c r="J1524" s="107"/>
      <c r="K1524" t="s">
        <v>1750</v>
      </c>
    </row>
    <row r="1525" spans="2:11" hidden="1" outlineLevel="2" x14ac:dyDescent="0.25">
      <c r="B1525" s="77" t="s">
        <v>1588</v>
      </c>
      <c r="C1525" s="2" t="s">
        <v>1489</v>
      </c>
      <c r="D1525" s="3"/>
      <c r="F1525" s="8">
        <v>1</v>
      </c>
      <c r="G1525" s="102"/>
      <c r="I1525" s="4"/>
      <c r="J1525" s="107"/>
      <c r="K1525" t="s">
        <v>1750</v>
      </c>
    </row>
    <row r="1526" spans="2:11" hidden="1" outlineLevel="2" x14ac:dyDescent="0.25">
      <c r="B1526" s="77" t="s">
        <v>1589</v>
      </c>
      <c r="C1526" s="2" t="s">
        <v>1489</v>
      </c>
      <c r="D1526" s="3"/>
      <c r="F1526" s="8">
        <v>1</v>
      </c>
      <c r="G1526" s="102"/>
      <c r="I1526" s="4"/>
      <c r="J1526" s="107"/>
      <c r="K1526" t="s">
        <v>1750</v>
      </c>
    </row>
    <row r="1527" spans="2:11" hidden="1" outlineLevel="2" x14ac:dyDescent="0.25">
      <c r="B1527" s="77" t="s">
        <v>1590</v>
      </c>
      <c r="C1527" s="2" t="s">
        <v>1489</v>
      </c>
      <c r="D1527" s="3"/>
      <c r="F1527" s="8">
        <v>1</v>
      </c>
      <c r="G1527" s="102"/>
      <c r="I1527" s="4"/>
      <c r="J1527" s="107"/>
      <c r="K1527" t="s">
        <v>1750</v>
      </c>
    </row>
    <row r="1528" spans="2:11" hidden="1" outlineLevel="2" x14ac:dyDescent="0.25">
      <c r="B1528" s="77" t="s">
        <v>1591</v>
      </c>
      <c r="C1528" s="2" t="s">
        <v>1489</v>
      </c>
      <c r="D1528" s="3"/>
      <c r="F1528" s="8">
        <v>1</v>
      </c>
      <c r="G1528" s="102"/>
      <c r="I1528" s="4"/>
      <c r="J1528" s="107"/>
      <c r="K1528" t="s">
        <v>1750</v>
      </c>
    </row>
    <row r="1529" spans="2:11" hidden="1" outlineLevel="2" x14ac:dyDescent="0.25">
      <c r="B1529" s="77" t="s">
        <v>1592</v>
      </c>
      <c r="C1529" s="2" t="s">
        <v>1489</v>
      </c>
      <c r="D1529" s="3"/>
      <c r="F1529" s="8">
        <v>1</v>
      </c>
      <c r="G1529" s="102"/>
      <c r="I1529" s="4"/>
      <c r="J1529" s="107"/>
      <c r="K1529" t="s">
        <v>1750</v>
      </c>
    </row>
    <row r="1530" spans="2:11" hidden="1" outlineLevel="2" x14ac:dyDescent="0.25">
      <c r="B1530" s="77" t="s">
        <v>1593</v>
      </c>
      <c r="C1530" s="2" t="s">
        <v>1489</v>
      </c>
      <c r="D1530" s="3"/>
      <c r="F1530" s="8">
        <v>1</v>
      </c>
      <c r="G1530" s="102"/>
      <c r="I1530" s="4"/>
      <c r="J1530" s="107"/>
      <c r="K1530" t="s">
        <v>1750</v>
      </c>
    </row>
    <row r="1531" spans="2:11" hidden="1" outlineLevel="2" x14ac:dyDescent="0.25">
      <c r="B1531" s="77" t="s">
        <v>1594</v>
      </c>
      <c r="C1531" s="2" t="s">
        <v>1489</v>
      </c>
      <c r="D1531" s="3"/>
      <c r="F1531" s="8">
        <v>1</v>
      </c>
      <c r="G1531" s="102"/>
      <c r="I1531" s="4"/>
      <c r="J1531" s="107"/>
      <c r="K1531" t="s">
        <v>1750</v>
      </c>
    </row>
    <row r="1532" spans="2:11" hidden="1" outlineLevel="2" x14ac:dyDescent="0.25">
      <c r="B1532" s="77" t="s">
        <v>1595</v>
      </c>
      <c r="C1532" s="2" t="s">
        <v>1489</v>
      </c>
      <c r="D1532" s="3"/>
      <c r="F1532" s="8">
        <v>1</v>
      </c>
      <c r="G1532" s="102"/>
      <c r="I1532" s="4"/>
      <c r="J1532" s="107"/>
      <c r="K1532" t="s">
        <v>1750</v>
      </c>
    </row>
    <row r="1533" spans="2:11" hidden="1" outlineLevel="2" x14ac:dyDescent="0.25">
      <c r="B1533" s="77" t="s">
        <v>1596</v>
      </c>
      <c r="C1533" s="2" t="s">
        <v>1489</v>
      </c>
      <c r="D1533" s="3"/>
      <c r="F1533" s="8">
        <v>1</v>
      </c>
      <c r="G1533" s="102"/>
      <c r="I1533" s="4"/>
      <c r="J1533" s="107"/>
      <c r="K1533" t="s">
        <v>1750</v>
      </c>
    </row>
    <row r="1534" spans="2:11" hidden="1" outlineLevel="2" x14ac:dyDescent="0.25">
      <c r="B1534" s="77" t="s">
        <v>1597</v>
      </c>
      <c r="C1534" s="2" t="s">
        <v>1489</v>
      </c>
      <c r="D1534" s="3"/>
      <c r="F1534" s="8">
        <v>1</v>
      </c>
      <c r="G1534" s="102"/>
      <c r="I1534" s="4"/>
      <c r="J1534" s="107"/>
      <c r="K1534" t="s">
        <v>1750</v>
      </c>
    </row>
    <row r="1535" spans="2:11" hidden="1" outlineLevel="2" x14ac:dyDescent="0.25">
      <c r="B1535" s="77" t="s">
        <v>1598</v>
      </c>
      <c r="C1535" s="2" t="s">
        <v>1489</v>
      </c>
      <c r="D1535" s="3"/>
      <c r="F1535" s="8">
        <v>1</v>
      </c>
      <c r="G1535" s="102"/>
      <c r="I1535" s="4"/>
      <c r="J1535" s="107"/>
      <c r="K1535" t="s">
        <v>1750</v>
      </c>
    </row>
    <row r="1536" spans="2:11" hidden="1" outlineLevel="2" x14ac:dyDescent="0.25">
      <c r="B1536" s="77" t="s">
        <v>1599</v>
      </c>
      <c r="C1536" s="2" t="s">
        <v>1489</v>
      </c>
      <c r="D1536" s="3"/>
      <c r="F1536" s="8">
        <v>1</v>
      </c>
      <c r="G1536" s="102"/>
      <c r="I1536" s="4"/>
      <c r="J1536" s="107"/>
      <c r="K1536" t="s">
        <v>1750</v>
      </c>
    </row>
    <row r="1537" spans="2:11" hidden="1" outlineLevel="2" x14ac:dyDescent="0.25">
      <c r="B1537" s="77" t="s">
        <v>1600</v>
      </c>
      <c r="C1537" s="2" t="s">
        <v>1489</v>
      </c>
      <c r="D1537" s="3"/>
      <c r="F1537" s="8">
        <v>1</v>
      </c>
      <c r="G1537" s="102"/>
      <c r="I1537" s="4"/>
      <c r="J1537" s="107"/>
      <c r="K1537" t="s">
        <v>1750</v>
      </c>
    </row>
    <row r="1538" spans="2:11" hidden="1" outlineLevel="2" x14ac:dyDescent="0.25">
      <c r="B1538" s="77" t="s">
        <v>1601</v>
      </c>
      <c r="C1538" s="2" t="s">
        <v>1489</v>
      </c>
      <c r="D1538" s="3"/>
      <c r="F1538" s="8">
        <v>1</v>
      </c>
      <c r="G1538" s="102"/>
      <c r="I1538" s="4"/>
      <c r="J1538" s="107"/>
      <c r="K1538" t="s">
        <v>1750</v>
      </c>
    </row>
    <row r="1539" spans="2:11" hidden="1" outlineLevel="2" x14ac:dyDescent="0.25">
      <c r="B1539" s="77" t="s">
        <v>1602</v>
      </c>
      <c r="C1539" s="2" t="s">
        <v>1489</v>
      </c>
      <c r="D1539" s="3"/>
      <c r="F1539" s="8">
        <v>1</v>
      </c>
      <c r="G1539" s="102"/>
      <c r="I1539" s="4"/>
      <c r="J1539" s="107"/>
      <c r="K1539" t="s">
        <v>1750</v>
      </c>
    </row>
    <row r="1540" spans="2:11" hidden="1" outlineLevel="2" x14ac:dyDescent="0.25">
      <c r="B1540" s="77" t="s">
        <v>1603</v>
      </c>
      <c r="C1540" s="2" t="s">
        <v>1489</v>
      </c>
      <c r="D1540" s="3"/>
      <c r="F1540" s="8">
        <v>1</v>
      </c>
      <c r="G1540" s="102"/>
      <c r="I1540" s="4"/>
      <c r="J1540" s="107"/>
      <c r="K1540" t="s">
        <v>1750</v>
      </c>
    </row>
    <row r="1541" spans="2:11" hidden="1" outlineLevel="2" x14ac:dyDescent="0.25">
      <c r="B1541" s="77" t="s">
        <v>1604</v>
      </c>
      <c r="C1541" s="2" t="s">
        <v>1489</v>
      </c>
      <c r="D1541" s="3"/>
      <c r="F1541" s="8">
        <v>1</v>
      </c>
      <c r="G1541" s="102"/>
      <c r="I1541" s="4"/>
      <c r="J1541" s="107"/>
      <c r="K1541" t="s">
        <v>1750</v>
      </c>
    </row>
    <row r="1542" spans="2:11" x14ac:dyDescent="0.25">
      <c r="B1542" s="78" t="s">
        <v>1488</v>
      </c>
      <c r="C1542" s="79" t="s">
        <v>1605</v>
      </c>
      <c r="D1542" s="80" t="s">
        <v>1606</v>
      </c>
      <c r="E1542" s="81">
        <f>SUM(E1543,E1573,E1587,E1597,E1617,E1665,E1709,E1717)</f>
        <v>262</v>
      </c>
      <c r="F1542" s="84">
        <f>SUM(F1543,F1573,F1587,F1597,F1617,F1665,F1709,F1717)</f>
        <v>261</v>
      </c>
      <c r="G1542" s="93"/>
      <c r="H1542" s="92">
        <f>SUM(H1543+H1573+H1587+H1597+H1617+H1665+H1709+H1717)</f>
        <v>99.479166666666671</v>
      </c>
      <c r="I1542" s="103">
        <v>60</v>
      </c>
      <c r="J1542" s="105">
        <f>(H1542*I1542/100)</f>
        <v>59.6875</v>
      </c>
      <c r="K1542" s="85"/>
    </row>
    <row r="1543" spans="2:11" outlineLevel="1" collapsed="1" x14ac:dyDescent="0.25">
      <c r="B1543" s="79"/>
      <c r="C1543" s="79" t="s">
        <v>1605</v>
      </c>
      <c r="D1543" s="80" t="s">
        <v>1607</v>
      </c>
      <c r="E1543" s="81">
        <v>29</v>
      </c>
      <c r="F1543" s="84">
        <f>SUM(F1544:F1572)</f>
        <v>29</v>
      </c>
      <c r="G1543" s="93">
        <v>15</v>
      </c>
      <c r="H1543" s="92">
        <f>(F1543*G1543/E1543)</f>
        <v>15</v>
      </c>
      <c r="I1543" s="103"/>
      <c r="J1543" s="105"/>
      <c r="K1543" s="82" t="s">
        <v>10</v>
      </c>
    </row>
    <row r="1544" spans="2:11" hidden="1" outlineLevel="2" x14ac:dyDescent="0.25">
      <c r="B1544" s="83" t="s">
        <v>1493</v>
      </c>
      <c r="C1544" s="2"/>
      <c r="D1544" s="99"/>
      <c r="E1544" s="5"/>
      <c r="F1544" s="12">
        <v>1</v>
      </c>
      <c r="G1544" s="98"/>
      <c r="H1544" s="96"/>
      <c r="I1544" s="4"/>
      <c r="J1544" s="107"/>
      <c r="K1544" t="s">
        <v>10</v>
      </c>
    </row>
    <row r="1545" spans="2:11" hidden="1" outlineLevel="2" x14ac:dyDescent="0.25">
      <c r="B1545" s="83" t="s">
        <v>1494</v>
      </c>
      <c r="C1545" s="2"/>
      <c r="D1545" s="99"/>
      <c r="E1545" s="5"/>
      <c r="F1545" s="12">
        <v>1</v>
      </c>
      <c r="G1545" s="98"/>
      <c r="H1545" s="96"/>
      <c r="I1545" s="4"/>
      <c r="J1545" s="107"/>
      <c r="K1545" t="s">
        <v>10</v>
      </c>
    </row>
    <row r="1546" spans="2:11" hidden="1" outlineLevel="2" x14ac:dyDescent="0.25">
      <c r="B1546" s="83" t="s">
        <v>1608</v>
      </c>
      <c r="C1546" s="2"/>
      <c r="D1546" s="99"/>
      <c r="E1546" s="5"/>
      <c r="F1546" s="12">
        <v>1</v>
      </c>
      <c r="G1546" s="98"/>
      <c r="H1546" s="96"/>
      <c r="I1546" s="4"/>
      <c r="J1546" s="107"/>
      <c r="K1546" t="s">
        <v>10</v>
      </c>
    </row>
    <row r="1547" spans="2:11" hidden="1" outlineLevel="2" x14ac:dyDescent="0.25">
      <c r="B1547" s="83" t="s">
        <v>1495</v>
      </c>
      <c r="C1547" s="2"/>
      <c r="D1547" s="99"/>
      <c r="E1547" s="5"/>
      <c r="F1547" s="12">
        <v>1</v>
      </c>
      <c r="G1547" s="98"/>
      <c r="H1547" s="96"/>
      <c r="I1547" s="4"/>
      <c r="J1547" s="107"/>
      <c r="K1547" t="s">
        <v>10</v>
      </c>
    </row>
    <row r="1548" spans="2:11" hidden="1" outlineLevel="2" x14ac:dyDescent="0.25">
      <c r="B1548" s="83" t="s">
        <v>1382</v>
      </c>
      <c r="C1548" s="2"/>
      <c r="D1548" s="99"/>
      <c r="E1548" s="5"/>
      <c r="F1548" s="12">
        <v>1</v>
      </c>
      <c r="G1548" s="98"/>
      <c r="H1548" s="96"/>
      <c r="I1548" s="4"/>
      <c r="J1548" s="107"/>
      <c r="K1548" t="s">
        <v>10</v>
      </c>
    </row>
    <row r="1549" spans="2:11" hidden="1" outlineLevel="2" x14ac:dyDescent="0.25">
      <c r="B1549" s="83" t="s">
        <v>873</v>
      </c>
      <c r="C1549" s="2"/>
      <c r="D1549" s="99"/>
      <c r="E1549" s="5"/>
      <c r="F1549" s="12">
        <v>1</v>
      </c>
      <c r="G1549" s="98"/>
      <c r="H1549" s="96"/>
      <c r="I1549" s="4"/>
      <c r="J1549" s="107"/>
      <c r="K1549" t="s">
        <v>10</v>
      </c>
    </row>
    <row r="1550" spans="2:11" hidden="1" outlineLevel="2" x14ac:dyDescent="0.25">
      <c r="B1550" s="83" t="s">
        <v>1140</v>
      </c>
      <c r="C1550" s="2"/>
      <c r="D1550" s="99"/>
      <c r="E1550" s="5"/>
      <c r="F1550" s="12">
        <v>1</v>
      </c>
      <c r="G1550" s="98"/>
      <c r="H1550" s="96"/>
      <c r="I1550" s="4"/>
      <c r="J1550" s="107"/>
      <c r="K1550" t="s">
        <v>10</v>
      </c>
    </row>
    <row r="1551" spans="2:11" hidden="1" outlineLevel="2" x14ac:dyDescent="0.25">
      <c r="B1551" s="83" t="s">
        <v>1497</v>
      </c>
      <c r="C1551" s="2"/>
      <c r="D1551" s="99"/>
      <c r="E1551" s="5"/>
      <c r="F1551" s="12">
        <v>1</v>
      </c>
      <c r="G1551" s="98"/>
      <c r="H1551" s="96"/>
      <c r="I1551" s="4"/>
      <c r="J1551" s="107"/>
      <c r="K1551" t="s">
        <v>10</v>
      </c>
    </row>
    <row r="1552" spans="2:11" hidden="1" outlineLevel="2" x14ac:dyDescent="0.25">
      <c r="B1552" s="83" t="s">
        <v>1609</v>
      </c>
      <c r="C1552" s="2"/>
      <c r="D1552" s="99"/>
      <c r="E1552" s="5"/>
      <c r="F1552" s="12">
        <v>1</v>
      </c>
      <c r="G1552" s="98"/>
      <c r="H1552" s="96"/>
      <c r="I1552" s="4"/>
      <c r="J1552" s="107"/>
      <c r="K1552" t="s">
        <v>10</v>
      </c>
    </row>
    <row r="1553" spans="2:11" hidden="1" outlineLevel="2" x14ac:dyDescent="0.25">
      <c r="B1553" s="83" t="s">
        <v>1610</v>
      </c>
      <c r="C1553" s="2"/>
      <c r="D1553" s="99"/>
      <c r="E1553" s="5"/>
      <c r="F1553" s="12">
        <v>1</v>
      </c>
      <c r="G1553" s="98"/>
      <c r="H1553" s="96"/>
      <c r="I1553" s="4"/>
      <c r="J1553" s="107"/>
      <c r="K1553" t="s">
        <v>10</v>
      </c>
    </row>
    <row r="1554" spans="2:11" hidden="1" outlineLevel="2" x14ac:dyDescent="0.25">
      <c r="B1554" s="83" t="s">
        <v>1264</v>
      </c>
      <c r="C1554" s="2"/>
      <c r="D1554" s="99"/>
      <c r="E1554" s="5"/>
      <c r="F1554" s="12">
        <v>1</v>
      </c>
      <c r="G1554" s="98"/>
      <c r="H1554" s="96"/>
      <c r="I1554" s="4"/>
      <c r="J1554" s="107"/>
      <c r="K1554" t="s">
        <v>10</v>
      </c>
    </row>
    <row r="1555" spans="2:11" hidden="1" outlineLevel="2" x14ac:dyDescent="0.25">
      <c r="B1555" s="83" t="s">
        <v>1104</v>
      </c>
      <c r="C1555" s="2"/>
      <c r="D1555" s="99"/>
      <c r="E1555" s="5"/>
      <c r="F1555" s="12">
        <v>1</v>
      </c>
      <c r="G1555" s="98"/>
      <c r="H1555" s="96"/>
      <c r="I1555" s="4"/>
      <c r="J1555" s="107"/>
      <c r="K1555" t="s">
        <v>10</v>
      </c>
    </row>
    <row r="1556" spans="2:11" hidden="1" outlineLevel="2" x14ac:dyDescent="0.25">
      <c r="B1556" s="83" t="s">
        <v>1377</v>
      </c>
      <c r="C1556" s="2"/>
      <c r="D1556" s="99"/>
      <c r="E1556" s="5"/>
      <c r="F1556" s="12">
        <v>1</v>
      </c>
      <c r="G1556" s="98"/>
      <c r="H1556" s="96"/>
      <c r="I1556" s="4"/>
      <c r="J1556" s="107"/>
      <c r="K1556" t="s">
        <v>10</v>
      </c>
    </row>
    <row r="1557" spans="2:11" hidden="1" outlineLevel="2" x14ac:dyDescent="0.25">
      <c r="B1557" s="83" t="s">
        <v>1331</v>
      </c>
      <c r="C1557" s="2"/>
      <c r="D1557" s="99"/>
      <c r="E1557" s="5"/>
      <c r="F1557" s="12">
        <v>1</v>
      </c>
      <c r="G1557" s="98"/>
      <c r="H1557" s="96"/>
      <c r="I1557" s="4"/>
      <c r="J1557" s="107"/>
      <c r="K1557" t="s">
        <v>10</v>
      </c>
    </row>
    <row r="1558" spans="2:11" hidden="1" outlineLevel="2" x14ac:dyDescent="0.25">
      <c r="B1558" s="83" t="s">
        <v>1333</v>
      </c>
      <c r="C1558" s="2"/>
      <c r="D1558" s="99"/>
      <c r="E1558" s="5"/>
      <c r="F1558" s="12">
        <v>1</v>
      </c>
      <c r="G1558" s="98"/>
      <c r="H1558" s="96"/>
      <c r="I1558" s="4"/>
      <c r="J1558" s="107"/>
      <c r="K1558" t="s">
        <v>10</v>
      </c>
    </row>
    <row r="1559" spans="2:11" hidden="1" outlineLevel="2" x14ac:dyDescent="0.25">
      <c r="B1559" s="83" t="s">
        <v>1106</v>
      </c>
      <c r="C1559" s="2"/>
      <c r="D1559" s="99"/>
      <c r="E1559" s="5"/>
      <c r="F1559" s="12">
        <v>1</v>
      </c>
      <c r="G1559" s="98"/>
      <c r="H1559" s="96"/>
      <c r="I1559" s="4"/>
      <c r="J1559" s="107"/>
      <c r="K1559" t="s">
        <v>10</v>
      </c>
    </row>
    <row r="1560" spans="2:11" hidden="1" outlineLevel="2" x14ac:dyDescent="0.25">
      <c r="B1560" s="83" t="s">
        <v>957</v>
      </c>
      <c r="C1560" s="2"/>
      <c r="D1560" s="99"/>
      <c r="E1560" s="5"/>
      <c r="F1560" s="12">
        <v>1</v>
      </c>
      <c r="G1560" s="98"/>
      <c r="H1560" s="96"/>
      <c r="I1560" s="4"/>
      <c r="J1560" s="107"/>
      <c r="K1560" t="s">
        <v>10</v>
      </c>
    </row>
    <row r="1561" spans="2:11" hidden="1" outlineLevel="2" x14ac:dyDescent="0.25">
      <c r="B1561" s="83" t="s">
        <v>863</v>
      </c>
      <c r="C1561" s="2"/>
      <c r="D1561" s="99"/>
      <c r="E1561" s="5"/>
      <c r="F1561" s="12">
        <v>1</v>
      </c>
      <c r="G1561" s="98"/>
      <c r="H1561" s="96"/>
      <c r="I1561" s="4"/>
      <c r="J1561" s="107"/>
      <c r="K1561" t="s">
        <v>10</v>
      </c>
    </row>
    <row r="1562" spans="2:11" hidden="1" outlineLevel="2" x14ac:dyDescent="0.25">
      <c r="B1562" s="83" t="s">
        <v>879</v>
      </c>
      <c r="C1562" s="2"/>
      <c r="D1562" s="99"/>
      <c r="E1562" s="5"/>
      <c r="F1562" s="12">
        <v>1</v>
      </c>
      <c r="G1562" s="98"/>
      <c r="H1562" s="96"/>
      <c r="I1562" s="4"/>
      <c r="J1562" s="107"/>
      <c r="K1562" t="s">
        <v>10</v>
      </c>
    </row>
    <row r="1563" spans="2:11" hidden="1" outlineLevel="2" x14ac:dyDescent="0.25">
      <c r="B1563" s="83" t="s">
        <v>1083</v>
      </c>
      <c r="C1563" s="2"/>
      <c r="D1563" s="99"/>
      <c r="E1563" s="5"/>
      <c r="F1563" s="12">
        <v>1</v>
      </c>
      <c r="G1563" s="98"/>
      <c r="H1563" s="96"/>
      <c r="I1563" s="4"/>
      <c r="J1563" s="107"/>
      <c r="K1563" t="s">
        <v>10</v>
      </c>
    </row>
    <row r="1564" spans="2:11" hidden="1" outlineLevel="2" x14ac:dyDescent="0.25">
      <c r="B1564" s="83" t="s">
        <v>1085</v>
      </c>
      <c r="C1564" s="2"/>
      <c r="D1564" s="99"/>
      <c r="E1564" s="5"/>
      <c r="F1564" s="12">
        <v>1</v>
      </c>
      <c r="G1564" s="98"/>
      <c r="H1564" s="96"/>
      <c r="I1564" s="4"/>
      <c r="J1564" s="107"/>
      <c r="K1564" t="s">
        <v>10</v>
      </c>
    </row>
    <row r="1565" spans="2:11" hidden="1" outlineLevel="2" x14ac:dyDescent="0.25">
      <c r="B1565" s="83" t="s">
        <v>1190</v>
      </c>
      <c r="C1565" s="2"/>
      <c r="D1565" s="99"/>
      <c r="E1565" s="5"/>
      <c r="F1565" s="12">
        <v>1</v>
      </c>
      <c r="G1565" s="98"/>
      <c r="H1565" s="96"/>
      <c r="I1565" s="4"/>
      <c r="J1565" s="107"/>
      <c r="K1565" t="s">
        <v>10</v>
      </c>
    </row>
    <row r="1566" spans="2:11" hidden="1" outlineLevel="2" x14ac:dyDescent="0.25">
      <c r="B1566" s="83" t="s">
        <v>1191</v>
      </c>
      <c r="C1566" s="2"/>
      <c r="D1566" s="99"/>
      <c r="E1566" s="5"/>
      <c r="F1566" s="12">
        <v>1</v>
      </c>
      <c r="G1566" s="98"/>
      <c r="H1566" s="96"/>
      <c r="I1566" s="4"/>
      <c r="J1566" s="107"/>
      <c r="K1566" t="s">
        <v>10</v>
      </c>
    </row>
    <row r="1567" spans="2:11" hidden="1" outlineLevel="2" x14ac:dyDescent="0.25">
      <c r="B1567" s="83" t="s">
        <v>1192</v>
      </c>
      <c r="C1567" s="2"/>
      <c r="D1567" s="99"/>
      <c r="E1567" s="5"/>
      <c r="F1567" s="12">
        <v>1</v>
      </c>
      <c r="G1567" s="98"/>
      <c r="H1567" s="96"/>
      <c r="I1567" s="4"/>
      <c r="J1567" s="107"/>
      <c r="K1567" t="s">
        <v>10</v>
      </c>
    </row>
    <row r="1568" spans="2:11" hidden="1" outlineLevel="2" x14ac:dyDescent="0.25">
      <c r="B1568" s="83" t="s">
        <v>1193</v>
      </c>
      <c r="C1568" s="2"/>
      <c r="D1568" s="99"/>
      <c r="E1568" s="5"/>
      <c r="F1568" s="12">
        <v>1</v>
      </c>
      <c r="G1568" s="98"/>
      <c r="H1568" s="96"/>
      <c r="I1568" s="4"/>
      <c r="J1568" s="107"/>
      <c r="K1568" t="s">
        <v>10</v>
      </c>
    </row>
    <row r="1569" spans="2:11" hidden="1" outlineLevel="2" x14ac:dyDescent="0.25">
      <c r="B1569" s="83" t="s">
        <v>935</v>
      </c>
      <c r="C1569" s="2"/>
      <c r="D1569" s="99"/>
      <c r="E1569" s="5"/>
      <c r="F1569" s="12">
        <v>1</v>
      </c>
      <c r="G1569" s="98"/>
      <c r="H1569" s="96"/>
      <c r="I1569" s="4"/>
      <c r="J1569" s="107"/>
      <c r="K1569" t="s">
        <v>10</v>
      </c>
    </row>
    <row r="1570" spans="2:11" hidden="1" outlineLevel="2" x14ac:dyDescent="0.25">
      <c r="B1570" s="83" t="s">
        <v>902</v>
      </c>
      <c r="C1570" s="2"/>
      <c r="D1570" s="99"/>
      <c r="E1570" s="5"/>
      <c r="F1570" s="12">
        <v>1</v>
      </c>
      <c r="G1570" s="98"/>
      <c r="H1570" s="96"/>
      <c r="I1570" s="4"/>
      <c r="J1570" s="107"/>
      <c r="K1570" t="s">
        <v>10</v>
      </c>
    </row>
    <row r="1571" spans="2:11" hidden="1" outlineLevel="2" x14ac:dyDescent="0.25">
      <c r="B1571" s="83" t="s">
        <v>894</v>
      </c>
      <c r="C1571" s="2"/>
      <c r="D1571" s="99"/>
      <c r="E1571" s="5"/>
      <c r="F1571" s="12">
        <v>1</v>
      </c>
      <c r="G1571" s="98"/>
      <c r="H1571" s="96"/>
      <c r="I1571" s="4"/>
      <c r="J1571" s="107"/>
      <c r="K1571" t="s">
        <v>10</v>
      </c>
    </row>
    <row r="1572" spans="2:11" hidden="1" outlineLevel="2" x14ac:dyDescent="0.25">
      <c r="B1572" s="83" t="s">
        <v>1131</v>
      </c>
      <c r="C1572" s="2"/>
      <c r="D1572" s="99"/>
      <c r="E1572" s="5"/>
      <c r="F1572" s="12">
        <v>1</v>
      </c>
      <c r="G1572" s="98"/>
      <c r="H1572" s="96"/>
      <c r="I1572" s="4"/>
      <c r="J1572" s="107"/>
      <c r="K1572" t="s">
        <v>10</v>
      </c>
    </row>
    <row r="1573" spans="2:11" outlineLevel="1" collapsed="1" x14ac:dyDescent="0.25">
      <c r="B1573" s="82"/>
      <c r="C1573" s="79" t="s">
        <v>1605</v>
      </c>
      <c r="D1573" s="95" t="s">
        <v>1611</v>
      </c>
      <c r="E1573" s="81">
        <v>13</v>
      </c>
      <c r="F1573" s="84">
        <f>SUM(F1574:F1586)</f>
        <v>13</v>
      </c>
      <c r="G1573" s="93">
        <v>20</v>
      </c>
      <c r="H1573" s="92">
        <f>(F1573*G1573/E1573)</f>
        <v>20</v>
      </c>
      <c r="I1573" s="103"/>
      <c r="J1573" s="105"/>
      <c r="K1573" s="82" t="s">
        <v>1758</v>
      </c>
    </row>
    <row r="1574" spans="2:11" hidden="1" outlineLevel="2" x14ac:dyDescent="0.25">
      <c r="B1574" s="83" t="s">
        <v>946</v>
      </c>
      <c r="C1574" s="2"/>
      <c r="D1574" s="3"/>
      <c r="E1574" s="5"/>
      <c r="F1574" s="12">
        <v>1</v>
      </c>
      <c r="G1574" s="98"/>
      <c r="H1574" s="96"/>
      <c r="I1574" s="4"/>
      <c r="J1574" s="107"/>
      <c r="K1574" t="s">
        <v>1758</v>
      </c>
    </row>
    <row r="1575" spans="2:11" hidden="1" outlineLevel="2" x14ac:dyDescent="0.25">
      <c r="B1575" s="83" t="s">
        <v>1612</v>
      </c>
      <c r="C1575" s="2"/>
      <c r="D1575" s="3"/>
      <c r="E1575" s="5"/>
      <c r="F1575" s="12">
        <v>1</v>
      </c>
      <c r="G1575" s="98"/>
      <c r="H1575" s="96"/>
      <c r="I1575" s="4"/>
      <c r="J1575" s="107"/>
      <c r="K1575" t="s">
        <v>1758</v>
      </c>
    </row>
    <row r="1576" spans="2:11" hidden="1" outlineLevel="2" x14ac:dyDescent="0.25">
      <c r="B1576" s="83" t="s">
        <v>907</v>
      </c>
      <c r="C1576" s="2"/>
      <c r="D1576" s="3"/>
      <c r="E1576" s="5"/>
      <c r="F1576" s="12">
        <v>1</v>
      </c>
      <c r="G1576" s="98"/>
      <c r="H1576" s="96"/>
      <c r="I1576" s="4"/>
      <c r="J1576" s="107"/>
      <c r="K1576" t="s">
        <v>1758</v>
      </c>
    </row>
    <row r="1577" spans="2:11" hidden="1" outlineLevel="2" x14ac:dyDescent="0.25">
      <c r="B1577" s="83" t="s">
        <v>948</v>
      </c>
      <c r="C1577" s="2"/>
      <c r="D1577" s="3"/>
      <c r="E1577" s="5"/>
      <c r="F1577" s="12">
        <v>1</v>
      </c>
      <c r="G1577" s="98"/>
      <c r="H1577" s="96"/>
      <c r="I1577" s="4"/>
      <c r="J1577" s="107"/>
      <c r="K1577" t="s">
        <v>1758</v>
      </c>
    </row>
    <row r="1578" spans="2:11" hidden="1" outlineLevel="2" x14ac:dyDescent="0.25">
      <c r="B1578" s="83" t="s">
        <v>1613</v>
      </c>
      <c r="C1578" s="2"/>
      <c r="D1578" s="3"/>
      <c r="E1578" s="5"/>
      <c r="F1578" s="12">
        <v>1</v>
      </c>
      <c r="G1578" s="98"/>
      <c r="H1578" s="96"/>
      <c r="I1578" s="4"/>
      <c r="J1578" s="107"/>
      <c r="K1578" t="s">
        <v>1758</v>
      </c>
    </row>
    <row r="1579" spans="2:11" hidden="1" outlineLevel="2" x14ac:dyDescent="0.25">
      <c r="B1579" s="83" t="s">
        <v>884</v>
      </c>
      <c r="C1579" s="2"/>
      <c r="D1579" s="3"/>
      <c r="E1579" s="5"/>
      <c r="F1579" s="12">
        <v>1</v>
      </c>
      <c r="G1579" s="98"/>
      <c r="H1579" s="96"/>
      <c r="I1579" s="4"/>
      <c r="J1579" s="107"/>
      <c r="K1579" t="s">
        <v>1758</v>
      </c>
    </row>
    <row r="1580" spans="2:11" hidden="1" outlineLevel="2" x14ac:dyDescent="0.25">
      <c r="B1580" s="83" t="s">
        <v>867</v>
      </c>
      <c r="C1580" s="2"/>
      <c r="D1580" s="3"/>
      <c r="E1580" s="5"/>
      <c r="F1580" s="12">
        <v>1</v>
      </c>
      <c r="G1580" s="98"/>
      <c r="H1580" s="96"/>
      <c r="I1580" s="4"/>
      <c r="J1580" s="107"/>
      <c r="K1580" t="s">
        <v>1758</v>
      </c>
    </row>
    <row r="1581" spans="2:11" hidden="1" outlineLevel="2" x14ac:dyDescent="0.25">
      <c r="B1581" s="83" t="s">
        <v>915</v>
      </c>
      <c r="C1581" s="2"/>
      <c r="D1581" s="3"/>
      <c r="E1581" s="5"/>
      <c r="F1581" s="12">
        <v>1</v>
      </c>
      <c r="G1581" s="98"/>
      <c r="H1581" s="96"/>
      <c r="I1581" s="4"/>
      <c r="J1581" s="107"/>
      <c r="K1581" t="s">
        <v>1758</v>
      </c>
    </row>
    <row r="1582" spans="2:11" hidden="1" outlineLevel="2" x14ac:dyDescent="0.25">
      <c r="B1582" s="83" t="s">
        <v>1614</v>
      </c>
      <c r="C1582" s="2"/>
      <c r="D1582" s="3"/>
      <c r="E1582" s="5"/>
      <c r="F1582" s="12">
        <v>1</v>
      </c>
      <c r="G1582" s="98"/>
      <c r="H1582" s="96"/>
      <c r="I1582" s="4"/>
      <c r="J1582" s="107"/>
      <c r="K1582" t="s">
        <v>1758</v>
      </c>
    </row>
    <row r="1583" spans="2:11" hidden="1" outlineLevel="2" x14ac:dyDescent="0.25">
      <c r="B1583" s="83" t="s">
        <v>871</v>
      </c>
      <c r="C1583" s="2"/>
      <c r="D1583" s="3"/>
      <c r="E1583" s="5"/>
      <c r="F1583" s="12">
        <v>1</v>
      </c>
      <c r="G1583" s="98"/>
      <c r="H1583" s="96"/>
      <c r="I1583" s="4"/>
      <c r="J1583" s="107"/>
      <c r="K1583" t="s">
        <v>1758</v>
      </c>
    </row>
    <row r="1584" spans="2:11" hidden="1" outlineLevel="2" x14ac:dyDescent="0.25">
      <c r="B1584" s="83" t="s">
        <v>847</v>
      </c>
      <c r="C1584" s="2"/>
      <c r="D1584" s="3"/>
      <c r="E1584" s="5"/>
      <c r="F1584" s="12">
        <v>1</v>
      </c>
      <c r="G1584" s="98"/>
      <c r="H1584" s="96"/>
      <c r="I1584" s="4"/>
      <c r="J1584" s="107"/>
      <c r="K1584" t="s">
        <v>1758</v>
      </c>
    </row>
    <row r="1585" spans="2:11" hidden="1" outlineLevel="2" x14ac:dyDescent="0.25">
      <c r="B1585" s="83" t="s">
        <v>819</v>
      </c>
      <c r="C1585" s="2"/>
      <c r="D1585" s="3"/>
      <c r="E1585" s="5"/>
      <c r="F1585" s="12">
        <v>1</v>
      </c>
      <c r="G1585" s="98"/>
      <c r="H1585" s="96"/>
      <c r="I1585" s="4"/>
      <c r="J1585" s="107"/>
      <c r="K1585" t="s">
        <v>1758</v>
      </c>
    </row>
    <row r="1586" spans="2:11" hidden="1" outlineLevel="2" x14ac:dyDescent="0.25">
      <c r="B1586" s="83" t="s">
        <v>807</v>
      </c>
      <c r="C1586" s="2"/>
      <c r="D1586" s="3"/>
      <c r="E1586" s="5"/>
      <c r="F1586" s="12">
        <v>1</v>
      </c>
      <c r="G1586" s="98"/>
      <c r="H1586" s="96"/>
      <c r="I1586" s="4"/>
      <c r="J1586" s="107"/>
      <c r="K1586" t="s">
        <v>1758</v>
      </c>
    </row>
    <row r="1587" spans="2:11" outlineLevel="1" collapsed="1" x14ac:dyDescent="0.25">
      <c r="B1587" s="82"/>
      <c r="C1587" s="79" t="s">
        <v>1605</v>
      </c>
      <c r="D1587" s="95" t="s">
        <v>1615</v>
      </c>
      <c r="E1587" s="81">
        <v>9</v>
      </c>
      <c r="F1587" s="84">
        <f>SUM(F1588:F1596)</f>
        <v>9</v>
      </c>
      <c r="G1587" s="93">
        <v>3</v>
      </c>
      <c r="H1587" s="92">
        <f>(F1587*G1587/E1587)</f>
        <v>3</v>
      </c>
      <c r="I1587" s="103"/>
      <c r="J1587" s="105"/>
      <c r="K1587" s="82" t="s">
        <v>10</v>
      </c>
    </row>
    <row r="1588" spans="2:11" hidden="1" outlineLevel="2" x14ac:dyDescent="0.25">
      <c r="B1588" s="83" t="s">
        <v>815</v>
      </c>
      <c r="C1588" s="2"/>
      <c r="D1588" s="3"/>
      <c r="E1588" s="5"/>
      <c r="F1588" s="12">
        <v>1</v>
      </c>
      <c r="G1588" s="98"/>
      <c r="H1588" s="96"/>
      <c r="I1588" s="4"/>
      <c r="J1588" s="107"/>
      <c r="K1588" t="s">
        <v>10</v>
      </c>
    </row>
    <row r="1589" spans="2:11" hidden="1" outlineLevel="2" x14ac:dyDescent="0.25">
      <c r="B1589" s="83" t="s">
        <v>1158</v>
      </c>
      <c r="C1589" s="2"/>
      <c r="D1589" s="3"/>
      <c r="E1589" s="5"/>
      <c r="F1589" s="12">
        <v>1</v>
      </c>
      <c r="G1589" s="98"/>
      <c r="H1589" s="96"/>
      <c r="I1589" s="4"/>
      <c r="J1589" s="107"/>
      <c r="K1589" t="s">
        <v>10</v>
      </c>
    </row>
    <row r="1590" spans="2:11" hidden="1" outlineLevel="2" x14ac:dyDescent="0.25">
      <c r="B1590" s="83" t="s">
        <v>1402</v>
      </c>
      <c r="C1590" s="2"/>
      <c r="D1590" s="3"/>
      <c r="E1590" s="5"/>
      <c r="F1590" s="12">
        <v>1</v>
      </c>
      <c r="G1590" s="98"/>
      <c r="H1590" s="96"/>
      <c r="I1590" s="4"/>
      <c r="J1590" s="107"/>
      <c r="K1590" t="s">
        <v>10</v>
      </c>
    </row>
    <row r="1591" spans="2:11" hidden="1" outlineLevel="2" x14ac:dyDescent="0.25">
      <c r="B1591" s="83" t="s">
        <v>1616</v>
      </c>
      <c r="C1591" s="2"/>
      <c r="D1591" s="3"/>
      <c r="E1591" s="5"/>
      <c r="F1591" s="12">
        <v>1</v>
      </c>
      <c r="G1591" s="98"/>
      <c r="H1591" s="96"/>
      <c r="I1591" s="4"/>
      <c r="J1591" s="107"/>
      <c r="K1591" t="s">
        <v>10</v>
      </c>
    </row>
    <row r="1592" spans="2:11" hidden="1" outlineLevel="2" x14ac:dyDescent="0.25">
      <c r="B1592" s="83" t="s">
        <v>851</v>
      </c>
      <c r="C1592" s="2"/>
      <c r="D1592" s="3"/>
      <c r="E1592" s="5"/>
      <c r="F1592" s="12">
        <v>1</v>
      </c>
      <c r="G1592" s="98"/>
      <c r="H1592" s="96"/>
      <c r="I1592" s="4"/>
      <c r="J1592" s="107"/>
      <c r="K1592" t="s">
        <v>10</v>
      </c>
    </row>
    <row r="1593" spans="2:11" hidden="1" outlineLevel="2" x14ac:dyDescent="0.25">
      <c r="B1593" s="83" t="s">
        <v>1335</v>
      </c>
      <c r="C1593" s="2"/>
      <c r="D1593" s="3"/>
      <c r="E1593" s="5"/>
      <c r="F1593" s="12">
        <v>1</v>
      </c>
      <c r="G1593" s="98"/>
      <c r="H1593" s="96"/>
      <c r="I1593" s="4"/>
      <c r="J1593" s="107"/>
      <c r="K1593" t="s">
        <v>10</v>
      </c>
    </row>
    <row r="1594" spans="2:11" hidden="1" outlineLevel="2" x14ac:dyDescent="0.25">
      <c r="B1594" s="83" t="s">
        <v>802</v>
      </c>
      <c r="C1594" s="2"/>
      <c r="D1594" s="3"/>
      <c r="E1594" s="5"/>
      <c r="F1594" s="12">
        <v>1</v>
      </c>
      <c r="G1594" s="98"/>
      <c r="H1594" s="96"/>
      <c r="I1594" s="4"/>
      <c r="J1594" s="107"/>
      <c r="K1594" t="s">
        <v>10</v>
      </c>
    </row>
    <row r="1595" spans="2:11" hidden="1" outlineLevel="2" x14ac:dyDescent="0.25">
      <c r="B1595" s="83" t="s">
        <v>798</v>
      </c>
      <c r="C1595" s="2"/>
      <c r="D1595" s="3"/>
      <c r="E1595" s="5"/>
      <c r="F1595" s="12">
        <v>1</v>
      </c>
      <c r="G1595" s="98"/>
      <c r="H1595" s="96"/>
      <c r="I1595" s="4"/>
      <c r="J1595" s="107"/>
      <c r="K1595" t="s">
        <v>10</v>
      </c>
    </row>
    <row r="1596" spans="2:11" hidden="1" outlineLevel="2" x14ac:dyDescent="0.25">
      <c r="B1596" s="83" t="s">
        <v>811</v>
      </c>
      <c r="C1596" s="2"/>
      <c r="D1596" s="3"/>
      <c r="E1596" s="5"/>
      <c r="F1596" s="12">
        <v>1</v>
      </c>
      <c r="G1596" s="98"/>
      <c r="H1596" s="96"/>
      <c r="I1596" s="4"/>
      <c r="J1596" s="107"/>
      <c r="K1596" t="s">
        <v>10</v>
      </c>
    </row>
    <row r="1597" spans="2:11" outlineLevel="1" collapsed="1" x14ac:dyDescent="0.25">
      <c r="B1597" s="82"/>
      <c r="C1597" s="79" t="s">
        <v>1605</v>
      </c>
      <c r="D1597" s="95" t="s">
        <v>1617</v>
      </c>
      <c r="E1597" s="81">
        <v>19</v>
      </c>
      <c r="F1597" s="84">
        <f>SUM(F1598:F1616)</f>
        <v>19</v>
      </c>
      <c r="G1597" s="93">
        <v>10</v>
      </c>
      <c r="H1597" s="92">
        <f>(F1597*G1597/E1597)</f>
        <v>10</v>
      </c>
      <c r="I1597" s="103"/>
      <c r="J1597" s="105"/>
      <c r="K1597" s="82" t="s">
        <v>10</v>
      </c>
    </row>
    <row r="1598" spans="2:11" hidden="1" outlineLevel="2" x14ac:dyDescent="0.25">
      <c r="B1598" s="83" t="s">
        <v>923</v>
      </c>
      <c r="C1598" s="2"/>
      <c r="D1598" s="100"/>
      <c r="E1598" s="5"/>
      <c r="F1598" s="12">
        <v>1</v>
      </c>
      <c r="G1598" s="98"/>
      <c r="H1598" s="96"/>
      <c r="I1598" s="4"/>
      <c r="J1598" s="107"/>
      <c r="K1598" t="s">
        <v>10</v>
      </c>
    </row>
    <row r="1599" spans="2:11" hidden="1" outlineLevel="2" x14ac:dyDescent="0.25">
      <c r="B1599" s="83" t="s">
        <v>890</v>
      </c>
      <c r="C1599" s="2"/>
      <c r="D1599" s="100"/>
      <c r="E1599" s="5"/>
      <c r="F1599" s="12">
        <v>1</v>
      </c>
      <c r="G1599" s="98"/>
      <c r="H1599" s="96"/>
      <c r="I1599" s="4"/>
      <c r="J1599" s="107"/>
      <c r="K1599" t="s">
        <v>10</v>
      </c>
    </row>
    <row r="1600" spans="2:11" hidden="1" outlineLevel="2" x14ac:dyDescent="0.25">
      <c r="B1600" s="83" t="s">
        <v>898</v>
      </c>
      <c r="C1600" s="2"/>
      <c r="D1600" s="100"/>
      <c r="E1600" s="5"/>
      <c r="F1600" s="12">
        <v>1</v>
      </c>
      <c r="G1600" s="98"/>
      <c r="H1600" s="96"/>
      <c r="I1600" s="4"/>
      <c r="J1600" s="107"/>
      <c r="K1600" t="s">
        <v>10</v>
      </c>
    </row>
    <row r="1601" spans="2:11" hidden="1" outlineLevel="2" x14ac:dyDescent="0.25">
      <c r="B1601" s="83" t="s">
        <v>937</v>
      </c>
      <c r="C1601" s="2"/>
      <c r="D1601" s="100"/>
      <c r="E1601" s="5"/>
      <c r="F1601" s="12">
        <v>1</v>
      </c>
      <c r="G1601" s="98"/>
      <c r="H1601" s="96"/>
      <c r="I1601" s="4"/>
      <c r="J1601" s="107"/>
      <c r="K1601" t="s">
        <v>10</v>
      </c>
    </row>
    <row r="1602" spans="2:11" hidden="1" outlineLevel="2" x14ac:dyDescent="0.25">
      <c r="B1602" s="83" t="s">
        <v>950</v>
      </c>
      <c r="C1602" s="2"/>
      <c r="D1602" s="100"/>
      <c r="E1602" s="5"/>
      <c r="F1602" s="12">
        <v>1</v>
      </c>
      <c r="G1602" s="98"/>
      <c r="H1602" s="96"/>
      <c r="I1602" s="4"/>
      <c r="J1602" s="107"/>
      <c r="K1602" t="s">
        <v>10</v>
      </c>
    </row>
    <row r="1603" spans="2:11" hidden="1" outlineLevel="2" x14ac:dyDescent="0.25">
      <c r="B1603" s="83" t="s">
        <v>941</v>
      </c>
      <c r="C1603" s="2"/>
      <c r="D1603" s="100"/>
      <c r="E1603" s="5"/>
      <c r="F1603" s="12">
        <v>1</v>
      </c>
      <c r="G1603" s="98"/>
      <c r="H1603" s="96"/>
      <c r="I1603" s="4"/>
      <c r="J1603" s="107"/>
      <c r="K1603" t="s">
        <v>10</v>
      </c>
    </row>
    <row r="1604" spans="2:11" hidden="1" outlineLevel="2" x14ac:dyDescent="0.25">
      <c r="B1604" s="83" t="s">
        <v>945</v>
      </c>
      <c r="C1604" s="2"/>
      <c r="D1604" s="100"/>
      <c r="E1604" s="5"/>
      <c r="F1604" s="12">
        <v>1</v>
      </c>
      <c r="G1604" s="98"/>
      <c r="H1604" s="96"/>
      <c r="I1604" s="4"/>
      <c r="J1604" s="107"/>
      <c r="K1604" t="s">
        <v>10</v>
      </c>
    </row>
    <row r="1605" spans="2:11" hidden="1" outlineLevel="2" x14ac:dyDescent="0.25">
      <c r="B1605" s="83" t="s">
        <v>1139</v>
      </c>
      <c r="C1605" s="2"/>
      <c r="D1605" s="100"/>
      <c r="E1605" s="5"/>
      <c r="F1605" s="12">
        <v>1</v>
      </c>
      <c r="G1605" s="98"/>
      <c r="H1605" s="96"/>
      <c r="I1605" s="4"/>
      <c r="J1605" s="107"/>
      <c r="K1605" t="s">
        <v>10</v>
      </c>
    </row>
    <row r="1606" spans="2:11" hidden="1" outlineLevel="2" x14ac:dyDescent="0.25">
      <c r="B1606" s="83" t="s">
        <v>967</v>
      </c>
      <c r="C1606" s="2"/>
      <c r="D1606" s="100"/>
      <c r="E1606" s="5"/>
      <c r="F1606" s="12">
        <v>1</v>
      </c>
      <c r="G1606" s="98"/>
      <c r="H1606" s="96"/>
      <c r="I1606" s="4"/>
      <c r="J1606" s="107"/>
      <c r="K1606" t="s">
        <v>10</v>
      </c>
    </row>
    <row r="1607" spans="2:11" hidden="1" outlineLevel="2" x14ac:dyDescent="0.25">
      <c r="B1607" s="83" t="s">
        <v>1268</v>
      </c>
      <c r="C1607" s="2"/>
      <c r="D1607" s="100"/>
      <c r="E1607" s="5"/>
      <c r="F1607" s="12">
        <v>1</v>
      </c>
      <c r="G1607" s="98"/>
      <c r="H1607" s="96"/>
      <c r="I1607" s="4"/>
      <c r="J1607" s="107"/>
      <c r="K1607" t="s">
        <v>10</v>
      </c>
    </row>
    <row r="1608" spans="2:11" hidden="1" outlineLevel="2" x14ac:dyDescent="0.25">
      <c r="B1608" s="83" t="s">
        <v>1289</v>
      </c>
      <c r="C1608" s="2"/>
      <c r="D1608" s="100"/>
      <c r="E1608" s="5"/>
      <c r="F1608" s="12">
        <v>1</v>
      </c>
      <c r="G1608" s="98"/>
      <c r="H1608" s="96"/>
      <c r="I1608" s="4"/>
      <c r="J1608" s="107"/>
      <c r="K1608" t="s">
        <v>10</v>
      </c>
    </row>
    <row r="1609" spans="2:11" hidden="1" outlineLevel="2" x14ac:dyDescent="0.25">
      <c r="B1609" s="83" t="s">
        <v>1384</v>
      </c>
      <c r="C1609" s="2"/>
      <c r="D1609" s="100"/>
      <c r="E1609" s="5"/>
      <c r="F1609" s="12">
        <v>1</v>
      </c>
      <c r="G1609" s="98"/>
      <c r="H1609" s="96"/>
      <c r="I1609" s="4"/>
      <c r="J1609" s="107"/>
      <c r="K1609" t="s">
        <v>10</v>
      </c>
    </row>
    <row r="1610" spans="2:11" hidden="1" outlineLevel="2" x14ac:dyDescent="0.25">
      <c r="B1610" s="83" t="s">
        <v>1316</v>
      </c>
      <c r="C1610" s="2"/>
      <c r="D1610" s="100"/>
      <c r="E1610" s="5"/>
      <c r="F1610" s="12">
        <v>1</v>
      </c>
      <c r="G1610" s="98"/>
      <c r="H1610" s="96"/>
      <c r="I1610" s="4"/>
      <c r="J1610" s="107"/>
      <c r="K1610" t="s">
        <v>10</v>
      </c>
    </row>
    <row r="1611" spans="2:11" hidden="1" outlineLevel="2" x14ac:dyDescent="0.25">
      <c r="B1611" s="83" t="s">
        <v>1017</v>
      </c>
      <c r="C1611" s="2"/>
      <c r="D1611" s="100"/>
      <c r="E1611" s="5"/>
      <c r="F1611" s="12">
        <v>1</v>
      </c>
      <c r="G1611" s="98"/>
      <c r="H1611" s="96"/>
      <c r="I1611" s="4"/>
      <c r="J1611" s="107"/>
      <c r="K1611" t="s">
        <v>10</v>
      </c>
    </row>
    <row r="1612" spans="2:11" hidden="1" outlineLevel="2" x14ac:dyDescent="0.25">
      <c r="B1612" s="83" t="s">
        <v>911</v>
      </c>
      <c r="C1612" s="2"/>
      <c r="D1612" s="100"/>
      <c r="E1612" s="5"/>
      <c r="F1612" s="12">
        <v>1</v>
      </c>
      <c r="G1612" s="98"/>
      <c r="H1612" s="96"/>
      <c r="I1612" s="4"/>
      <c r="J1612" s="107"/>
      <c r="K1612" t="s">
        <v>10</v>
      </c>
    </row>
    <row r="1613" spans="2:11" hidden="1" outlineLevel="2" x14ac:dyDescent="0.25">
      <c r="B1613" s="83" t="s">
        <v>1290</v>
      </c>
      <c r="C1613" s="2"/>
      <c r="D1613" s="100"/>
      <c r="E1613" s="5"/>
      <c r="F1613" s="12">
        <v>1</v>
      </c>
      <c r="G1613" s="98"/>
      <c r="H1613" s="96"/>
      <c r="I1613" s="4"/>
      <c r="J1613" s="107"/>
      <c r="K1613" t="s">
        <v>10</v>
      </c>
    </row>
    <row r="1614" spans="2:11" hidden="1" outlineLevel="2" x14ac:dyDescent="0.25">
      <c r="B1614" s="83" t="s">
        <v>882</v>
      </c>
      <c r="C1614" s="2"/>
      <c r="D1614" s="100"/>
      <c r="E1614" s="5"/>
      <c r="F1614" s="12">
        <v>1</v>
      </c>
      <c r="G1614" s="98"/>
      <c r="H1614" s="96"/>
      <c r="I1614" s="4"/>
      <c r="J1614" s="107"/>
      <c r="K1614" t="s">
        <v>10</v>
      </c>
    </row>
    <row r="1615" spans="2:11" hidden="1" outlineLevel="2" x14ac:dyDescent="0.25">
      <c r="B1615" s="83" t="s">
        <v>1218</v>
      </c>
      <c r="C1615" s="2"/>
      <c r="D1615" s="100"/>
      <c r="E1615" s="5"/>
      <c r="F1615" s="12">
        <v>1</v>
      </c>
      <c r="G1615" s="98"/>
      <c r="H1615" s="96"/>
      <c r="I1615" s="4"/>
      <c r="J1615" s="107"/>
      <c r="K1615" t="s">
        <v>10</v>
      </c>
    </row>
    <row r="1616" spans="2:11" hidden="1" outlineLevel="2" x14ac:dyDescent="0.25">
      <c r="B1616" s="83" t="s">
        <v>1054</v>
      </c>
      <c r="C1616" s="2"/>
      <c r="D1616" s="100"/>
      <c r="E1616" s="5"/>
      <c r="F1616" s="12">
        <v>1</v>
      </c>
      <c r="G1616" s="98"/>
      <c r="H1616" s="96"/>
      <c r="I1616" s="4"/>
      <c r="J1616" s="107"/>
      <c r="K1616" t="s">
        <v>10</v>
      </c>
    </row>
    <row r="1617" spans="2:11" outlineLevel="1" collapsed="1" x14ac:dyDescent="0.25">
      <c r="B1617" s="82"/>
      <c r="C1617" s="79" t="s">
        <v>1605</v>
      </c>
      <c r="D1617" s="95" t="s">
        <v>1618</v>
      </c>
      <c r="E1617" s="81">
        <v>48</v>
      </c>
      <c r="F1617" s="84">
        <v>47</v>
      </c>
      <c r="G1617" s="93">
        <v>25</v>
      </c>
      <c r="H1617" s="92">
        <f>(F1617*G1617/E1617)</f>
        <v>24.479166666666668</v>
      </c>
      <c r="I1617" s="103"/>
      <c r="J1617" s="105"/>
      <c r="K1617" s="82" t="s">
        <v>10</v>
      </c>
    </row>
    <row r="1618" spans="2:11" hidden="1" outlineLevel="2" x14ac:dyDescent="0.25">
      <c r="B1618" s="83" t="s">
        <v>886</v>
      </c>
      <c r="C1618" s="2"/>
      <c r="D1618" s="100"/>
      <c r="E1618" s="5"/>
      <c r="F1618" s="12">
        <v>1</v>
      </c>
      <c r="G1618" s="98"/>
      <c r="H1618" s="96"/>
      <c r="I1618" s="4"/>
      <c r="J1618" s="107"/>
      <c r="K1618" t="s">
        <v>10</v>
      </c>
    </row>
    <row r="1619" spans="2:11" hidden="1" outlineLevel="2" x14ac:dyDescent="0.25">
      <c r="B1619" s="83" t="s">
        <v>1173</v>
      </c>
      <c r="C1619" s="2"/>
      <c r="D1619" s="100"/>
      <c r="E1619" s="5"/>
      <c r="F1619" s="12">
        <v>1</v>
      </c>
      <c r="G1619" s="98"/>
      <c r="H1619" s="96"/>
      <c r="I1619" s="4"/>
      <c r="J1619" s="107"/>
      <c r="K1619" t="s">
        <v>10</v>
      </c>
    </row>
    <row r="1620" spans="2:11" hidden="1" outlineLevel="2" x14ac:dyDescent="0.25">
      <c r="B1620" s="83" t="s">
        <v>855</v>
      </c>
      <c r="C1620" s="2"/>
      <c r="D1620" s="100"/>
      <c r="E1620" s="5"/>
      <c r="F1620" s="12">
        <v>1</v>
      </c>
      <c r="G1620" s="98"/>
      <c r="H1620" s="96"/>
      <c r="I1620" s="4"/>
      <c r="J1620" s="107"/>
      <c r="K1620" t="s">
        <v>10</v>
      </c>
    </row>
    <row r="1621" spans="2:11" hidden="1" outlineLevel="2" x14ac:dyDescent="0.25">
      <c r="B1621" s="83" t="s">
        <v>1150</v>
      </c>
      <c r="C1621" s="2"/>
      <c r="D1621" s="100"/>
      <c r="E1621" s="5"/>
      <c r="F1621" s="12">
        <v>1</v>
      </c>
      <c r="G1621" s="98"/>
      <c r="H1621" s="96"/>
      <c r="I1621" s="4"/>
      <c r="J1621" s="107"/>
      <c r="K1621" t="s">
        <v>10</v>
      </c>
    </row>
    <row r="1622" spans="2:11" hidden="1" outlineLevel="2" x14ac:dyDescent="0.25">
      <c r="B1622" s="83" t="s">
        <v>993</v>
      </c>
      <c r="C1622" s="2"/>
      <c r="D1622" s="100"/>
      <c r="E1622" s="5"/>
      <c r="F1622" s="12">
        <v>1</v>
      </c>
      <c r="G1622" s="98"/>
      <c r="H1622" s="96"/>
      <c r="I1622" s="4"/>
      <c r="J1622" s="107"/>
      <c r="K1622" t="s">
        <v>10</v>
      </c>
    </row>
    <row r="1623" spans="2:11" hidden="1" outlineLevel="2" x14ac:dyDescent="0.25">
      <c r="B1623" s="83" t="s">
        <v>1133</v>
      </c>
      <c r="C1623" s="2"/>
      <c r="D1623" s="100"/>
      <c r="E1623" s="5"/>
      <c r="F1623" s="12">
        <v>1</v>
      </c>
      <c r="G1623" s="98"/>
      <c r="H1623" s="96"/>
      <c r="I1623" s="4"/>
      <c r="J1623" s="107"/>
      <c r="K1623" t="s">
        <v>10</v>
      </c>
    </row>
    <row r="1624" spans="2:11" hidden="1" outlineLevel="2" x14ac:dyDescent="0.25">
      <c r="B1624" s="83" t="s">
        <v>995</v>
      </c>
      <c r="C1624" s="2"/>
      <c r="D1624" s="100"/>
      <c r="E1624" s="5"/>
      <c r="F1624" s="12">
        <v>1</v>
      </c>
      <c r="G1624" s="98"/>
      <c r="H1624" s="96"/>
      <c r="I1624" s="4"/>
      <c r="J1624" s="107"/>
      <c r="K1624" t="s">
        <v>10</v>
      </c>
    </row>
    <row r="1625" spans="2:11" hidden="1" outlineLevel="2" x14ac:dyDescent="0.25">
      <c r="B1625" s="83" t="s">
        <v>927</v>
      </c>
      <c r="C1625" s="2"/>
      <c r="D1625" s="100"/>
      <c r="E1625" s="5"/>
      <c r="F1625" s="12">
        <v>1</v>
      </c>
      <c r="G1625" s="98"/>
      <c r="H1625" s="96"/>
      <c r="I1625" s="4"/>
      <c r="J1625" s="107"/>
      <c r="K1625" t="s">
        <v>10</v>
      </c>
    </row>
    <row r="1626" spans="2:11" hidden="1" outlineLevel="2" x14ac:dyDescent="0.25">
      <c r="B1626" s="83" t="s">
        <v>892</v>
      </c>
      <c r="C1626" s="2"/>
      <c r="D1626" s="100"/>
      <c r="E1626" s="5"/>
      <c r="F1626" s="12">
        <v>1</v>
      </c>
      <c r="G1626" s="98"/>
      <c r="H1626" s="96"/>
      <c r="I1626" s="4"/>
      <c r="J1626" s="107"/>
      <c r="K1626" t="s">
        <v>10</v>
      </c>
    </row>
    <row r="1627" spans="2:11" hidden="1" outlineLevel="2" x14ac:dyDescent="0.25">
      <c r="B1627" s="83" t="s">
        <v>839</v>
      </c>
      <c r="C1627" s="2"/>
      <c r="D1627" s="100"/>
      <c r="E1627" s="5"/>
      <c r="F1627" s="12">
        <v>1</v>
      </c>
      <c r="G1627" s="98"/>
      <c r="H1627" s="96"/>
      <c r="I1627" s="4"/>
      <c r="J1627" s="107"/>
      <c r="K1627" t="s">
        <v>10</v>
      </c>
    </row>
    <row r="1628" spans="2:11" hidden="1" outlineLevel="2" x14ac:dyDescent="0.25">
      <c r="B1628" s="83" t="s">
        <v>919</v>
      </c>
      <c r="C1628" s="2"/>
      <c r="D1628" s="100"/>
      <c r="E1628" s="5"/>
      <c r="F1628" s="12">
        <v>1</v>
      </c>
      <c r="G1628" s="98"/>
      <c r="H1628" s="96"/>
      <c r="I1628" s="4"/>
      <c r="J1628" s="107"/>
      <c r="K1628" t="s">
        <v>10</v>
      </c>
    </row>
    <row r="1629" spans="2:11" hidden="1" outlineLevel="2" x14ac:dyDescent="0.25">
      <c r="B1629" s="83" t="s">
        <v>1098</v>
      </c>
      <c r="C1629" s="2"/>
      <c r="D1629" s="100"/>
      <c r="E1629" s="5"/>
      <c r="F1629" s="12">
        <v>1</v>
      </c>
      <c r="G1629" s="98"/>
      <c r="H1629" s="96"/>
      <c r="I1629" s="4"/>
      <c r="J1629" s="107"/>
      <c r="K1629" t="s">
        <v>10</v>
      </c>
    </row>
    <row r="1630" spans="2:11" hidden="1" outlineLevel="2" x14ac:dyDescent="0.25">
      <c r="B1630" s="83" t="s">
        <v>1292</v>
      </c>
      <c r="C1630" s="2"/>
      <c r="D1630" s="100"/>
      <c r="E1630" s="5"/>
      <c r="F1630" s="12">
        <v>1</v>
      </c>
      <c r="G1630" s="98"/>
      <c r="H1630" s="96"/>
      <c r="I1630" s="4"/>
      <c r="J1630" s="107"/>
      <c r="K1630" t="s">
        <v>10</v>
      </c>
    </row>
    <row r="1631" spans="2:11" hidden="1" outlineLevel="2" x14ac:dyDescent="0.25">
      <c r="B1631" s="83" t="s">
        <v>1175</v>
      </c>
      <c r="C1631" s="2"/>
      <c r="D1631" s="100"/>
      <c r="E1631" s="5"/>
      <c r="F1631" s="12">
        <v>1</v>
      </c>
      <c r="G1631" s="98"/>
      <c r="H1631" s="96"/>
      <c r="I1631" s="4"/>
      <c r="J1631" s="107"/>
      <c r="K1631" t="s">
        <v>10</v>
      </c>
    </row>
    <row r="1632" spans="2:11" hidden="1" outlineLevel="2" x14ac:dyDescent="0.25">
      <c r="B1632" s="83" t="s">
        <v>1386</v>
      </c>
      <c r="C1632" s="2"/>
      <c r="D1632" s="100"/>
      <c r="E1632" s="5"/>
      <c r="F1632" s="12">
        <v>1</v>
      </c>
      <c r="G1632" s="98"/>
      <c r="H1632" s="96"/>
      <c r="I1632" s="4"/>
      <c r="J1632" s="107"/>
      <c r="K1632" t="s">
        <v>10</v>
      </c>
    </row>
    <row r="1633" spans="2:11" hidden="1" outlineLevel="2" x14ac:dyDescent="0.25">
      <c r="B1633" s="83" t="s">
        <v>1152</v>
      </c>
      <c r="C1633" s="2"/>
      <c r="D1633" s="100"/>
      <c r="E1633" s="5"/>
      <c r="F1633" s="12">
        <v>1</v>
      </c>
      <c r="G1633" s="98"/>
      <c r="H1633" s="96"/>
      <c r="I1633" s="4"/>
      <c r="J1633" s="107"/>
      <c r="K1633" t="s">
        <v>10</v>
      </c>
    </row>
    <row r="1634" spans="2:11" hidden="1" outlineLevel="2" x14ac:dyDescent="0.25">
      <c r="B1634" s="83" t="s">
        <v>1270</v>
      </c>
      <c r="C1634" s="2"/>
      <c r="D1634" s="100"/>
      <c r="E1634" s="5"/>
      <c r="F1634" s="12">
        <v>1</v>
      </c>
      <c r="G1634" s="98"/>
      <c r="H1634" s="96"/>
      <c r="I1634" s="4"/>
      <c r="J1634" s="107"/>
      <c r="K1634" t="s">
        <v>10</v>
      </c>
    </row>
    <row r="1635" spans="2:11" hidden="1" outlineLevel="2" x14ac:dyDescent="0.25">
      <c r="B1635" s="83" t="s">
        <v>1177</v>
      </c>
      <c r="C1635" s="2"/>
      <c r="D1635" s="100"/>
      <c r="E1635" s="5"/>
      <c r="F1635" s="12">
        <v>1</v>
      </c>
      <c r="G1635" s="98"/>
      <c r="H1635" s="96"/>
      <c r="I1635" s="4"/>
      <c r="J1635" s="107"/>
      <c r="K1635" t="s">
        <v>10</v>
      </c>
    </row>
    <row r="1636" spans="2:11" hidden="1" outlineLevel="2" x14ac:dyDescent="0.25">
      <c r="B1636" s="83" t="s">
        <v>1256</v>
      </c>
      <c r="C1636" s="2"/>
      <c r="D1636" s="100"/>
      <c r="E1636" s="5"/>
      <c r="F1636" s="12">
        <v>1</v>
      </c>
      <c r="G1636" s="98"/>
      <c r="H1636" s="96"/>
      <c r="I1636" s="4"/>
      <c r="J1636" s="107"/>
      <c r="K1636" t="s">
        <v>10</v>
      </c>
    </row>
    <row r="1637" spans="2:11" hidden="1" outlineLevel="2" x14ac:dyDescent="0.25">
      <c r="B1637" s="83" t="s">
        <v>1179</v>
      </c>
      <c r="C1637" s="2"/>
      <c r="D1637" s="100"/>
      <c r="E1637" s="5"/>
      <c r="F1637" s="12">
        <v>1</v>
      </c>
      <c r="G1637" s="98"/>
      <c r="H1637" s="96"/>
      <c r="I1637" s="4"/>
      <c r="J1637" s="107"/>
      <c r="K1637" t="s">
        <v>10</v>
      </c>
    </row>
    <row r="1638" spans="2:11" hidden="1" outlineLevel="2" x14ac:dyDescent="0.25">
      <c r="B1638" s="83" t="s">
        <v>1344</v>
      </c>
      <c r="C1638" s="2"/>
      <c r="D1638" s="100"/>
      <c r="E1638" s="5"/>
      <c r="F1638" s="12">
        <v>1</v>
      </c>
      <c r="G1638" s="98"/>
      <c r="H1638" s="96"/>
      <c r="I1638" s="4"/>
      <c r="J1638" s="107"/>
      <c r="K1638" t="s">
        <v>10</v>
      </c>
    </row>
    <row r="1639" spans="2:11" hidden="1" outlineLevel="2" x14ac:dyDescent="0.25">
      <c r="B1639" s="83" t="s">
        <v>1135</v>
      </c>
      <c r="C1639" s="2"/>
      <c r="D1639" s="100"/>
      <c r="E1639" s="5"/>
      <c r="F1639" s="12">
        <v>1</v>
      </c>
      <c r="G1639" s="98"/>
      <c r="H1639" s="96"/>
      <c r="I1639" s="4"/>
      <c r="J1639" s="107"/>
      <c r="K1639" t="s">
        <v>10</v>
      </c>
    </row>
    <row r="1640" spans="2:11" hidden="1" outlineLevel="2" x14ac:dyDescent="0.25">
      <c r="B1640" s="83" t="s">
        <v>1258</v>
      </c>
      <c r="C1640" s="2"/>
      <c r="D1640" s="100"/>
      <c r="E1640" s="5"/>
      <c r="F1640" s="12">
        <v>1</v>
      </c>
      <c r="G1640" s="98"/>
      <c r="H1640" s="96"/>
      <c r="I1640" s="4"/>
      <c r="J1640" s="107"/>
      <c r="K1640" t="s">
        <v>10</v>
      </c>
    </row>
    <row r="1641" spans="2:11" hidden="1" outlineLevel="2" x14ac:dyDescent="0.25">
      <c r="B1641" s="83" t="s">
        <v>1196</v>
      </c>
      <c r="C1641" s="2"/>
      <c r="D1641" s="100"/>
      <c r="E1641" s="5"/>
      <c r="F1641" s="12">
        <v>1</v>
      </c>
      <c r="G1641" s="98"/>
      <c r="H1641" s="96"/>
      <c r="I1641" s="4"/>
      <c r="J1641" s="107"/>
      <c r="K1641" t="s">
        <v>10</v>
      </c>
    </row>
    <row r="1642" spans="2:11" hidden="1" outlineLevel="2" x14ac:dyDescent="0.25">
      <c r="B1642" s="83" t="s">
        <v>1346</v>
      </c>
      <c r="C1642" s="2"/>
      <c r="D1642" s="100"/>
      <c r="E1642" s="5"/>
      <c r="F1642" s="12">
        <v>1</v>
      </c>
      <c r="G1642" s="98"/>
      <c r="H1642" s="96"/>
      <c r="I1642" s="4"/>
      <c r="J1642" s="107"/>
      <c r="K1642" t="s">
        <v>10</v>
      </c>
    </row>
    <row r="1643" spans="2:11" hidden="1" outlineLevel="2" x14ac:dyDescent="0.25">
      <c r="B1643" s="83" t="s">
        <v>1198</v>
      </c>
      <c r="C1643" s="2"/>
      <c r="D1643" s="100"/>
      <c r="E1643" s="5"/>
      <c r="F1643" s="12">
        <v>1</v>
      </c>
      <c r="G1643" s="98"/>
      <c r="H1643" s="96"/>
      <c r="I1643" s="4"/>
      <c r="J1643" s="107"/>
      <c r="K1643" t="s">
        <v>10</v>
      </c>
    </row>
    <row r="1644" spans="2:11" hidden="1" outlineLevel="2" x14ac:dyDescent="0.25">
      <c r="B1644" s="83" t="s">
        <v>939</v>
      </c>
      <c r="C1644" s="2"/>
      <c r="D1644" s="100"/>
      <c r="E1644" s="5"/>
      <c r="F1644" s="12">
        <v>1</v>
      </c>
      <c r="G1644" s="98"/>
      <c r="H1644" s="96"/>
      <c r="I1644" s="4"/>
      <c r="J1644" s="107"/>
      <c r="K1644" t="s">
        <v>10</v>
      </c>
    </row>
    <row r="1645" spans="2:11" hidden="1" outlineLevel="2" x14ac:dyDescent="0.25">
      <c r="B1645" s="83" t="s">
        <v>1181</v>
      </c>
      <c r="C1645" s="2"/>
      <c r="D1645" s="100"/>
      <c r="E1645" s="5"/>
      <c r="F1645" s="12">
        <v>1</v>
      </c>
      <c r="G1645" s="98"/>
      <c r="H1645" s="96"/>
      <c r="I1645" s="4"/>
      <c r="J1645" s="107"/>
      <c r="K1645" t="s">
        <v>10</v>
      </c>
    </row>
    <row r="1646" spans="2:11" hidden="1" outlineLevel="2" x14ac:dyDescent="0.25">
      <c r="B1646" s="83" t="s">
        <v>1019</v>
      </c>
      <c r="C1646" s="2"/>
      <c r="D1646" s="100"/>
      <c r="E1646" s="5"/>
      <c r="F1646" s="12">
        <v>1</v>
      </c>
      <c r="G1646" s="98"/>
      <c r="H1646" s="96"/>
      <c r="I1646" s="4"/>
      <c r="J1646" s="107"/>
      <c r="K1646" t="s">
        <v>10</v>
      </c>
    </row>
    <row r="1647" spans="2:11" hidden="1" outlineLevel="2" x14ac:dyDescent="0.25">
      <c r="B1647" s="83" t="s">
        <v>1214</v>
      </c>
      <c r="C1647" s="2"/>
      <c r="D1647" s="100"/>
      <c r="E1647" s="5"/>
      <c r="F1647" s="12">
        <v>1</v>
      </c>
      <c r="G1647" s="98"/>
      <c r="H1647" s="96"/>
      <c r="I1647" s="4"/>
      <c r="J1647" s="107"/>
      <c r="K1647" t="s">
        <v>10</v>
      </c>
    </row>
    <row r="1648" spans="2:11" hidden="1" outlineLevel="2" x14ac:dyDescent="0.25">
      <c r="B1648" s="83" t="s">
        <v>1388</v>
      </c>
      <c r="C1648" s="2"/>
      <c r="D1648" s="100"/>
      <c r="E1648" s="5"/>
      <c r="F1648" s="12">
        <v>1</v>
      </c>
      <c r="G1648" s="98"/>
      <c r="H1648" s="96"/>
      <c r="I1648" s="4"/>
      <c r="J1648" s="107"/>
      <c r="K1648" t="s">
        <v>10</v>
      </c>
    </row>
    <row r="1649" spans="2:11" hidden="1" outlineLevel="2" x14ac:dyDescent="0.25">
      <c r="B1649" s="83" t="s">
        <v>1183</v>
      </c>
      <c r="C1649" s="2"/>
      <c r="D1649" s="100"/>
      <c r="E1649" s="5"/>
      <c r="F1649" s="12">
        <v>1</v>
      </c>
      <c r="G1649" s="98"/>
      <c r="H1649" s="96"/>
      <c r="I1649" s="4"/>
      <c r="J1649" s="107"/>
      <c r="K1649" t="s">
        <v>10</v>
      </c>
    </row>
    <row r="1650" spans="2:11" hidden="1" outlineLevel="2" x14ac:dyDescent="0.25">
      <c r="B1650" s="83" t="s">
        <v>1390</v>
      </c>
      <c r="C1650" s="2"/>
      <c r="D1650" s="100"/>
      <c r="E1650" s="5"/>
      <c r="F1650" s="12">
        <v>1</v>
      </c>
      <c r="G1650" s="98"/>
      <c r="H1650" s="96"/>
      <c r="I1650" s="4"/>
      <c r="J1650" s="107"/>
      <c r="K1650" t="s">
        <v>10</v>
      </c>
    </row>
    <row r="1651" spans="2:11" hidden="1" outlineLevel="2" x14ac:dyDescent="0.25">
      <c r="B1651" s="83" t="s">
        <v>1154</v>
      </c>
      <c r="C1651" s="2"/>
      <c r="D1651" s="100"/>
      <c r="E1651" s="5"/>
      <c r="F1651" s="12">
        <v>1</v>
      </c>
      <c r="G1651" s="98"/>
      <c r="H1651" s="96"/>
      <c r="I1651" s="4"/>
      <c r="J1651" s="107"/>
      <c r="K1651" t="s">
        <v>10</v>
      </c>
    </row>
    <row r="1652" spans="2:11" hidden="1" outlineLevel="2" x14ac:dyDescent="0.25">
      <c r="B1652" s="83" t="s">
        <v>1392</v>
      </c>
      <c r="C1652" s="2"/>
      <c r="D1652" s="100"/>
      <c r="E1652" s="5"/>
      <c r="F1652" s="12">
        <v>1</v>
      </c>
      <c r="G1652" s="98"/>
      <c r="H1652" s="96"/>
      <c r="I1652" s="4"/>
      <c r="J1652" s="107"/>
      <c r="K1652" t="s">
        <v>10</v>
      </c>
    </row>
    <row r="1653" spans="2:11" hidden="1" outlineLevel="2" x14ac:dyDescent="0.25">
      <c r="B1653" s="83" t="s">
        <v>1100</v>
      </c>
      <c r="C1653" s="2"/>
      <c r="D1653" s="100"/>
      <c r="E1653" s="5"/>
      <c r="F1653" s="12">
        <v>1</v>
      </c>
      <c r="G1653" s="98"/>
      <c r="H1653" s="96"/>
      <c r="I1653" s="4"/>
      <c r="J1653" s="107"/>
      <c r="K1653" t="s">
        <v>10</v>
      </c>
    </row>
    <row r="1654" spans="2:11" hidden="1" outlineLevel="2" x14ac:dyDescent="0.25">
      <c r="B1654" s="83" t="s">
        <v>859</v>
      </c>
      <c r="C1654" s="2"/>
      <c r="D1654" s="100"/>
      <c r="E1654" s="5"/>
      <c r="F1654" s="12">
        <v>1</v>
      </c>
      <c r="G1654" s="98"/>
      <c r="H1654" s="96"/>
      <c r="I1654" s="4"/>
      <c r="J1654" s="107"/>
      <c r="K1654" t="s">
        <v>10</v>
      </c>
    </row>
    <row r="1655" spans="2:11" hidden="1" outlineLevel="2" x14ac:dyDescent="0.25">
      <c r="B1655" s="83" t="s">
        <v>1112</v>
      </c>
      <c r="C1655" s="2"/>
      <c r="D1655" s="100"/>
      <c r="E1655" s="5"/>
      <c r="F1655" s="12">
        <v>1</v>
      </c>
      <c r="G1655" s="98"/>
      <c r="H1655" s="96"/>
      <c r="I1655" s="4"/>
      <c r="J1655" s="107"/>
      <c r="K1655" t="s">
        <v>10</v>
      </c>
    </row>
    <row r="1656" spans="2:11" hidden="1" outlineLevel="2" x14ac:dyDescent="0.25">
      <c r="B1656" s="83" t="s">
        <v>1068</v>
      </c>
      <c r="C1656" s="2"/>
      <c r="D1656" s="100"/>
      <c r="E1656" s="5"/>
      <c r="F1656" s="12">
        <v>1</v>
      </c>
      <c r="G1656" s="98"/>
      <c r="H1656" s="96"/>
      <c r="I1656" s="4"/>
      <c r="J1656" s="107"/>
      <c r="K1656" t="s">
        <v>10</v>
      </c>
    </row>
    <row r="1657" spans="2:11" hidden="1" outlineLevel="2" x14ac:dyDescent="0.25">
      <c r="B1657" s="83" t="s">
        <v>1023</v>
      </c>
      <c r="C1657" s="2"/>
      <c r="D1657" s="100"/>
      <c r="E1657" s="5"/>
      <c r="F1657" s="12">
        <v>1</v>
      </c>
      <c r="G1657" s="98"/>
      <c r="H1657" s="96"/>
      <c r="I1657" s="4"/>
      <c r="J1657" s="107"/>
      <c r="K1657" t="s">
        <v>10</v>
      </c>
    </row>
    <row r="1658" spans="2:11" hidden="1" outlineLevel="2" x14ac:dyDescent="0.25">
      <c r="B1658" s="83" t="s">
        <v>1318</v>
      </c>
      <c r="C1658" s="2"/>
      <c r="D1658" s="100"/>
      <c r="E1658" s="5"/>
      <c r="F1658" s="12">
        <v>1</v>
      </c>
      <c r="G1658" s="98"/>
      <c r="H1658" s="96"/>
      <c r="I1658" s="4"/>
      <c r="J1658" s="107"/>
      <c r="K1658" t="s">
        <v>10</v>
      </c>
    </row>
    <row r="1659" spans="2:11" hidden="1" outlineLevel="2" x14ac:dyDescent="0.25">
      <c r="B1659" s="241" t="s">
        <v>1619</v>
      </c>
      <c r="C1659" s="2"/>
      <c r="D1659" s="100"/>
      <c r="E1659" s="5"/>
      <c r="F1659" s="12">
        <v>1</v>
      </c>
      <c r="G1659" s="98"/>
      <c r="H1659" s="96"/>
      <c r="I1659" s="4"/>
      <c r="J1659" s="107"/>
      <c r="K1659" t="s">
        <v>10</v>
      </c>
    </row>
    <row r="1660" spans="2:11" hidden="1" outlineLevel="2" x14ac:dyDescent="0.25">
      <c r="B1660" s="241" t="s">
        <v>1394</v>
      </c>
      <c r="C1660" s="2"/>
      <c r="D1660" s="100"/>
      <c r="E1660" s="5"/>
      <c r="F1660" s="12">
        <v>1</v>
      </c>
      <c r="G1660" s="98"/>
      <c r="H1660" s="96"/>
      <c r="I1660" s="4"/>
      <c r="J1660" s="107"/>
      <c r="K1660" t="s">
        <v>10</v>
      </c>
    </row>
    <row r="1661" spans="2:11" hidden="1" outlineLevel="2" x14ac:dyDescent="0.25">
      <c r="B1661" s="241" t="s">
        <v>1759</v>
      </c>
      <c r="C1661" s="2"/>
      <c r="D1661" s="100"/>
      <c r="E1661" s="5"/>
      <c r="F1661" s="12">
        <v>1</v>
      </c>
      <c r="G1661" s="98"/>
      <c r="H1661" s="96"/>
      <c r="I1661" s="4"/>
      <c r="J1661" s="107"/>
      <c r="K1661" t="s">
        <v>10</v>
      </c>
    </row>
    <row r="1662" spans="2:11" hidden="1" outlineLevel="2" x14ac:dyDescent="0.25">
      <c r="B1662" s="83" t="s">
        <v>929</v>
      </c>
      <c r="C1662" s="2"/>
      <c r="D1662" s="100"/>
      <c r="E1662" s="5"/>
      <c r="F1662" s="12">
        <v>1</v>
      </c>
      <c r="G1662" s="98"/>
      <c r="H1662" s="96"/>
      <c r="I1662" s="4"/>
      <c r="J1662" s="107"/>
      <c r="K1662" t="s">
        <v>10</v>
      </c>
    </row>
    <row r="1663" spans="2:11" hidden="1" outlineLevel="2" x14ac:dyDescent="0.25">
      <c r="B1663" s="83" t="s">
        <v>875</v>
      </c>
      <c r="C1663" s="2"/>
      <c r="D1663" s="100"/>
      <c r="E1663" s="5"/>
      <c r="F1663" s="12">
        <v>1</v>
      </c>
      <c r="G1663" s="98"/>
      <c r="H1663" s="96"/>
      <c r="I1663" s="4"/>
      <c r="J1663" s="107"/>
      <c r="K1663" t="s">
        <v>10</v>
      </c>
    </row>
    <row r="1664" spans="2:11" hidden="1" outlineLevel="2" x14ac:dyDescent="0.25">
      <c r="B1664" s="83" t="s">
        <v>900</v>
      </c>
      <c r="C1664" s="2"/>
      <c r="D1664" s="100"/>
      <c r="E1664" s="5"/>
      <c r="F1664" s="12">
        <v>1</v>
      </c>
      <c r="G1664" s="98"/>
      <c r="H1664" s="96"/>
      <c r="I1664" s="4"/>
      <c r="J1664" s="107"/>
      <c r="K1664" t="s">
        <v>10</v>
      </c>
    </row>
    <row r="1665" spans="2:11" outlineLevel="1" collapsed="1" x14ac:dyDescent="0.25">
      <c r="B1665" s="82"/>
      <c r="C1665" s="79" t="s">
        <v>1605</v>
      </c>
      <c r="D1665" s="95" t="s">
        <v>1620</v>
      </c>
      <c r="E1665" s="81">
        <v>43</v>
      </c>
      <c r="F1665" s="84">
        <f>SUM(F1666:F1708)</f>
        <v>43</v>
      </c>
      <c r="G1665" s="93">
        <v>10</v>
      </c>
      <c r="H1665" s="92">
        <f>(F1665*G1665/E1665)</f>
        <v>10</v>
      </c>
      <c r="I1665" s="103"/>
      <c r="J1665" s="105"/>
      <c r="K1665" s="82"/>
    </row>
    <row r="1666" spans="2:11" hidden="1" outlineLevel="2" x14ac:dyDescent="0.25">
      <c r="B1666" s="83" t="s">
        <v>943</v>
      </c>
      <c r="C1666" s="2"/>
      <c r="D1666" s="100"/>
      <c r="E1666" s="5"/>
      <c r="F1666" s="12">
        <v>1</v>
      </c>
      <c r="G1666" s="98"/>
      <c r="H1666" s="96"/>
      <c r="I1666" s="4"/>
      <c r="J1666" s="107"/>
      <c r="K1666" t="s">
        <v>1750</v>
      </c>
    </row>
    <row r="1667" spans="2:11" hidden="1" outlineLevel="2" x14ac:dyDescent="0.25">
      <c r="B1667" s="83" t="s">
        <v>1621</v>
      </c>
      <c r="C1667" s="2"/>
      <c r="D1667" s="100"/>
      <c r="E1667" s="5"/>
      <c r="F1667" s="12">
        <v>1</v>
      </c>
      <c r="G1667" s="98"/>
      <c r="H1667" s="96"/>
      <c r="I1667" s="4"/>
      <c r="J1667" s="107"/>
      <c r="K1667" t="s">
        <v>1750</v>
      </c>
    </row>
    <row r="1668" spans="2:11" hidden="1" outlineLevel="2" x14ac:dyDescent="0.25">
      <c r="B1668" s="83" t="s">
        <v>835</v>
      </c>
      <c r="C1668" s="2"/>
      <c r="D1668" s="100"/>
      <c r="E1668" s="5"/>
      <c r="F1668" s="12">
        <v>1</v>
      </c>
      <c r="G1668" s="98"/>
      <c r="H1668" s="96"/>
      <c r="I1668" s="4"/>
      <c r="J1668" s="107"/>
      <c r="K1668" t="s">
        <v>1750</v>
      </c>
    </row>
    <row r="1669" spans="2:11" hidden="1" outlineLevel="2" x14ac:dyDescent="0.25">
      <c r="B1669" s="83" t="s">
        <v>1622</v>
      </c>
      <c r="C1669" s="2"/>
      <c r="D1669" s="100"/>
      <c r="E1669" s="5"/>
      <c r="F1669" s="12">
        <v>1</v>
      </c>
      <c r="G1669" s="98"/>
      <c r="H1669" s="96"/>
      <c r="I1669" s="4"/>
      <c r="J1669" s="107"/>
      <c r="K1669" t="s">
        <v>1750</v>
      </c>
    </row>
    <row r="1670" spans="2:11" hidden="1" outlineLevel="2" x14ac:dyDescent="0.25">
      <c r="B1670" s="83" t="s">
        <v>1294</v>
      </c>
      <c r="C1670" s="2"/>
      <c r="D1670" s="100"/>
      <c r="E1670" s="5"/>
      <c r="F1670" s="12">
        <v>1</v>
      </c>
      <c r="G1670" s="98"/>
      <c r="H1670" s="96"/>
      <c r="I1670" s="4"/>
      <c r="J1670" s="107"/>
      <c r="K1670" t="s">
        <v>1750</v>
      </c>
    </row>
    <row r="1671" spans="2:11" hidden="1" outlineLevel="2" x14ac:dyDescent="0.25">
      <c r="B1671" s="83" t="s">
        <v>1319</v>
      </c>
      <c r="C1671" s="2"/>
      <c r="D1671" s="100"/>
      <c r="E1671" s="5"/>
      <c r="F1671" s="12">
        <v>1</v>
      </c>
      <c r="G1671" s="98"/>
      <c r="H1671" s="96"/>
      <c r="I1671" s="4"/>
      <c r="J1671" s="107"/>
      <c r="K1671" t="s">
        <v>1750</v>
      </c>
    </row>
    <row r="1672" spans="2:11" hidden="1" outlineLevel="2" x14ac:dyDescent="0.25">
      <c r="B1672" s="83" t="s">
        <v>1125</v>
      </c>
      <c r="C1672" s="2"/>
      <c r="D1672" s="100"/>
      <c r="E1672" s="5"/>
      <c r="F1672" s="12">
        <v>1</v>
      </c>
      <c r="G1672" s="98"/>
      <c r="H1672" s="96"/>
      <c r="I1672" s="4"/>
      <c r="J1672" s="107"/>
      <c r="K1672" t="s">
        <v>1750</v>
      </c>
    </row>
    <row r="1673" spans="2:11" hidden="1" outlineLevel="2" x14ac:dyDescent="0.25">
      <c r="B1673" s="83" t="s">
        <v>1021</v>
      </c>
      <c r="C1673" s="2"/>
      <c r="D1673" s="100"/>
      <c r="E1673" s="5"/>
      <c r="F1673" s="12">
        <v>1</v>
      </c>
      <c r="G1673" s="98"/>
      <c r="H1673" s="96"/>
      <c r="I1673" s="4"/>
      <c r="J1673" s="107"/>
      <c r="K1673" t="s">
        <v>1750</v>
      </c>
    </row>
    <row r="1674" spans="2:11" hidden="1" outlineLevel="2" x14ac:dyDescent="0.25">
      <c r="B1674" s="83" t="s">
        <v>1078</v>
      </c>
      <c r="C1674" s="2"/>
      <c r="D1674" s="100"/>
      <c r="E1674" s="5"/>
      <c r="F1674" s="12">
        <v>1</v>
      </c>
      <c r="G1674" s="98"/>
      <c r="H1674" s="96"/>
      <c r="I1674" s="4"/>
      <c r="J1674" s="107"/>
      <c r="K1674" t="s">
        <v>1750</v>
      </c>
    </row>
    <row r="1675" spans="2:11" hidden="1" outlineLevel="2" x14ac:dyDescent="0.25">
      <c r="B1675" s="83" t="s">
        <v>1623</v>
      </c>
      <c r="C1675" s="2"/>
      <c r="D1675" s="100"/>
      <c r="E1675" s="5"/>
      <c r="F1675" s="12">
        <v>1</v>
      </c>
      <c r="G1675" s="98"/>
      <c r="H1675" s="96"/>
      <c r="I1675" s="4"/>
      <c r="J1675" s="107"/>
      <c r="K1675" t="s">
        <v>1750</v>
      </c>
    </row>
    <row r="1676" spans="2:11" hidden="1" outlineLevel="2" x14ac:dyDescent="0.25">
      <c r="B1676" s="83" t="s">
        <v>1624</v>
      </c>
      <c r="C1676" s="2"/>
      <c r="D1676" s="100"/>
      <c r="E1676" s="5"/>
      <c r="F1676" s="12">
        <v>1</v>
      </c>
      <c r="G1676" s="98"/>
      <c r="H1676" s="96"/>
      <c r="I1676" s="4"/>
      <c r="J1676" s="107"/>
      <c r="K1676" t="s">
        <v>1750</v>
      </c>
    </row>
    <row r="1677" spans="2:11" hidden="1" outlineLevel="2" x14ac:dyDescent="0.25">
      <c r="B1677" s="83" t="s">
        <v>1625</v>
      </c>
      <c r="C1677" s="2"/>
      <c r="D1677" s="100"/>
      <c r="E1677" s="5"/>
      <c r="F1677" s="12">
        <v>1</v>
      </c>
      <c r="G1677" s="98"/>
      <c r="H1677" s="96"/>
      <c r="I1677" s="4"/>
      <c r="J1677" s="107"/>
      <c r="K1677" t="s">
        <v>1750</v>
      </c>
    </row>
    <row r="1678" spans="2:11" hidden="1" outlineLevel="2" x14ac:dyDescent="0.25">
      <c r="B1678" s="83" t="s">
        <v>1626</v>
      </c>
      <c r="C1678" s="2"/>
      <c r="D1678" s="100"/>
      <c r="E1678" s="5"/>
      <c r="F1678" s="12">
        <v>1</v>
      </c>
      <c r="G1678" s="98"/>
      <c r="H1678" s="96"/>
      <c r="I1678" s="4"/>
      <c r="J1678" s="107"/>
      <c r="K1678" t="s">
        <v>1750</v>
      </c>
    </row>
    <row r="1679" spans="2:11" hidden="1" outlineLevel="2" x14ac:dyDescent="0.25">
      <c r="B1679" s="83" t="s">
        <v>1627</v>
      </c>
      <c r="C1679" s="2"/>
      <c r="D1679" s="100"/>
      <c r="E1679" s="5"/>
      <c r="F1679" s="12">
        <v>1</v>
      </c>
      <c r="G1679" s="98"/>
      <c r="H1679" s="96"/>
      <c r="I1679" s="4"/>
      <c r="J1679" s="107"/>
      <c r="K1679" t="s">
        <v>1750</v>
      </c>
    </row>
    <row r="1680" spans="2:11" hidden="1" outlineLevel="2" x14ac:dyDescent="0.25">
      <c r="B1680" s="83" t="s">
        <v>1628</v>
      </c>
      <c r="C1680" s="2"/>
      <c r="D1680" s="100"/>
      <c r="E1680" s="5"/>
      <c r="F1680" s="12">
        <v>1</v>
      </c>
      <c r="G1680" s="98"/>
      <c r="H1680" s="96"/>
      <c r="I1680" s="4"/>
      <c r="J1680" s="107"/>
      <c r="K1680" t="s">
        <v>1750</v>
      </c>
    </row>
    <row r="1681" spans="2:11" hidden="1" outlineLevel="2" x14ac:dyDescent="0.25">
      <c r="B1681" s="83" t="s">
        <v>1629</v>
      </c>
      <c r="C1681" s="2"/>
      <c r="D1681" s="100"/>
      <c r="E1681" s="5"/>
      <c r="F1681" s="12">
        <v>1</v>
      </c>
      <c r="G1681" s="98"/>
      <c r="H1681" s="96"/>
      <c r="I1681" s="4"/>
      <c r="J1681" s="107"/>
      <c r="K1681" t="s">
        <v>1750</v>
      </c>
    </row>
    <row r="1682" spans="2:11" hidden="1" outlineLevel="2" x14ac:dyDescent="0.25">
      <c r="B1682" s="83" t="s">
        <v>1630</v>
      </c>
      <c r="C1682" s="2"/>
      <c r="D1682" s="100"/>
      <c r="E1682" s="5"/>
      <c r="F1682" s="12">
        <v>1</v>
      </c>
      <c r="G1682" s="98"/>
      <c r="H1682" s="96"/>
      <c r="I1682" s="4"/>
      <c r="J1682" s="107"/>
      <c r="K1682" t="s">
        <v>1750</v>
      </c>
    </row>
    <row r="1683" spans="2:11" hidden="1" outlineLevel="2" x14ac:dyDescent="0.25">
      <c r="B1683" s="83" t="s">
        <v>1631</v>
      </c>
      <c r="C1683" s="2"/>
      <c r="D1683" s="100"/>
      <c r="E1683" s="5"/>
      <c r="F1683" s="12">
        <v>1</v>
      </c>
      <c r="G1683" s="98"/>
      <c r="H1683" s="96"/>
      <c r="I1683" s="4"/>
      <c r="J1683" s="107"/>
      <c r="K1683" t="s">
        <v>1750</v>
      </c>
    </row>
    <row r="1684" spans="2:11" hidden="1" outlineLevel="2" x14ac:dyDescent="0.25">
      <c r="B1684" s="83" t="s">
        <v>1632</v>
      </c>
      <c r="C1684" s="2"/>
      <c r="D1684" s="100"/>
      <c r="E1684" s="5"/>
      <c r="F1684" s="12">
        <v>1</v>
      </c>
      <c r="G1684" s="98"/>
      <c r="H1684" s="96"/>
      <c r="I1684" s="4"/>
      <c r="J1684" s="107"/>
      <c r="K1684" t="s">
        <v>1750</v>
      </c>
    </row>
    <row r="1685" spans="2:11" hidden="1" outlineLevel="2" x14ac:dyDescent="0.25">
      <c r="B1685" s="83" t="s">
        <v>1633</v>
      </c>
      <c r="C1685" s="2"/>
      <c r="D1685" s="100"/>
      <c r="E1685" s="5"/>
      <c r="F1685" s="12">
        <v>1</v>
      </c>
      <c r="G1685" s="98"/>
      <c r="H1685" s="96"/>
      <c r="I1685" s="4"/>
      <c r="J1685" s="107"/>
      <c r="K1685" t="s">
        <v>1750</v>
      </c>
    </row>
    <row r="1686" spans="2:11" hidden="1" outlineLevel="2" x14ac:dyDescent="0.25">
      <c r="B1686" s="83" t="s">
        <v>1320</v>
      </c>
      <c r="C1686" s="2"/>
      <c r="D1686" s="100"/>
      <c r="E1686" s="5"/>
      <c r="F1686" s="12">
        <v>1</v>
      </c>
      <c r="G1686" s="98"/>
      <c r="H1686" s="96"/>
      <c r="I1686" s="4"/>
      <c r="J1686" s="107"/>
      <c r="K1686" t="s">
        <v>1750</v>
      </c>
    </row>
    <row r="1687" spans="2:11" hidden="1" outlineLevel="2" x14ac:dyDescent="0.25">
      <c r="B1687" s="83" t="s">
        <v>1634</v>
      </c>
      <c r="C1687" s="2"/>
      <c r="D1687" s="100"/>
      <c r="E1687" s="5"/>
      <c r="F1687" s="12">
        <v>1</v>
      </c>
      <c r="G1687" s="98"/>
      <c r="H1687" s="96"/>
      <c r="I1687" s="4"/>
      <c r="J1687" s="107"/>
      <c r="K1687" t="s">
        <v>1750</v>
      </c>
    </row>
    <row r="1688" spans="2:11" hidden="1" outlineLevel="2" x14ac:dyDescent="0.25">
      <c r="B1688" s="83" t="s">
        <v>1635</v>
      </c>
      <c r="C1688" s="2"/>
      <c r="D1688" s="100"/>
      <c r="E1688" s="5"/>
      <c r="F1688" s="12">
        <v>1</v>
      </c>
      <c r="G1688" s="98"/>
      <c r="H1688" s="96"/>
      <c r="I1688" s="4"/>
      <c r="J1688" s="107"/>
      <c r="K1688" t="s">
        <v>1750</v>
      </c>
    </row>
    <row r="1689" spans="2:11" hidden="1" outlineLevel="2" x14ac:dyDescent="0.25">
      <c r="B1689" s="83" t="s">
        <v>1636</v>
      </c>
      <c r="C1689" s="2"/>
      <c r="D1689" s="100"/>
      <c r="E1689" s="5"/>
      <c r="F1689" s="12">
        <v>1</v>
      </c>
      <c r="G1689" s="98"/>
      <c r="H1689" s="96"/>
      <c r="I1689" s="4"/>
      <c r="J1689" s="107"/>
      <c r="K1689" t="s">
        <v>1750</v>
      </c>
    </row>
    <row r="1690" spans="2:11" hidden="1" outlineLevel="2" x14ac:dyDescent="0.25">
      <c r="B1690" s="83" t="s">
        <v>1395</v>
      </c>
      <c r="C1690" s="2"/>
      <c r="D1690" s="100"/>
      <c r="E1690" s="5"/>
      <c r="F1690" s="12">
        <v>1</v>
      </c>
      <c r="G1690" s="98"/>
      <c r="H1690" s="96"/>
      <c r="I1690" s="4"/>
      <c r="J1690" s="107"/>
      <c r="K1690" t="s">
        <v>1750</v>
      </c>
    </row>
    <row r="1691" spans="2:11" hidden="1" outlineLevel="2" x14ac:dyDescent="0.25">
      <c r="B1691" s="83" t="s">
        <v>1396</v>
      </c>
      <c r="C1691" s="2"/>
      <c r="D1691" s="100"/>
      <c r="E1691" s="5"/>
      <c r="F1691" s="12">
        <v>1</v>
      </c>
      <c r="G1691" s="98"/>
      <c r="H1691" s="96"/>
      <c r="I1691" s="4"/>
      <c r="J1691" s="107"/>
      <c r="K1691" t="s">
        <v>1750</v>
      </c>
    </row>
    <row r="1692" spans="2:11" hidden="1" outlineLevel="2" x14ac:dyDescent="0.25">
      <c r="B1692" s="83" t="s">
        <v>1321</v>
      </c>
      <c r="C1692" s="2"/>
      <c r="D1692" s="100"/>
      <c r="E1692" s="5"/>
      <c r="F1692" s="12">
        <v>1</v>
      </c>
      <c r="G1692" s="98"/>
      <c r="H1692" s="96"/>
      <c r="I1692" s="4"/>
      <c r="J1692" s="107"/>
      <c r="K1692" t="s">
        <v>1750</v>
      </c>
    </row>
    <row r="1693" spans="2:11" hidden="1" outlineLevel="2" x14ac:dyDescent="0.25">
      <c r="B1693" s="83" t="s">
        <v>1397</v>
      </c>
      <c r="C1693" s="2"/>
      <c r="D1693" s="100"/>
      <c r="E1693" s="5"/>
      <c r="F1693" s="12">
        <v>1</v>
      </c>
      <c r="G1693" s="98"/>
      <c r="H1693" s="96"/>
      <c r="I1693" s="4"/>
      <c r="J1693" s="107"/>
      <c r="K1693" t="s">
        <v>1750</v>
      </c>
    </row>
    <row r="1694" spans="2:11" hidden="1" outlineLevel="2" x14ac:dyDescent="0.25">
      <c r="B1694" s="83" t="s">
        <v>1637</v>
      </c>
      <c r="C1694" s="2"/>
      <c r="D1694" s="100"/>
      <c r="E1694" s="5"/>
      <c r="F1694" s="12">
        <v>1</v>
      </c>
      <c r="G1694" s="98"/>
      <c r="H1694" s="96"/>
      <c r="I1694" s="4"/>
      <c r="J1694" s="107"/>
      <c r="K1694" t="s">
        <v>1750</v>
      </c>
    </row>
    <row r="1695" spans="2:11" hidden="1" outlineLevel="2" x14ac:dyDescent="0.25">
      <c r="B1695" s="83" t="s">
        <v>1638</v>
      </c>
      <c r="C1695" s="2"/>
      <c r="D1695" s="100"/>
      <c r="E1695" s="5"/>
      <c r="F1695" s="12">
        <v>1</v>
      </c>
      <c r="G1695" s="98"/>
      <c r="H1695" s="96"/>
      <c r="I1695" s="4"/>
      <c r="J1695" s="107"/>
      <c r="K1695" t="s">
        <v>1750</v>
      </c>
    </row>
    <row r="1696" spans="2:11" hidden="1" outlineLevel="2" x14ac:dyDescent="0.25">
      <c r="B1696" s="83" t="s">
        <v>1639</v>
      </c>
      <c r="C1696" s="2"/>
      <c r="D1696" s="100"/>
      <c r="E1696" s="5"/>
      <c r="F1696" s="12">
        <v>1</v>
      </c>
      <c r="G1696" s="98"/>
      <c r="H1696" s="96"/>
      <c r="I1696" s="4"/>
      <c r="J1696" s="107"/>
      <c r="K1696" t="s">
        <v>1750</v>
      </c>
    </row>
    <row r="1697" spans="2:11" hidden="1" outlineLevel="2" x14ac:dyDescent="0.25">
      <c r="B1697" s="83" t="s">
        <v>1398</v>
      </c>
      <c r="C1697" s="2"/>
      <c r="D1697" s="100"/>
      <c r="E1697" s="5"/>
      <c r="F1697" s="12">
        <v>1</v>
      </c>
      <c r="G1697" s="98"/>
      <c r="H1697" s="96"/>
      <c r="I1697" s="4"/>
      <c r="J1697" s="107"/>
      <c r="K1697" t="s">
        <v>1750</v>
      </c>
    </row>
    <row r="1698" spans="2:11" hidden="1" outlineLevel="2" x14ac:dyDescent="0.25">
      <c r="B1698" s="83" t="s">
        <v>1640</v>
      </c>
      <c r="C1698" s="2"/>
      <c r="D1698" s="100"/>
      <c r="E1698" s="5"/>
      <c r="F1698" s="12">
        <v>1</v>
      </c>
      <c r="G1698" s="98"/>
      <c r="H1698" s="96"/>
      <c r="I1698" s="4"/>
      <c r="J1698" s="107"/>
      <c r="K1698" t="s">
        <v>1750</v>
      </c>
    </row>
    <row r="1699" spans="2:11" hidden="1" outlineLevel="2" x14ac:dyDescent="0.25">
      <c r="B1699" s="83" t="s">
        <v>1641</v>
      </c>
      <c r="C1699" s="2"/>
      <c r="D1699" s="100"/>
      <c r="E1699" s="5"/>
      <c r="F1699" s="12">
        <v>1</v>
      </c>
      <c r="G1699" s="98"/>
      <c r="H1699" s="96"/>
      <c r="I1699" s="4"/>
      <c r="J1699" s="107"/>
      <c r="K1699" t="s">
        <v>1750</v>
      </c>
    </row>
    <row r="1700" spans="2:11" hidden="1" outlineLevel="2" x14ac:dyDescent="0.25">
      <c r="B1700" s="83" t="s">
        <v>1642</v>
      </c>
      <c r="C1700" s="2"/>
      <c r="D1700" s="100"/>
      <c r="E1700" s="5"/>
      <c r="F1700" s="12">
        <v>1</v>
      </c>
      <c r="G1700" s="98"/>
      <c r="H1700" s="96"/>
      <c r="I1700" s="4"/>
      <c r="J1700" s="107"/>
      <c r="K1700" t="s">
        <v>1750</v>
      </c>
    </row>
    <row r="1701" spans="2:11" hidden="1" outlineLevel="2" x14ac:dyDescent="0.25">
      <c r="B1701" s="83" t="s">
        <v>1399</v>
      </c>
      <c r="C1701" s="2"/>
      <c r="D1701" s="100"/>
      <c r="E1701" s="5"/>
      <c r="F1701" s="12">
        <v>1</v>
      </c>
      <c r="G1701" s="98"/>
      <c r="H1701" s="96"/>
      <c r="I1701" s="4"/>
      <c r="J1701" s="107"/>
      <c r="K1701" t="s">
        <v>1750</v>
      </c>
    </row>
    <row r="1702" spans="2:11" hidden="1" outlineLevel="2" x14ac:dyDescent="0.25">
      <c r="B1702" s="83" t="s">
        <v>1643</v>
      </c>
      <c r="C1702" s="2"/>
      <c r="D1702" s="100"/>
      <c r="E1702" s="5"/>
      <c r="F1702" s="12">
        <v>1</v>
      </c>
      <c r="G1702" s="98"/>
      <c r="H1702" s="96"/>
      <c r="I1702" s="4"/>
      <c r="J1702" s="107"/>
      <c r="K1702" t="s">
        <v>1750</v>
      </c>
    </row>
    <row r="1703" spans="2:11" hidden="1" outlineLevel="2" x14ac:dyDescent="0.25">
      <c r="B1703" s="83" t="s">
        <v>1347</v>
      </c>
      <c r="C1703" s="2"/>
      <c r="D1703" s="100"/>
      <c r="E1703" s="5"/>
      <c r="F1703" s="12">
        <v>1</v>
      </c>
      <c r="G1703" s="98"/>
      <c r="H1703" s="96"/>
      <c r="I1703" s="4"/>
      <c r="J1703" s="107"/>
      <c r="K1703" t="s">
        <v>1750</v>
      </c>
    </row>
    <row r="1704" spans="2:11" hidden="1" outlineLevel="2" x14ac:dyDescent="0.25">
      <c r="B1704" s="83" t="s">
        <v>1400</v>
      </c>
      <c r="C1704" s="2"/>
      <c r="D1704" s="100"/>
      <c r="E1704" s="5"/>
      <c r="F1704" s="12">
        <v>1</v>
      </c>
      <c r="G1704" s="98"/>
      <c r="H1704" s="96"/>
      <c r="I1704" s="4"/>
      <c r="J1704" s="107"/>
      <c r="K1704" t="s">
        <v>1750</v>
      </c>
    </row>
    <row r="1705" spans="2:11" hidden="1" outlineLevel="2" x14ac:dyDescent="0.25">
      <c r="B1705" s="83" t="s">
        <v>1644</v>
      </c>
      <c r="C1705" s="2"/>
      <c r="D1705" s="100"/>
      <c r="E1705" s="5"/>
      <c r="F1705" s="12">
        <v>1</v>
      </c>
      <c r="G1705" s="98"/>
      <c r="H1705" s="96"/>
      <c r="I1705" s="4"/>
      <c r="J1705" s="107"/>
      <c r="K1705" t="s">
        <v>1750</v>
      </c>
    </row>
    <row r="1706" spans="2:11" hidden="1" outlineLevel="2" x14ac:dyDescent="0.25">
      <c r="B1706" s="83" t="s">
        <v>983</v>
      </c>
      <c r="C1706" s="2"/>
      <c r="D1706" s="100"/>
      <c r="E1706" s="5"/>
      <c r="F1706" s="12">
        <v>1</v>
      </c>
      <c r="G1706" s="98"/>
      <c r="H1706" s="96"/>
      <c r="I1706" s="4"/>
      <c r="J1706" s="107"/>
      <c r="K1706" t="s">
        <v>1750</v>
      </c>
    </row>
    <row r="1707" spans="2:11" hidden="1" outlineLevel="2" x14ac:dyDescent="0.25">
      <c r="B1707" s="83" t="s">
        <v>905</v>
      </c>
      <c r="C1707" s="2"/>
      <c r="D1707" s="100"/>
      <c r="E1707" s="5"/>
      <c r="F1707" s="12">
        <v>1</v>
      </c>
      <c r="G1707" s="98"/>
      <c r="H1707" s="96"/>
      <c r="I1707" s="4"/>
      <c r="J1707" s="107"/>
      <c r="K1707" t="s">
        <v>1750</v>
      </c>
    </row>
    <row r="1708" spans="2:11" hidden="1" outlineLevel="2" x14ac:dyDescent="0.25">
      <c r="B1708" s="83" t="s">
        <v>968</v>
      </c>
      <c r="C1708" s="2"/>
      <c r="D1708" s="100"/>
      <c r="E1708" s="5"/>
      <c r="F1708" s="12">
        <v>1</v>
      </c>
      <c r="G1708" s="98"/>
      <c r="H1708" s="96"/>
      <c r="I1708" s="4"/>
      <c r="J1708" s="107"/>
      <c r="K1708" t="s">
        <v>1750</v>
      </c>
    </row>
    <row r="1709" spans="2:11" outlineLevel="1" collapsed="1" x14ac:dyDescent="0.25">
      <c r="B1709" s="82"/>
      <c r="C1709" s="79" t="s">
        <v>1605</v>
      </c>
      <c r="D1709" s="95" t="s">
        <v>1645</v>
      </c>
      <c r="E1709" s="81">
        <v>7</v>
      </c>
      <c r="F1709" s="84">
        <f>SUM(F1710:F1716)</f>
        <v>7</v>
      </c>
      <c r="G1709" s="93">
        <v>5</v>
      </c>
      <c r="H1709" s="92">
        <f>(F1709*G1709/E1709)</f>
        <v>5</v>
      </c>
      <c r="I1709" s="103"/>
      <c r="J1709" s="105"/>
      <c r="K1709" s="82"/>
    </row>
    <row r="1710" spans="2:11" hidden="1" outlineLevel="2" x14ac:dyDescent="0.25">
      <c r="B1710" s="83" t="s">
        <v>1108</v>
      </c>
      <c r="C1710" s="2"/>
      <c r="D1710" s="100"/>
      <c r="E1710" s="5"/>
      <c r="F1710" s="12">
        <v>1</v>
      </c>
      <c r="G1710" s="98"/>
      <c r="H1710" s="96"/>
      <c r="I1710" s="4"/>
      <c r="J1710" s="107"/>
      <c r="K1710" t="s">
        <v>1750</v>
      </c>
    </row>
    <row r="1711" spans="2:11" hidden="1" outlineLevel="2" x14ac:dyDescent="0.25">
      <c r="B1711" s="83" t="s">
        <v>1224</v>
      </c>
      <c r="C1711" s="2"/>
      <c r="D1711" s="100"/>
      <c r="E1711" s="5"/>
      <c r="F1711" s="12">
        <v>1</v>
      </c>
      <c r="G1711" s="98"/>
      <c r="H1711" s="96"/>
      <c r="I1711" s="4"/>
      <c r="J1711" s="107"/>
      <c r="K1711" t="s">
        <v>1750</v>
      </c>
    </row>
    <row r="1712" spans="2:11" hidden="1" outlineLevel="2" x14ac:dyDescent="0.25">
      <c r="B1712" s="83" t="s">
        <v>917</v>
      </c>
      <c r="C1712" s="2"/>
      <c r="D1712" s="100"/>
      <c r="E1712" s="5"/>
      <c r="F1712" s="12">
        <v>1</v>
      </c>
      <c r="G1712" s="98"/>
      <c r="H1712" s="96"/>
      <c r="I1712" s="4"/>
      <c r="J1712" s="107"/>
      <c r="K1712" t="s">
        <v>1750</v>
      </c>
    </row>
    <row r="1713" spans="2:11" hidden="1" outlineLevel="2" x14ac:dyDescent="0.25">
      <c r="B1713" s="83" t="s">
        <v>1146</v>
      </c>
      <c r="C1713" s="2"/>
      <c r="D1713" s="100"/>
      <c r="E1713" s="5"/>
      <c r="F1713" s="12">
        <v>1</v>
      </c>
      <c r="G1713" s="98"/>
      <c r="H1713" s="96"/>
      <c r="I1713" s="4"/>
      <c r="J1713" s="107"/>
      <c r="K1713" t="s">
        <v>1750</v>
      </c>
    </row>
    <row r="1714" spans="2:11" hidden="1" outlineLevel="2" x14ac:dyDescent="0.25">
      <c r="B1714" s="83" t="s">
        <v>1127</v>
      </c>
      <c r="C1714" s="2"/>
      <c r="D1714" s="100"/>
      <c r="E1714" s="5"/>
      <c r="F1714" s="12">
        <v>1</v>
      </c>
      <c r="G1714" s="98"/>
      <c r="H1714" s="96"/>
      <c r="I1714" s="4"/>
      <c r="J1714" s="107"/>
      <c r="K1714" t="s">
        <v>1750</v>
      </c>
    </row>
    <row r="1715" spans="2:11" hidden="1" outlineLevel="2" x14ac:dyDescent="0.25">
      <c r="B1715" s="83" t="s">
        <v>1110</v>
      </c>
      <c r="C1715" s="2"/>
      <c r="D1715" s="100"/>
      <c r="E1715" s="5"/>
      <c r="F1715" s="12">
        <v>1</v>
      </c>
      <c r="G1715" s="98"/>
      <c r="H1715" s="96"/>
      <c r="I1715" s="4"/>
      <c r="J1715" s="107"/>
      <c r="K1715" t="s">
        <v>1750</v>
      </c>
    </row>
    <row r="1716" spans="2:11" hidden="1" outlineLevel="2" x14ac:dyDescent="0.25">
      <c r="B1716" s="83" t="s">
        <v>904</v>
      </c>
      <c r="C1716" s="2"/>
      <c r="D1716" s="100"/>
      <c r="E1716" s="5"/>
      <c r="F1716" s="12">
        <v>1</v>
      </c>
      <c r="G1716" s="98"/>
      <c r="H1716" s="96"/>
      <c r="I1716" s="4"/>
      <c r="J1716" s="107"/>
      <c r="K1716" t="s">
        <v>1750</v>
      </c>
    </row>
    <row r="1717" spans="2:11" outlineLevel="1" collapsed="1" x14ac:dyDescent="0.25">
      <c r="B1717" s="82"/>
      <c r="C1717" s="79" t="s">
        <v>1605</v>
      </c>
      <c r="D1717" s="95" t="s">
        <v>1646</v>
      </c>
      <c r="E1717" s="81">
        <v>94</v>
      </c>
      <c r="F1717" s="84">
        <f>SUM(F1718:F1811)</f>
        <v>94</v>
      </c>
      <c r="G1717" s="93">
        <v>12</v>
      </c>
      <c r="H1717" s="92">
        <f>(F1717*G1717/E1717)</f>
        <v>12</v>
      </c>
      <c r="I1717" s="103"/>
      <c r="J1717" s="105"/>
      <c r="K1717" s="82"/>
    </row>
    <row r="1718" spans="2:11" hidden="1" outlineLevel="2" x14ac:dyDescent="0.25">
      <c r="B1718" s="83" t="s">
        <v>970</v>
      </c>
      <c r="C1718" s="2"/>
      <c r="D1718" s="3"/>
      <c r="E1718" s="5"/>
      <c r="F1718" s="12">
        <v>1</v>
      </c>
      <c r="G1718" s="98"/>
      <c r="H1718" s="96"/>
      <c r="I1718" s="4"/>
      <c r="J1718" s="107"/>
      <c r="K1718" t="s">
        <v>1758</v>
      </c>
    </row>
    <row r="1719" spans="2:11" hidden="1" outlineLevel="2" x14ac:dyDescent="0.25">
      <c r="B1719" s="83" t="s">
        <v>1300</v>
      </c>
      <c r="C1719" s="2"/>
      <c r="D1719" s="3"/>
      <c r="E1719" s="5"/>
      <c r="F1719" s="12">
        <v>1</v>
      </c>
      <c r="G1719" s="98"/>
      <c r="H1719" s="96"/>
      <c r="I1719" s="4"/>
      <c r="J1719" s="107"/>
      <c r="K1719" t="s">
        <v>1758</v>
      </c>
    </row>
    <row r="1720" spans="2:11" hidden="1" outlineLevel="2" x14ac:dyDescent="0.25">
      <c r="B1720" s="83" t="s">
        <v>985</v>
      </c>
      <c r="C1720" s="2"/>
      <c r="D1720" s="3"/>
      <c r="E1720" s="5"/>
      <c r="F1720" s="12">
        <v>1</v>
      </c>
      <c r="G1720" s="98"/>
      <c r="H1720" s="96"/>
      <c r="I1720" s="4"/>
      <c r="J1720" s="107"/>
      <c r="K1720" t="s">
        <v>1758</v>
      </c>
    </row>
    <row r="1721" spans="2:11" hidden="1" outlineLevel="2" x14ac:dyDescent="0.25">
      <c r="B1721" s="83" t="s">
        <v>1231</v>
      </c>
      <c r="C1721" s="2"/>
      <c r="D1721" s="3"/>
      <c r="E1721" s="5"/>
      <c r="F1721" s="12">
        <v>1</v>
      </c>
      <c r="G1721" s="98"/>
      <c r="H1721" s="96"/>
      <c r="I1721" s="4"/>
      <c r="J1721" s="107"/>
      <c r="K1721" t="s">
        <v>1758</v>
      </c>
    </row>
    <row r="1722" spans="2:11" hidden="1" outlineLevel="2" x14ac:dyDescent="0.25">
      <c r="B1722" s="83" t="s">
        <v>1025</v>
      </c>
      <c r="C1722" s="2"/>
      <c r="D1722" s="3"/>
      <c r="E1722" s="5"/>
      <c r="F1722" s="12">
        <v>1</v>
      </c>
      <c r="G1722" s="98"/>
      <c r="H1722" s="96"/>
      <c r="I1722" s="4"/>
      <c r="J1722" s="107"/>
      <c r="K1722" t="s">
        <v>1758</v>
      </c>
    </row>
    <row r="1723" spans="2:11" hidden="1" outlineLevel="2" x14ac:dyDescent="0.25">
      <c r="B1723" s="83" t="s">
        <v>1355</v>
      </c>
      <c r="C1723" s="2"/>
      <c r="D1723" s="3"/>
      <c r="E1723" s="5"/>
      <c r="F1723" s="12">
        <v>1</v>
      </c>
      <c r="G1723" s="98"/>
      <c r="H1723" s="96"/>
      <c r="I1723" s="4"/>
      <c r="J1723" s="107"/>
      <c r="K1723" t="s">
        <v>1758</v>
      </c>
    </row>
    <row r="1724" spans="2:11" hidden="1" outlineLevel="2" x14ac:dyDescent="0.25">
      <c r="B1724" s="83" t="s">
        <v>1040</v>
      </c>
      <c r="C1724" s="2"/>
      <c r="D1724" s="3"/>
      <c r="E1724" s="5"/>
      <c r="F1724" s="12">
        <v>1</v>
      </c>
      <c r="G1724" s="98"/>
      <c r="H1724" s="96"/>
      <c r="I1724" s="4"/>
      <c r="J1724" s="107"/>
      <c r="K1724" t="s">
        <v>1758</v>
      </c>
    </row>
    <row r="1725" spans="2:11" hidden="1" outlineLevel="2" x14ac:dyDescent="0.25">
      <c r="B1725" s="83" t="s">
        <v>1357</v>
      </c>
      <c r="C1725" s="2"/>
      <c r="D1725" s="3"/>
      <c r="E1725" s="5"/>
      <c r="F1725" s="12">
        <v>1</v>
      </c>
      <c r="G1725" s="98"/>
      <c r="H1725" s="96"/>
      <c r="I1725" s="4"/>
      <c r="J1725" s="107"/>
      <c r="K1725" t="s">
        <v>1758</v>
      </c>
    </row>
    <row r="1726" spans="2:11" hidden="1" outlineLevel="2" x14ac:dyDescent="0.25">
      <c r="B1726" s="83" t="s">
        <v>1003</v>
      </c>
      <c r="C1726" s="2"/>
      <c r="D1726" s="3"/>
      <c r="E1726" s="5"/>
      <c r="F1726" s="12">
        <v>1</v>
      </c>
      <c r="G1726" s="98"/>
      <c r="H1726" s="96"/>
      <c r="I1726" s="4"/>
      <c r="J1726" s="107"/>
      <c r="K1726" t="s">
        <v>1758</v>
      </c>
    </row>
    <row r="1727" spans="2:11" hidden="1" outlineLevel="2" x14ac:dyDescent="0.25">
      <c r="B1727" s="83" t="s">
        <v>1302</v>
      </c>
      <c r="C1727" s="2"/>
      <c r="D1727" s="3"/>
      <c r="E1727" s="5"/>
      <c r="F1727" s="12">
        <v>1</v>
      </c>
      <c r="G1727" s="98"/>
      <c r="H1727" s="96"/>
      <c r="I1727" s="4"/>
      <c r="J1727" s="107"/>
      <c r="K1727" t="s">
        <v>1758</v>
      </c>
    </row>
    <row r="1728" spans="2:11" hidden="1" outlineLevel="2" x14ac:dyDescent="0.25">
      <c r="B1728" s="83" t="s">
        <v>997</v>
      </c>
      <c r="C1728" s="2"/>
      <c r="D1728" s="3"/>
      <c r="E1728" s="5"/>
      <c r="F1728" s="12">
        <v>1</v>
      </c>
      <c r="G1728" s="98"/>
      <c r="H1728" s="96"/>
      <c r="I1728" s="4"/>
      <c r="J1728" s="107"/>
      <c r="K1728" t="s">
        <v>1758</v>
      </c>
    </row>
    <row r="1729" spans="2:11" hidden="1" outlineLevel="2" x14ac:dyDescent="0.25">
      <c r="B1729" s="83" t="s">
        <v>1222</v>
      </c>
      <c r="C1729" s="2"/>
      <c r="D1729" s="3"/>
      <c r="E1729" s="5"/>
      <c r="F1729" s="12">
        <v>1</v>
      </c>
      <c r="G1729" s="98"/>
      <c r="H1729" s="96"/>
      <c r="I1729" s="4"/>
      <c r="J1729" s="107"/>
      <c r="K1729" t="s">
        <v>1758</v>
      </c>
    </row>
    <row r="1730" spans="2:11" hidden="1" outlineLevel="2" x14ac:dyDescent="0.25">
      <c r="B1730" s="83" t="s">
        <v>972</v>
      </c>
      <c r="C1730" s="2"/>
      <c r="D1730" s="3"/>
      <c r="E1730" s="5"/>
      <c r="F1730" s="12">
        <v>1</v>
      </c>
      <c r="G1730" s="98"/>
      <c r="H1730" s="96"/>
      <c r="I1730" s="4"/>
      <c r="J1730" s="107"/>
      <c r="K1730" t="s">
        <v>1758</v>
      </c>
    </row>
    <row r="1731" spans="2:11" hidden="1" outlineLevel="2" x14ac:dyDescent="0.25">
      <c r="B1731" s="83" t="s">
        <v>1233</v>
      </c>
      <c r="C1731" s="2"/>
      <c r="D1731" s="3"/>
      <c r="E1731" s="5"/>
      <c r="F1731" s="12">
        <v>1</v>
      </c>
      <c r="G1731" s="98"/>
      <c r="H1731" s="96"/>
      <c r="I1731" s="4"/>
      <c r="J1731" s="107"/>
      <c r="K1731" t="s">
        <v>1758</v>
      </c>
    </row>
    <row r="1732" spans="2:11" hidden="1" outlineLevel="2" x14ac:dyDescent="0.25">
      <c r="B1732" s="83" t="s">
        <v>963</v>
      </c>
      <c r="C1732" s="2"/>
      <c r="D1732" s="3"/>
      <c r="E1732" s="5"/>
      <c r="F1732" s="12">
        <v>1</v>
      </c>
      <c r="G1732" s="98"/>
      <c r="H1732" s="96"/>
      <c r="I1732" s="4"/>
      <c r="J1732" s="107"/>
      <c r="K1732" t="s">
        <v>1758</v>
      </c>
    </row>
    <row r="1733" spans="2:11" hidden="1" outlineLevel="2" x14ac:dyDescent="0.25">
      <c r="B1733" s="83" t="s">
        <v>1185</v>
      </c>
      <c r="C1733" s="2"/>
      <c r="D1733" s="3"/>
      <c r="E1733" s="5"/>
      <c r="F1733" s="12">
        <v>1</v>
      </c>
      <c r="G1733" s="98"/>
      <c r="H1733" s="96"/>
      <c r="I1733" s="4"/>
      <c r="J1733" s="107"/>
      <c r="K1733" t="s">
        <v>1758</v>
      </c>
    </row>
    <row r="1734" spans="2:11" hidden="1" outlineLevel="2" x14ac:dyDescent="0.25">
      <c r="B1734" s="83" t="s">
        <v>999</v>
      </c>
      <c r="C1734" s="2"/>
      <c r="D1734" s="3"/>
      <c r="E1734" s="5"/>
      <c r="F1734" s="12">
        <v>1</v>
      </c>
      <c r="G1734" s="98"/>
      <c r="H1734" s="96"/>
      <c r="I1734" s="4"/>
      <c r="J1734" s="107"/>
      <c r="K1734" t="s">
        <v>1758</v>
      </c>
    </row>
    <row r="1735" spans="2:11" hidden="1" outlineLevel="2" x14ac:dyDescent="0.25">
      <c r="B1735" s="83" t="s">
        <v>1229</v>
      </c>
      <c r="C1735" s="2"/>
      <c r="D1735" s="3"/>
      <c r="E1735" s="5"/>
      <c r="F1735" s="12">
        <v>1</v>
      </c>
      <c r="G1735" s="98"/>
      <c r="H1735" s="96"/>
      <c r="I1735" s="4"/>
      <c r="J1735" s="107"/>
      <c r="K1735" t="s">
        <v>1758</v>
      </c>
    </row>
    <row r="1736" spans="2:11" hidden="1" outlineLevel="2" x14ac:dyDescent="0.25">
      <c r="B1736" s="83" t="s">
        <v>1027</v>
      </c>
      <c r="C1736" s="2"/>
      <c r="D1736" s="3"/>
      <c r="E1736" s="5"/>
      <c r="F1736" s="12">
        <v>1</v>
      </c>
      <c r="G1736" s="98"/>
      <c r="H1736" s="96"/>
      <c r="I1736" s="4"/>
      <c r="J1736" s="107"/>
      <c r="K1736" t="s">
        <v>1758</v>
      </c>
    </row>
    <row r="1737" spans="2:11" hidden="1" outlineLevel="2" x14ac:dyDescent="0.25">
      <c r="B1737" s="83" t="s">
        <v>1166</v>
      </c>
      <c r="C1737" s="2"/>
      <c r="D1737" s="3"/>
      <c r="E1737" s="5"/>
      <c r="F1737" s="12">
        <v>1</v>
      </c>
      <c r="G1737" s="98"/>
      <c r="H1737" s="96"/>
      <c r="I1737" s="4"/>
      <c r="J1737" s="107"/>
      <c r="K1737" t="s">
        <v>1758</v>
      </c>
    </row>
    <row r="1738" spans="2:11" hidden="1" outlineLevel="2" x14ac:dyDescent="0.25">
      <c r="B1738" s="83" t="s">
        <v>1070</v>
      </c>
      <c r="C1738" s="2"/>
      <c r="D1738" s="3"/>
      <c r="E1738" s="5"/>
      <c r="F1738" s="12">
        <v>1</v>
      </c>
      <c r="G1738" s="98"/>
      <c r="H1738" s="96"/>
      <c r="I1738" s="4"/>
      <c r="J1738" s="107"/>
      <c r="K1738" t="s">
        <v>1758</v>
      </c>
    </row>
    <row r="1739" spans="2:11" hidden="1" outlineLevel="2" x14ac:dyDescent="0.25">
      <c r="B1739" s="83" t="s">
        <v>1272</v>
      </c>
      <c r="C1739" s="2"/>
      <c r="D1739" s="3"/>
      <c r="E1739" s="5"/>
      <c r="F1739" s="12">
        <v>1</v>
      </c>
      <c r="G1739" s="98"/>
      <c r="H1739" s="96"/>
      <c r="I1739" s="4"/>
      <c r="J1739" s="107"/>
      <c r="K1739" t="s">
        <v>1758</v>
      </c>
    </row>
    <row r="1740" spans="2:11" hidden="1" outlineLevel="2" x14ac:dyDescent="0.25">
      <c r="B1740" s="83" t="s">
        <v>1072</v>
      </c>
      <c r="C1740" s="2"/>
      <c r="D1740" s="3"/>
      <c r="E1740" s="5"/>
      <c r="F1740" s="12">
        <v>1</v>
      </c>
      <c r="G1740" s="98"/>
      <c r="H1740" s="96"/>
      <c r="I1740" s="4"/>
      <c r="J1740" s="107"/>
      <c r="K1740" t="s">
        <v>1758</v>
      </c>
    </row>
    <row r="1741" spans="2:11" hidden="1" outlineLevel="2" x14ac:dyDescent="0.25">
      <c r="B1741" s="83" t="s">
        <v>1405</v>
      </c>
      <c r="C1741" s="2"/>
      <c r="D1741" s="3"/>
      <c r="E1741" s="5"/>
      <c r="F1741" s="12">
        <v>1</v>
      </c>
      <c r="G1741" s="98"/>
      <c r="H1741" s="96"/>
      <c r="I1741" s="4"/>
      <c r="J1741" s="107"/>
      <c r="K1741" t="s">
        <v>1758</v>
      </c>
    </row>
    <row r="1742" spans="2:11" hidden="1" outlineLevel="2" x14ac:dyDescent="0.25">
      <c r="B1742" s="83" t="s">
        <v>1056</v>
      </c>
      <c r="C1742" s="2"/>
      <c r="D1742" s="3"/>
      <c r="E1742" s="5"/>
      <c r="F1742" s="12">
        <v>1</v>
      </c>
      <c r="G1742" s="98"/>
      <c r="H1742" s="96"/>
      <c r="I1742" s="4"/>
      <c r="J1742" s="107"/>
      <c r="K1742" t="s">
        <v>1758</v>
      </c>
    </row>
    <row r="1743" spans="2:11" hidden="1" outlineLevel="2" x14ac:dyDescent="0.25">
      <c r="B1743" s="83" t="s">
        <v>1260</v>
      </c>
      <c r="C1743" s="2"/>
      <c r="D1743" s="3"/>
      <c r="E1743" s="5"/>
      <c r="F1743" s="12">
        <v>1</v>
      </c>
      <c r="G1743" s="98"/>
      <c r="H1743" s="96"/>
      <c r="I1743" s="4"/>
      <c r="J1743" s="107"/>
      <c r="K1743" t="s">
        <v>1758</v>
      </c>
    </row>
    <row r="1744" spans="2:11" hidden="1" outlineLevel="2" x14ac:dyDescent="0.25">
      <c r="B1744" s="83" t="s">
        <v>1074</v>
      </c>
      <c r="C1744" s="2"/>
      <c r="D1744" s="3"/>
      <c r="E1744" s="5"/>
      <c r="F1744" s="12">
        <v>1</v>
      </c>
      <c r="G1744" s="98"/>
      <c r="H1744" s="96"/>
      <c r="I1744" s="4"/>
      <c r="J1744" s="107"/>
      <c r="K1744" t="s">
        <v>1758</v>
      </c>
    </row>
    <row r="1745" spans="2:11" hidden="1" outlineLevel="2" x14ac:dyDescent="0.25">
      <c r="B1745" s="83" t="s">
        <v>1323</v>
      </c>
      <c r="C1745" s="2"/>
      <c r="D1745" s="3"/>
      <c r="E1745" s="5"/>
      <c r="F1745" s="12">
        <v>1</v>
      </c>
      <c r="G1745" s="98"/>
      <c r="H1745" s="96"/>
      <c r="I1745" s="4"/>
      <c r="J1745" s="107"/>
      <c r="K1745" t="s">
        <v>1758</v>
      </c>
    </row>
    <row r="1746" spans="2:11" hidden="1" outlineLevel="2" x14ac:dyDescent="0.25">
      <c r="B1746" s="83" t="s">
        <v>1076</v>
      </c>
      <c r="C1746" s="2"/>
      <c r="D1746" s="3"/>
      <c r="E1746" s="5"/>
      <c r="F1746" s="12">
        <v>1</v>
      </c>
      <c r="G1746" s="98"/>
      <c r="H1746" s="96"/>
      <c r="I1746" s="4"/>
      <c r="J1746" s="107"/>
      <c r="K1746" t="s">
        <v>1758</v>
      </c>
    </row>
    <row r="1747" spans="2:11" hidden="1" outlineLevel="2" x14ac:dyDescent="0.25">
      <c r="B1747" s="83" t="s">
        <v>1274</v>
      </c>
      <c r="C1747" s="2"/>
      <c r="D1747" s="3"/>
      <c r="E1747" s="5"/>
      <c r="F1747" s="12">
        <v>1</v>
      </c>
      <c r="G1747" s="98"/>
      <c r="H1747" s="96"/>
      <c r="I1747" s="4"/>
      <c r="J1747" s="107"/>
      <c r="K1747" t="s">
        <v>1758</v>
      </c>
    </row>
    <row r="1748" spans="2:11" hidden="1" outlineLevel="2" x14ac:dyDescent="0.25">
      <c r="B1748" s="83" t="s">
        <v>1042</v>
      </c>
      <c r="C1748" s="2"/>
      <c r="D1748" s="3"/>
      <c r="E1748" s="5"/>
      <c r="F1748" s="12">
        <v>1</v>
      </c>
      <c r="G1748" s="98"/>
      <c r="H1748" s="96"/>
      <c r="I1748" s="4"/>
      <c r="J1748" s="107"/>
      <c r="K1748" t="s">
        <v>1758</v>
      </c>
    </row>
    <row r="1749" spans="2:11" hidden="1" outlineLevel="2" x14ac:dyDescent="0.25">
      <c r="B1749" s="83" t="s">
        <v>1235</v>
      </c>
      <c r="C1749" s="2"/>
      <c r="D1749" s="3"/>
      <c r="E1749" s="5"/>
      <c r="F1749" s="12">
        <v>1</v>
      </c>
      <c r="G1749" s="98"/>
      <c r="H1749" s="96"/>
      <c r="I1749" s="4"/>
      <c r="J1749" s="107"/>
      <c r="K1749" t="s">
        <v>1758</v>
      </c>
    </row>
    <row r="1750" spans="2:11" hidden="1" outlineLevel="2" x14ac:dyDescent="0.25">
      <c r="B1750" s="83" t="s">
        <v>1087</v>
      </c>
      <c r="C1750" s="2"/>
      <c r="D1750" s="3"/>
      <c r="E1750" s="5"/>
      <c r="F1750" s="12">
        <v>1</v>
      </c>
      <c r="G1750" s="98"/>
      <c r="H1750" s="96"/>
      <c r="I1750" s="4"/>
      <c r="J1750" s="107"/>
      <c r="K1750" t="s">
        <v>1758</v>
      </c>
    </row>
    <row r="1751" spans="2:11" hidden="1" outlineLevel="2" x14ac:dyDescent="0.25">
      <c r="B1751" s="83" t="s">
        <v>1237</v>
      </c>
      <c r="C1751" s="2"/>
      <c r="D1751" s="3"/>
      <c r="E1751" s="5"/>
      <c r="F1751" s="12">
        <v>1</v>
      </c>
      <c r="G1751" s="98"/>
      <c r="H1751" s="96"/>
      <c r="I1751" s="4"/>
      <c r="J1751" s="107"/>
      <c r="K1751" t="s">
        <v>1758</v>
      </c>
    </row>
    <row r="1752" spans="2:11" hidden="1" outlineLevel="2" x14ac:dyDescent="0.25">
      <c r="B1752" s="83" t="s">
        <v>1089</v>
      </c>
      <c r="C1752" s="2"/>
      <c r="D1752" s="3"/>
      <c r="E1752" s="5"/>
      <c r="F1752" s="12">
        <v>1</v>
      </c>
      <c r="G1752" s="98"/>
      <c r="H1752" s="96"/>
      <c r="I1752" s="4"/>
      <c r="J1752" s="107"/>
      <c r="K1752" t="s">
        <v>1758</v>
      </c>
    </row>
    <row r="1753" spans="2:11" hidden="1" outlineLevel="2" x14ac:dyDescent="0.25">
      <c r="B1753" s="83" t="s">
        <v>1304</v>
      </c>
      <c r="C1753" s="2"/>
      <c r="D1753" s="3"/>
      <c r="E1753" s="5"/>
      <c r="F1753" s="12">
        <v>1</v>
      </c>
      <c r="G1753" s="98"/>
      <c r="H1753" s="96"/>
      <c r="I1753" s="4"/>
      <c r="J1753" s="107"/>
      <c r="K1753" t="s">
        <v>1758</v>
      </c>
    </row>
    <row r="1754" spans="2:11" hidden="1" outlineLevel="2" x14ac:dyDescent="0.25">
      <c r="B1754" s="83" t="s">
        <v>1091</v>
      </c>
      <c r="C1754" s="2"/>
      <c r="D1754" s="3"/>
      <c r="E1754" s="5"/>
      <c r="F1754" s="12">
        <v>1</v>
      </c>
      <c r="G1754" s="98"/>
      <c r="H1754" s="96"/>
      <c r="I1754" s="4"/>
      <c r="J1754" s="107"/>
      <c r="K1754" t="s">
        <v>1758</v>
      </c>
    </row>
    <row r="1755" spans="2:11" hidden="1" outlineLevel="2" x14ac:dyDescent="0.25">
      <c r="B1755" s="83" t="s">
        <v>1359</v>
      </c>
      <c r="C1755" s="2"/>
      <c r="D1755" s="3"/>
      <c r="E1755" s="5"/>
      <c r="F1755" s="12">
        <v>1</v>
      </c>
      <c r="G1755" s="98"/>
      <c r="H1755" s="96"/>
      <c r="I1755" s="4"/>
      <c r="J1755" s="107"/>
      <c r="K1755" t="s">
        <v>1758</v>
      </c>
    </row>
    <row r="1756" spans="2:11" hidden="1" outlineLevel="2" x14ac:dyDescent="0.25">
      <c r="B1756" s="83" t="s">
        <v>965</v>
      </c>
      <c r="C1756" s="2"/>
      <c r="D1756" s="3"/>
      <c r="E1756" s="5"/>
      <c r="F1756" s="247">
        <v>1</v>
      </c>
      <c r="G1756" s="98"/>
      <c r="H1756" s="96"/>
      <c r="I1756" s="4"/>
      <c r="J1756" s="107"/>
      <c r="K1756" t="s">
        <v>10</v>
      </c>
    </row>
    <row r="1757" spans="2:11" hidden="1" outlineLevel="2" x14ac:dyDescent="0.25">
      <c r="B1757" s="83" t="s">
        <v>1167</v>
      </c>
      <c r="C1757" s="2"/>
      <c r="D1757" s="3"/>
      <c r="E1757" s="5"/>
      <c r="F1757" s="247">
        <v>1</v>
      </c>
      <c r="G1757" s="98"/>
      <c r="H1757" s="96"/>
      <c r="I1757" s="4"/>
      <c r="J1757" s="107"/>
      <c r="K1757" t="s">
        <v>10</v>
      </c>
    </row>
    <row r="1758" spans="2:11" hidden="1" outlineLevel="2" x14ac:dyDescent="0.25">
      <c r="B1758" s="83" t="s">
        <v>1156</v>
      </c>
      <c r="C1758" s="2"/>
      <c r="D1758" s="3"/>
      <c r="E1758" s="5"/>
      <c r="F1758" s="247">
        <v>1</v>
      </c>
      <c r="G1758" s="98"/>
      <c r="H1758" s="96"/>
      <c r="I1758" s="4"/>
      <c r="J1758" s="107"/>
      <c r="K1758" t="s">
        <v>10</v>
      </c>
    </row>
    <row r="1759" spans="2:11" hidden="1" outlineLevel="2" x14ac:dyDescent="0.25">
      <c r="B1759" s="83" t="s">
        <v>1206</v>
      </c>
      <c r="C1759" s="2"/>
      <c r="D1759" s="3"/>
      <c r="E1759" s="5"/>
      <c r="F1759" s="247">
        <v>1</v>
      </c>
      <c r="G1759" s="98"/>
      <c r="H1759" s="96"/>
      <c r="I1759" s="4"/>
      <c r="J1759" s="107"/>
      <c r="K1759" t="s">
        <v>10</v>
      </c>
    </row>
    <row r="1760" spans="2:11" hidden="1" outlineLevel="2" x14ac:dyDescent="0.25">
      <c r="B1760" s="83" t="s">
        <v>1102</v>
      </c>
      <c r="C1760" s="2"/>
      <c r="D1760" s="3"/>
      <c r="E1760" s="5"/>
      <c r="F1760" s="247">
        <v>1</v>
      </c>
      <c r="G1760" s="98"/>
      <c r="H1760" s="96"/>
      <c r="I1760" s="4"/>
      <c r="J1760" s="107"/>
      <c r="K1760" t="s">
        <v>10</v>
      </c>
    </row>
    <row r="1761" spans="2:11" hidden="1" outlineLevel="2" x14ac:dyDescent="0.25">
      <c r="B1761" s="83" t="s">
        <v>1169</v>
      </c>
      <c r="C1761" s="2"/>
      <c r="D1761" s="3"/>
      <c r="E1761" s="5"/>
      <c r="F1761" s="247">
        <v>1</v>
      </c>
      <c r="G1761" s="98"/>
      <c r="H1761" s="96"/>
      <c r="I1761" s="4"/>
      <c r="J1761" s="107"/>
      <c r="K1761" t="s">
        <v>10</v>
      </c>
    </row>
    <row r="1762" spans="2:11" hidden="1" outlineLevel="2" x14ac:dyDescent="0.25">
      <c r="B1762" s="83" t="s">
        <v>1044</v>
      </c>
      <c r="C1762" s="2"/>
      <c r="D1762" s="3"/>
      <c r="E1762" s="5"/>
      <c r="F1762" s="247">
        <v>1</v>
      </c>
      <c r="G1762" s="98"/>
      <c r="H1762" s="96"/>
      <c r="I1762" s="4"/>
      <c r="J1762" s="107"/>
      <c r="K1762" t="s">
        <v>10</v>
      </c>
    </row>
    <row r="1763" spans="2:11" hidden="1" outlineLevel="2" x14ac:dyDescent="0.25">
      <c r="B1763" s="83" t="s">
        <v>1171</v>
      </c>
      <c r="C1763" s="2"/>
      <c r="D1763" s="3"/>
      <c r="E1763" s="5"/>
      <c r="F1763" s="247">
        <v>1</v>
      </c>
      <c r="G1763" s="98"/>
      <c r="H1763" s="96"/>
      <c r="I1763" s="4"/>
      <c r="J1763" s="107"/>
      <c r="K1763" t="s">
        <v>10</v>
      </c>
    </row>
    <row r="1764" spans="2:11" hidden="1" outlineLevel="2" x14ac:dyDescent="0.25">
      <c r="B1764" s="83" t="s">
        <v>1046</v>
      </c>
      <c r="C1764" s="2"/>
      <c r="D1764" s="3"/>
      <c r="E1764" s="5"/>
      <c r="F1764" s="247">
        <v>1</v>
      </c>
      <c r="G1764" s="98"/>
      <c r="H1764" s="96"/>
      <c r="I1764" s="4"/>
      <c r="J1764" s="107"/>
      <c r="K1764" t="s">
        <v>10</v>
      </c>
    </row>
    <row r="1765" spans="2:11" hidden="1" outlineLevel="2" x14ac:dyDescent="0.25">
      <c r="B1765" s="83" t="s">
        <v>1187</v>
      </c>
      <c r="C1765" s="2"/>
      <c r="D1765" s="3"/>
      <c r="E1765" s="5"/>
      <c r="F1765" s="247">
        <v>1</v>
      </c>
      <c r="G1765" s="98"/>
      <c r="H1765" s="96"/>
      <c r="I1765" s="4"/>
      <c r="J1765" s="107"/>
      <c r="K1765" t="s">
        <v>10</v>
      </c>
    </row>
    <row r="1766" spans="2:11" hidden="1" outlineLevel="2" x14ac:dyDescent="0.25">
      <c r="B1766" s="83" t="s">
        <v>1114</v>
      </c>
      <c r="C1766" s="2"/>
      <c r="D1766" s="3"/>
      <c r="E1766" s="5"/>
      <c r="F1766" s="247">
        <v>1</v>
      </c>
      <c r="G1766" s="98"/>
      <c r="H1766" s="96"/>
      <c r="I1766" s="4"/>
      <c r="J1766" s="107"/>
      <c r="K1766" t="s">
        <v>10</v>
      </c>
    </row>
    <row r="1767" spans="2:11" hidden="1" outlineLevel="2" x14ac:dyDescent="0.25">
      <c r="B1767" s="83" t="s">
        <v>1208</v>
      </c>
      <c r="C1767" s="2"/>
      <c r="D1767" s="3"/>
      <c r="E1767" s="5"/>
      <c r="F1767" s="247">
        <v>1</v>
      </c>
      <c r="G1767" s="98"/>
      <c r="H1767" s="96"/>
      <c r="I1767" s="4"/>
      <c r="J1767" s="107"/>
      <c r="K1767" t="s">
        <v>10</v>
      </c>
    </row>
    <row r="1768" spans="2:11" hidden="1" outlineLevel="2" x14ac:dyDescent="0.25">
      <c r="B1768" s="83" t="s">
        <v>1058</v>
      </c>
      <c r="C1768" s="2"/>
      <c r="D1768" s="3"/>
      <c r="E1768" s="5"/>
      <c r="F1768" s="247">
        <v>1</v>
      </c>
      <c r="G1768" s="98"/>
      <c r="H1768" s="96"/>
      <c r="I1768" s="4"/>
      <c r="J1768" s="107"/>
      <c r="K1768" t="s">
        <v>10</v>
      </c>
    </row>
    <row r="1769" spans="2:11" hidden="1" outlineLevel="2" x14ac:dyDescent="0.25">
      <c r="B1769" s="83" t="s">
        <v>1189</v>
      </c>
      <c r="C1769" s="2"/>
      <c r="D1769" s="3"/>
      <c r="E1769" s="5"/>
      <c r="F1769" s="247">
        <v>1</v>
      </c>
      <c r="G1769" s="98"/>
      <c r="H1769" s="96"/>
      <c r="I1769" s="4"/>
      <c r="J1769" s="107"/>
      <c r="K1769" t="s">
        <v>10</v>
      </c>
    </row>
    <row r="1770" spans="2:11" hidden="1" outlineLevel="2" x14ac:dyDescent="0.25">
      <c r="B1770" s="83" t="s">
        <v>1060</v>
      </c>
      <c r="C1770" s="2"/>
      <c r="D1770" s="3"/>
      <c r="E1770" s="5"/>
      <c r="F1770" s="247">
        <v>1</v>
      </c>
      <c r="G1770" s="98"/>
      <c r="H1770" s="96"/>
      <c r="I1770" s="4"/>
      <c r="J1770" s="107"/>
      <c r="K1770" t="s">
        <v>10</v>
      </c>
    </row>
    <row r="1771" spans="2:11" hidden="1" outlineLevel="2" x14ac:dyDescent="0.25">
      <c r="B1771" s="83" t="s">
        <v>1210</v>
      </c>
      <c r="C1771" s="2"/>
      <c r="D1771" s="3"/>
      <c r="E1771" s="5"/>
      <c r="F1771" s="247">
        <v>1</v>
      </c>
      <c r="G1771" s="98"/>
      <c r="H1771" s="96"/>
      <c r="I1771" s="4"/>
      <c r="J1771" s="107"/>
      <c r="K1771" t="s">
        <v>10</v>
      </c>
    </row>
    <row r="1772" spans="2:11" hidden="1" outlineLevel="2" x14ac:dyDescent="0.25">
      <c r="B1772" s="83" t="s">
        <v>1048</v>
      </c>
      <c r="C1772" s="2"/>
      <c r="D1772" s="3"/>
      <c r="E1772" s="5"/>
      <c r="F1772" s="247">
        <v>1</v>
      </c>
      <c r="G1772" s="98"/>
      <c r="H1772" s="96"/>
      <c r="I1772" s="4"/>
      <c r="J1772" s="107"/>
      <c r="K1772" t="s">
        <v>10</v>
      </c>
    </row>
    <row r="1773" spans="2:11" hidden="1" outlineLevel="2" x14ac:dyDescent="0.25">
      <c r="B1773" s="83" t="s">
        <v>1239</v>
      </c>
      <c r="C1773" s="2"/>
      <c r="D1773" s="3"/>
      <c r="E1773" s="5"/>
      <c r="F1773" s="247">
        <v>1</v>
      </c>
      <c r="G1773" s="98"/>
      <c r="H1773" s="96"/>
      <c r="I1773" s="4"/>
      <c r="J1773" s="107"/>
      <c r="K1773" t="s">
        <v>10</v>
      </c>
    </row>
    <row r="1774" spans="2:11" hidden="1" outlineLevel="2" x14ac:dyDescent="0.25">
      <c r="B1774" s="83" t="s">
        <v>1062</v>
      </c>
      <c r="C1774" s="2"/>
      <c r="D1774" s="3"/>
      <c r="E1774" s="5"/>
      <c r="F1774" s="247">
        <v>1</v>
      </c>
      <c r="G1774" s="98"/>
      <c r="H1774" s="96"/>
      <c r="I1774" s="4"/>
      <c r="J1774" s="107"/>
      <c r="K1774" t="s">
        <v>10</v>
      </c>
    </row>
    <row r="1775" spans="2:11" hidden="1" outlineLevel="2" x14ac:dyDescent="0.25">
      <c r="B1775" s="83" t="s">
        <v>1361</v>
      </c>
      <c r="C1775" s="2"/>
      <c r="D1775" s="3"/>
      <c r="E1775" s="5"/>
      <c r="F1775" s="247">
        <v>1</v>
      </c>
      <c r="G1775" s="98"/>
      <c r="H1775" s="96"/>
      <c r="I1775" s="4"/>
      <c r="J1775" s="107"/>
      <c r="K1775" t="s">
        <v>10</v>
      </c>
    </row>
    <row r="1776" spans="2:11" hidden="1" outlineLevel="2" x14ac:dyDescent="0.25">
      <c r="B1776" s="83" t="s">
        <v>1029</v>
      </c>
      <c r="C1776" s="2"/>
      <c r="D1776" s="3"/>
      <c r="E1776" s="5"/>
      <c r="F1776" s="247">
        <v>1</v>
      </c>
      <c r="G1776" s="98"/>
      <c r="H1776" s="96"/>
      <c r="I1776" s="4"/>
      <c r="J1776" s="107"/>
      <c r="K1776" t="s">
        <v>10</v>
      </c>
    </row>
    <row r="1777" spans="2:11" hidden="1" outlineLevel="2" x14ac:dyDescent="0.25">
      <c r="B1777" s="83" t="s">
        <v>1325</v>
      </c>
      <c r="C1777" s="2"/>
      <c r="D1777" s="3"/>
      <c r="E1777" s="5"/>
      <c r="F1777" s="247">
        <v>1</v>
      </c>
      <c r="G1777" s="98"/>
      <c r="H1777" s="96"/>
      <c r="I1777" s="4"/>
      <c r="J1777" s="107"/>
      <c r="K1777" t="s">
        <v>10</v>
      </c>
    </row>
    <row r="1778" spans="2:11" hidden="1" outlineLevel="2" x14ac:dyDescent="0.25">
      <c r="B1778" s="83" t="s">
        <v>1005</v>
      </c>
      <c r="C1778" s="2"/>
      <c r="D1778" s="3"/>
      <c r="E1778" s="5"/>
      <c r="F1778" s="247">
        <v>1</v>
      </c>
      <c r="G1778" s="98"/>
      <c r="H1778" s="96"/>
      <c r="I1778" s="4"/>
      <c r="J1778" s="107"/>
      <c r="K1778" t="s">
        <v>10</v>
      </c>
    </row>
    <row r="1779" spans="2:11" hidden="1" outlineLevel="2" x14ac:dyDescent="0.25">
      <c r="B1779" s="83" t="s">
        <v>1212</v>
      </c>
      <c r="C1779" s="2"/>
      <c r="D1779" s="3"/>
      <c r="E1779" s="5"/>
      <c r="F1779" s="247">
        <v>1</v>
      </c>
      <c r="G1779" s="98"/>
      <c r="H1779" s="96"/>
      <c r="I1779" s="4"/>
      <c r="J1779" s="107"/>
      <c r="K1779" t="s">
        <v>10</v>
      </c>
    </row>
    <row r="1780" spans="2:11" hidden="1" outlineLevel="2" x14ac:dyDescent="0.25">
      <c r="B1780" s="83" t="s">
        <v>955</v>
      </c>
      <c r="C1780" s="2"/>
      <c r="D1780" s="3"/>
      <c r="E1780" s="5"/>
      <c r="F1780" s="247">
        <v>1</v>
      </c>
      <c r="G1780" s="98"/>
      <c r="H1780" s="96"/>
      <c r="I1780" s="4"/>
      <c r="J1780" s="107"/>
      <c r="K1780" t="s">
        <v>10</v>
      </c>
    </row>
    <row r="1781" spans="2:11" hidden="1" outlineLevel="2" x14ac:dyDescent="0.25">
      <c r="B1781" s="83" t="s">
        <v>1144</v>
      </c>
      <c r="C1781" s="2"/>
      <c r="D1781" s="3"/>
      <c r="E1781" s="5"/>
      <c r="F1781" s="247">
        <v>1</v>
      </c>
      <c r="G1781" s="98"/>
      <c r="H1781" s="96"/>
      <c r="I1781" s="4"/>
      <c r="J1781" s="107"/>
      <c r="K1781" t="s">
        <v>10</v>
      </c>
    </row>
    <row r="1782" spans="2:11" hidden="1" outlineLevel="2" x14ac:dyDescent="0.25">
      <c r="B1782" s="83" t="s">
        <v>1241</v>
      </c>
      <c r="C1782" s="2"/>
      <c r="D1782" s="3"/>
      <c r="E1782" s="5"/>
      <c r="F1782" s="247">
        <v>1</v>
      </c>
      <c r="G1782" s="98"/>
      <c r="H1782" s="96"/>
      <c r="I1782" s="4"/>
      <c r="J1782" s="107"/>
      <c r="K1782" t="s">
        <v>10</v>
      </c>
    </row>
    <row r="1783" spans="2:11" hidden="1" outlineLevel="2" x14ac:dyDescent="0.25">
      <c r="B1783" s="83" t="s">
        <v>1031</v>
      </c>
      <c r="C1783" s="2"/>
      <c r="D1783" s="3"/>
      <c r="E1783" s="5"/>
      <c r="F1783" s="247">
        <v>1</v>
      </c>
      <c r="G1783" s="98"/>
      <c r="H1783" s="96"/>
      <c r="I1783" s="4"/>
      <c r="J1783" s="107"/>
      <c r="K1783" t="s">
        <v>10</v>
      </c>
    </row>
    <row r="1784" spans="2:11" hidden="1" outlineLevel="2" x14ac:dyDescent="0.25">
      <c r="B1784" s="83" t="s">
        <v>1306</v>
      </c>
      <c r="C1784" s="2"/>
      <c r="D1784" s="3"/>
      <c r="E1784" s="5"/>
      <c r="F1784" s="247">
        <v>1</v>
      </c>
      <c r="G1784" s="98"/>
      <c r="H1784" s="96"/>
      <c r="I1784" s="4"/>
      <c r="J1784" s="107"/>
      <c r="K1784" t="s">
        <v>10</v>
      </c>
    </row>
    <row r="1785" spans="2:11" hidden="1" outlineLevel="2" x14ac:dyDescent="0.25">
      <c r="B1785" s="83" t="s">
        <v>1327</v>
      </c>
      <c r="C1785" s="2"/>
      <c r="D1785" s="3"/>
      <c r="E1785" s="5"/>
      <c r="F1785" s="247">
        <v>1</v>
      </c>
      <c r="G1785" s="98"/>
      <c r="H1785" s="96"/>
      <c r="I1785" s="4"/>
      <c r="J1785" s="107"/>
      <c r="K1785" t="s">
        <v>10</v>
      </c>
    </row>
    <row r="1786" spans="2:11" hidden="1" outlineLevel="2" x14ac:dyDescent="0.25">
      <c r="B1786" s="83" t="s">
        <v>1033</v>
      </c>
      <c r="C1786" s="2"/>
      <c r="D1786" s="3"/>
      <c r="E1786" s="5"/>
      <c r="F1786" s="247">
        <v>1</v>
      </c>
      <c r="G1786" s="98"/>
      <c r="H1786" s="96"/>
      <c r="I1786" s="4"/>
      <c r="J1786" s="107"/>
      <c r="K1786" t="s">
        <v>10</v>
      </c>
    </row>
    <row r="1787" spans="2:11" hidden="1" outlineLevel="2" x14ac:dyDescent="0.25">
      <c r="B1787" s="83" t="s">
        <v>1363</v>
      </c>
      <c r="C1787" s="2"/>
      <c r="D1787" s="3"/>
      <c r="E1787" s="5"/>
      <c r="F1787" s="247">
        <v>1</v>
      </c>
      <c r="G1787" s="98"/>
      <c r="H1787" s="96"/>
      <c r="I1787" s="4"/>
      <c r="J1787" s="107"/>
      <c r="K1787" t="s">
        <v>10</v>
      </c>
    </row>
    <row r="1788" spans="2:11" hidden="1" outlineLevel="2" x14ac:dyDescent="0.25">
      <c r="B1788" s="83" t="s">
        <v>1064</v>
      </c>
      <c r="C1788" s="2"/>
      <c r="D1788" s="3"/>
      <c r="E1788" s="5"/>
      <c r="F1788" s="247">
        <v>1</v>
      </c>
      <c r="G1788" s="98"/>
      <c r="H1788" s="96"/>
      <c r="I1788" s="4"/>
      <c r="J1788" s="107"/>
      <c r="K1788" t="s">
        <v>10</v>
      </c>
    </row>
    <row r="1789" spans="2:11" hidden="1" outlineLevel="2" x14ac:dyDescent="0.25">
      <c r="B1789" s="83" t="s">
        <v>1276</v>
      </c>
      <c r="C1789" s="2"/>
      <c r="D1789" s="3"/>
      <c r="E1789" s="5"/>
      <c r="F1789" s="247">
        <v>1</v>
      </c>
      <c r="G1789" s="98"/>
      <c r="H1789" s="96"/>
      <c r="I1789" s="4"/>
      <c r="J1789" s="107"/>
      <c r="K1789" t="s">
        <v>10</v>
      </c>
    </row>
    <row r="1790" spans="2:11" hidden="1" outlineLevel="2" x14ac:dyDescent="0.25">
      <c r="B1790" s="83" t="s">
        <v>1007</v>
      </c>
      <c r="C1790" s="2"/>
      <c r="D1790" s="3"/>
      <c r="E1790" s="5"/>
      <c r="F1790" s="247">
        <v>1</v>
      </c>
      <c r="G1790" s="98"/>
      <c r="H1790" s="96"/>
      <c r="I1790" s="4"/>
      <c r="J1790" s="107"/>
      <c r="K1790" t="s">
        <v>10</v>
      </c>
    </row>
    <row r="1791" spans="2:11" hidden="1" outlineLevel="2" x14ac:dyDescent="0.25">
      <c r="B1791" s="83" t="s">
        <v>1308</v>
      </c>
      <c r="C1791" s="2"/>
      <c r="D1791" s="3"/>
      <c r="E1791" s="5"/>
      <c r="F1791" s="247">
        <v>1</v>
      </c>
      <c r="G1791" s="98"/>
      <c r="H1791" s="96"/>
      <c r="I1791" s="4"/>
      <c r="J1791" s="107"/>
      <c r="K1791" t="s">
        <v>10</v>
      </c>
    </row>
    <row r="1792" spans="2:11" hidden="1" outlineLevel="2" x14ac:dyDescent="0.25">
      <c r="B1792" s="83" t="s">
        <v>1066</v>
      </c>
      <c r="C1792" s="2"/>
      <c r="D1792" s="3"/>
      <c r="E1792" s="5"/>
      <c r="F1792" s="247">
        <v>1</v>
      </c>
      <c r="G1792" s="98"/>
      <c r="H1792" s="96"/>
      <c r="I1792" s="4"/>
      <c r="J1792" s="107"/>
      <c r="K1792" t="s">
        <v>10</v>
      </c>
    </row>
    <row r="1793" spans="2:11" hidden="1" outlineLevel="2" x14ac:dyDescent="0.25">
      <c r="B1793" s="83" t="s">
        <v>1243</v>
      </c>
      <c r="C1793" s="2"/>
      <c r="D1793" s="3"/>
      <c r="E1793" s="5"/>
      <c r="F1793" s="247">
        <v>1</v>
      </c>
      <c r="G1793" s="98"/>
      <c r="H1793" s="96"/>
      <c r="I1793" s="4"/>
      <c r="J1793" s="107"/>
      <c r="K1793" t="s">
        <v>10</v>
      </c>
    </row>
    <row r="1794" spans="2:11" hidden="1" outlineLevel="2" x14ac:dyDescent="0.25">
      <c r="B1794" s="83" t="s">
        <v>1035</v>
      </c>
      <c r="C1794" s="2"/>
      <c r="D1794" s="3"/>
      <c r="E1794" s="5"/>
      <c r="F1794" s="247">
        <v>1</v>
      </c>
      <c r="G1794" s="98"/>
      <c r="H1794" s="96"/>
      <c r="I1794" s="4"/>
      <c r="J1794" s="107"/>
      <c r="K1794" t="s">
        <v>10</v>
      </c>
    </row>
    <row r="1795" spans="2:11" hidden="1" outlineLevel="2" x14ac:dyDescent="0.25">
      <c r="B1795" s="83" t="s">
        <v>1365</v>
      </c>
      <c r="C1795" s="2"/>
      <c r="D1795" s="3"/>
      <c r="E1795" s="5"/>
      <c r="F1795" s="247">
        <v>1</v>
      </c>
      <c r="G1795" s="98"/>
      <c r="H1795" s="96"/>
      <c r="I1795" s="4"/>
      <c r="J1795" s="107"/>
      <c r="K1795" t="s">
        <v>10</v>
      </c>
    </row>
    <row r="1796" spans="2:11" hidden="1" outlineLevel="2" x14ac:dyDescent="0.25">
      <c r="B1796" s="83" t="s">
        <v>1009</v>
      </c>
      <c r="C1796" s="2"/>
      <c r="D1796" s="3"/>
      <c r="E1796" s="5"/>
      <c r="F1796" s="247">
        <v>1</v>
      </c>
      <c r="G1796" s="98"/>
      <c r="H1796" s="96"/>
      <c r="I1796" s="4"/>
      <c r="J1796" s="107"/>
      <c r="K1796" t="s">
        <v>10</v>
      </c>
    </row>
    <row r="1797" spans="2:11" hidden="1" outlineLevel="2" x14ac:dyDescent="0.25">
      <c r="B1797" s="83" t="s">
        <v>1262</v>
      </c>
      <c r="C1797" s="2"/>
      <c r="D1797" s="3"/>
      <c r="E1797" s="5"/>
      <c r="F1797" s="247">
        <v>1</v>
      </c>
      <c r="G1797" s="98"/>
      <c r="H1797" s="96"/>
      <c r="I1797" s="4"/>
      <c r="J1797" s="107"/>
      <c r="K1797" t="s">
        <v>10</v>
      </c>
    </row>
    <row r="1798" spans="2:11" hidden="1" outlineLevel="2" x14ac:dyDescent="0.25">
      <c r="B1798" s="83" t="s">
        <v>1050</v>
      </c>
      <c r="C1798" s="2"/>
      <c r="D1798" s="3"/>
      <c r="E1798" s="5"/>
      <c r="F1798" s="247">
        <v>1</v>
      </c>
      <c r="G1798" s="98"/>
      <c r="H1798" s="96"/>
      <c r="I1798" s="4"/>
      <c r="J1798" s="107"/>
      <c r="K1798" t="s">
        <v>10</v>
      </c>
    </row>
    <row r="1799" spans="2:11" hidden="1" outlineLevel="2" x14ac:dyDescent="0.25">
      <c r="B1799" s="83" t="s">
        <v>1278</v>
      </c>
      <c r="C1799" s="2"/>
      <c r="D1799" s="3"/>
      <c r="E1799" s="5"/>
      <c r="F1799" s="247">
        <v>1</v>
      </c>
      <c r="G1799" s="98"/>
      <c r="H1799" s="96"/>
      <c r="I1799" s="4"/>
      <c r="J1799" s="107"/>
      <c r="K1799" t="s">
        <v>10</v>
      </c>
    </row>
    <row r="1800" spans="2:11" hidden="1" outlineLevel="2" x14ac:dyDescent="0.25">
      <c r="B1800" s="83" t="s">
        <v>1093</v>
      </c>
      <c r="C1800" s="2"/>
      <c r="D1800" s="3"/>
      <c r="E1800" s="5"/>
      <c r="F1800" s="247">
        <v>1</v>
      </c>
      <c r="G1800" s="98"/>
      <c r="H1800" s="96"/>
      <c r="I1800" s="4"/>
      <c r="J1800" s="107"/>
      <c r="K1800" t="s">
        <v>10</v>
      </c>
    </row>
    <row r="1801" spans="2:11" hidden="1" outlineLevel="2" x14ac:dyDescent="0.25">
      <c r="B1801" s="83" t="s">
        <v>1647</v>
      </c>
      <c r="C1801" s="2"/>
      <c r="D1801" s="3"/>
      <c r="E1801" s="5"/>
      <c r="F1801" s="247">
        <v>1</v>
      </c>
      <c r="G1801" s="98"/>
      <c r="H1801" s="96"/>
      <c r="I1801" s="4"/>
      <c r="J1801" s="107"/>
      <c r="K1801" t="s">
        <v>10</v>
      </c>
    </row>
    <row r="1802" spans="2:11" hidden="1" outlineLevel="2" x14ac:dyDescent="0.25">
      <c r="B1802" s="83" t="s">
        <v>1095</v>
      </c>
      <c r="C1802" s="2"/>
      <c r="D1802" s="3"/>
      <c r="E1802" s="5"/>
      <c r="F1802" s="247">
        <v>1</v>
      </c>
      <c r="G1802" s="98"/>
      <c r="H1802" s="96"/>
      <c r="I1802" s="4"/>
      <c r="J1802" s="107"/>
      <c r="K1802" t="s">
        <v>10</v>
      </c>
    </row>
    <row r="1803" spans="2:11" hidden="1" outlineLevel="2" x14ac:dyDescent="0.25">
      <c r="B1803" s="83" t="s">
        <v>1648</v>
      </c>
      <c r="C1803" s="2"/>
      <c r="D1803" s="3"/>
      <c r="E1803" s="5"/>
      <c r="F1803" s="247">
        <v>1</v>
      </c>
      <c r="G1803" s="98"/>
      <c r="H1803" s="96"/>
      <c r="I1803" s="4"/>
      <c r="J1803" s="107"/>
      <c r="K1803" t="s">
        <v>10</v>
      </c>
    </row>
    <row r="1804" spans="2:11" hidden="1" outlineLevel="2" x14ac:dyDescent="0.25">
      <c r="B1804" s="83" t="s">
        <v>1296</v>
      </c>
      <c r="C1804" s="2"/>
      <c r="D1804" s="3"/>
      <c r="E1804" s="5"/>
      <c r="F1804" s="247">
        <v>1</v>
      </c>
      <c r="G1804" s="98"/>
      <c r="H1804" s="96"/>
      <c r="I1804" s="4"/>
      <c r="J1804" s="107"/>
      <c r="K1804" t="s">
        <v>10</v>
      </c>
    </row>
    <row r="1805" spans="2:11" hidden="1" outlineLevel="2" x14ac:dyDescent="0.25">
      <c r="B1805" s="83" t="s">
        <v>1649</v>
      </c>
      <c r="C1805" s="2"/>
      <c r="D1805" s="3"/>
      <c r="E1805" s="5"/>
      <c r="F1805" s="247">
        <v>1</v>
      </c>
      <c r="G1805" s="98"/>
      <c r="H1805" s="96"/>
      <c r="I1805" s="4"/>
      <c r="J1805" s="107"/>
      <c r="K1805" t="s">
        <v>10</v>
      </c>
    </row>
    <row r="1806" spans="2:11" hidden="1" outlineLevel="2" x14ac:dyDescent="0.25">
      <c r="B1806" s="83" t="s">
        <v>1650</v>
      </c>
      <c r="C1806" s="2"/>
      <c r="D1806" s="3"/>
      <c r="E1806" s="5"/>
      <c r="F1806" s="247">
        <v>1</v>
      </c>
      <c r="G1806" s="98"/>
      <c r="H1806" s="96"/>
      <c r="I1806" s="4"/>
      <c r="J1806" s="107"/>
      <c r="K1806" t="s">
        <v>10</v>
      </c>
    </row>
    <row r="1807" spans="2:11" hidden="1" outlineLevel="2" x14ac:dyDescent="0.25">
      <c r="B1807" s="83" t="s">
        <v>1349</v>
      </c>
      <c r="C1807" s="2"/>
      <c r="D1807" s="3"/>
      <c r="E1807" s="5"/>
      <c r="F1807" s="247">
        <v>1</v>
      </c>
      <c r="G1807" s="98"/>
      <c r="H1807" s="96"/>
      <c r="I1807" s="4"/>
      <c r="J1807" s="107"/>
      <c r="K1807" t="s">
        <v>10</v>
      </c>
    </row>
    <row r="1808" spans="2:11" hidden="1" outlineLevel="2" x14ac:dyDescent="0.25">
      <c r="B1808" s="83" t="s">
        <v>1351</v>
      </c>
      <c r="C1808" s="2"/>
      <c r="D1808" s="3"/>
      <c r="E1808" s="5"/>
      <c r="F1808" s="247">
        <v>1</v>
      </c>
      <c r="G1808" s="98"/>
      <c r="H1808" s="96"/>
      <c r="I1808" s="4"/>
      <c r="J1808" s="107"/>
      <c r="K1808" t="s">
        <v>10</v>
      </c>
    </row>
    <row r="1809" spans="2:11" hidden="1" outlineLevel="2" x14ac:dyDescent="0.25">
      <c r="B1809" s="83" t="s">
        <v>1651</v>
      </c>
      <c r="C1809" s="2"/>
      <c r="D1809" s="3"/>
      <c r="E1809" s="5"/>
      <c r="F1809" s="247">
        <v>1</v>
      </c>
      <c r="G1809" s="98"/>
      <c r="H1809" s="96"/>
      <c r="I1809" s="4"/>
      <c r="J1809" s="107"/>
      <c r="K1809" t="s">
        <v>10</v>
      </c>
    </row>
    <row r="1810" spans="2:11" hidden="1" outlineLevel="2" x14ac:dyDescent="0.25">
      <c r="B1810" s="83" t="s">
        <v>1298</v>
      </c>
      <c r="C1810" s="2"/>
      <c r="D1810" s="3"/>
      <c r="E1810" s="5"/>
      <c r="F1810" s="247">
        <v>1</v>
      </c>
      <c r="G1810" s="98"/>
      <c r="H1810" s="96"/>
      <c r="I1810" s="4"/>
      <c r="J1810" s="107"/>
      <c r="K1810" t="s">
        <v>10</v>
      </c>
    </row>
    <row r="1811" spans="2:11" hidden="1" outlineLevel="2" x14ac:dyDescent="0.25">
      <c r="B1811" s="83" t="s">
        <v>1353</v>
      </c>
      <c r="C1811" s="2"/>
      <c r="D1811" s="3"/>
      <c r="E1811" s="5"/>
      <c r="F1811" s="247">
        <v>1</v>
      </c>
      <c r="G1811" s="98"/>
      <c r="H1811" s="96"/>
      <c r="I1811" s="4"/>
      <c r="J1811" s="107"/>
      <c r="K1811" t="s">
        <v>10</v>
      </c>
    </row>
    <row r="1812" spans="2:11" collapsed="1" x14ac:dyDescent="0.25">
      <c r="B1812" s="78" t="s">
        <v>1488</v>
      </c>
      <c r="C1812" s="79" t="s">
        <v>1652</v>
      </c>
      <c r="D1812" s="80" t="s">
        <v>1653</v>
      </c>
      <c r="E1812" s="81">
        <v>166</v>
      </c>
      <c r="F1812" s="84">
        <f>SUM(F1813:F1978)</f>
        <v>166</v>
      </c>
      <c r="G1812" s="103"/>
      <c r="H1812" s="92">
        <f>SUM(G1813:G1978)</f>
        <v>99.999893999999784</v>
      </c>
      <c r="I1812" s="103">
        <v>7</v>
      </c>
      <c r="J1812" s="105">
        <f>(H1812*I1812/100)</f>
        <v>6.9999925799999847</v>
      </c>
      <c r="K1812" s="82" t="s">
        <v>1750</v>
      </c>
    </row>
    <row r="1813" spans="2:11" hidden="1" outlineLevel="1" x14ac:dyDescent="0.25">
      <c r="B1813" s="83" t="s">
        <v>1493</v>
      </c>
      <c r="C1813" s="86"/>
      <c r="D1813" s="3"/>
      <c r="E1813" s="5"/>
      <c r="F1813" s="5">
        <v>1</v>
      </c>
      <c r="G1813" s="4">
        <f>(F1813*0.602409)</f>
        <v>0.60240899999999997</v>
      </c>
      <c r="H1813" s="97"/>
      <c r="I1813" s="4"/>
      <c r="J1813" s="107"/>
      <c r="K1813" t="s">
        <v>1750</v>
      </c>
    </row>
    <row r="1814" spans="2:11" hidden="1" outlineLevel="1" x14ac:dyDescent="0.25">
      <c r="B1814" s="83" t="s">
        <v>1494</v>
      </c>
      <c r="C1814" s="86"/>
      <c r="D1814" s="3"/>
      <c r="E1814" s="5"/>
      <c r="F1814" s="5">
        <v>1</v>
      </c>
      <c r="G1814" s="4">
        <f t="shared" ref="G1814:G1877" si="9">(F1814*0.602409)</f>
        <v>0.60240899999999997</v>
      </c>
      <c r="H1814" s="97"/>
      <c r="I1814" s="4"/>
      <c r="J1814" s="107"/>
      <c r="K1814" t="s">
        <v>1750</v>
      </c>
    </row>
    <row r="1815" spans="2:11" hidden="1" outlineLevel="1" x14ac:dyDescent="0.25">
      <c r="B1815" s="83" t="s">
        <v>1608</v>
      </c>
      <c r="C1815" s="86"/>
      <c r="D1815" s="3"/>
      <c r="E1815" s="5"/>
      <c r="F1815" s="5">
        <v>1</v>
      </c>
      <c r="G1815" s="4">
        <f t="shared" si="9"/>
        <v>0.60240899999999997</v>
      </c>
      <c r="H1815" s="97"/>
      <c r="I1815" s="4"/>
      <c r="J1815" s="107"/>
      <c r="K1815" t="s">
        <v>1750</v>
      </c>
    </row>
    <row r="1816" spans="2:11" hidden="1" outlineLevel="1" x14ac:dyDescent="0.25">
      <c r="B1816" s="83" t="s">
        <v>1495</v>
      </c>
      <c r="C1816" s="86"/>
      <c r="D1816" s="3"/>
      <c r="E1816" s="5"/>
      <c r="F1816" s="5">
        <v>1</v>
      </c>
      <c r="G1816" s="4">
        <f t="shared" si="9"/>
        <v>0.60240899999999997</v>
      </c>
      <c r="H1816" s="97"/>
      <c r="I1816" s="4"/>
      <c r="J1816" s="107"/>
      <c r="K1816" t="s">
        <v>1750</v>
      </c>
    </row>
    <row r="1817" spans="2:11" hidden="1" outlineLevel="1" x14ac:dyDescent="0.25">
      <c r="B1817" s="83" t="s">
        <v>1382</v>
      </c>
      <c r="C1817" s="86"/>
      <c r="D1817" s="3"/>
      <c r="E1817" s="5"/>
      <c r="F1817" s="5">
        <v>1</v>
      </c>
      <c r="G1817" s="4">
        <f t="shared" si="9"/>
        <v>0.60240899999999997</v>
      </c>
      <c r="H1817" s="97"/>
      <c r="I1817" s="4"/>
      <c r="J1817" s="107"/>
      <c r="K1817" t="s">
        <v>1750</v>
      </c>
    </row>
    <row r="1818" spans="2:11" hidden="1" outlineLevel="1" x14ac:dyDescent="0.25">
      <c r="B1818" s="83" t="s">
        <v>873</v>
      </c>
      <c r="C1818" s="86"/>
      <c r="D1818" s="3"/>
      <c r="E1818" s="5"/>
      <c r="F1818" s="5">
        <v>1</v>
      </c>
      <c r="G1818" s="4">
        <f t="shared" si="9"/>
        <v>0.60240899999999997</v>
      </c>
      <c r="H1818" s="97"/>
      <c r="I1818" s="4"/>
      <c r="J1818" s="107"/>
      <c r="K1818" t="s">
        <v>1750</v>
      </c>
    </row>
    <row r="1819" spans="2:11" hidden="1" outlineLevel="1" x14ac:dyDescent="0.25">
      <c r="B1819" s="83" t="s">
        <v>1140</v>
      </c>
      <c r="C1819" s="86"/>
      <c r="D1819" s="3"/>
      <c r="E1819" s="5"/>
      <c r="F1819" s="5">
        <v>1</v>
      </c>
      <c r="G1819" s="4">
        <f t="shared" si="9"/>
        <v>0.60240899999999997</v>
      </c>
      <c r="H1819" s="97"/>
      <c r="I1819" s="4"/>
      <c r="J1819" s="107"/>
      <c r="K1819" t="s">
        <v>1750</v>
      </c>
    </row>
    <row r="1820" spans="2:11" hidden="1" outlineLevel="1" x14ac:dyDescent="0.25">
      <c r="B1820" s="83" t="s">
        <v>1496</v>
      </c>
      <c r="C1820" s="86"/>
      <c r="D1820" s="3"/>
      <c r="E1820" s="5"/>
      <c r="F1820" s="5">
        <v>1</v>
      </c>
      <c r="G1820" s="4">
        <f t="shared" si="9"/>
        <v>0.60240899999999997</v>
      </c>
      <c r="H1820" s="97"/>
      <c r="I1820" s="4"/>
      <c r="J1820" s="107"/>
      <c r="K1820" t="s">
        <v>1750</v>
      </c>
    </row>
    <row r="1821" spans="2:11" hidden="1" outlineLevel="1" x14ac:dyDescent="0.25">
      <c r="B1821" s="83" t="s">
        <v>1497</v>
      </c>
      <c r="C1821" s="86"/>
      <c r="D1821" s="3"/>
      <c r="E1821" s="5"/>
      <c r="F1821" s="5">
        <v>1</v>
      </c>
      <c r="G1821" s="4">
        <f t="shared" si="9"/>
        <v>0.60240899999999997</v>
      </c>
      <c r="H1821" s="97"/>
      <c r="I1821" s="4"/>
      <c r="J1821" s="107"/>
      <c r="K1821" t="s">
        <v>1750</v>
      </c>
    </row>
    <row r="1822" spans="2:11" hidden="1" outlineLevel="1" x14ac:dyDescent="0.25">
      <c r="B1822" s="83" t="s">
        <v>1654</v>
      </c>
      <c r="C1822" s="86"/>
      <c r="D1822" s="3"/>
      <c r="E1822" s="5"/>
      <c r="F1822" s="5">
        <v>1</v>
      </c>
      <c r="G1822" s="4">
        <f t="shared" si="9"/>
        <v>0.60240899999999997</v>
      </c>
      <c r="H1822" s="97"/>
      <c r="I1822" s="4"/>
      <c r="J1822" s="107"/>
      <c r="K1822" t="s">
        <v>1750</v>
      </c>
    </row>
    <row r="1823" spans="2:11" hidden="1" outlineLevel="1" x14ac:dyDescent="0.25">
      <c r="B1823" s="83" t="s">
        <v>1296</v>
      </c>
      <c r="C1823" s="86"/>
      <c r="D1823" s="3"/>
      <c r="E1823" s="5"/>
      <c r="F1823" s="5">
        <v>1</v>
      </c>
      <c r="G1823" s="4">
        <f t="shared" si="9"/>
        <v>0.60240899999999997</v>
      </c>
      <c r="H1823" s="97"/>
      <c r="I1823" s="4"/>
      <c r="J1823" s="107"/>
      <c r="K1823" t="s">
        <v>1750</v>
      </c>
    </row>
    <row r="1824" spans="2:11" hidden="1" outlineLevel="1" x14ac:dyDescent="0.25">
      <c r="B1824" s="83" t="s">
        <v>1649</v>
      </c>
      <c r="C1824" s="86"/>
      <c r="D1824" s="3"/>
      <c r="E1824" s="5"/>
      <c r="F1824" s="5">
        <v>1</v>
      </c>
      <c r="G1824" s="4">
        <f t="shared" si="9"/>
        <v>0.60240899999999997</v>
      </c>
      <c r="H1824" s="97"/>
      <c r="I1824" s="4"/>
      <c r="J1824" s="107"/>
      <c r="K1824" t="s">
        <v>1750</v>
      </c>
    </row>
    <row r="1825" spans="2:11" hidden="1" outlineLevel="1" x14ac:dyDescent="0.25">
      <c r="B1825" s="83" t="s">
        <v>1650</v>
      </c>
      <c r="C1825" s="86"/>
      <c r="D1825" s="3"/>
      <c r="E1825" s="5"/>
      <c r="F1825" s="5">
        <v>1</v>
      </c>
      <c r="G1825" s="4">
        <f t="shared" si="9"/>
        <v>0.60240899999999997</v>
      </c>
      <c r="H1825" s="97"/>
      <c r="I1825" s="4"/>
      <c r="J1825" s="107"/>
      <c r="K1825" t="s">
        <v>1750</v>
      </c>
    </row>
    <row r="1826" spans="2:11" hidden="1" outlineLevel="1" x14ac:dyDescent="0.25">
      <c r="B1826" s="83" t="s">
        <v>1655</v>
      </c>
      <c r="C1826" s="86"/>
      <c r="D1826" s="3"/>
      <c r="E1826" s="5"/>
      <c r="F1826" s="5">
        <v>1</v>
      </c>
      <c r="G1826" s="4">
        <f t="shared" si="9"/>
        <v>0.60240899999999997</v>
      </c>
      <c r="H1826" s="97"/>
      <c r="I1826" s="4"/>
      <c r="J1826" s="107"/>
      <c r="K1826" t="s">
        <v>1750</v>
      </c>
    </row>
    <row r="1827" spans="2:11" hidden="1" outlineLevel="1" x14ac:dyDescent="0.25">
      <c r="B1827" s="83" t="s">
        <v>946</v>
      </c>
      <c r="C1827" s="86"/>
      <c r="D1827" s="3"/>
      <c r="E1827" s="5"/>
      <c r="F1827" s="5">
        <v>1</v>
      </c>
      <c r="G1827" s="4">
        <f t="shared" si="9"/>
        <v>0.60240899999999997</v>
      </c>
      <c r="H1827" s="97"/>
      <c r="I1827" s="4"/>
      <c r="J1827" s="107"/>
      <c r="K1827" t="s">
        <v>1750</v>
      </c>
    </row>
    <row r="1828" spans="2:11" hidden="1" outlineLevel="1" x14ac:dyDescent="0.25">
      <c r="B1828" s="83" t="s">
        <v>839</v>
      </c>
      <c r="C1828" s="86"/>
      <c r="D1828" s="3"/>
      <c r="E1828" s="5"/>
      <c r="F1828" s="5">
        <v>1</v>
      </c>
      <c r="G1828" s="4">
        <f t="shared" si="9"/>
        <v>0.60240899999999997</v>
      </c>
      <c r="H1828" s="97"/>
      <c r="I1828" s="4"/>
      <c r="J1828" s="107"/>
      <c r="K1828" t="s">
        <v>1750</v>
      </c>
    </row>
    <row r="1829" spans="2:11" hidden="1" outlineLevel="1" x14ac:dyDescent="0.25">
      <c r="B1829" s="83" t="s">
        <v>1078</v>
      </c>
      <c r="C1829" s="86"/>
      <c r="D1829" s="3"/>
      <c r="E1829" s="5"/>
      <c r="F1829" s="5">
        <v>1</v>
      </c>
      <c r="G1829" s="4">
        <f t="shared" si="9"/>
        <v>0.60240899999999997</v>
      </c>
      <c r="H1829" s="97"/>
      <c r="I1829" s="4"/>
      <c r="J1829" s="107"/>
      <c r="K1829" t="s">
        <v>1750</v>
      </c>
    </row>
    <row r="1830" spans="2:11" hidden="1" outlineLevel="1" x14ac:dyDescent="0.25">
      <c r="B1830" s="83" t="s">
        <v>1493</v>
      </c>
      <c r="C1830" s="86"/>
      <c r="D1830" s="3"/>
      <c r="E1830" s="5"/>
      <c r="F1830" s="5">
        <v>1</v>
      </c>
      <c r="G1830" s="4">
        <f t="shared" si="9"/>
        <v>0.60240899999999997</v>
      </c>
      <c r="H1830" s="97"/>
      <c r="I1830" s="4"/>
      <c r="J1830" s="107"/>
      <c r="K1830" t="s">
        <v>1750</v>
      </c>
    </row>
    <row r="1831" spans="2:11" hidden="1" outlineLevel="1" x14ac:dyDescent="0.25">
      <c r="B1831" s="83" t="s">
        <v>1494</v>
      </c>
      <c r="C1831" s="86"/>
      <c r="D1831" s="3"/>
      <c r="E1831" s="5"/>
      <c r="F1831" s="5">
        <v>1</v>
      </c>
      <c r="G1831" s="4">
        <f t="shared" si="9"/>
        <v>0.60240899999999997</v>
      </c>
      <c r="H1831" s="97"/>
      <c r="I1831" s="4"/>
      <c r="J1831" s="107"/>
      <c r="K1831" t="s">
        <v>1750</v>
      </c>
    </row>
    <row r="1832" spans="2:11" hidden="1" outlineLevel="1" x14ac:dyDescent="0.25">
      <c r="B1832" s="83" t="s">
        <v>1367</v>
      </c>
      <c r="C1832" s="86"/>
      <c r="D1832" s="3"/>
      <c r="E1832" s="5"/>
      <c r="F1832" s="5">
        <v>1</v>
      </c>
      <c r="G1832" s="4">
        <f t="shared" si="9"/>
        <v>0.60240899999999997</v>
      </c>
      <c r="H1832" s="97"/>
      <c r="I1832" s="4"/>
      <c r="J1832" s="107"/>
      <c r="K1832" t="s">
        <v>1750</v>
      </c>
    </row>
    <row r="1833" spans="2:11" hidden="1" outlineLevel="1" x14ac:dyDescent="0.25">
      <c r="B1833" s="83" t="s">
        <v>1495</v>
      </c>
      <c r="C1833" s="86"/>
      <c r="D1833" s="3"/>
      <c r="E1833" s="5"/>
      <c r="F1833" s="5">
        <v>1</v>
      </c>
      <c r="G1833" s="4">
        <f t="shared" si="9"/>
        <v>0.60240899999999997</v>
      </c>
      <c r="H1833" s="97"/>
      <c r="I1833" s="4"/>
      <c r="J1833" s="107"/>
      <c r="K1833" t="s">
        <v>1750</v>
      </c>
    </row>
    <row r="1834" spans="2:11" hidden="1" outlineLevel="1" x14ac:dyDescent="0.25">
      <c r="B1834" s="83" t="s">
        <v>1382</v>
      </c>
      <c r="C1834" s="86"/>
      <c r="D1834" s="3"/>
      <c r="E1834" s="5"/>
      <c r="F1834" s="5">
        <v>1</v>
      </c>
      <c r="G1834" s="4">
        <f t="shared" si="9"/>
        <v>0.60240899999999997</v>
      </c>
      <c r="H1834" s="97"/>
      <c r="I1834" s="4"/>
      <c r="J1834" s="107"/>
      <c r="K1834" t="s">
        <v>1750</v>
      </c>
    </row>
    <row r="1835" spans="2:11" hidden="1" outlineLevel="1" x14ac:dyDescent="0.25">
      <c r="B1835" s="83" t="s">
        <v>873</v>
      </c>
      <c r="C1835" s="86"/>
      <c r="D1835" s="3"/>
      <c r="E1835" s="5"/>
      <c r="F1835" s="5">
        <v>1</v>
      </c>
      <c r="G1835" s="4">
        <f t="shared" si="9"/>
        <v>0.60240899999999997</v>
      </c>
      <c r="H1835" s="97"/>
      <c r="I1835" s="4"/>
      <c r="J1835" s="107"/>
      <c r="K1835" t="s">
        <v>1750</v>
      </c>
    </row>
    <row r="1836" spans="2:11" hidden="1" outlineLevel="1" x14ac:dyDescent="0.25">
      <c r="B1836" s="83" t="s">
        <v>1140</v>
      </c>
      <c r="C1836" s="86"/>
      <c r="D1836" s="3"/>
      <c r="E1836" s="5"/>
      <c r="F1836" s="5">
        <v>1</v>
      </c>
      <c r="G1836" s="4">
        <f t="shared" si="9"/>
        <v>0.60240899999999997</v>
      </c>
      <c r="H1836" s="97"/>
      <c r="I1836" s="4"/>
      <c r="J1836" s="107"/>
      <c r="K1836" t="s">
        <v>1750</v>
      </c>
    </row>
    <row r="1837" spans="2:11" hidden="1" outlineLevel="1" x14ac:dyDescent="0.25">
      <c r="B1837" s="83" t="s">
        <v>946</v>
      </c>
      <c r="C1837" s="86"/>
      <c r="D1837" s="3"/>
      <c r="E1837" s="5"/>
      <c r="F1837" s="5">
        <v>1</v>
      </c>
      <c r="G1837" s="4">
        <f t="shared" si="9"/>
        <v>0.60240899999999997</v>
      </c>
      <c r="H1837" s="97"/>
      <c r="I1837" s="4"/>
      <c r="J1837" s="107"/>
      <c r="K1837" t="s">
        <v>1750</v>
      </c>
    </row>
    <row r="1838" spans="2:11" hidden="1" outlineLevel="1" x14ac:dyDescent="0.25">
      <c r="B1838" s="83" t="s">
        <v>1650</v>
      </c>
      <c r="C1838" s="86"/>
      <c r="D1838" s="3"/>
      <c r="E1838" s="5"/>
      <c r="F1838" s="5">
        <v>1</v>
      </c>
      <c r="G1838" s="4">
        <f t="shared" si="9"/>
        <v>0.60240899999999997</v>
      </c>
      <c r="H1838" s="97"/>
      <c r="I1838" s="4"/>
      <c r="J1838" s="107"/>
      <c r="K1838" t="s">
        <v>1750</v>
      </c>
    </row>
    <row r="1839" spans="2:11" hidden="1" outlineLevel="1" x14ac:dyDescent="0.25">
      <c r="B1839" s="83" t="s">
        <v>1496</v>
      </c>
      <c r="C1839" s="86"/>
      <c r="D1839" s="3"/>
      <c r="E1839" s="5"/>
      <c r="F1839" s="5">
        <v>1</v>
      </c>
      <c r="G1839" s="4">
        <f t="shared" si="9"/>
        <v>0.60240899999999997</v>
      </c>
      <c r="H1839" s="97"/>
      <c r="I1839" s="4"/>
      <c r="J1839" s="107"/>
      <c r="K1839" t="s">
        <v>1750</v>
      </c>
    </row>
    <row r="1840" spans="2:11" hidden="1" outlineLevel="1" x14ac:dyDescent="0.25">
      <c r="B1840" s="83" t="s">
        <v>942</v>
      </c>
      <c r="C1840" s="86"/>
      <c r="D1840" s="3"/>
      <c r="E1840" s="5"/>
      <c r="F1840" s="5">
        <v>1</v>
      </c>
      <c r="G1840" s="4">
        <f t="shared" si="9"/>
        <v>0.60240899999999997</v>
      </c>
      <c r="H1840" s="97"/>
      <c r="I1840" s="4"/>
      <c r="J1840" s="107"/>
      <c r="K1840" t="s">
        <v>1750</v>
      </c>
    </row>
    <row r="1841" spans="2:11" hidden="1" outlineLevel="1" x14ac:dyDescent="0.25">
      <c r="B1841" s="83" t="s">
        <v>959</v>
      </c>
      <c r="C1841" s="86"/>
      <c r="D1841" s="3"/>
      <c r="E1841" s="5"/>
      <c r="F1841" s="5">
        <v>1</v>
      </c>
      <c r="G1841" s="4">
        <f t="shared" si="9"/>
        <v>0.60240899999999997</v>
      </c>
      <c r="H1841" s="97"/>
      <c r="I1841" s="4"/>
      <c r="J1841" s="107"/>
      <c r="K1841" t="s">
        <v>1750</v>
      </c>
    </row>
    <row r="1842" spans="2:11" hidden="1" outlineLevel="1" x14ac:dyDescent="0.25">
      <c r="B1842" s="83" t="s">
        <v>961</v>
      </c>
      <c r="C1842" s="86"/>
      <c r="D1842" s="3"/>
      <c r="E1842" s="5"/>
      <c r="F1842" s="5">
        <v>1</v>
      </c>
      <c r="G1842" s="4">
        <f t="shared" si="9"/>
        <v>0.60240899999999997</v>
      </c>
      <c r="H1842" s="97"/>
      <c r="I1842" s="4"/>
      <c r="J1842" s="107"/>
      <c r="K1842" t="s">
        <v>1750</v>
      </c>
    </row>
    <row r="1843" spans="2:11" hidden="1" outlineLevel="1" x14ac:dyDescent="0.25">
      <c r="B1843" s="83" t="s">
        <v>991</v>
      </c>
      <c r="C1843" s="86"/>
      <c r="D1843" s="3"/>
      <c r="E1843" s="5"/>
      <c r="F1843" s="5">
        <v>1</v>
      </c>
      <c r="G1843" s="4">
        <f t="shared" si="9"/>
        <v>0.60240899999999997</v>
      </c>
      <c r="H1843" s="97"/>
      <c r="I1843" s="4"/>
      <c r="J1843" s="107"/>
      <c r="K1843" t="s">
        <v>1750</v>
      </c>
    </row>
    <row r="1844" spans="2:11" hidden="1" outlineLevel="1" x14ac:dyDescent="0.25">
      <c r="B1844" s="83" t="s">
        <v>1656</v>
      </c>
      <c r="C1844" s="86"/>
      <c r="D1844" s="3"/>
      <c r="E1844" s="5"/>
      <c r="F1844" s="5">
        <v>1</v>
      </c>
      <c r="G1844" s="4">
        <f t="shared" si="9"/>
        <v>0.60240899999999997</v>
      </c>
      <c r="H1844" s="97"/>
      <c r="I1844" s="4"/>
      <c r="J1844" s="107"/>
      <c r="K1844" t="s">
        <v>1750</v>
      </c>
    </row>
    <row r="1845" spans="2:11" hidden="1" outlineLevel="1" x14ac:dyDescent="0.25">
      <c r="B1845" s="83" t="s">
        <v>1657</v>
      </c>
      <c r="C1845" s="86"/>
      <c r="D1845" s="3"/>
      <c r="E1845" s="5"/>
      <c r="F1845" s="5">
        <v>1</v>
      </c>
      <c r="G1845" s="4">
        <f t="shared" si="9"/>
        <v>0.60240899999999997</v>
      </c>
      <c r="H1845" s="97"/>
      <c r="I1845" s="4"/>
      <c r="J1845" s="107"/>
      <c r="K1845" t="s">
        <v>1750</v>
      </c>
    </row>
    <row r="1846" spans="2:11" hidden="1" outlineLevel="1" x14ac:dyDescent="0.25">
      <c r="B1846" s="83" t="s">
        <v>1658</v>
      </c>
      <c r="C1846" s="86"/>
      <c r="D1846" s="3"/>
      <c r="E1846" s="5"/>
      <c r="F1846" s="5">
        <v>1</v>
      </c>
      <c r="G1846" s="4">
        <f t="shared" si="9"/>
        <v>0.60240899999999997</v>
      </c>
      <c r="H1846" s="97"/>
      <c r="I1846" s="4"/>
      <c r="J1846" s="107"/>
      <c r="K1846" t="s">
        <v>1750</v>
      </c>
    </row>
    <row r="1847" spans="2:11" hidden="1" outlineLevel="1" x14ac:dyDescent="0.25">
      <c r="B1847" s="83" t="s">
        <v>1659</v>
      </c>
      <c r="C1847" s="86"/>
      <c r="D1847" s="3"/>
      <c r="E1847" s="5"/>
      <c r="F1847" s="5">
        <v>1</v>
      </c>
      <c r="G1847" s="4">
        <f t="shared" si="9"/>
        <v>0.60240899999999997</v>
      </c>
      <c r="H1847" s="97"/>
      <c r="I1847" s="4"/>
      <c r="J1847" s="107"/>
      <c r="K1847" t="s">
        <v>1750</v>
      </c>
    </row>
    <row r="1848" spans="2:11" hidden="1" outlineLevel="1" x14ac:dyDescent="0.25">
      <c r="B1848" s="83" t="s">
        <v>1660</v>
      </c>
      <c r="C1848" s="86"/>
      <c r="D1848" s="3"/>
      <c r="E1848" s="5"/>
      <c r="F1848" s="5">
        <v>1</v>
      </c>
      <c r="G1848" s="4">
        <f t="shared" si="9"/>
        <v>0.60240899999999997</v>
      </c>
      <c r="H1848" s="97"/>
      <c r="I1848" s="4"/>
      <c r="J1848" s="107"/>
      <c r="K1848" t="s">
        <v>1750</v>
      </c>
    </row>
    <row r="1849" spans="2:11" hidden="1" outlineLevel="1" x14ac:dyDescent="0.25">
      <c r="B1849" s="83" t="s">
        <v>1661</v>
      </c>
      <c r="C1849" s="86"/>
      <c r="D1849" s="3"/>
      <c r="E1849" s="5"/>
      <c r="F1849" s="5">
        <v>1</v>
      </c>
      <c r="G1849" s="4">
        <f t="shared" si="9"/>
        <v>0.60240899999999997</v>
      </c>
      <c r="H1849" s="97"/>
      <c r="I1849" s="4"/>
      <c r="J1849" s="107"/>
      <c r="K1849" t="s">
        <v>1750</v>
      </c>
    </row>
    <row r="1850" spans="2:11" hidden="1" outlineLevel="1" x14ac:dyDescent="0.25">
      <c r="B1850" s="83" t="s">
        <v>1662</v>
      </c>
      <c r="C1850" s="86"/>
      <c r="D1850" s="3"/>
      <c r="E1850" s="5"/>
      <c r="F1850" s="5">
        <v>1</v>
      </c>
      <c r="G1850" s="4">
        <f t="shared" si="9"/>
        <v>0.60240899999999997</v>
      </c>
      <c r="H1850" s="97"/>
      <c r="I1850" s="4"/>
      <c r="J1850" s="107"/>
      <c r="K1850" t="s">
        <v>1750</v>
      </c>
    </row>
    <row r="1851" spans="2:11" hidden="1" outlineLevel="1" x14ac:dyDescent="0.25">
      <c r="B1851" s="83" t="s">
        <v>1663</v>
      </c>
      <c r="C1851" s="86"/>
      <c r="D1851" s="3"/>
      <c r="E1851" s="5"/>
      <c r="F1851" s="5">
        <v>1</v>
      </c>
      <c r="G1851" s="4">
        <f t="shared" si="9"/>
        <v>0.60240899999999997</v>
      </c>
      <c r="H1851" s="97"/>
      <c r="I1851" s="4"/>
      <c r="J1851" s="107"/>
      <c r="K1851" t="s">
        <v>1750</v>
      </c>
    </row>
    <row r="1852" spans="2:11" hidden="1" outlineLevel="1" x14ac:dyDescent="0.25">
      <c r="B1852" s="83" t="s">
        <v>1664</v>
      </c>
      <c r="C1852" s="86"/>
      <c r="D1852" s="3"/>
      <c r="E1852" s="5"/>
      <c r="F1852" s="5">
        <v>1</v>
      </c>
      <c r="G1852" s="4">
        <f t="shared" si="9"/>
        <v>0.60240899999999997</v>
      </c>
      <c r="H1852" s="97"/>
      <c r="I1852" s="4"/>
      <c r="J1852" s="107"/>
      <c r="K1852" t="s">
        <v>1750</v>
      </c>
    </row>
    <row r="1853" spans="2:11" hidden="1" outlineLevel="1" x14ac:dyDescent="0.25">
      <c r="B1853" s="83" t="s">
        <v>1665</v>
      </c>
      <c r="C1853" s="86"/>
      <c r="D1853" s="3"/>
      <c r="E1853" s="5"/>
      <c r="F1853" s="5">
        <v>1</v>
      </c>
      <c r="G1853" s="4">
        <f t="shared" si="9"/>
        <v>0.60240899999999997</v>
      </c>
      <c r="H1853" s="97"/>
      <c r="I1853" s="4"/>
      <c r="J1853" s="107"/>
      <c r="K1853" t="s">
        <v>1750</v>
      </c>
    </row>
    <row r="1854" spans="2:11" hidden="1" outlineLevel="1" x14ac:dyDescent="0.25">
      <c r="B1854" s="83" t="s">
        <v>1666</v>
      </c>
      <c r="C1854" s="86"/>
      <c r="D1854" s="3"/>
      <c r="E1854" s="5"/>
      <c r="F1854" s="5">
        <v>1</v>
      </c>
      <c r="G1854" s="4">
        <f t="shared" si="9"/>
        <v>0.60240899999999997</v>
      </c>
      <c r="H1854" s="97"/>
      <c r="I1854" s="4"/>
      <c r="J1854" s="107"/>
      <c r="K1854" t="s">
        <v>1750</v>
      </c>
    </row>
    <row r="1855" spans="2:11" hidden="1" outlineLevel="1" x14ac:dyDescent="0.25">
      <c r="B1855" s="83" t="s">
        <v>1667</v>
      </c>
      <c r="C1855" s="86"/>
      <c r="D1855" s="3"/>
      <c r="E1855" s="5"/>
      <c r="F1855" s="5">
        <v>1</v>
      </c>
      <c r="G1855" s="4">
        <f t="shared" si="9"/>
        <v>0.60240899999999997</v>
      </c>
      <c r="H1855" s="97"/>
      <c r="I1855" s="4"/>
      <c r="J1855" s="107"/>
      <c r="K1855" t="s">
        <v>1750</v>
      </c>
    </row>
    <row r="1856" spans="2:11" hidden="1" outlineLevel="1" x14ac:dyDescent="0.25">
      <c r="B1856" s="83" t="s">
        <v>1668</v>
      </c>
      <c r="C1856" s="86"/>
      <c r="D1856" s="3"/>
      <c r="E1856" s="5"/>
      <c r="F1856" s="5">
        <v>1</v>
      </c>
      <c r="G1856" s="4">
        <f t="shared" si="9"/>
        <v>0.60240899999999997</v>
      </c>
      <c r="H1856" s="97"/>
      <c r="I1856" s="4"/>
      <c r="J1856" s="107"/>
      <c r="K1856" t="s">
        <v>1750</v>
      </c>
    </row>
    <row r="1857" spans="2:11" hidden="1" outlineLevel="1" x14ac:dyDescent="0.25">
      <c r="B1857" s="83" t="s">
        <v>1669</v>
      </c>
      <c r="C1857" s="86"/>
      <c r="D1857" s="3"/>
      <c r="E1857" s="5"/>
      <c r="F1857" s="5">
        <v>1</v>
      </c>
      <c r="G1857" s="4">
        <f t="shared" si="9"/>
        <v>0.60240899999999997</v>
      </c>
      <c r="H1857" s="97"/>
      <c r="I1857" s="4"/>
      <c r="J1857" s="107"/>
      <c r="K1857" t="s">
        <v>1750</v>
      </c>
    </row>
    <row r="1858" spans="2:11" hidden="1" outlineLevel="1" x14ac:dyDescent="0.25">
      <c r="B1858" s="83" t="s">
        <v>1670</v>
      </c>
      <c r="C1858" s="86"/>
      <c r="D1858" s="3"/>
      <c r="E1858" s="5"/>
      <c r="F1858" s="5">
        <v>1</v>
      </c>
      <c r="G1858" s="4">
        <f t="shared" si="9"/>
        <v>0.60240899999999997</v>
      </c>
      <c r="H1858" s="97"/>
      <c r="I1858" s="4"/>
      <c r="J1858" s="107"/>
      <c r="K1858" t="s">
        <v>1750</v>
      </c>
    </row>
    <row r="1859" spans="2:11" hidden="1" outlineLevel="1" x14ac:dyDescent="0.25">
      <c r="B1859" s="83" t="s">
        <v>1671</v>
      </c>
      <c r="C1859" s="86"/>
      <c r="D1859" s="3"/>
      <c r="E1859" s="5"/>
      <c r="F1859" s="5">
        <v>1</v>
      </c>
      <c r="G1859" s="4">
        <f t="shared" si="9"/>
        <v>0.60240899999999997</v>
      </c>
      <c r="H1859" s="97"/>
      <c r="I1859" s="4"/>
      <c r="J1859" s="107"/>
      <c r="K1859" t="s">
        <v>1750</v>
      </c>
    </row>
    <row r="1860" spans="2:11" hidden="1" outlineLevel="1" x14ac:dyDescent="0.25">
      <c r="B1860" s="83" t="s">
        <v>1672</v>
      </c>
      <c r="C1860" s="86"/>
      <c r="D1860" s="3"/>
      <c r="E1860" s="5"/>
      <c r="F1860" s="5">
        <v>1</v>
      </c>
      <c r="G1860" s="4">
        <f t="shared" si="9"/>
        <v>0.60240899999999997</v>
      </c>
      <c r="H1860" s="97"/>
      <c r="I1860" s="4"/>
      <c r="J1860" s="107"/>
      <c r="K1860" t="s">
        <v>1750</v>
      </c>
    </row>
    <row r="1861" spans="2:11" hidden="1" outlineLevel="1" x14ac:dyDescent="0.25">
      <c r="B1861" s="83" t="s">
        <v>1673</v>
      </c>
      <c r="C1861" s="86"/>
      <c r="D1861" s="3"/>
      <c r="E1861" s="5"/>
      <c r="F1861" s="5">
        <v>1</v>
      </c>
      <c r="G1861" s="4">
        <f t="shared" si="9"/>
        <v>0.60240899999999997</v>
      </c>
      <c r="H1861" s="97"/>
      <c r="I1861" s="4"/>
      <c r="J1861" s="107"/>
      <c r="K1861" t="s">
        <v>1750</v>
      </c>
    </row>
    <row r="1862" spans="2:11" hidden="1" outlineLevel="1" x14ac:dyDescent="0.25">
      <c r="B1862" s="83" t="s">
        <v>1674</v>
      </c>
      <c r="C1862" s="86"/>
      <c r="D1862" s="3"/>
      <c r="E1862" s="5"/>
      <c r="F1862" s="5">
        <v>1</v>
      </c>
      <c r="G1862" s="4">
        <f t="shared" si="9"/>
        <v>0.60240899999999997</v>
      </c>
      <c r="H1862" s="97"/>
      <c r="I1862" s="4"/>
      <c r="J1862" s="107"/>
      <c r="K1862" t="s">
        <v>1750</v>
      </c>
    </row>
    <row r="1863" spans="2:11" hidden="1" outlineLevel="1" x14ac:dyDescent="0.25">
      <c r="B1863" s="83" t="s">
        <v>1675</v>
      </c>
      <c r="C1863" s="86"/>
      <c r="D1863" s="3"/>
      <c r="E1863" s="5"/>
      <c r="F1863" s="5">
        <v>1</v>
      </c>
      <c r="G1863" s="4">
        <f t="shared" si="9"/>
        <v>0.60240899999999997</v>
      </c>
      <c r="H1863" s="97"/>
      <c r="I1863" s="4"/>
      <c r="J1863" s="107"/>
      <c r="K1863" t="s">
        <v>1750</v>
      </c>
    </row>
    <row r="1864" spans="2:11" hidden="1" outlineLevel="1" x14ac:dyDescent="0.25">
      <c r="B1864" s="83" t="s">
        <v>1676</v>
      </c>
      <c r="C1864" s="86"/>
      <c r="D1864" s="3"/>
      <c r="E1864" s="5"/>
      <c r="F1864" s="5">
        <v>1</v>
      </c>
      <c r="G1864" s="4">
        <f t="shared" si="9"/>
        <v>0.60240899999999997</v>
      </c>
      <c r="H1864" s="97"/>
      <c r="I1864" s="4"/>
      <c r="J1864" s="107"/>
      <c r="K1864" t="s">
        <v>1750</v>
      </c>
    </row>
    <row r="1865" spans="2:11" hidden="1" outlineLevel="1" x14ac:dyDescent="0.25">
      <c r="B1865" s="83" t="s">
        <v>1677</v>
      </c>
      <c r="C1865" s="86"/>
      <c r="D1865" s="3"/>
      <c r="E1865" s="5"/>
      <c r="F1865" s="5">
        <v>1</v>
      </c>
      <c r="G1865" s="4">
        <f t="shared" si="9"/>
        <v>0.60240899999999997</v>
      </c>
      <c r="H1865" s="97"/>
      <c r="I1865" s="4"/>
      <c r="J1865" s="107"/>
      <c r="K1865" t="s">
        <v>1750</v>
      </c>
    </row>
    <row r="1866" spans="2:11" hidden="1" outlineLevel="1" x14ac:dyDescent="0.25">
      <c r="B1866" s="83" t="s">
        <v>1678</v>
      </c>
      <c r="C1866" s="86"/>
      <c r="D1866" s="3"/>
      <c r="E1866" s="5"/>
      <c r="F1866" s="5">
        <v>1</v>
      </c>
      <c r="G1866" s="4">
        <f t="shared" si="9"/>
        <v>0.60240899999999997</v>
      </c>
      <c r="H1866" s="97"/>
      <c r="I1866" s="4"/>
      <c r="J1866" s="107"/>
      <c r="K1866" t="s">
        <v>1750</v>
      </c>
    </row>
    <row r="1867" spans="2:11" hidden="1" outlineLevel="1" x14ac:dyDescent="0.25">
      <c r="B1867" s="83" t="s">
        <v>1679</v>
      </c>
      <c r="C1867" s="86"/>
      <c r="D1867" s="3"/>
      <c r="E1867" s="5"/>
      <c r="F1867" s="5">
        <v>1</v>
      </c>
      <c r="G1867" s="4">
        <f t="shared" si="9"/>
        <v>0.60240899999999997</v>
      </c>
      <c r="H1867" s="97"/>
      <c r="I1867" s="4"/>
      <c r="J1867" s="107"/>
      <c r="K1867" t="s">
        <v>1750</v>
      </c>
    </row>
    <row r="1868" spans="2:11" hidden="1" outlineLevel="1" x14ac:dyDescent="0.25">
      <c r="B1868" s="83" t="s">
        <v>1680</v>
      </c>
      <c r="C1868" s="86"/>
      <c r="D1868" s="3"/>
      <c r="E1868" s="5"/>
      <c r="F1868" s="5">
        <v>1</v>
      </c>
      <c r="G1868" s="4">
        <f t="shared" si="9"/>
        <v>0.60240899999999997</v>
      </c>
      <c r="H1868" s="97"/>
      <c r="I1868" s="4"/>
      <c r="J1868" s="107"/>
      <c r="K1868" t="s">
        <v>1750</v>
      </c>
    </row>
    <row r="1869" spans="2:11" hidden="1" outlineLevel="1" x14ac:dyDescent="0.25">
      <c r="B1869" s="83" t="s">
        <v>1493</v>
      </c>
      <c r="C1869" s="86"/>
      <c r="D1869" s="3"/>
      <c r="E1869" s="5"/>
      <c r="F1869" s="5">
        <v>1</v>
      </c>
      <c r="G1869" s="4">
        <f t="shared" si="9"/>
        <v>0.60240899999999997</v>
      </c>
      <c r="H1869" s="97"/>
      <c r="I1869" s="4"/>
      <c r="J1869" s="107"/>
      <c r="K1869" t="s">
        <v>1750</v>
      </c>
    </row>
    <row r="1870" spans="2:11" hidden="1" outlineLevel="1" x14ac:dyDescent="0.25">
      <c r="B1870" s="83" t="s">
        <v>1494</v>
      </c>
      <c r="C1870" s="86"/>
      <c r="D1870" s="3"/>
      <c r="E1870" s="5"/>
      <c r="F1870" s="5">
        <v>1</v>
      </c>
      <c r="G1870" s="4">
        <f t="shared" si="9"/>
        <v>0.60240899999999997</v>
      </c>
      <c r="H1870" s="97"/>
      <c r="I1870" s="4"/>
      <c r="J1870" s="107"/>
      <c r="K1870" t="s">
        <v>1750</v>
      </c>
    </row>
    <row r="1871" spans="2:11" hidden="1" outlineLevel="1" x14ac:dyDescent="0.25">
      <c r="B1871" s="83" t="s">
        <v>1608</v>
      </c>
      <c r="C1871" s="86"/>
      <c r="D1871" s="3"/>
      <c r="E1871" s="5"/>
      <c r="F1871" s="5">
        <v>1</v>
      </c>
      <c r="G1871" s="4">
        <f t="shared" si="9"/>
        <v>0.60240899999999997</v>
      </c>
      <c r="H1871" s="97"/>
      <c r="I1871" s="4"/>
      <c r="J1871" s="107"/>
      <c r="K1871" t="s">
        <v>1750</v>
      </c>
    </row>
    <row r="1872" spans="2:11" hidden="1" outlineLevel="1" x14ac:dyDescent="0.25">
      <c r="B1872" s="83" t="s">
        <v>1495</v>
      </c>
      <c r="C1872" s="86"/>
      <c r="D1872" s="3"/>
      <c r="E1872" s="5"/>
      <c r="F1872" s="5">
        <v>1</v>
      </c>
      <c r="G1872" s="4">
        <f t="shared" si="9"/>
        <v>0.60240899999999997</v>
      </c>
      <c r="H1872" s="97"/>
      <c r="I1872" s="4"/>
      <c r="J1872" s="107"/>
      <c r="K1872" t="s">
        <v>1750</v>
      </c>
    </row>
    <row r="1873" spans="2:11" hidden="1" outlineLevel="1" x14ac:dyDescent="0.25">
      <c r="B1873" s="83" t="s">
        <v>1382</v>
      </c>
      <c r="C1873" s="86"/>
      <c r="D1873" s="3"/>
      <c r="E1873" s="5"/>
      <c r="F1873" s="5">
        <v>1</v>
      </c>
      <c r="G1873" s="4">
        <f t="shared" si="9"/>
        <v>0.60240899999999997</v>
      </c>
      <c r="H1873" s="97"/>
      <c r="I1873" s="4"/>
      <c r="J1873" s="107"/>
      <c r="K1873" t="s">
        <v>1750</v>
      </c>
    </row>
    <row r="1874" spans="2:11" hidden="1" outlineLevel="1" x14ac:dyDescent="0.25">
      <c r="B1874" s="83" t="s">
        <v>873</v>
      </c>
      <c r="C1874" s="86"/>
      <c r="D1874" s="3"/>
      <c r="E1874" s="5"/>
      <c r="F1874" s="5">
        <v>1</v>
      </c>
      <c r="G1874" s="4">
        <f t="shared" si="9"/>
        <v>0.60240899999999997</v>
      </c>
      <c r="H1874" s="97"/>
      <c r="I1874" s="4"/>
      <c r="J1874" s="107"/>
      <c r="K1874" t="s">
        <v>1750</v>
      </c>
    </row>
    <row r="1875" spans="2:11" hidden="1" outlineLevel="1" x14ac:dyDescent="0.25">
      <c r="B1875" s="83" t="s">
        <v>1140</v>
      </c>
      <c r="C1875" s="86"/>
      <c r="D1875" s="3"/>
      <c r="E1875" s="5"/>
      <c r="F1875" s="5">
        <v>1</v>
      </c>
      <c r="G1875" s="4">
        <f t="shared" si="9"/>
        <v>0.60240899999999997</v>
      </c>
      <c r="H1875" s="97"/>
      <c r="I1875" s="4"/>
      <c r="J1875" s="107"/>
      <c r="K1875" t="s">
        <v>1750</v>
      </c>
    </row>
    <row r="1876" spans="2:11" hidden="1" outlineLevel="1" x14ac:dyDescent="0.25">
      <c r="B1876" s="83" t="s">
        <v>1496</v>
      </c>
      <c r="C1876" s="86"/>
      <c r="D1876" s="3"/>
      <c r="E1876" s="5"/>
      <c r="F1876" s="5">
        <v>1</v>
      </c>
      <c r="G1876" s="4">
        <f t="shared" si="9"/>
        <v>0.60240899999999997</v>
      </c>
      <c r="H1876" s="97"/>
      <c r="I1876" s="4"/>
      <c r="J1876" s="107"/>
      <c r="K1876" t="s">
        <v>1750</v>
      </c>
    </row>
    <row r="1877" spans="2:11" hidden="1" outlineLevel="1" x14ac:dyDescent="0.25">
      <c r="B1877" s="83" t="s">
        <v>1497</v>
      </c>
      <c r="C1877" s="86"/>
      <c r="D1877" s="3"/>
      <c r="E1877" s="5"/>
      <c r="F1877" s="5">
        <v>1</v>
      </c>
      <c r="G1877" s="4">
        <f t="shared" si="9"/>
        <v>0.60240899999999997</v>
      </c>
      <c r="H1877" s="97"/>
      <c r="I1877" s="4"/>
      <c r="J1877" s="107"/>
      <c r="K1877" t="s">
        <v>1750</v>
      </c>
    </row>
    <row r="1878" spans="2:11" hidden="1" outlineLevel="1" x14ac:dyDescent="0.25">
      <c r="B1878" s="83" t="s">
        <v>1654</v>
      </c>
      <c r="C1878" s="86"/>
      <c r="D1878" s="3"/>
      <c r="E1878" s="5"/>
      <c r="F1878" s="5">
        <v>1</v>
      </c>
      <c r="G1878" s="4">
        <f t="shared" ref="G1878:G1941" si="10">(F1878*0.602409)</f>
        <v>0.60240899999999997</v>
      </c>
      <c r="H1878" s="97"/>
      <c r="I1878" s="4"/>
      <c r="J1878" s="107"/>
      <c r="K1878" t="s">
        <v>1750</v>
      </c>
    </row>
    <row r="1879" spans="2:11" hidden="1" outlineLevel="1" x14ac:dyDescent="0.25">
      <c r="B1879" s="83" t="s">
        <v>1296</v>
      </c>
      <c r="C1879" s="86"/>
      <c r="D1879" s="3"/>
      <c r="E1879" s="5"/>
      <c r="F1879" s="5">
        <v>1</v>
      </c>
      <c r="G1879" s="4">
        <f t="shared" si="10"/>
        <v>0.60240899999999997</v>
      </c>
      <c r="H1879" s="97"/>
      <c r="I1879" s="4"/>
      <c r="J1879" s="107"/>
      <c r="K1879" t="s">
        <v>1750</v>
      </c>
    </row>
    <row r="1880" spans="2:11" hidden="1" outlineLevel="1" x14ac:dyDescent="0.25">
      <c r="B1880" s="83" t="s">
        <v>1650</v>
      </c>
      <c r="C1880" s="86"/>
      <c r="D1880" s="3"/>
      <c r="E1880" s="5"/>
      <c r="F1880" s="5">
        <v>1</v>
      </c>
      <c r="G1880" s="4">
        <f t="shared" si="10"/>
        <v>0.60240899999999997</v>
      </c>
      <c r="H1880" s="97"/>
      <c r="I1880" s="4"/>
      <c r="J1880" s="107"/>
      <c r="K1880" t="s">
        <v>1750</v>
      </c>
    </row>
    <row r="1881" spans="2:11" hidden="1" outlineLevel="1" x14ac:dyDescent="0.25">
      <c r="B1881" s="83" t="s">
        <v>1681</v>
      </c>
      <c r="C1881" s="86"/>
      <c r="D1881" s="3"/>
      <c r="E1881" s="5"/>
      <c r="F1881" s="5">
        <v>1</v>
      </c>
      <c r="G1881" s="4">
        <f t="shared" si="10"/>
        <v>0.60240899999999997</v>
      </c>
      <c r="H1881" s="97"/>
      <c r="I1881" s="4"/>
      <c r="J1881" s="107"/>
      <c r="K1881" t="s">
        <v>1750</v>
      </c>
    </row>
    <row r="1882" spans="2:11" hidden="1" outlineLevel="1" x14ac:dyDescent="0.25">
      <c r="B1882" s="83" t="s">
        <v>1682</v>
      </c>
      <c r="C1882" s="86"/>
      <c r="D1882" s="3"/>
      <c r="E1882" s="5"/>
      <c r="F1882" s="5">
        <v>1</v>
      </c>
      <c r="G1882" s="4">
        <f t="shared" si="10"/>
        <v>0.60240899999999997</v>
      </c>
      <c r="H1882" s="97"/>
      <c r="I1882" s="4"/>
      <c r="J1882" s="107"/>
      <c r="K1882" t="s">
        <v>1750</v>
      </c>
    </row>
    <row r="1883" spans="2:11" hidden="1" outlineLevel="1" x14ac:dyDescent="0.25">
      <c r="B1883" s="83" t="s">
        <v>1683</v>
      </c>
      <c r="C1883" s="86"/>
      <c r="D1883" s="3"/>
      <c r="E1883" s="5"/>
      <c r="F1883" s="5">
        <v>1</v>
      </c>
      <c r="G1883" s="4">
        <f t="shared" si="10"/>
        <v>0.60240899999999997</v>
      </c>
      <c r="H1883" s="97"/>
      <c r="I1883" s="4"/>
      <c r="J1883" s="107"/>
      <c r="K1883" t="s">
        <v>1750</v>
      </c>
    </row>
    <row r="1884" spans="2:11" hidden="1" outlineLevel="1" x14ac:dyDescent="0.25">
      <c r="B1884" s="83" t="s">
        <v>1684</v>
      </c>
      <c r="C1884" s="86"/>
      <c r="D1884" s="3"/>
      <c r="E1884" s="5"/>
      <c r="F1884" s="5">
        <v>1</v>
      </c>
      <c r="G1884" s="4">
        <f t="shared" si="10"/>
        <v>0.60240899999999997</v>
      </c>
      <c r="H1884" s="97"/>
      <c r="I1884" s="4"/>
      <c r="J1884" s="107"/>
      <c r="K1884" t="s">
        <v>1750</v>
      </c>
    </row>
    <row r="1885" spans="2:11" hidden="1" outlineLevel="1" x14ac:dyDescent="0.25">
      <c r="B1885" s="83" t="s">
        <v>1685</v>
      </c>
      <c r="C1885" s="86"/>
      <c r="D1885" s="3"/>
      <c r="E1885" s="5"/>
      <c r="F1885" s="5">
        <v>1</v>
      </c>
      <c r="G1885" s="4">
        <f t="shared" si="10"/>
        <v>0.60240899999999997</v>
      </c>
      <c r="H1885" s="97"/>
      <c r="I1885" s="4"/>
      <c r="J1885" s="107"/>
      <c r="K1885" t="s">
        <v>1750</v>
      </c>
    </row>
    <row r="1886" spans="2:11" hidden="1" outlineLevel="1" x14ac:dyDescent="0.25">
      <c r="B1886" s="83" t="s">
        <v>1686</v>
      </c>
      <c r="C1886" s="86"/>
      <c r="D1886" s="3"/>
      <c r="E1886" s="5"/>
      <c r="F1886" s="5">
        <v>1</v>
      </c>
      <c r="G1886" s="4">
        <f t="shared" si="10"/>
        <v>0.60240899999999997</v>
      </c>
      <c r="H1886" s="97"/>
      <c r="I1886" s="4"/>
      <c r="J1886" s="107"/>
      <c r="K1886" t="s">
        <v>1750</v>
      </c>
    </row>
    <row r="1887" spans="2:11" hidden="1" outlineLevel="1" x14ac:dyDescent="0.25">
      <c r="B1887" s="83" t="s">
        <v>1687</v>
      </c>
      <c r="C1887" s="86"/>
      <c r="D1887" s="3"/>
      <c r="E1887" s="5"/>
      <c r="F1887" s="5">
        <v>1</v>
      </c>
      <c r="G1887" s="4">
        <f t="shared" si="10"/>
        <v>0.60240899999999997</v>
      </c>
      <c r="H1887" s="97"/>
      <c r="I1887" s="4"/>
      <c r="J1887" s="107"/>
      <c r="K1887" t="s">
        <v>1750</v>
      </c>
    </row>
    <row r="1888" spans="2:11" hidden="1" outlineLevel="1" x14ac:dyDescent="0.25">
      <c r="B1888" s="83" t="s">
        <v>1688</v>
      </c>
      <c r="C1888" s="86"/>
      <c r="D1888" s="3"/>
      <c r="E1888" s="5"/>
      <c r="F1888" s="5">
        <v>1</v>
      </c>
      <c r="G1888" s="4">
        <f t="shared" si="10"/>
        <v>0.60240899999999997</v>
      </c>
      <c r="H1888" s="97"/>
      <c r="I1888" s="4"/>
      <c r="J1888" s="107"/>
      <c r="K1888" t="s">
        <v>1750</v>
      </c>
    </row>
    <row r="1889" spans="2:11" hidden="1" outlineLevel="1" x14ac:dyDescent="0.25">
      <c r="B1889" s="83" t="s">
        <v>1689</v>
      </c>
      <c r="C1889" s="86"/>
      <c r="D1889" s="3"/>
      <c r="E1889" s="5"/>
      <c r="F1889" s="5">
        <v>1</v>
      </c>
      <c r="G1889" s="4">
        <f t="shared" si="10"/>
        <v>0.60240899999999997</v>
      </c>
      <c r="H1889" s="97"/>
      <c r="I1889" s="4"/>
      <c r="J1889" s="107"/>
      <c r="K1889" t="s">
        <v>1750</v>
      </c>
    </row>
    <row r="1890" spans="2:11" hidden="1" outlineLevel="1" x14ac:dyDescent="0.25">
      <c r="B1890" s="83" t="s">
        <v>1690</v>
      </c>
      <c r="C1890" s="86"/>
      <c r="D1890" s="3"/>
      <c r="E1890" s="5"/>
      <c r="F1890" s="5">
        <v>1</v>
      </c>
      <c r="G1890" s="4">
        <f t="shared" si="10"/>
        <v>0.60240899999999997</v>
      </c>
      <c r="H1890" s="97"/>
      <c r="I1890" s="4"/>
      <c r="J1890" s="107"/>
      <c r="K1890" t="s">
        <v>1750</v>
      </c>
    </row>
    <row r="1891" spans="2:11" hidden="1" outlineLevel="1" x14ac:dyDescent="0.25">
      <c r="B1891" s="83" t="s">
        <v>1691</v>
      </c>
      <c r="C1891" s="86"/>
      <c r="D1891" s="3"/>
      <c r="E1891" s="5"/>
      <c r="F1891" s="5">
        <v>1</v>
      </c>
      <c r="G1891" s="4">
        <f t="shared" si="10"/>
        <v>0.60240899999999997</v>
      </c>
      <c r="H1891" s="97"/>
      <c r="I1891" s="4"/>
      <c r="J1891" s="107"/>
      <c r="K1891" t="s">
        <v>1750</v>
      </c>
    </row>
    <row r="1892" spans="2:11" hidden="1" outlineLevel="1" x14ac:dyDescent="0.25">
      <c r="B1892" s="83" t="s">
        <v>1692</v>
      </c>
      <c r="C1892" s="86"/>
      <c r="D1892" s="3"/>
      <c r="E1892" s="5"/>
      <c r="F1892" s="5">
        <v>1</v>
      </c>
      <c r="G1892" s="4">
        <f t="shared" si="10"/>
        <v>0.60240899999999997</v>
      </c>
      <c r="H1892" s="97"/>
      <c r="I1892" s="4"/>
      <c r="J1892" s="107"/>
      <c r="K1892" t="s">
        <v>1750</v>
      </c>
    </row>
    <row r="1893" spans="2:11" hidden="1" outlineLevel="1" x14ac:dyDescent="0.25">
      <c r="B1893" s="83" t="s">
        <v>1693</v>
      </c>
      <c r="C1893" s="86"/>
      <c r="D1893" s="3"/>
      <c r="E1893" s="5"/>
      <c r="F1893" s="5">
        <v>1</v>
      </c>
      <c r="G1893" s="4">
        <f t="shared" si="10"/>
        <v>0.60240899999999997</v>
      </c>
      <c r="H1893" s="97"/>
      <c r="I1893" s="4"/>
      <c r="J1893" s="107"/>
      <c r="K1893" t="s">
        <v>1750</v>
      </c>
    </row>
    <row r="1894" spans="2:11" hidden="1" outlineLevel="1" x14ac:dyDescent="0.25">
      <c r="B1894" s="83" t="s">
        <v>1694</v>
      </c>
      <c r="C1894" s="86"/>
      <c r="D1894" s="3"/>
      <c r="E1894" s="5"/>
      <c r="F1894" s="5">
        <v>1</v>
      </c>
      <c r="G1894" s="4">
        <f t="shared" si="10"/>
        <v>0.60240899999999997</v>
      </c>
      <c r="H1894" s="97"/>
      <c r="I1894" s="4"/>
      <c r="J1894" s="107"/>
      <c r="K1894" t="s">
        <v>1750</v>
      </c>
    </row>
    <row r="1895" spans="2:11" hidden="1" outlineLevel="1" x14ac:dyDescent="0.25">
      <c r="B1895" s="83" t="s">
        <v>1493</v>
      </c>
      <c r="C1895" s="86"/>
      <c r="D1895" s="3"/>
      <c r="E1895" s="5"/>
      <c r="F1895" s="5">
        <v>1</v>
      </c>
      <c r="G1895" s="4">
        <f t="shared" si="10"/>
        <v>0.60240899999999997</v>
      </c>
      <c r="H1895" s="97"/>
      <c r="I1895" s="4"/>
      <c r="J1895" s="107"/>
      <c r="K1895" t="s">
        <v>1750</v>
      </c>
    </row>
    <row r="1896" spans="2:11" hidden="1" outlineLevel="1" x14ac:dyDescent="0.25">
      <c r="B1896" s="83" t="s">
        <v>1494</v>
      </c>
      <c r="C1896" s="86"/>
      <c r="D1896" s="3"/>
      <c r="E1896" s="5"/>
      <c r="F1896" s="5">
        <v>1</v>
      </c>
      <c r="G1896" s="4">
        <f t="shared" si="10"/>
        <v>0.60240899999999997</v>
      </c>
      <c r="H1896" s="97"/>
      <c r="I1896" s="4"/>
      <c r="J1896" s="107"/>
      <c r="K1896" t="s">
        <v>1750</v>
      </c>
    </row>
    <row r="1897" spans="2:11" hidden="1" outlineLevel="1" x14ac:dyDescent="0.25">
      <c r="B1897" s="83" t="s">
        <v>1608</v>
      </c>
      <c r="C1897" s="86"/>
      <c r="D1897" s="3"/>
      <c r="E1897" s="5"/>
      <c r="F1897" s="5">
        <v>1</v>
      </c>
      <c r="G1897" s="4">
        <f t="shared" si="10"/>
        <v>0.60240899999999997</v>
      </c>
      <c r="H1897" s="97"/>
      <c r="I1897" s="4"/>
      <c r="J1897" s="107"/>
      <c r="K1897" t="s">
        <v>1750</v>
      </c>
    </row>
    <row r="1898" spans="2:11" hidden="1" outlineLevel="1" x14ac:dyDescent="0.25">
      <c r="B1898" s="83" t="s">
        <v>1495</v>
      </c>
      <c r="C1898" s="86"/>
      <c r="D1898" s="3"/>
      <c r="E1898" s="5"/>
      <c r="F1898" s="5">
        <v>1</v>
      </c>
      <c r="G1898" s="4">
        <f t="shared" si="10"/>
        <v>0.60240899999999997</v>
      </c>
      <c r="H1898" s="97"/>
      <c r="I1898" s="4"/>
      <c r="J1898" s="107"/>
      <c r="K1898" t="s">
        <v>1750</v>
      </c>
    </row>
    <row r="1899" spans="2:11" hidden="1" outlineLevel="1" x14ac:dyDescent="0.25">
      <c r="B1899" s="83" t="s">
        <v>1382</v>
      </c>
      <c r="C1899" s="86"/>
      <c r="D1899" s="3"/>
      <c r="E1899" s="5"/>
      <c r="F1899" s="5">
        <v>1</v>
      </c>
      <c r="G1899" s="4">
        <f t="shared" si="10"/>
        <v>0.60240899999999997</v>
      </c>
      <c r="H1899" s="97"/>
      <c r="I1899" s="4"/>
      <c r="J1899" s="107"/>
      <c r="K1899" t="s">
        <v>1750</v>
      </c>
    </row>
    <row r="1900" spans="2:11" hidden="1" outlineLevel="1" x14ac:dyDescent="0.25">
      <c r="B1900" s="83" t="s">
        <v>873</v>
      </c>
      <c r="C1900" s="86"/>
      <c r="D1900" s="3"/>
      <c r="E1900" s="5"/>
      <c r="F1900" s="5">
        <v>1</v>
      </c>
      <c r="G1900" s="4">
        <f t="shared" si="10"/>
        <v>0.60240899999999997</v>
      </c>
      <c r="H1900" s="97"/>
      <c r="I1900" s="4"/>
      <c r="J1900" s="107"/>
      <c r="K1900" t="s">
        <v>1750</v>
      </c>
    </row>
    <row r="1901" spans="2:11" hidden="1" outlineLevel="1" x14ac:dyDescent="0.25">
      <c r="B1901" s="83" t="s">
        <v>1140</v>
      </c>
      <c r="C1901" s="86"/>
      <c r="D1901" s="3"/>
      <c r="E1901" s="5"/>
      <c r="F1901" s="5">
        <v>1</v>
      </c>
      <c r="G1901" s="4">
        <f t="shared" si="10"/>
        <v>0.60240899999999997</v>
      </c>
      <c r="H1901" s="97"/>
      <c r="I1901" s="4"/>
      <c r="J1901" s="107"/>
      <c r="K1901" t="s">
        <v>1750</v>
      </c>
    </row>
    <row r="1902" spans="2:11" hidden="1" outlineLevel="1" x14ac:dyDescent="0.25">
      <c r="B1902" s="83" t="s">
        <v>1496</v>
      </c>
      <c r="C1902" s="86"/>
      <c r="D1902" s="3"/>
      <c r="E1902" s="5"/>
      <c r="F1902" s="5">
        <v>1</v>
      </c>
      <c r="G1902" s="4">
        <f t="shared" si="10"/>
        <v>0.60240899999999997</v>
      </c>
      <c r="H1902" s="97"/>
      <c r="I1902" s="4"/>
      <c r="J1902" s="107"/>
      <c r="K1902" t="s">
        <v>1750</v>
      </c>
    </row>
    <row r="1903" spans="2:11" hidden="1" outlineLevel="1" x14ac:dyDescent="0.25">
      <c r="B1903" s="83" t="s">
        <v>1497</v>
      </c>
      <c r="C1903" s="86"/>
      <c r="D1903" s="3"/>
      <c r="E1903" s="5"/>
      <c r="F1903" s="5">
        <v>1</v>
      </c>
      <c r="G1903" s="4">
        <f t="shared" si="10"/>
        <v>0.60240899999999997</v>
      </c>
      <c r="H1903" s="97"/>
      <c r="I1903" s="4"/>
      <c r="J1903" s="107"/>
      <c r="K1903" t="s">
        <v>1750</v>
      </c>
    </row>
    <row r="1904" spans="2:11" hidden="1" outlineLevel="1" x14ac:dyDescent="0.25">
      <c r="B1904" s="83" t="s">
        <v>1654</v>
      </c>
      <c r="C1904" s="86"/>
      <c r="D1904" s="3"/>
      <c r="E1904" s="5"/>
      <c r="F1904" s="5">
        <v>1</v>
      </c>
      <c r="G1904" s="4">
        <f t="shared" si="10"/>
        <v>0.60240899999999997</v>
      </c>
      <c r="H1904" s="97"/>
      <c r="I1904" s="4"/>
      <c r="J1904" s="107"/>
      <c r="K1904" t="s">
        <v>1750</v>
      </c>
    </row>
    <row r="1905" spans="2:11" hidden="1" outlineLevel="1" x14ac:dyDescent="0.25">
      <c r="B1905" s="83" t="s">
        <v>1296</v>
      </c>
      <c r="C1905" s="86"/>
      <c r="D1905" s="3"/>
      <c r="E1905" s="5"/>
      <c r="F1905" s="5">
        <v>1</v>
      </c>
      <c r="G1905" s="4">
        <f t="shared" si="10"/>
        <v>0.60240899999999997</v>
      </c>
      <c r="H1905" s="97"/>
      <c r="I1905" s="4"/>
      <c r="J1905" s="107"/>
      <c r="K1905" t="s">
        <v>1750</v>
      </c>
    </row>
    <row r="1906" spans="2:11" hidden="1" outlineLevel="1" x14ac:dyDescent="0.25">
      <c r="B1906" s="83" t="s">
        <v>1650</v>
      </c>
      <c r="C1906" s="86"/>
      <c r="D1906" s="3"/>
      <c r="E1906" s="5"/>
      <c r="F1906" s="5">
        <v>1</v>
      </c>
      <c r="G1906" s="4">
        <f t="shared" si="10"/>
        <v>0.60240899999999997</v>
      </c>
      <c r="H1906" s="97"/>
      <c r="I1906" s="4"/>
      <c r="J1906" s="107"/>
      <c r="K1906" t="s">
        <v>1750</v>
      </c>
    </row>
    <row r="1907" spans="2:11" hidden="1" outlineLevel="1" x14ac:dyDescent="0.25">
      <c r="B1907" s="83" t="s">
        <v>1351</v>
      </c>
      <c r="C1907" s="86"/>
      <c r="D1907" s="3"/>
      <c r="E1907" s="5"/>
      <c r="F1907" s="5">
        <v>1</v>
      </c>
      <c r="G1907" s="4">
        <f t="shared" si="10"/>
        <v>0.60240899999999997</v>
      </c>
      <c r="H1907" s="97"/>
      <c r="I1907" s="4"/>
      <c r="J1907" s="107"/>
      <c r="K1907" t="s">
        <v>1750</v>
      </c>
    </row>
    <row r="1908" spans="2:11" hidden="1" outlineLevel="1" x14ac:dyDescent="0.25">
      <c r="B1908" s="83" t="s">
        <v>1695</v>
      </c>
      <c r="C1908" s="86"/>
      <c r="D1908" s="3"/>
      <c r="E1908" s="5"/>
      <c r="F1908" s="5">
        <v>1</v>
      </c>
      <c r="G1908" s="4">
        <f t="shared" si="10"/>
        <v>0.60240899999999997</v>
      </c>
      <c r="H1908" s="97"/>
      <c r="I1908" s="4"/>
      <c r="J1908" s="107"/>
      <c r="K1908" t="s">
        <v>1750</v>
      </c>
    </row>
    <row r="1909" spans="2:11" hidden="1" outlineLevel="1" x14ac:dyDescent="0.25">
      <c r="B1909" s="83" t="s">
        <v>1696</v>
      </c>
      <c r="C1909" s="86"/>
      <c r="D1909" s="3"/>
      <c r="E1909" s="5"/>
      <c r="F1909" s="5">
        <v>1</v>
      </c>
      <c r="G1909" s="4">
        <f t="shared" si="10"/>
        <v>0.60240899999999997</v>
      </c>
      <c r="H1909" s="97"/>
      <c r="I1909" s="4"/>
      <c r="J1909" s="107"/>
      <c r="K1909" t="s">
        <v>1750</v>
      </c>
    </row>
    <row r="1910" spans="2:11" hidden="1" outlineLevel="1" x14ac:dyDescent="0.25">
      <c r="B1910" s="83" t="s">
        <v>1697</v>
      </c>
      <c r="C1910" s="86"/>
      <c r="D1910" s="3"/>
      <c r="E1910" s="5"/>
      <c r="F1910" s="5">
        <v>1</v>
      </c>
      <c r="G1910" s="4">
        <f t="shared" si="10"/>
        <v>0.60240899999999997</v>
      </c>
      <c r="H1910" s="97"/>
      <c r="I1910" s="4"/>
      <c r="J1910" s="107"/>
      <c r="K1910" t="s">
        <v>1750</v>
      </c>
    </row>
    <row r="1911" spans="2:11" hidden="1" outlineLevel="1" x14ac:dyDescent="0.25">
      <c r="B1911" s="83" t="s">
        <v>1698</v>
      </c>
      <c r="C1911" s="86"/>
      <c r="D1911" s="3"/>
      <c r="E1911" s="5"/>
      <c r="F1911" s="5">
        <v>1</v>
      </c>
      <c r="G1911" s="4">
        <f t="shared" si="10"/>
        <v>0.60240899999999997</v>
      </c>
      <c r="H1911" s="97"/>
      <c r="I1911" s="4"/>
      <c r="J1911" s="107"/>
      <c r="K1911" t="s">
        <v>1750</v>
      </c>
    </row>
    <row r="1912" spans="2:11" hidden="1" outlineLevel="1" x14ac:dyDescent="0.25">
      <c r="B1912" s="83" t="s">
        <v>1699</v>
      </c>
      <c r="C1912" s="86"/>
      <c r="D1912" s="3"/>
      <c r="E1912" s="5"/>
      <c r="F1912" s="5">
        <v>1</v>
      </c>
      <c r="G1912" s="4">
        <f t="shared" si="10"/>
        <v>0.60240899999999997</v>
      </c>
      <c r="H1912" s="97"/>
      <c r="I1912" s="4"/>
      <c r="J1912" s="107"/>
      <c r="K1912" t="s">
        <v>1750</v>
      </c>
    </row>
    <row r="1913" spans="2:11" hidden="1" outlineLevel="1" x14ac:dyDescent="0.25">
      <c r="B1913" s="83" t="s">
        <v>1700</v>
      </c>
      <c r="C1913" s="86"/>
      <c r="D1913" s="3"/>
      <c r="E1913" s="5"/>
      <c r="F1913" s="5">
        <v>1</v>
      </c>
      <c r="G1913" s="4">
        <f t="shared" si="10"/>
        <v>0.60240899999999997</v>
      </c>
      <c r="H1913" s="97"/>
      <c r="I1913" s="4"/>
      <c r="J1913" s="107"/>
      <c r="K1913" t="s">
        <v>1750</v>
      </c>
    </row>
    <row r="1914" spans="2:11" hidden="1" outlineLevel="1" x14ac:dyDescent="0.25">
      <c r="B1914" s="83" t="s">
        <v>1701</v>
      </c>
      <c r="C1914" s="86"/>
      <c r="D1914" s="3"/>
      <c r="E1914" s="5"/>
      <c r="F1914" s="5">
        <v>1</v>
      </c>
      <c r="G1914" s="4">
        <f t="shared" si="10"/>
        <v>0.60240899999999997</v>
      </c>
      <c r="H1914" s="97"/>
      <c r="I1914" s="4"/>
      <c r="J1914" s="107"/>
      <c r="K1914" t="s">
        <v>1750</v>
      </c>
    </row>
    <row r="1915" spans="2:11" hidden="1" outlineLevel="1" x14ac:dyDescent="0.25">
      <c r="B1915" s="83" t="s">
        <v>1702</v>
      </c>
      <c r="C1915" s="86"/>
      <c r="D1915" s="3"/>
      <c r="E1915" s="5"/>
      <c r="F1915" s="5">
        <v>1</v>
      </c>
      <c r="G1915" s="4">
        <f t="shared" si="10"/>
        <v>0.60240899999999997</v>
      </c>
      <c r="H1915" s="97"/>
      <c r="I1915" s="4"/>
      <c r="J1915" s="107"/>
      <c r="K1915" t="s">
        <v>1750</v>
      </c>
    </row>
    <row r="1916" spans="2:11" hidden="1" outlineLevel="1" x14ac:dyDescent="0.25">
      <c r="B1916" s="83" t="s">
        <v>1703</v>
      </c>
      <c r="C1916" s="86"/>
      <c r="D1916" s="3"/>
      <c r="E1916" s="5"/>
      <c r="F1916" s="5">
        <v>1</v>
      </c>
      <c r="G1916" s="4">
        <f t="shared" si="10"/>
        <v>0.60240899999999997</v>
      </c>
      <c r="H1916" s="97"/>
      <c r="I1916" s="4"/>
      <c r="J1916" s="107"/>
      <c r="K1916" t="s">
        <v>1750</v>
      </c>
    </row>
    <row r="1917" spans="2:11" hidden="1" outlineLevel="1" x14ac:dyDescent="0.25">
      <c r="B1917" s="83" t="s">
        <v>1704</v>
      </c>
      <c r="C1917" s="86"/>
      <c r="D1917" s="3"/>
      <c r="E1917" s="5"/>
      <c r="F1917" s="5">
        <v>1</v>
      </c>
      <c r="G1917" s="4">
        <f t="shared" si="10"/>
        <v>0.60240899999999997</v>
      </c>
      <c r="H1917" s="97"/>
      <c r="I1917" s="4"/>
      <c r="J1917" s="107"/>
      <c r="K1917" t="s">
        <v>1750</v>
      </c>
    </row>
    <row r="1918" spans="2:11" hidden="1" outlineLevel="1" x14ac:dyDescent="0.25">
      <c r="B1918" s="83" t="s">
        <v>1705</v>
      </c>
      <c r="C1918" s="86"/>
      <c r="D1918" s="3"/>
      <c r="E1918" s="5"/>
      <c r="F1918" s="5">
        <v>1</v>
      </c>
      <c r="G1918" s="4">
        <f t="shared" si="10"/>
        <v>0.60240899999999997</v>
      </c>
      <c r="H1918" s="97"/>
      <c r="I1918" s="4"/>
      <c r="J1918" s="107"/>
      <c r="K1918" t="s">
        <v>1750</v>
      </c>
    </row>
    <row r="1919" spans="2:11" hidden="1" outlineLevel="1" x14ac:dyDescent="0.25">
      <c r="B1919" s="83" t="s">
        <v>1706</v>
      </c>
      <c r="C1919" s="86"/>
      <c r="D1919" s="3"/>
      <c r="E1919" s="5"/>
      <c r="F1919" s="5">
        <v>1</v>
      </c>
      <c r="G1919" s="4">
        <f t="shared" si="10"/>
        <v>0.60240899999999997</v>
      </c>
      <c r="H1919" s="97"/>
      <c r="I1919" s="4"/>
      <c r="J1919" s="107"/>
      <c r="K1919" t="s">
        <v>1750</v>
      </c>
    </row>
    <row r="1920" spans="2:11" hidden="1" outlineLevel="1" x14ac:dyDescent="0.25">
      <c r="B1920" s="83" t="s">
        <v>1707</v>
      </c>
      <c r="C1920" s="86"/>
      <c r="D1920" s="3"/>
      <c r="E1920" s="5"/>
      <c r="F1920" s="5">
        <v>1</v>
      </c>
      <c r="G1920" s="4">
        <f t="shared" si="10"/>
        <v>0.60240899999999997</v>
      </c>
      <c r="H1920" s="97"/>
      <c r="I1920" s="4"/>
      <c r="J1920" s="107"/>
      <c r="K1920" t="s">
        <v>1750</v>
      </c>
    </row>
    <row r="1921" spans="2:11" hidden="1" outlineLevel="1" x14ac:dyDescent="0.25">
      <c r="B1921" s="83" t="s">
        <v>1708</v>
      </c>
      <c r="C1921" s="86"/>
      <c r="D1921" s="3"/>
      <c r="E1921" s="5"/>
      <c r="F1921" s="5">
        <v>1</v>
      </c>
      <c r="G1921" s="4">
        <f t="shared" si="10"/>
        <v>0.60240899999999997</v>
      </c>
      <c r="H1921" s="97"/>
      <c r="I1921" s="4"/>
      <c r="J1921" s="107"/>
      <c r="K1921" t="s">
        <v>1750</v>
      </c>
    </row>
    <row r="1922" spans="2:11" hidden="1" outlineLevel="1" x14ac:dyDescent="0.25">
      <c r="B1922" s="83" t="s">
        <v>1709</v>
      </c>
      <c r="C1922" s="86"/>
      <c r="D1922" s="3"/>
      <c r="E1922" s="5"/>
      <c r="F1922" s="5">
        <v>1</v>
      </c>
      <c r="G1922" s="4">
        <f t="shared" si="10"/>
        <v>0.60240899999999997</v>
      </c>
      <c r="H1922" s="97"/>
      <c r="I1922" s="4"/>
      <c r="J1922" s="107"/>
      <c r="K1922" t="s">
        <v>1750</v>
      </c>
    </row>
    <row r="1923" spans="2:11" hidden="1" outlineLevel="1" x14ac:dyDescent="0.25">
      <c r="B1923" s="83" t="s">
        <v>1710</v>
      </c>
      <c r="C1923" s="86"/>
      <c r="D1923" s="3"/>
      <c r="E1923" s="5"/>
      <c r="F1923" s="5">
        <v>1</v>
      </c>
      <c r="G1923" s="4">
        <f t="shared" si="10"/>
        <v>0.60240899999999997</v>
      </c>
      <c r="H1923" s="97"/>
      <c r="I1923" s="4"/>
      <c r="J1923" s="107"/>
      <c r="K1923" t="s">
        <v>1750</v>
      </c>
    </row>
    <row r="1924" spans="2:11" hidden="1" outlineLevel="1" x14ac:dyDescent="0.25">
      <c r="B1924" s="83" t="s">
        <v>1711</v>
      </c>
      <c r="C1924" s="86"/>
      <c r="D1924" s="3"/>
      <c r="E1924" s="5"/>
      <c r="F1924" s="5">
        <v>1</v>
      </c>
      <c r="G1924" s="4">
        <f t="shared" si="10"/>
        <v>0.60240899999999997</v>
      </c>
      <c r="H1924" s="97"/>
      <c r="I1924" s="4"/>
      <c r="J1924" s="107"/>
      <c r="K1924" t="s">
        <v>1750</v>
      </c>
    </row>
    <row r="1925" spans="2:11" hidden="1" outlineLevel="1" x14ac:dyDescent="0.25">
      <c r="B1925" s="83" t="s">
        <v>1712</v>
      </c>
      <c r="C1925" s="86"/>
      <c r="D1925" s="3"/>
      <c r="E1925" s="5"/>
      <c r="F1925" s="5">
        <v>1</v>
      </c>
      <c r="G1925" s="4">
        <f t="shared" si="10"/>
        <v>0.60240899999999997</v>
      </c>
      <c r="H1925" s="97"/>
      <c r="I1925" s="4"/>
      <c r="J1925" s="107"/>
      <c r="K1925" t="s">
        <v>1750</v>
      </c>
    </row>
    <row r="1926" spans="2:11" hidden="1" outlineLevel="1" x14ac:dyDescent="0.25">
      <c r="B1926" s="83" t="s">
        <v>1713</v>
      </c>
      <c r="C1926" s="86"/>
      <c r="D1926" s="3"/>
      <c r="E1926" s="5"/>
      <c r="F1926" s="5">
        <v>1</v>
      </c>
      <c r="G1926" s="4">
        <f t="shared" si="10"/>
        <v>0.60240899999999997</v>
      </c>
      <c r="H1926" s="97"/>
      <c r="I1926" s="4"/>
      <c r="J1926" s="107"/>
      <c r="K1926" t="s">
        <v>1750</v>
      </c>
    </row>
    <row r="1927" spans="2:11" hidden="1" outlineLevel="1" x14ac:dyDescent="0.25">
      <c r="B1927" s="83" t="s">
        <v>1493</v>
      </c>
      <c r="C1927" s="86"/>
      <c r="D1927" s="3"/>
      <c r="E1927" s="5"/>
      <c r="F1927" s="5">
        <v>1</v>
      </c>
      <c r="G1927" s="4">
        <f t="shared" si="10"/>
        <v>0.60240899999999997</v>
      </c>
      <c r="H1927" s="97"/>
      <c r="I1927" s="4"/>
      <c r="J1927" s="107"/>
      <c r="K1927" t="s">
        <v>1750</v>
      </c>
    </row>
    <row r="1928" spans="2:11" hidden="1" outlineLevel="1" x14ac:dyDescent="0.25">
      <c r="B1928" s="83" t="s">
        <v>1494</v>
      </c>
      <c r="C1928" s="86"/>
      <c r="D1928" s="3"/>
      <c r="E1928" s="5"/>
      <c r="F1928" s="5">
        <v>1</v>
      </c>
      <c r="G1928" s="4">
        <f t="shared" si="10"/>
        <v>0.60240899999999997</v>
      </c>
      <c r="H1928" s="97"/>
      <c r="I1928" s="4"/>
      <c r="J1928" s="107"/>
      <c r="K1928" t="s">
        <v>1750</v>
      </c>
    </row>
    <row r="1929" spans="2:11" hidden="1" outlineLevel="1" x14ac:dyDescent="0.25">
      <c r="B1929" s="83" t="s">
        <v>1608</v>
      </c>
      <c r="C1929" s="86"/>
      <c r="D1929" s="3"/>
      <c r="E1929" s="5"/>
      <c r="F1929" s="5">
        <v>1</v>
      </c>
      <c r="G1929" s="4">
        <f t="shared" si="10"/>
        <v>0.60240899999999997</v>
      </c>
      <c r="H1929" s="97"/>
      <c r="I1929" s="4"/>
      <c r="J1929" s="107"/>
      <c r="K1929" t="s">
        <v>1750</v>
      </c>
    </row>
    <row r="1930" spans="2:11" hidden="1" outlineLevel="1" x14ac:dyDescent="0.25">
      <c r="B1930" s="83" t="s">
        <v>1495</v>
      </c>
      <c r="C1930" s="86"/>
      <c r="D1930" s="3"/>
      <c r="E1930" s="5"/>
      <c r="F1930" s="5">
        <v>1</v>
      </c>
      <c r="G1930" s="4">
        <f t="shared" si="10"/>
        <v>0.60240899999999997</v>
      </c>
      <c r="H1930" s="97"/>
      <c r="I1930" s="4"/>
      <c r="J1930" s="107"/>
      <c r="K1930" t="s">
        <v>1750</v>
      </c>
    </row>
    <row r="1931" spans="2:11" hidden="1" outlineLevel="1" x14ac:dyDescent="0.25">
      <c r="B1931" s="83" t="s">
        <v>1382</v>
      </c>
      <c r="C1931" s="86"/>
      <c r="D1931" s="3"/>
      <c r="E1931" s="5"/>
      <c r="F1931" s="5">
        <v>1</v>
      </c>
      <c r="G1931" s="4">
        <f t="shared" si="10"/>
        <v>0.60240899999999997</v>
      </c>
      <c r="H1931" s="97"/>
      <c r="I1931" s="4"/>
      <c r="J1931" s="107"/>
      <c r="K1931" t="s">
        <v>1750</v>
      </c>
    </row>
    <row r="1932" spans="2:11" hidden="1" outlineLevel="1" x14ac:dyDescent="0.25">
      <c r="B1932" s="83" t="s">
        <v>873</v>
      </c>
      <c r="C1932" s="86"/>
      <c r="D1932" s="3"/>
      <c r="E1932" s="5"/>
      <c r="F1932" s="5">
        <v>1</v>
      </c>
      <c r="G1932" s="4">
        <f t="shared" si="10"/>
        <v>0.60240899999999997</v>
      </c>
      <c r="H1932" s="97"/>
      <c r="I1932" s="4"/>
      <c r="J1932" s="107"/>
      <c r="K1932" t="s">
        <v>1750</v>
      </c>
    </row>
    <row r="1933" spans="2:11" hidden="1" outlineLevel="1" x14ac:dyDescent="0.25">
      <c r="B1933" s="83" t="s">
        <v>1140</v>
      </c>
      <c r="C1933" s="86"/>
      <c r="D1933" s="3"/>
      <c r="E1933" s="5"/>
      <c r="F1933" s="5">
        <v>1</v>
      </c>
      <c r="G1933" s="4">
        <f t="shared" si="10"/>
        <v>0.60240899999999997</v>
      </c>
      <c r="H1933" s="97"/>
      <c r="I1933" s="4"/>
      <c r="J1933" s="107"/>
      <c r="K1933" t="s">
        <v>1750</v>
      </c>
    </row>
    <row r="1934" spans="2:11" hidden="1" outlineLevel="1" x14ac:dyDescent="0.25">
      <c r="B1934" s="83" t="s">
        <v>1496</v>
      </c>
      <c r="C1934" s="86"/>
      <c r="D1934" s="3"/>
      <c r="E1934" s="5"/>
      <c r="F1934" s="5">
        <v>1</v>
      </c>
      <c r="G1934" s="4">
        <f t="shared" si="10"/>
        <v>0.60240899999999997</v>
      </c>
      <c r="H1934" s="97"/>
      <c r="I1934" s="4"/>
      <c r="J1934" s="107"/>
      <c r="K1934" t="s">
        <v>1750</v>
      </c>
    </row>
    <row r="1935" spans="2:11" hidden="1" outlineLevel="1" x14ac:dyDescent="0.25">
      <c r="B1935" s="83" t="s">
        <v>1497</v>
      </c>
      <c r="C1935" s="86"/>
      <c r="D1935" s="3"/>
      <c r="E1935" s="5"/>
      <c r="F1935" s="5">
        <v>1</v>
      </c>
      <c r="G1935" s="4">
        <f t="shared" si="10"/>
        <v>0.60240899999999997</v>
      </c>
      <c r="H1935" s="97"/>
      <c r="I1935" s="4"/>
      <c r="J1935" s="107"/>
      <c r="K1935" t="s">
        <v>1750</v>
      </c>
    </row>
    <row r="1936" spans="2:11" hidden="1" outlineLevel="1" x14ac:dyDescent="0.25">
      <c r="B1936" s="83" t="s">
        <v>1654</v>
      </c>
      <c r="C1936" s="86"/>
      <c r="D1936" s="3"/>
      <c r="E1936" s="5"/>
      <c r="F1936" s="5">
        <v>1</v>
      </c>
      <c r="G1936" s="4">
        <f t="shared" si="10"/>
        <v>0.60240899999999997</v>
      </c>
      <c r="H1936" s="97"/>
      <c r="I1936" s="4"/>
      <c r="J1936" s="107"/>
      <c r="K1936" t="s">
        <v>1750</v>
      </c>
    </row>
    <row r="1937" spans="2:11" hidden="1" outlineLevel="1" x14ac:dyDescent="0.25">
      <c r="B1937" s="83" t="s">
        <v>1296</v>
      </c>
      <c r="C1937" s="86"/>
      <c r="D1937" s="3"/>
      <c r="E1937" s="5"/>
      <c r="F1937" s="5">
        <v>1</v>
      </c>
      <c r="G1937" s="4">
        <f t="shared" si="10"/>
        <v>0.60240899999999997</v>
      </c>
      <c r="H1937" s="97"/>
      <c r="I1937" s="4"/>
      <c r="J1937" s="107"/>
      <c r="K1937" t="s">
        <v>1750</v>
      </c>
    </row>
    <row r="1938" spans="2:11" hidden="1" outlineLevel="1" x14ac:dyDescent="0.25">
      <c r="B1938" s="83" t="s">
        <v>1650</v>
      </c>
      <c r="C1938" s="86"/>
      <c r="D1938" s="3"/>
      <c r="E1938" s="5"/>
      <c r="F1938" s="5">
        <v>1</v>
      </c>
      <c r="G1938" s="4">
        <f t="shared" si="10"/>
        <v>0.60240899999999997</v>
      </c>
      <c r="H1938" s="97"/>
      <c r="I1938" s="4"/>
      <c r="J1938" s="107"/>
      <c r="K1938" t="s">
        <v>1750</v>
      </c>
    </row>
    <row r="1939" spans="2:11" hidden="1" outlineLevel="1" x14ac:dyDescent="0.25">
      <c r="B1939" s="83" t="s">
        <v>1714</v>
      </c>
      <c r="C1939" s="86"/>
      <c r="D1939" s="3"/>
      <c r="E1939" s="5"/>
      <c r="F1939" s="5">
        <v>1</v>
      </c>
      <c r="G1939" s="4">
        <f t="shared" si="10"/>
        <v>0.60240899999999997</v>
      </c>
      <c r="H1939" s="97"/>
      <c r="I1939" s="4"/>
      <c r="J1939" s="107"/>
      <c r="K1939" t="s">
        <v>1750</v>
      </c>
    </row>
    <row r="1940" spans="2:11" hidden="1" outlineLevel="1" x14ac:dyDescent="0.25">
      <c r="B1940" s="83" t="s">
        <v>1651</v>
      </c>
      <c r="C1940" s="86"/>
      <c r="D1940" s="3"/>
      <c r="E1940" s="5"/>
      <c r="F1940" s="5">
        <v>1</v>
      </c>
      <c r="G1940" s="4">
        <f t="shared" si="10"/>
        <v>0.60240899999999997</v>
      </c>
      <c r="H1940" s="97"/>
      <c r="I1940" s="4"/>
      <c r="J1940" s="107"/>
      <c r="K1940" t="s">
        <v>1750</v>
      </c>
    </row>
    <row r="1941" spans="2:11" hidden="1" outlineLevel="1" x14ac:dyDescent="0.25">
      <c r="B1941" s="83" t="s">
        <v>1715</v>
      </c>
      <c r="C1941" s="86"/>
      <c r="D1941" s="3"/>
      <c r="E1941" s="5"/>
      <c r="F1941" s="5">
        <v>1</v>
      </c>
      <c r="G1941" s="4">
        <f t="shared" si="10"/>
        <v>0.60240899999999997</v>
      </c>
      <c r="H1941" s="97"/>
      <c r="I1941" s="4"/>
      <c r="J1941" s="107"/>
      <c r="K1941" t="s">
        <v>1750</v>
      </c>
    </row>
    <row r="1942" spans="2:11" hidden="1" outlineLevel="1" x14ac:dyDescent="0.25">
      <c r="B1942" s="83" t="s">
        <v>1716</v>
      </c>
      <c r="C1942" s="86"/>
      <c r="D1942" s="3"/>
      <c r="E1942" s="5"/>
      <c r="F1942" s="5">
        <v>1</v>
      </c>
      <c r="G1942" s="4">
        <f t="shared" ref="G1942:G1978" si="11">(F1942*0.602409)</f>
        <v>0.60240899999999997</v>
      </c>
      <c r="H1942" s="97"/>
      <c r="I1942" s="4"/>
      <c r="J1942" s="107"/>
      <c r="K1942" t="s">
        <v>1750</v>
      </c>
    </row>
    <row r="1943" spans="2:11" hidden="1" outlineLevel="1" x14ac:dyDescent="0.25">
      <c r="B1943" s="83" t="s">
        <v>1717</v>
      </c>
      <c r="C1943" s="86"/>
      <c r="D1943" s="3"/>
      <c r="E1943" s="5"/>
      <c r="F1943" s="5">
        <v>1</v>
      </c>
      <c r="G1943" s="4">
        <f t="shared" si="11"/>
        <v>0.60240899999999997</v>
      </c>
      <c r="H1943" s="97"/>
      <c r="I1943" s="4"/>
      <c r="J1943" s="107"/>
      <c r="K1943" t="s">
        <v>1750</v>
      </c>
    </row>
    <row r="1944" spans="2:11" hidden="1" outlineLevel="1" x14ac:dyDescent="0.25">
      <c r="B1944" s="83" t="s">
        <v>1718</v>
      </c>
      <c r="C1944" s="86"/>
      <c r="D1944" s="3"/>
      <c r="E1944" s="5"/>
      <c r="F1944" s="5">
        <v>1</v>
      </c>
      <c r="G1944" s="4">
        <f t="shared" si="11"/>
        <v>0.60240899999999997</v>
      </c>
      <c r="H1944" s="97"/>
      <c r="I1944" s="4"/>
      <c r="J1944" s="107"/>
      <c r="K1944" t="s">
        <v>1750</v>
      </c>
    </row>
    <row r="1945" spans="2:11" hidden="1" outlineLevel="1" x14ac:dyDescent="0.25">
      <c r="B1945" s="83" t="s">
        <v>1719</v>
      </c>
      <c r="C1945" s="86"/>
      <c r="D1945" s="3"/>
      <c r="E1945" s="5"/>
      <c r="F1945" s="5">
        <v>1</v>
      </c>
      <c r="G1945" s="4">
        <f t="shared" si="11"/>
        <v>0.60240899999999997</v>
      </c>
      <c r="H1945" s="97"/>
      <c r="I1945" s="4"/>
      <c r="J1945" s="107"/>
      <c r="K1945" t="s">
        <v>1750</v>
      </c>
    </row>
    <row r="1946" spans="2:11" hidden="1" outlineLevel="1" x14ac:dyDescent="0.25">
      <c r="B1946" s="83" t="s">
        <v>1720</v>
      </c>
      <c r="C1946" s="86"/>
      <c r="D1946" s="3"/>
      <c r="E1946" s="5"/>
      <c r="F1946" s="5">
        <v>1</v>
      </c>
      <c r="G1946" s="4">
        <f t="shared" si="11"/>
        <v>0.60240899999999997</v>
      </c>
      <c r="H1946" s="97"/>
      <c r="I1946" s="4"/>
      <c r="J1946" s="107"/>
      <c r="K1946" t="s">
        <v>1750</v>
      </c>
    </row>
    <row r="1947" spans="2:11" hidden="1" outlineLevel="1" x14ac:dyDescent="0.25">
      <c r="B1947" s="83" t="s">
        <v>1721</v>
      </c>
      <c r="C1947" s="86"/>
      <c r="D1947" s="3"/>
      <c r="E1947" s="5"/>
      <c r="F1947" s="5">
        <v>1</v>
      </c>
      <c r="G1947" s="4">
        <f t="shared" si="11"/>
        <v>0.60240899999999997</v>
      </c>
      <c r="H1947" s="97"/>
      <c r="I1947" s="4"/>
      <c r="J1947" s="107"/>
      <c r="K1947" t="s">
        <v>1750</v>
      </c>
    </row>
    <row r="1948" spans="2:11" hidden="1" outlineLevel="1" x14ac:dyDescent="0.25">
      <c r="B1948" s="83" t="s">
        <v>1722</v>
      </c>
      <c r="C1948" s="86"/>
      <c r="D1948" s="3"/>
      <c r="E1948" s="5"/>
      <c r="F1948" s="5">
        <v>1</v>
      </c>
      <c r="G1948" s="4">
        <f t="shared" si="11"/>
        <v>0.60240899999999997</v>
      </c>
      <c r="H1948" s="97"/>
      <c r="I1948" s="4"/>
      <c r="J1948" s="107"/>
      <c r="K1948" t="s">
        <v>1750</v>
      </c>
    </row>
    <row r="1949" spans="2:11" hidden="1" outlineLevel="1" x14ac:dyDescent="0.25">
      <c r="B1949" s="83" t="s">
        <v>1723</v>
      </c>
      <c r="C1949" s="86"/>
      <c r="D1949" s="3"/>
      <c r="E1949" s="5"/>
      <c r="F1949" s="5">
        <v>1</v>
      </c>
      <c r="G1949" s="4">
        <f t="shared" si="11"/>
        <v>0.60240899999999997</v>
      </c>
      <c r="H1949" s="97"/>
      <c r="I1949" s="4"/>
      <c r="J1949" s="107"/>
      <c r="K1949" t="s">
        <v>1750</v>
      </c>
    </row>
    <row r="1950" spans="2:11" hidden="1" outlineLevel="1" x14ac:dyDescent="0.25">
      <c r="B1950" s="83" t="s">
        <v>1493</v>
      </c>
      <c r="C1950" s="86"/>
      <c r="D1950" s="3"/>
      <c r="E1950" s="5"/>
      <c r="F1950" s="5">
        <v>1</v>
      </c>
      <c r="G1950" s="4">
        <f t="shared" si="11"/>
        <v>0.60240899999999997</v>
      </c>
      <c r="H1950" s="97"/>
      <c r="I1950" s="4"/>
      <c r="J1950" s="107"/>
      <c r="K1950" t="s">
        <v>1750</v>
      </c>
    </row>
    <row r="1951" spans="2:11" hidden="1" outlineLevel="1" x14ac:dyDescent="0.25">
      <c r="B1951" s="83" t="s">
        <v>1494</v>
      </c>
      <c r="C1951" s="86"/>
      <c r="D1951" s="3"/>
      <c r="E1951" s="5"/>
      <c r="F1951" s="5">
        <v>1</v>
      </c>
      <c r="G1951" s="4">
        <f t="shared" si="11"/>
        <v>0.60240899999999997</v>
      </c>
      <c r="H1951" s="97"/>
      <c r="I1951" s="4"/>
      <c r="J1951" s="107"/>
      <c r="K1951" t="s">
        <v>1750</v>
      </c>
    </row>
    <row r="1952" spans="2:11" hidden="1" outlineLevel="1" x14ac:dyDescent="0.25">
      <c r="B1952" s="83" t="s">
        <v>1608</v>
      </c>
      <c r="C1952" s="86"/>
      <c r="D1952" s="3"/>
      <c r="E1952" s="5"/>
      <c r="F1952" s="5">
        <v>1</v>
      </c>
      <c r="G1952" s="4">
        <f t="shared" si="11"/>
        <v>0.60240899999999997</v>
      </c>
      <c r="H1952" s="97"/>
      <c r="I1952" s="4"/>
      <c r="J1952" s="107"/>
      <c r="K1952" t="s">
        <v>1750</v>
      </c>
    </row>
    <row r="1953" spans="2:11" hidden="1" outlineLevel="1" x14ac:dyDescent="0.25">
      <c r="B1953" s="83" t="s">
        <v>1495</v>
      </c>
      <c r="C1953" s="86"/>
      <c r="D1953" s="3"/>
      <c r="E1953" s="5"/>
      <c r="F1953" s="5">
        <v>1</v>
      </c>
      <c r="G1953" s="4">
        <f t="shared" si="11"/>
        <v>0.60240899999999997</v>
      </c>
      <c r="H1953" s="97"/>
      <c r="I1953" s="4"/>
      <c r="J1953" s="107"/>
      <c r="K1953" t="s">
        <v>1750</v>
      </c>
    </row>
    <row r="1954" spans="2:11" hidden="1" outlineLevel="1" x14ac:dyDescent="0.25">
      <c r="B1954" s="83" t="s">
        <v>1382</v>
      </c>
      <c r="C1954" s="86"/>
      <c r="D1954" s="3"/>
      <c r="E1954" s="5"/>
      <c r="F1954" s="5">
        <v>1</v>
      </c>
      <c r="G1954" s="4">
        <f t="shared" si="11"/>
        <v>0.60240899999999997</v>
      </c>
      <c r="H1954" s="97"/>
      <c r="I1954" s="4"/>
      <c r="J1954" s="107"/>
      <c r="K1954" t="s">
        <v>1750</v>
      </c>
    </row>
    <row r="1955" spans="2:11" hidden="1" outlineLevel="1" x14ac:dyDescent="0.25">
      <c r="B1955" s="83" t="s">
        <v>873</v>
      </c>
      <c r="C1955" s="86"/>
      <c r="D1955" s="3"/>
      <c r="E1955" s="5"/>
      <c r="F1955" s="5">
        <v>1</v>
      </c>
      <c r="G1955" s="4">
        <f t="shared" si="11"/>
        <v>0.60240899999999997</v>
      </c>
      <c r="H1955" s="97"/>
      <c r="I1955" s="4"/>
      <c r="J1955" s="107"/>
      <c r="K1955" t="s">
        <v>1750</v>
      </c>
    </row>
    <row r="1956" spans="2:11" hidden="1" outlineLevel="1" x14ac:dyDescent="0.25">
      <c r="B1956" s="83" t="s">
        <v>1140</v>
      </c>
      <c r="C1956" s="86"/>
      <c r="D1956" s="3"/>
      <c r="E1956" s="5"/>
      <c r="F1956" s="5">
        <v>1</v>
      </c>
      <c r="G1956" s="4">
        <f t="shared" si="11"/>
        <v>0.60240899999999997</v>
      </c>
      <c r="H1956" s="97"/>
      <c r="I1956" s="4"/>
      <c r="J1956" s="107"/>
      <c r="K1956" t="s">
        <v>1750</v>
      </c>
    </row>
    <row r="1957" spans="2:11" hidden="1" outlineLevel="1" x14ac:dyDescent="0.25">
      <c r="B1957" s="83" t="s">
        <v>1496</v>
      </c>
      <c r="C1957" s="86"/>
      <c r="D1957" s="3"/>
      <c r="E1957" s="5"/>
      <c r="F1957" s="5">
        <v>1</v>
      </c>
      <c r="G1957" s="4">
        <f t="shared" si="11"/>
        <v>0.60240899999999997</v>
      </c>
      <c r="H1957" s="97"/>
      <c r="I1957" s="4"/>
      <c r="J1957" s="107"/>
      <c r="K1957" t="s">
        <v>1750</v>
      </c>
    </row>
    <row r="1958" spans="2:11" hidden="1" outlineLevel="1" x14ac:dyDescent="0.25">
      <c r="B1958" s="83" t="s">
        <v>1497</v>
      </c>
      <c r="C1958" s="86"/>
      <c r="D1958" s="3"/>
      <c r="E1958" s="5"/>
      <c r="F1958" s="5">
        <v>1</v>
      </c>
      <c r="G1958" s="4">
        <f t="shared" si="11"/>
        <v>0.60240899999999997</v>
      </c>
      <c r="H1958" s="97"/>
      <c r="I1958" s="4"/>
      <c r="J1958" s="107"/>
      <c r="K1958" t="s">
        <v>1750</v>
      </c>
    </row>
    <row r="1959" spans="2:11" hidden="1" outlineLevel="1" x14ac:dyDescent="0.25">
      <c r="B1959" s="83" t="s">
        <v>1654</v>
      </c>
      <c r="C1959" s="86"/>
      <c r="D1959" s="3"/>
      <c r="E1959" s="5"/>
      <c r="F1959" s="5">
        <v>1</v>
      </c>
      <c r="G1959" s="4">
        <f t="shared" si="11"/>
        <v>0.60240899999999997</v>
      </c>
      <c r="H1959" s="97"/>
      <c r="I1959" s="4"/>
      <c r="J1959" s="107"/>
      <c r="K1959" t="s">
        <v>1750</v>
      </c>
    </row>
    <row r="1960" spans="2:11" hidden="1" outlineLevel="1" x14ac:dyDescent="0.25">
      <c r="B1960" s="83" t="s">
        <v>1296</v>
      </c>
      <c r="C1960" s="86"/>
      <c r="D1960" s="3"/>
      <c r="E1960" s="5"/>
      <c r="F1960" s="5">
        <v>1</v>
      </c>
      <c r="G1960" s="4">
        <f t="shared" si="11"/>
        <v>0.60240899999999997</v>
      </c>
      <c r="H1960" s="97"/>
      <c r="I1960" s="4"/>
      <c r="J1960" s="107"/>
      <c r="K1960" t="s">
        <v>1750</v>
      </c>
    </row>
    <row r="1961" spans="2:11" hidden="1" outlineLevel="1" x14ac:dyDescent="0.25">
      <c r="B1961" s="83" t="s">
        <v>1649</v>
      </c>
      <c r="C1961" s="86"/>
      <c r="D1961" s="3"/>
      <c r="E1961" s="5"/>
      <c r="F1961" s="5">
        <v>1</v>
      </c>
      <c r="G1961" s="4">
        <f t="shared" si="11"/>
        <v>0.60240899999999997</v>
      </c>
      <c r="H1961" s="97"/>
      <c r="I1961" s="4"/>
      <c r="J1961" s="107"/>
      <c r="K1961" t="s">
        <v>1750</v>
      </c>
    </row>
    <row r="1962" spans="2:11" hidden="1" outlineLevel="1" x14ac:dyDescent="0.25">
      <c r="B1962" s="83" t="s">
        <v>1650</v>
      </c>
      <c r="C1962" s="86"/>
      <c r="D1962" s="3"/>
      <c r="E1962" s="5"/>
      <c r="F1962" s="5">
        <v>1</v>
      </c>
      <c r="G1962" s="4">
        <f t="shared" si="11"/>
        <v>0.60240899999999997</v>
      </c>
      <c r="H1962" s="97"/>
      <c r="I1962" s="4"/>
      <c r="J1962" s="107"/>
      <c r="K1962" t="s">
        <v>1750</v>
      </c>
    </row>
    <row r="1963" spans="2:11" hidden="1" outlineLevel="1" x14ac:dyDescent="0.25">
      <c r="B1963" s="83" t="s">
        <v>1655</v>
      </c>
      <c r="C1963" s="86"/>
      <c r="D1963" s="3"/>
      <c r="E1963" s="5"/>
      <c r="F1963" s="5">
        <v>1</v>
      </c>
      <c r="G1963" s="4">
        <f t="shared" si="11"/>
        <v>0.60240899999999997</v>
      </c>
      <c r="H1963" s="97"/>
      <c r="I1963" s="4"/>
      <c r="J1963" s="107"/>
      <c r="K1963" t="s">
        <v>1750</v>
      </c>
    </row>
    <row r="1964" spans="2:11" hidden="1" outlineLevel="1" x14ac:dyDescent="0.25">
      <c r="B1964" s="83" t="s">
        <v>1724</v>
      </c>
      <c r="C1964" s="86"/>
      <c r="D1964" s="3"/>
      <c r="E1964" s="5"/>
      <c r="F1964" s="5">
        <v>1</v>
      </c>
      <c r="G1964" s="4">
        <f t="shared" si="11"/>
        <v>0.60240899999999997</v>
      </c>
      <c r="H1964" s="97"/>
      <c r="I1964" s="4"/>
      <c r="J1964" s="107"/>
      <c r="K1964" t="s">
        <v>1750</v>
      </c>
    </row>
    <row r="1965" spans="2:11" hidden="1" outlineLevel="1" x14ac:dyDescent="0.25">
      <c r="B1965" s="83" t="s">
        <v>1681</v>
      </c>
      <c r="C1965" s="86"/>
      <c r="D1965" s="3"/>
      <c r="E1965" s="5"/>
      <c r="F1965" s="5">
        <v>1</v>
      </c>
      <c r="G1965" s="4">
        <f t="shared" si="11"/>
        <v>0.60240899999999997</v>
      </c>
      <c r="H1965" s="97"/>
      <c r="I1965" s="4"/>
      <c r="J1965" s="107"/>
      <c r="K1965" t="s">
        <v>1750</v>
      </c>
    </row>
    <row r="1966" spans="2:11" hidden="1" outlineLevel="1" x14ac:dyDescent="0.25">
      <c r="B1966" s="83" t="s">
        <v>1349</v>
      </c>
      <c r="C1966" s="86"/>
      <c r="D1966" s="3"/>
      <c r="E1966" s="5"/>
      <c r="F1966" s="5">
        <v>1</v>
      </c>
      <c r="G1966" s="4">
        <f t="shared" si="11"/>
        <v>0.60240899999999997</v>
      </c>
      <c r="H1966" s="97"/>
      <c r="I1966" s="4"/>
      <c r="J1966" s="107"/>
      <c r="K1966" t="s">
        <v>1750</v>
      </c>
    </row>
    <row r="1967" spans="2:11" hidden="1" outlineLevel="1" x14ac:dyDescent="0.25">
      <c r="B1967" s="83" t="s">
        <v>1351</v>
      </c>
      <c r="C1967" s="86"/>
      <c r="D1967" s="3"/>
      <c r="E1967" s="5"/>
      <c r="F1967" s="5">
        <v>1</v>
      </c>
      <c r="G1967" s="4">
        <f t="shared" si="11"/>
        <v>0.60240899999999997</v>
      </c>
      <c r="H1967" s="97"/>
      <c r="I1967" s="4"/>
      <c r="J1967" s="107"/>
      <c r="K1967" t="s">
        <v>1750</v>
      </c>
    </row>
    <row r="1968" spans="2:11" hidden="1" outlineLevel="1" x14ac:dyDescent="0.25">
      <c r="B1968" s="83" t="s">
        <v>1714</v>
      </c>
      <c r="C1968" s="86"/>
      <c r="D1968" s="3"/>
      <c r="E1968" s="5"/>
      <c r="F1968" s="5">
        <v>1</v>
      </c>
      <c r="G1968" s="4">
        <f t="shared" si="11"/>
        <v>0.60240899999999997</v>
      </c>
      <c r="H1968" s="97"/>
      <c r="I1968" s="4"/>
      <c r="J1968" s="107"/>
      <c r="K1968" t="s">
        <v>1750</v>
      </c>
    </row>
    <row r="1969" spans="2:11" hidden="1" outlineLevel="1" x14ac:dyDescent="0.25">
      <c r="B1969" s="83" t="s">
        <v>1651</v>
      </c>
      <c r="C1969" s="86"/>
      <c r="D1969" s="3"/>
      <c r="E1969" s="5"/>
      <c r="F1969" s="5">
        <v>1</v>
      </c>
      <c r="G1969" s="4">
        <f t="shared" si="11"/>
        <v>0.60240899999999997</v>
      </c>
      <c r="H1969" s="97"/>
      <c r="I1969" s="4"/>
      <c r="J1969" s="107"/>
      <c r="K1969" t="s">
        <v>1750</v>
      </c>
    </row>
    <row r="1970" spans="2:11" hidden="1" outlineLevel="1" x14ac:dyDescent="0.25">
      <c r="B1970" s="83" t="s">
        <v>1725</v>
      </c>
      <c r="C1970" s="86"/>
      <c r="D1970" s="3"/>
      <c r="E1970" s="5"/>
      <c r="F1970" s="5">
        <v>1</v>
      </c>
      <c r="G1970" s="4">
        <f t="shared" si="11"/>
        <v>0.60240899999999997</v>
      </c>
      <c r="H1970" s="97"/>
      <c r="I1970" s="4"/>
      <c r="J1970" s="107"/>
      <c r="K1970" t="s">
        <v>1750</v>
      </c>
    </row>
    <row r="1971" spans="2:11" hidden="1" outlineLevel="1" x14ac:dyDescent="0.25">
      <c r="B1971" s="83" t="s">
        <v>1726</v>
      </c>
      <c r="C1971" s="86"/>
      <c r="D1971" s="3"/>
      <c r="E1971" s="5"/>
      <c r="F1971" s="5">
        <v>1</v>
      </c>
      <c r="G1971" s="4">
        <f t="shared" si="11"/>
        <v>0.60240899999999997</v>
      </c>
      <c r="H1971" s="97"/>
      <c r="I1971" s="4"/>
      <c r="J1971" s="107"/>
      <c r="K1971" t="s">
        <v>1750</v>
      </c>
    </row>
    <row r="1972" spans="2:11" hidden="1" outlineLevel="1" x14ac:dyDescent="0.25">
      <c r="B1972" s="83" t="s">
        <v>1727</v>
      </c>
      <c r="C1972" s="86"/>
      <c r="D1972" s="3"/>
      <c r="E1972" s="5"/>
      <c r="F1972" s="5">
        <v>1</v>
      </c>
      <c r="G1972" s="4">
        <f t="shared" si="11"/>
        <v>0.60240899999999997</v>
      </c>
      <c r="H1972" s="97"/>
      <c r="I1972" s="4"/>
      <c r="J1972" s="107"/>
      <c r="K1972" t="s">
        <v>1750</v>
      </c>
    </row>
    <row r="1973" spans="2:11" hidden="1" outlineLevel="1" x14ac:dyDescent="0.25">
      <c r="B1973" s="83" t="s">
        <v>1728</v>
      </c>
      <c r="C1973" s="86"/>
      <c r="D1973" s="3"/>
      <c r="E1973" s="5"/>
      <c r="F1973" s="5">
        <v>1</v>
      </c>
      <c r="G1973" s="4">
        <f t="shared" si="11"/>
        <v>0.60240899999999997</v>
      </c>
      <c r="H1973" s="97"/>
      <c r="I1973" s="4"/>
      <c r="J1973" s="107"/>
      <c r="K1973" t="s">
        <v>1750</v>
      </c>
    </row>
    <row r="1974" spans="2:11" hidden="1" outlineLevel="1" x14ac:dyDescent="0.25">
      <c r="B1974" s="83" t="s">
        <v>1729</v>
      </c>
      <c r="C1974" s="86"/>
      <c r="D1974" s="3"/>
      <c r="E1974" s="5"/>
      <c r="F1974" s="5">
        <v>1</v>
      </c>
      <c r="G1974" s="4">
        <f t="shared" si="11"/>
        <v>0.60240899999999997</v>
      </c>
      <c r="H1974" s="97"/>
      <c r="I1974" s="4"/>
      <c r="J1974" s="107"/>
      <c r="K1974" t="s">
        <v>1750</v>
      </c>
    </row>
    <row r="1975" spans="2:11" hidden="1" outlineLevel="1" x14ac:dyDescent="0.25">
      <c r="B1975" s="83" t="s">
        <v>1730</v>
      </c>
      <c r="C1975" s="86"/>
      <c r="D1975" s="3"/>
      <c r="E1975" s="5"/>
      <c r="F1975" s="5">
        <v>1</v>
      </c>
      <c r="G1975" s="4">
        <f t="shared" si="11"/>
        <v>0.60240899999999997</v>
      </c>
      <c r="H1975" s="97"/>
      <c r="I1975" s="4"/>
      <c r="J1975" s="107"/>
      <c r="K1975" t="s">
        <v>1750</v>
      </c>
    </row>
    <row r="1976" spans="2:11" hidden="1" outlineLevel="1" x14ac:dyDescent="0.25">
      <c r="B1976" s="83" t="s">
        <v>1731</v>
      </c>
      <c r="C1976" s="86"/>
      <c r="D1976" s="3"/>
      <c r="E1976" s="5"/>
      <c r="F1976" s="5">
        <v>1</v>
      </c>
      <c r="G1976" s="4">
        <f t="shared" si="11"/>
        <v>0.60240899999999997</v>
      </c>
      <c r="H1976" s="97"/>
      <c r="I1976" s="4"/>
      <c r="J1976" s="107"/>
      <c r="K1976" t="s">
        <v>1750</v>
      </c>
    </row>
    <row r="1977" spans="2:11" hidden="1" outlineLevel="1" x14ac:dyDescent="0.25">
      <c r="B1977" s="83" t="s">
        <v>1394</v>
      </c>
      <c r="C1977" s="86" t="s">
        <v>1605</v>
      </c>
      <c r="D1977" s="3"/>
      <c r="E1977" s="5"/>
      <c r="F1977" s="5">
        <v>1</v>
      </c>
      <c r="G1977" s="4">
        <f t="shared" si="11"/>
        <v>0.60240899999999997</v>
      </c>
      <c r="H1977" s="97"/>
      <c r="I1977" s="4"/>
      <c r="J1977" s="107"/>
      <c r="K1977" t="s">
        <v>1750</v>
      </c>
    </row>
    <row r="1978" spans="2:11" hidden="1" outlineLevel="1" x14ac:dyDescent="0.25">
      <c r="B1978" s="83" t="s">
        <v>1732</v>
      </c>
      <c r="C1978" s="86" t="s">
        <v>1605</v>
      </c>
      <c r="D1978" s="3"/>
      <c r="E1978" s="5"/>
      <c r="F1978" s="5">
        <v>1</v>
      </c>
      <c r="G1978" s="4">
        <f t="shared" si="11"/>
        <v>0.60240899999999997</v>
      </c>
      <c r="H1978" s="97"/>
      <c r="I1978" s="4"/>
      <c r="J1978" s="107"/>
      <c r="K1978" t="s">
        <v>1750</v>
      </c>
    </row>
    <row r="1979" spans="2:11" collapsed="1" x14ac:dyDescent="0.25">
      <c r="B1979" s="78" t="s">
        <v>1488</v>
      </c>
      <c r="C1979" s="79" t="s">
        <v>1733</v>
      </c>
      <c r="D1979" s="80" t="s">
        <v>1734</v>
      </c>
      <c r="E1979" s="81">
        <v>29</v>
      </c>
      <c r="F1979" s="84">
        <f>SUM(F1980:F2008)</f>
        <v>29</v>
      </c>
      <c r="G1979" s="103"/>
      <c r="H1979" s="92">
        <f>SUM(G1980:G2008)</f>
        <v>99.999829999999946</v>
      </c>
      <c r="I1979" s="103">
        <v>3</v>
      </c>
      <c r="J1979" s="105">
        <f>(H1979*I1979/100)</f>
        <v>2.9999948999999981</v>
      </c>
      <c r="K1979" s="82"/>
    </row>
    <row r="1980" spans="2:11" hidden="1" outlineLevel="1" x14ac:dyDescent="0.25">
      <c r="B1980" s="77" t="s">
        <v>1493</v>
      </c>
      <c r="C1980" s="2"/>
      <c r="D1980" s="3"/>
      <c r="F1980" s="8">
        <v>1</v>
      </c>
      <c r="G1980" s="4">
        <f>(F1980*3.44827)</f>
        <v>3.4482699999999999</v>
      </c>
      <c r="J1980" s="107"/>
      <c r="K1980" t="s">
        <v>10</v>
      </c>
    </row>
    <row r="1981" spans="2:11" hidden="1" outlineLevel="1" x14ac:dyDescent="0.25">
      <c r="B1981" s="77" t="s">
        <v>1494</v>
      </c>
      <c r="C1981" s="2"/>
      <c r="D1981" s="3"/>
      <c r="F1981" s="8">
        <v>1</v>
      </c>
      <c r="G1981" s="4">
        <f t="shared" ref="G1981:G2008" si="12">(F1981*3.44827)</f>
        <v>3.4482699999999999</v>
      </c>
      <c r="J1981" s="107"/>
      <c r="K1981" t="s">
        <v>10</v>
      </c>
    </row>
    <row r="1982" spans="2:11" hidden="1" outlineLevel="1" x14ac:dyDescent="0.25">
      <c r="B1982" s="77" t="s">
        <v>1367</v>
      </c>
      <c r="C1982" s="2"/>
      <c r="D1982" s="3"/>
      <c r="F1982" s="8">
        <v>1</v>
      </c>
      <c r="G1982" s="4">
        <f t="shared" si="12"/>
        <v>3.4482699999999999</v>
      </c>
      <c r="J1982" s="107"/>
      <c r="K1982" t="s">
        <v>10</v>
      </c>
    </row>
    <row r="1983" spans="2:11" hidden="1" outlineLevel="1" x14ac:dyDescent="0.25">
      <c r="B1983" s="77" t="s">
        <v>1495</v>
      </c>
      <c r="C1983" s="2"/>
      <c r="D1983" s="3"/>
      <c r="F1983" s="8">
        <v>1</v>
      </c>
      <c r="G1983" s="4">
        <f t="shared" si="12"/>
        <v>3.4482699999999999</v>
      </c>
      <c r="J1983" s="107"/>
      <c r="K1983" t="s">
        <v>10</v>
      </c>
    </row>
    <row r="1984" spans="2:11" hidden="1" outlineLevel="1" x14ac:dyDescent="0.25">
      <c r="B1984" s="77" t="s">
        <v>1382</v>
      </c>
      <c r="C1984" s="2"/>
      <c r="D1984" s="3"/>
      <c r="F1984" s="8">
        <v>1</v>
      </c>
      <c r="G1984" s="4">
        <f t="shared" si="12"/>
        <v>3.4482699999999999</v>
      </c>
      <c r="J1984" s="107"/>
      <c r="K1984" t="s">
        <v>10</v>
      </c>
    </row>
    <row r="1985" spans="2:11" hidden="1" outlineLevel="1" x14ac:dyDescent="0.25">
      <c r="B1985" s="77" t="s">
        <v>873</v>
      </c>
      <c r="C1985" s="2"/>
      <c r="D1985" s="3"/>
      <c r="F1985" s="8">
        <v>1</v>
      </c>
      <c r="G1985" s="4">
        <f t="shared" si="12"/>
        <v>3.4482699999999999</v>
      </c>
      <c r="J1985" s="107"/>
      <c r="K1985" t="s">
        <v>10</v>
      </c>
    </row>
    <row r="1986" spans="2:11" hidden="1" outlineLevel="1" x14ac:dyDescent="0.25">
      <c r="B1986" s="77" t="s">
        <v>1140</v>
      </c>
      <c r="C1986" s="2"/>
      <c r="D1986" s="3"/>
      <c r="F1986" s="8">
        <v>1</v>
      </c>
      <c r="G1986" s="4">
        <f t="shared" si="12"/>
        <v>3.4482699999999999</v>
      </c>
      <c r="J1986" s="107"/>
      <c r="K1986" t="s">
        <v>10</v>
      </c>
    </row>
    <row r="1987" spans="2:11" hidden="1" outlineLevel="1" x14ac:dyDescent="0.25">
      <c r="B1987" s="77" t="s">
        <v>1496</v>
      </c>
      <c r="C1987" s="2"/>
      <c r="D1987" s="3"/>
      <c r="F1987" s="8">
        <v>1</v>
      </c>
      <c r="G1987" s="4">
        <f t="shared" si="12"/>
        <v>3.4482699999999999</v>
      </c>
      <c r="J1987" s="107"/>
      <c r="K1987" t="s">
        <v>10</v>
      </c>
    </row>
    <row r="1988" spans="2:11" hidden="1" outlineLevel="1" x14ac:dyDescent="0.25">
      <c r="B1988" s="77" t="s">
        <v>1497</v>
      </c>
      <c r="C1988" s="2"/>
      <c r="D1988" s="3"/>
      <c r="F1988" s="8">
        <v>1</v>
      </c>
      <c r="G1988" s="4">
        <f t="shared" si="12"/>
        <v>3.4482699999999999</v>
      </c>
      <c r="J1988" s="107"/>
      <c r="K1988" t="s">
        <v>10</v>
      </c>
    </row>
    <row r="1989" spans="2:11" hidden="1" outlineLevel="1" x14ac:dyDescent="0.25">
      <c r="B1989" s="77" t="s">
        <v>1298</v>
      </c>
      <c r="C1989" s="2"/>
      <c r="D1989" s="3"/>
      <c r="F1989" s="8">
        <v>1</v>
      </c>
      <c r="G1989" s="4">
        <f t="shared" si="12"/>
        <v>3.4482699999999999</v>
      </c>
      <c r="J1989" s="107"/>
      <c r="K1989" t="s">
        <v>10</v>
      </c>
    </row>
    <row r="1990" spans="2:11" hidden="1" outlineLevel="1" x14ac:dyDescent="0.25">
      <c r="B1990" s="77" t="s">
        <v>1735</v>
      </c>
      <c r="C1990" s="2"/>
      <c r="D1990" s="3"/>
      <c r="F1990" s="8">
        <v>1</v>
      </c>
      <c r="G1990" s="4">
        <f t="shared" si="12"/>
        <v>3.4482699999999999</v>
      </c>
      <c r="J1990" s="107"/>
      <c r="K1990" t="s">
        <v>10</v>
      </c>
    </row>
    <row r="1991" spans="2:11" hidden="1" outlineLevel="1" x14ac:dyDescent="0.25">
      <c r="B1991" s="77" t="s">
        <v>1736</v>
      </c>
      <c r="C1991" s="2"/>
      <c r="D1991" s="3"/>
      <c r="F1991" s="8">
        <v>1</v>
      </c>
      <c r="G1991" s="4">
        <f t="shared" si="12"/>
        <v>3.4482699999999999</v>
      </c>
      <c r="J1991" s="107"/>
      <c r="K1991" t="s">
        <v>10</v>
      </c>
    </row>
    <row r="1992" spans="2:11" hidden="1" outlineLevel="1" x14ac:dyDescent="0.25">
      <c r="B1992" s="77" t="s">
        <v>1737</v>
      </c>
      <c r="C1992" s="2"/>
      <c r="D1992" s="3"/>
      <c r="F1992" s="8">
        <v>1</v>
      </c>
      <c r="G1992" s="4">
        <f t="shared" si="12"/>
        <v>3.4482699999999999</v>
      </c>
      <c r="J1992" s="107"/>
      <c r="K1992" t="s">
        <v>10</v>
      </c>
    </row>
    <row r="1993" spans="2:11" hidden="1" outlineLevel="1" x14ac:dyDescent="0.25">
      <c r="B1993" s="77" t="s">
        <v>1738</v>
      </c>
      <c r="C1993" s="2"/>
      <c r="D1993" s="3"/>
      <c r="F1993" s="8">
        <v>1</v>
      </c>
      <c r="G1993" s="4">
        <f t="shared" si="12"/>
        <v>3.4482699999999999</v>
      </c>
      <c r="J1993" s="107"/>
      <c r="K1993" t="s">
        <v>10</v>
      </c>
    </row>
    <row r="1994" spans="2:11" hidden="1" outlineLevel="1" x14ac:dyDescent="0.25">
      <c r="B1994" s="77" t="s">
        <v>1739</v>
      </c>
      <c r="C1994" s="2"/>
      <c r="D1994" s="3"/>
      <c r="F1994" s="8">
        <v>1</v>
      </c>
      <c r="G1994" s="4">
        <f t="shared" si="12"/>
        <v>3.4482699999999999</v>
      </c>
      <c r="J1994" s="107"/>
      <c r="K1994" t="s">
        <v>10</v>
      </c>
    </row>
    <row r="1995" spans="2:11" hidden="1" outlineLevel="1" x14ac:dyDescent="0.25">
      <c r="B1995" s="77" t="s">
        <v>1740</v>
      </c>
      <c r="C1995" s="2"/>
      <c r="D1995" s="3"/>
      <c r="F1995" s="8">
        <v>1</v>
      </c>
      <c r="G1995" s="4">
        <f t="shared" si="12"/>
        <v>3.4482699999999999</v>
      </c>
      <c r="J1995" s="107"/>
      <c r="K1995" t="s">
        <v>10</v>
      </c>
    </row>
    <row r="1996" spans="2:11" hidden="1" outlineLevel="1" x14ac:dyDescent="0.25">
      <c r="B1996" s="77" t="s">
        <v>1741</v>
      </c>
      <c r="C1996" s="2"/>
      <c r="D1996" s="3"/>
      <c r="F1996" s="8">
        <v>1</v>
      </c>
      <c r="G1996" s="4">
        <f t="shared" si="12"/>
        <v>3.4482699999999999</v>
      </c>
      <c r="J1996" s="107"/>
      <c r="K1996" t="s">
        <v>10</v>
      </c>
    </row>
    <row r="1997" spans="2:11" hidden="1" outlineLevel="1" x14ac:dyDescent="0.25">
      <c r="B1997" s="77" t="s">
        <v>1742</v>
      </c>
      <c r="C1997" s="2"/>
      <c r="D1997" s="3"/>
      <c r="F1997" s="8">
        <v>1</v>
      </c>
      <c r="G1997" s="4">
        <f t="shared" si="12"/>
        <v>3.4482699999999999</v>
      </c>
      <c r="J1997" s="107"/>
      <c r="K1997" t="s">
        <v>10</v>
      </c>
    </row>
    <row r="1998" spans="2:11" hidden="1" outlineLevel="1" x14ac:dyDescent="0.25">
      <c r="B1998" s="77" t="s">
        <v>1743</v>
      </c>
      <c r="C1998" s="2"/>
      <c r="D1998" s="3"/>
      <c r="F1998" s="8">
        <v>1</v>
      </c>
      <c r="G1998" s="4">
        <f t="shared" si="12"/>
        <v>3.4482699999999999</v>
      </c>
      <c r="J1998" s="107"/>
      <c r="K1998" t="s">
        <v>10</v>
      </c>
    </row>
    <row r="1999" spans="2:11" hidden="1" outlineLevel="1" x14ac:dyDescent="0.25">
      <c r="B1999" s="77" t="s">
        <v>1744</v>
      </c>
      <c r="C1999" s="2"/>
      <c r="D1999" s="3"/>
      <c r="F1999" s="8">
        <v>1</v>
      </c>
      <c r="G1999" s="4">
        <f t="shared" si="12"/>
        <v>3.4482699999999999</v>
      </c>
      <c r="J1999" s="107"/>
      <c r="K1999" t="s">
        <v>10</v>
      </c>
    </row>
    <row r="2000" spans="2:11" hidden="1" outlineLevel="1" x14ac:dyDescent="0.25">
      <c r="B2000" s="77" t="s">
        <v>1745</v>
      </c>
      <c r="C2000" s="2"/>
      <c r="D2000" s="3"/>
      <c r="F2000" s="8">
        <v>1</v>
      </c>
      <c r="G2000" s="4">
        <f t="shared" si="12"/>
        <v>3.4482699999999999</v>
      </c>
      <c r="J2000" s="107"/>
      <c r="K2000" t="s">
        <v>10</v>
      </c>
    </row>
    <row r="2001" spans="2:11" hidden="1" outlineLevel="1" x14ac:dyDescent="0.25">
      <c r="B2001" s="77" t="s">
        <v>1746</v>
      </c>
      <c r="C2001" s="2"/>
      <c r="D2001" s="3"/>
      <c r="F2001" s="8">
        <v>1</v>
      </c>
      <c r="G2001" s="4">
        <f t="shared" si="12"/>
        <v>3.4482699999999999</v>
      </c>
      <c r="J2001" s="107"/>
      <c r="K2001" t="s">
        <v>10</v>
      </c>
    </row>
    <row r="2002" spans="2:11" hidden="1" outlineLevel="1" x14ac:dyDescent="0.25">
      <c r="B2002" s="77" t="s">
        <v>1353</v>
      </c>
      <c r="C2002" s="2"/>
      <c r="D2002" s="3"/>
      <c r="F2002" s="8">
        <v>1</v>
      </c>
      <c r="G2002" s="4">
        <f t="shared" si="12"/>
        <v>3.4482699999999999</v>
      </c>
      <c r="J2002" s="107"/>
      <c r="K2002" t="s">
        <v>10</v>
      </c>
    </row>
    <row r="2003" spans="2:11" hidden="1" outlineLevel="1" x14ac:dyDescent="0.25">
      <c r="B2003" s="83" t="s">
        <v>1619</v>
      </c>
      <c r="C2003" s="86" t="s">
        <v>1605</v>
      </c>
      <c r="D2003" s="3"/>
      <c r="F2003" s="8">
        <v>1</v>
      </c>
      <c r="G2003" s="4">
        <f t="shared" si="12"/>
        <v>3.4482699999999999</v>
      </c>
      <c r="J2003" s="107"/>
      <c r="K2003" t="s">
        <v>10</v>
      </c>
    </row>
    <row r="2004" spans="2:11" hidden="1" outlineLevel="1" x14ac:dyDescent="0.25">
      <c r="B2004" s="83" t="s">
        <v>1747</v>
      </c>
      <c r="C2004" s="86" t="s">
        <v>1605</v>
      </c>
      <c r="D2004" s="3"/>
      <c r="F2004" s="8">
        <v>1</v>
      </c>
      <c r="G2004" s="4">
        <f t="shared" si="12"/>
        <v>3.4482699999999999</v>
      </c>
      <c r="J2004" s="107"/>
      <c r="K2004" t="s">
        <v>10</v>
      </c>
    </row>
    <row r="2005" spans="2:11" hidden="1" outlineLevel="1" x14ac:dyDescent="0.25">
      <c r="B2005" s="83" t="s">
        <v>888</v>
      </c>
      <c r="C2005" s="86" t="s">
        <v>1605</v>
      </c>
      <c r="D2005" s="3"/>
      <c r="F2005" s="8">
        <v>1</v>
      </c>
      <c r="G2005" s="4">
        <f t="shared" si="12"/>
        <v>3.4482699999999999</v>
      </c>
      <c r="J2005" s="107"/>
      <c r="K2005" t="s">
        <v>10</v>
      </c>
    </row>
    <row r="2006" spans="2:11" hidden="1" outlineLevel="1" x14ac:dyDescent="0.25">
      <c r="B2006" s="83" t="s">
        <v>1096</v>
      </c>
      <c r="C2006" s="86" t="s">
        <v>1605</v>
      </c>
      <c r="D2006" s="3"/>
      <c r="F2006" s="8">
        <v>1</v>
      </c>
      <c r="G2006" s="4">
        <f t="shared" si="12"/>
        <v>3.4482699999999999</v>
      </c>
      <c r="J2006" s="107"/>
      <c r="K2006" t="s">
        <v>10</v>
      </c>
    </row>
    <row r="2007" spans="2:11" hidden="1" outlineLevel="1" x14ac:dyDescent="0.25">
      <c r="B2007" s="83" t="s">
        <v>897</v>
      </c>
      <c r="C2007" s="86" t="s">
        <v>1605</v>
      </c>
      <c r="D2007" s="3"/>
      <c r="F2007" s="8">
        <v>1</v>
      </c>
      <c r="G2007" s="4">
        <f t="shared" si="12"/>
        <v>3.4482699999999999</v>
      </c>
      <c r="J2007" s="107"/>
      <c r="K2007" t="s">
        <v>10</v>
      </c>
    </row>
    <row r="2008" spans="2:11" hidden="1" outlineLevel="1" x14ac:dyDescent="0.25">
      <c r="B2008" s="83" t="s">
        <v>895</v>
      </c>
      <c r="C2008" s="86" t="s">
        <v>1605</v>
      </c>
      <c r="D2008" s="3"/>
      <c r="F2008" s="8">
        <v>1</v>
      </c>
      <c r="G2008" s="4">
        <f t="shared" si="12"/>
        <v>3.4482699999999999</v>
      </c>
      <c r="J2008" s="107"/>
      <c r="K2008" t="s">
        <v>10</v>
      </c>
    </row>
    <row r="2009" spans="2:11" x14ac:dyDescent="0.25">
      <c r="B2009" s="26" t="s">
        <v>1748</v>
      </c>
      <c r="C2009" s="30"/>
      <c r="D2009" s="27"/>
      <c r="E2009" s="28">
        <f>SUM(E1347,E1542,E1812,E1979)</f>
        <v>646</v>
      </c>
      <c r="F2009" s="28">
        <f>SUM(F1347,F1542,F1812,F1979)</f>
        <v>645</v>
      </c>
      <c r="G2009" s="101"/>
      <c r="H2009" s="82"/>
      <c r="I2009" s="104">
        <v>100</v>
      </c>
      <c r="J2009" s="106">
        <f>SUM(J1347,J1542,J1812,J1979)/100</f>
        <v>0.99687487479999992</v>
      </c>
      <c r="K2009" s="82"/>
    </row>
    <row r="2012" spans="2:11" s="74" customFormat="1" x14ac:dyDescent="0.25">
      <c r="B2012" s="74" t="s">
        <v>1760</v>
      </c>
    </row>
    <row r="2014" spans="2:11" x14ac:dyDescent="0.25">
      <c r="B2014" s="21" t="s">
        <v>1478</v>
      </c>
      <c r="C2014" s="21"/>
      <c r="D2014" s="21"/>
      <c r="E2014" s="21"/>
      <c r="F2014" s="21"/>
      <c r="G2014" s="21"/>
      <c r="H2014" s="21"/>
    </row>
    <row r="2015" spans="2:11" ht="45" x14ac:dyDescent="0.25">
      <c r="B2015" s="22" t="s">
        <v>1479</v>
      </c>
      <c r="C2015" s="23" t="s">
        <v>1480</v>
      </c>
      <c r="D2015" s="23" t="s">
        <v>1481</v>
      </c>
      <c r="E2015" s="24" t="s">
        <v>1482</v>
      </c>
      <c r="F2015" s="24" t="s">
        <v>1419</v>
      </c>
      <c r="G2015" s="24" t="s">
        <v>1483</v>
      </c>
      <c r="H2015" s="24" t="s">
        <v>1484</v>
      </c>
      <c r="I2015" s="24" t="s">
        <v>1485</v>
      </c>
      <c r="J2015" s="24" t="s">
        <v>1486</v>
      </c>
      <c r="K2015" s="31" t="s">
        <v>1487</v>
      </c>
    </row>
    <row r="2016" spans="2:11" collapsed="1" x14ac:dyDescent="0.25">
      <c r="B2016" s="78" t="s">
        <v>1488</v>
      </c>
      <c r="C2016" s="79" t="s">
        <v>1489</v>
      </c>
      <c r="D2016" s="80" t="s">
        <v>1490</v>
      </c>
      <c r="E2016" s="81">
        <f>SUM(E2017,E2042,E2079,E2115,E2120)</f>
        <v>189</v>
      </c>
      <c r="F2016" s="81">
        <f>SUM(F2017,F2042,F2079,F2115,F2120)</f>
        <v>189</v>
      </c>
      <c r="G2016" s="93"/>
      <c r="H2016" s="92">
        <f>SUM(H2017+H2042+H2079+H2115+H2120)</f>
        <v>100</v>
      </c>
      <c r="I2016" s="103">
        <v>30</v>
      </c>
      <c r="J2016" s="105">
        <f>(H2016*I2016/100)</f>
        <v>30</v>
      </c>
      <c r="K2016" s="82"/>
    </row>
    <row r="2017" spans="2:11" hidden="1" outlineLevel="1" collapsed="1" x14ac:dyDescent="0.25">
      <c r="B2017" s="78"/>
      <c r="C2017" s="79" t="s">
        <v>1489</v>
      </c>
      <c r="D2017" s="80" t="s">
        <v>1492</v>
      </c>
      <c r="E2017" s="81">
        <v>24</v>
      </c>
      <c r="F2017" s="81">
        <f>SUM(F2018:F2041)</f>
        <v>24</v>
      </c>
      <c r="G2017" s="93">
        <v>5</v>
      </c>
      <c r="H2017" s="92">
        <f>(F2017*G2017/E2017)</f>
        <v>5</v>
      </c>
      <c r="I2017" s="103"/>
      <c r="J2017" s="105"/>
      <c r="K2017" s="82"/>
    </row>
    <row r="2018" spans="2:11" hidden="1" outlineLevel="2" x14ac:dyDescent="0.25">
      <c r="B2018" s="77" t="s">
        <v>1493</v>
      </c>
      <c r="C2018" s="86" t="s">
        <v>1489</v>
      </c>
      <c r="D2018" s="3"/>
      <c r="F2018" s="8">
        <v>1</v>
      </c>
      <c r="G2018" s="102"/>
      <c r="I2018" s="4"/>
      <c r="J2018" s="107"/>
      <c r="K2018" t="s">
        <v>1750</v>
      </c>
    </row>
    <row r="2019" spans="2:11" hidden="1" outlineLevel="2" x14ac:dyDescent="0.25">
      <c r="B2019" s="77" t="s">
        <v>1494</v>
      </c>
      <c r="C2019" s="86" t="s">
        <v>1489</v>
      </c>
      <c r="D2019" s="3"/>
      <c r="F2019" s="8">
        <v>1</v>
      </c>
      <c r="G2019" s="102"/>
      <c r="I2019" s="4"/>
      <c r="J2019" s="107"/>
      <c r="K2019" t="s">
        <v>1750</v>
      </c>
    </row>
    <row r="2020" spans="2:11" hidden="1" outlineLevel="2" x14ac:dyDescent="0.25">
      <c r="B2020" s="77" t="s">
        <v>1367</v>
      </c>
      <c r="C2020" s="86" t="s">
        <v>1489</v>
      </c>
      <c r="D2020" s="3"/>
      <c r="F2020" s="8">
        <v>1</v>
      </c>
      <c r="G2020" s="102"/>
      <c r="I2020" s="4"/>
      <c r="J2020" s="107"/>
      <c r="K2020" t="s">
        <v>1750</v>
      </c>
    </row>
    <row r="2021" spans="2:11" hidden="1" outlineLevel="2" x14ac:dyDescent="0.25">
      <c r="B2021" s="77" t="s">
        <v>1495</v>
      </c>
      <c r="C2021" s="86" t="s">
        <v>1489</v>
      </c>
      <c r="D2021" s="3"/>
      <c r="F2021" s="8">
        <v>1</v>
      </c>
      <c r="G2021" s="102"/>
      <c r="I2021" s="4"/>
      <c r="J2021" s="107"/>
      <c r="K2021" t="s">
        <v>1750</v>
      </c>
    </row>
    <row r="2022" spans="2:11" hidden="1" outlineLevel="2" x14ac:dyDescent="0.25">
      <c r="B2022" s="77" t="s">
        <v>1382</v>
      </c>
      <c r="C2022" s="86" t="s">
        <v>1489</v>
      </c>
      <c r="D2022" s="3"/>
      <c r="F2022" s="8">
        <v>1</v>
      </c>
      <c r="G2022" s="102"/>
      <c r="I2022" s="4"/>
      <c r="J2022" s="107"/>
      <c r="K2022" t="s">
        <v>1750</v>
      </c>
    </row>
    <row r="2023" spans="2:11" hidden="1" outlineLevel="2" x14ac:dyDescent="0.25">
      <c r="B2023" s="77" t="s">
        <v>873</v>
      </c>
      <c r="C2023" s="86" t="s">
        <v>1489</v>
      </c>
      <c r="D2023" s="3"/>
      <c r="F2023" s="8">
        <v>1</v>
      </c>
      <c r="G2023" s="102"/>
      <c r="I2023" s="4"/>
      <c r="J2023" s="107"/>
      <c r="K2023" t="s">
        <v>1750</v>
      </c>
    </row>
    <row r="2024" spans="2:11" hidden="1" outlineLevel="2" x14ac:dyDescent="0.25">
      <c r="B2024" s="77" t="s">
        <v>1140</v>
      </c>
      <c r="C2024" s="86" t="s">
        <v>1489</v>
      </c>
      <c r="D2024" s="3"/>
      <c r="F2024" s="8">
        <v>1</v>
      </c>
      <c r="G2024" s="102"/>
      <c r="I2024" s="4"/>
      <c r="J2024" s="107"/>
      <c r="K2024" t="s">
        <v>1750</v>
      </c>
    </row>
    <row r="2025" spans="2:11" hidden="1" outlineLevel="2" x14ac:dyDescent="0.25">
      <c r="B2025" s="77" t="s">
        <v>1496</v>
      </c>
      <c r="C2025" s="86" t="s">
        <v>1489</v>
      </c>
      <c r="D2025" s="3"/>
      <c r="F2025" s="8">
        <v>1</v>
      </c>
      <c r="G2025" s="102"/>
      <c r="I2025" s="4"/>
      <c r="J2025" s="107"/>
      <c r="K2025" t="s">
        <v>1750</v>
      </c>
    </row>
    <row r="2026" spans="2:11" hidden="1" outlineLevel="2" x14ac:dyDescent="0.25">
      <c r="B2026" s="77" t="s">
        <v>1497</v>
      </c>
      <c r="C2026" s="86" t="s">
        <v>1489</v>
      </c>
      <c r="D2026" s="3"/>
      <c r="F2026" s="8">
        <v>1</v>
      </c>
      <c r="G2026" s="102"/>
      <c r="I2026" s="4"/>
      <c r="J2026" s="107"/>
      <c r="K2026" t="s">
        <v>1750</v>
      </c>
    </row>
    <row r="2027" spans="2:11" hidden="1" outlineLevel="2" x14ac:dyDescent="0.25">
      <c r="B2027" s="77" t="s">
        <v>1119</v>
      </c>
      <c r="C2027" s="86" t="s">
        <v>1489</v>
      </c>
      <c r="D2027" s="3"/>
      <c r="F2027" s="8">
        <v>1</v>
      </c>
      <c r="G2027" s="102"/>
      <c r="I2027" s="4"/>
      <c r="J2027" s="107"/>
      <c r="K2027" t="s">
        <v>1750</v>
      </c>
    </row>
    <row r="2028" spans="2:11" hidden="1" outlineLevel="2" x14ac:dyDescent="0.25">
      <c r="B2028" s="77" t="s">
        <v>827</v>
      </c>
      <c r="C2028" s="86" t="s">
        <v>1489</v>
      </c>
      <c r="D2028" s="3"/>
      <c r="F2028" s="8">
        <v>1</v>
      </c>
      <c r="G2028" s="102"/>
      <c r="I2028" s="4"/>
      <c r="J2028" s="107"/>
      <c r="K2028" t="s">
        <v>1750</v>
      </c>
    </row>
    <row r="2029" spans="2:11" hidden="1" outlineLevel="2" x14ac:dyDescent="0.25">
      <c r="B2029" s="77" t="s">
        <v>831</v>
      </c>
      <c r="C2029" s="86" t="s">
        <v>1489</v>
      </c>
      <c r="D2029" s="3"/>
      <c r="F2029" s="8">
        <v>1</v>
      </c>
      <c r="G2029" s="102"/>
      <c r="I2029" s="4"/>
      <c r="J2029" s="107"/>
      <c r="K2029" t="s">
        <v>1750</v>
      </c>
    </row>
    <row r="2030" spans="2:11" hidden="1" outlineLevel="2" x14ac:dyDescent="0.25">
      <c r="B2030" s="77" t="s">
        <v>1121</v>
      </c>
      <c r="C2030" s="86" t="s">
        <v>1489</v>
      </c>
      <c r="D2030" s="3"/>
      <c r="F2030" s="8">
        <v>1</v>
      </c>
      <c r="G2030" s="102"/>
      <c r="I2030" s="4"/>
      <c r="J2030" s="107"/>
      <c r="K2030" t="s">
        <v>1750</v>
      </c>
    </row>
    <row r="2031" spans="2:11" hidden="1" outlineLevel="2" x14ac:dyDescent="0.25">
      <c r="B2031" s="77" t="s">
        <v>1498</v>
      </c>
      <c r="C2031" s="86" t="s">
        <v>1489</v>
      </c>
      <c r="D2031" s="3"/>
      <c r="F2031" s="8">
        <v>1</v>
      </c>
      <c r="G2031" s="102"/>
      <c r="I2031" s="4"/>
      <c r="J2031" s="107"/>
      <c r="K2031" t="s">
        <v>1750</v>
      </c>
    </row>
    <row r="2032" spans="2:11" hidden="1" outlineLevel="2" x14ac:dyDescent="0.25">
      <c r="B2032" s="77" t="s">
        <v>1499</v>
      </c>
      <c r="C2032" s="86" t="s">
        <v>1489</v>
      </c>
      <c r="D2032" s="3"/>
      <c r="F2032" s="8">
        <v>1</v>
      </c>
      <c r="G2032" s="102"/>
      <c r="I2032" s="4"/>
      <c r="J2032" s="107"/>
      <c r="K2032" t="s">
        <v>1750</v>
      </c>
    </row>
    <row r="2033" spans="2:11" hidden="1" outlineLevel="2" x14ac:dyDescent="0.25">
      <c r="B2033" s="77" t="s">
        <v>1500</v>
      </c>
      <c r="C2033" s="86" t="s">
        <v>1489</v>
      </c>
      <c r="D2033" s="3"/>
      <c r="F2033" s="8">
        <v>1</v>
      </c>
      <c r="G2033" s="102"/>
      <c r="I2033" s="4"/>
      <c r="J2033" s="107"/>
      <c r="K2033" t="s">
        <v>1750</v>
      </c>
    </row>
    <row r="2034" spans="2:11" hidden="1" outlineLevel="2" x14ac:dyDescent="0.25">
      <c r="B2034" s="77" t="s">
        <v>1501</v>
      </c>
      <c r="C2034" s="86" t="s">
        <v>1489</v>
      </c>
      <c r="D2034" s="3"/>
      <c r="F2034" s="8">
        <v>1</v>
      </c>
      <c r="G2034" s="102"/>
      <c r="I2034" s="4"/>
      <c r="J2034" s="107"/>
      <c r="K2034" t="s">
        <v>1750</v>
      </c>
    </row>
    <row r="2035" spans="2:11" hidden="1" outlineLevel="2" x14ac:dyDescent="0.25">
      <c r="B2035" s="77" t="s">
        <v>1502</v>
      </c>
      <c r="C2035" s="86" t="s">
        <v>1489</v>
      </c>
      <c r="D2035" s="3"/>
      <c r="F2035" s="8">
        <v>1</v>
      </c>
      <c r="G2035" s="102"/>
      <c r="I2035" s="4"/>
      <c r="J2035" s="107"/>
      <c r="K2035" t="s">
        <v>1750</v>
      </c>
    </row>
    <row r="2036" spans="2:11" hidden="1" outlineLevel="2" x14ac:dyDescent="0.25">
      <c r="B2036" s="77" t="s">
        <v>942</v>
      </c>
      <c r="C2036" s="86" t="s">
        <v>1489</v>
      </c>
      <c r="D2036" s="3"/>
      <c r="F2036" s="8">
        <v>1</v>
      </c>
      <c r="G2036" s="102"/>
      <c r="I2036" s="4"/>
      <c r="J2036" s="107"/>
      <c r="K2036" t="s">
        <v>1750</v>
      </c>
    </row>
    <row r="2037" spans="2:11" hidden="1" outlineLevel="2" x14ac:dyDescent="0.25">
      <c r="B2037" s="77" t="s">
        <v>959</v>
      </c>
      <c r="C2037" s="86" t="s">
        <v>1489</v>
      </c>
      <c r="D2037" s="3"/>
      <c r="F2037" s="8">
        <v>1</v>
      </c>
      <c r="G2037" s="102"/>
      <c r="I2037" s="4"/>
      <c r="J2037" s="107"/>
      <c r="K2037" t="s">
        <v>1750</v>
      </c>
    </row>
    <row r="2038" spans="2:11" hidden="1" outlineLevel="2" x14ac:dyDescent="0.25">
      <c r="B2038" s="77" t="s">
        <v>961</v>
      </c>
      <c r="C2038" s="86" t="s">
        <v>1489</v>
      </c>
      <c r="D2038" s="3"/>
      <c r="F2038" s="8">
        <v>1</v>
      </c>
      <c r="G2038" s="102"/>
      <c r="I2038" s="4"/>
      <c r="J2038" s="107"/>
      <c r="K2038" t="s">
        <v>1750</v>
      </c>
    </row>
    <row r="2039" spans="2:11" hidden="1" outlineLevel="2" x14ac:dyDescent="0.25">
      <c r="B2039" s="77" t="s">
        <v>991</v>
      </c>
      <c r="C2039" s="86" t="s">
        <v>1489</v>
      </c>
      <c r="D2039" s="3"/>
      <c r="F2039" s="8">
        <v>1</v>
      </c>
      <c r="G2039" s="102"/>
      <c r="I2039" s="4"/>
      <c r="J2039" s="107"/>
      <c r="K2039" t="s">
        <v>1750</v>
      </c>
    </row>
    <row r="2040" spans="2:11" hidden="1" outlineLevel="2" x14ac:dyDescent="0.25">
      <c r="B2040" s="77" t="s">
        <v>1503</v>
      </c>
      <c r="C2040" s="86" t="s">
        <v>1489</v>
      </c>
      <c r="D2040" s="3"/>
      <c r="F2040" s="8">
        <v>1</v>
      </c>
      <c r="G2040" s="102"/>
      <c r="I2040" s="4"/>
      <c r="J2040" s="107"/>
      <c r="K2040" t="s">
        <v>1750</v>
      </c>
    </row>
    <row r="2041" spans="2:11" hidden="1" outlineLevel="2" x14ac:dyDescent="0.25">
      <c r="B2041" s="77" t="s">
        <v>1504</v>
      </c>
      <c r="C2041" s="86" t="s">
        <v>1489</v>
      </c>
      <c r="D2041" s="3"/>
      <c r="F2041" s="8">
        <v>1</v>
      </c>
      <c r="G2041" s="102"/>
      <c r="I2041" s="4"/>
      <c r="J2041" s="107"/>
      <c r="K2041" t="s">
        <v>1750</v>
      </c>
    </row>
    <row r="2042" spans="2:11" hidden="1" outlineLevel="1" collapsed="1" x14ac:dyDescent="0.25">
      <c r="B2042" s="78"/>
      <c r="C2042" s="79" t="s">
        <v>1489</v>
      </c>
      <c r="D2042" s="80" t="s">
        <v>1505</v>
      </c>
      <c r="E2042" s="81">
        <v>36</v>
      </c>
      <c r="F2042" s="81">
        <f>SUM(F2043:F2078)</f>
        <v>36</v>
      </c>
      <c r="G2042" s="93">
        <v>60</v>
      </c>
      <c r="H2042" s="92">
        <f>(F2042*G2042/E2042)</f>
        <v>60</v>
      </c>
      <c r="I2042" s="103"/>
      <c r="J2042" s="105"/>
      <c r="K2042" s="82"/>
    </row>
    <row r="2043" spans="2:11" hidden="1" outlineLevel="2" x14ac:dyDescent="0.25">
      <c r="B2043" s="77" t="s">
        <v>913</v>
      </c>
      <c r="C2043" s="86" t="s">
        <v>1489</v>
      </c>
      <c r="D2043" s="3"/>
      <c r="F2043" s="8">
        <v>1</v>
      </c>
      <c r="G2043" s="102"/>
      <c r="I2043" s="4"/>
      <c r="J2043" s="107"/>
      <c r="K2043" t="s">
        <v>1750</v>
      </c>
    </row>
    <row r="2044" spans="2:11" hidden="1" outlineLevel="2" x14ac:dyDescent="0.25">
      <c r="B2044" s="77" t="s">
        <v>1368</v>
      </c>
      <c r="C2044" s="86" t="s">
        <v>1489</v>
      </c>
      <c r="D2044" s="3"/>
      <c r="F2044" s="8">
        <v>1</v>
      </c>
      <c r="G2044" s="102"/>
      <c r="I2044" s="4"/>
      <c r="J2044" s="107"/>
      <c r="K2044" t="s">
        <v>1750</v>
      </c>
    </row>
    <row r="2045" spans="2:11" hidden="1" outlineLevel="2" x14ac:dyDescent="0.25">
      <c r="B2045" s="77" t="s">
        <v>1370</v>
      </c>
      <c r="C2045" s="86" t="s">
        <v>1489</v>
      </c>
      <c r="D2045" s="3"/>
      <c r="F2045" s="8">
        <v>1</v>
      </c>
      <c r="G2045" s="102"/>
      <c r="I2045" s="4"/>
      <c r="J2045" s="107"/>
      <c r="K2045" t="s">
        <v>1750</v>
      </c>
    </row>
    <row r="2046" spans="2:11" hidden="1" outlineLevel="2" x14ac:dyDescent="0.25">
      <c r="B2046" s="77" t="s">
        <v>1371</v>
      </c>
      <c r="C2046" s="86" t="s">
        <v>1489</v>
      </c>
      <c r="D2046" s="3"/>
      <c r="F2046" s="8">
        <v>1</v>
      </c>
      <c r="G2046" s="102"/>
      <c r="I2046" s="4"/>
      <c r="J2046" s="107"/>
      <c r="K2046" t="s">
        <v>1750</v>
      </c>
    </row>
    <row r="2047" spans="2:11" hidden="1" outlineLevel="2" x14ac:dyDescent="0.25">
      <c r="B2047" s="77" t="s">
        <v>1373</v>
      </c>
      <c r="C2047" s="86" t="s">
        <v>1489</v>
      </c>
      <c r="D2047" s="3"/>
      <c r="F2047" s="8">
        <v>1</v>
      </c>
      <c r="G2047" s="102"/>
      <c r="I2047" s="4"/>
      <c r="J2047" s="107"/>
      <c r="K2047" t="s">
        <v>1750</v>
      </c>
    </row>
    <row r="2048" spans="2:11" hidden="1" outlineLevel="2" x14ac:dyDescent="0.25">
      <c r="B2048" s="77" t="s">
        <v>1506</v>
      </c>
      <c r="C2048" s="86" t="s">
        <v>1489</v>
      </c>
      <c r="D2048" s="3"/>
      <c r="F2048" s="8">
        <v>1</v>
      </c>
      <c r="G2048" s="102"/>
      <c r="I2048" s="4"/>
      <c r="J2048" s="107"/>
      <c r="K2048" t="s">
        <v>1750</v>
      </c>
    </row>
    <row r="2049" spans="2:11" hidden="1" outlineLevel="2" x14ac:dyDescent="0.25">
      <c r="B2049" s="77" t="s">
        <v>1129</v>
      </c>
      <c r="C2049" s="86" t="s">
        <v>1489</v>
      </c>
      <c r="D2049" s="3"/>
      <c r="F2049" s="8">
        <v>1</v>
      </c>
      <c r="G2049" s="102"/>
      <c r="I2049" s="4"/>
      <c r="J2049" s="107"/>
      <c r="K2049" t="s">
        <v>1750</v>
      </c>
    </row>
    <row r="2050" spans="2:11" hidden="1" outlineLevel="2" x14ac:dyDescent="0.25">
      <c r="B2050" s="77" t="s">
        <v>1194</v>
      </c>
      <c r="C2050" s="86" t="s">
        <v>1489</v>
      </c>
      <c r="D2050" s="3"/>
      <c r="F2050" s="8">
        <v>1</v>
      </c>
      <c r="G2050" s="102"/>
      <c r="I2050" s="4"/>
      <c r="J2050" s="107"/>
      <c r="K2050" t="s">
        <v>1750</v>
      </c>
    </row>
    <row r="2051" spans="2:11" hidden="1" outlineLevel="2" x14ac:dyDescent="0.25">
      <c r="B2051" s="77" t="s">
        <v>1226</v>
      </c>
      <c r="C2051" s="86" t="s">
        <v>1489</v>
      </c>
      <c r="D2051" s="3"/>
      <c r="F2051" s="8">
        <v>1</v>
      </c>
      <c r="G2051" s="102"/>
      <c r="I2051" s="4"/>
      <c r="J2051" s="107"/>
      <c r="K2051" t="s">
        <v>1750</v>
      </c>
    </row>
    <row r="2052" spans="2:11" hidden="1" outlineLevel="2" x14ac:dyDescent="0.25">
      <c r="B2052" s="77" t="s">
        <v>1288</v>
      </c>
      <c r="C2052" s="86" t="s">
        <v>1489</v>
      </c>
      <c r="D2052" s="3"/>
      <c r="F2052" s="8">
        <v>1</v>
      </c>
      <c r="G2052" s="102"/>
      <c r="I2052" s="4"/>
      <c r="J2052" s="107"/>
      <c r="K2052" t="s">
        <v>1750</v>
      </c>
    </row>
    <row r="2053" spans="2:11" hidden="1" outlineLevel="2" x14ac:dyDescent="0.25">
      <c r="B2053" s="77" t="s">
        <v>1282</v>
      </c>
      <c r="C2053" s="86" t="s">
        <v>1489</v>
      </c>
      <c r="D2053" s="3"/>
      <c r="F2053" s="8">
        <v>1</v>
      </c>
      <c r="G2053" s="102"/>
      <c r="I2053" s="4"/>
      <c r="J2053" s="107"/>
      <c r="K2053" t="s">
        <v>1750</v>
      </c>
    </row>
    <row r="2054" spans="2:11" hidden="1" outlineLevel="2" x14ac:dyDescent="0.25">
      <c r="B2054" s="77" t="s">
        <v>1375</v>
      </c>
      <c r="C2054" s="86" t="s">
        <v>1489</v>
      </c>
      <c r="D2054" s="3"/>
      <c r="F2054" s="8">
        <v>1</v>
      </c>
      <c r="G2054" s="102"/>
      <c r="I2054" s="4"/>
      <c r="J2054" s="107"/>
      <c r="K2054" t="s">
        <v>1750</v>
      </c>
    </row>
    <row r="2055" spans="2:11" hidden="1" outlineLevel="2" x14ac:dyDescent="0.25">
      <c r="B2055" s="77" t="s">
        <v>1507</v>
      </c>
      <c r="C2055" s="86" t="s">
        <v>1489</v>
      </c>
      <c r="D2055" s="3"/>
      <c r="F2055" s="8">
        <v>1</v>
      </c>
      <c r="G2055" s="102"/>
      <c r="I2055" s="4"/>
      <c r="J2055" s="107"/>
      <c r="K2055" t="s">
        <v>1750</v>
      </c>
    </row>
    <row r="2056" spans="2:11" hidden="1" outlineLevel="2" x14ac:dyDescent="0.25">
      <c r="B2056" s="77" t="s">
        <v>1329</v>
      </c>
      <c r="C2056" s="86" t="s">
        <v>1489</v>
      </c>
      <c r="D2056" s="3"/>
      <c r="F2056" s="8">
        <v>1</v>
      </c>
      <c r="G2056" s="102"/>
      <c r="I2056" s="4"/>
      <c r="J2056" s="107"/>
      <c r="K2056" t="s">
        <v>1750</v>
      </c>
    </row>
    <row r="2057" spans="2:11" hidden="1" outlineLevel="2" x14ac:dyDescent="0.25">
      <c r="B2057" s="77" t="s">
        <v>1337</v>
      </c>
      <c r="C2057" s="86" t="s">
        <v>1489</v>
      </c>
      <c r="D2057" s="3"/>
      <c r="F2057" s="8">
        <v>1</v>
      </c>
      <c r="G2057" s="102"/>
      <c r="I2057" s="4"/>
      <c r="J2057" s="107"/>
      <c r="K2057" t="s">
        <v>1750</v>
      </c>
    </row>
    <row r="2058" spans="2:11" hidden="1" outlineLevel="2" x14ac:dyDescent="0.25">
      <c r="B2058" s="77" t="s">
        <v>1508</v>
      </c>
      <c r="C2058" s="86" t="s">
        <v>1489</v>
      </c>
      <c r="D2058" s="3"/>
      <c r="F2058" s="8">
        <v>1</v>
      </c>
      <c r="G2058" s="102"/>
      <c r="I2058" s="4"/>
      <c r="J2058" s="107"/>
      <c r="K2058" t="s">
        <v>1750</v>
      </c>
    </row>
    <row r="2059" spans="2:11" hidden="1" outlineLevel="2" x14ac:dyDescent="0.25">
      <c r="B2059" s="77" t="s">
        <v>1052</v>
      </c>
      <c r="C2059" s="86" t="s">
        <v>1489</v>
      </c>
      <c r="D2059" s="3"/>
      <c r="F2059" s="8">
        <v>1</v>
      </c>
      <c r="G2059" s="102"/>
      <c r="I2059" s="4"/>
      <c r="J2059" s="107"/>
      <c r="K2059" t="s">
        <v>1750</v>
      </c>
    </row>
    <row r="2060" spans="2:11" hidden="1" outlineLevel="2" x14ac:dyDescent="0.25">
      <c r="B2060" s="77" t="s">
        <v>1339</v>
      </c>
      <c r="C2060" s="86" t="s">
        <v>1489</v>
      </c>
      <c r="D2060" s="3"/>
      <c r="F2060" s="8">
        <v>1</v>
      </c>
      <c r="G2060" s="102"/>
      <c r="I2060" s="4"/>
      <c r="J2060" s="107"/>
      <c r="K2060" t="s">
        <v>1750</v>
      </c>
    </row>
    <row r="2061" spans="2:11" hidden="1" outlineLevel="2" x14ac:dyDescent="0.25">
      <c r="B2061" s="77" t="s">
        <v>1509</v>
      </c>
      <c r="C2061" s="86" t="s">
        <v>1489</v>
      </c>
      <c r="D2061" s="3"/>
      <c r="F2061" s="8">
        <v>1</v>
      </c>
      <c r="G2061" s="102"/>
      <c r="I2061" s="4"/>
      <c r="J2061" s="107"/>
      <c r="K2061" t="s">
        <v>1750</v>
      </c>
    </row>
    <row r="2062" spans="2:11" hidden="1" outlineLevel="2" x14ac:dyDescent="0.25">
      <c r="B2062" s="77" t="s">
        <v>909</v>
      </c>
      <c r="C2062" s="86" t="s">
        <v>1489</v>
      </c>
      <c r="D2062" s="3"/>
      <c r="F2062" s="8">
        <v>1</v>
      </c>
      <c r="G2062" s="102"/>
      <c r="I2062" s="4"/>
      <c r="J2062" s="107"/>
      <c r="K2062" t="s">
        <v>1750</v>
      </c>
    </row>
    <row r="2063" spans="2:11" hidden="1" outlineLevel="2" x14ac:dyDescent="0.25">
      <c r="B2063" s="77" t="s">
        <v>1284</v>
      </c>
      <c r="C2063" s="86" t="s">
        <v>1489</v>
      </c>
      <c r="D2063" s="3"/>
      <c r="F2063" s="8">
        <v>1</v>
      </c>
      <c r="G2063" s="102"/>
      <c r="I2063" s="4"/>
      <c r="J2063" s="107"/>
      <c r="K2063" t="s">
        <v>1750</v>
      </c>
    </row>
    <row r="2064" spans="2:11" hidden="1" outlineLevel="2" x14ac:dyDescent="0.25">
      <c r="B2064" s="77" t="s">
        <v>1148</v>
      </c>
      <c r="C2064" s="86" t="s">
        <v>1489</v>
      </c>
      <c r="D2064" s="3"/>
      <c r="F2064" s="8">
        <v>1</v>
      </c>
      <c r="G2064" s="102"/>
      <c r="I2064" s="4"/>
      <c r="J2064" s="107"/>
      <c r="K2064" t="s">
        <v>1750</v>
      </c>
    </row>
    <row r="2065" spans="2:11" hidden="1" outlineLevel="2" x14ac:dyDescent="0.25">
      <c r="B2065" s="77" t="s">
        <v>1245</v>
      </c>
      <c r="C2065" s="86" t="s">
        <v>1489</v>
      </c>
      <c r="D2065" s="3"/>
      <c r="F2065" s="8">
        <v>1</v>
      </c>
      <c r="G2065" s="102"/>
      <c r="I2065" s="4"/>
      <c r="J2065" s="107"/>
      <c r="K2065" t="s">
        <v>1750</v>
      </c>
    </row>
    <row r="2066" spans="2:11" hidden="1" outlineLevel="2" x14ac:dyDescent="0.25">
      <c r="B2066" s="77" t="s">
        <v>1286</v>
      </c>
      <c r="C2066" s="86" t="s">
        <v>1489</v>
      </c>
      <c r="D2066" s="3"/>
      <c r="F2066" s="8">
        <v>1</v>
      </c>
      <c r="G2066" s="102"/>
      <c r="I2066" s="4"/>
      <c r="J2066" s="107"/>
      <c r="K2066" t="s">
        <v>1750</v>
      </c>
    </row>
    <row r="2067" spans="2:11" hidden="1" outlineLevel="2" x14ac:dyDescent="0.25">
      <c r="B2067" s="77" t="s">
        <v>1403</v>
      </c>
      <c r="C2067" s="86" t="s">
        <v>1489</v>
      </c>
      <c r="D2067" s="3"/>
      <c r="F2067" s="8">
        <v>1</v>
      </c>
      <c r="G2067" s="102"/>
      <c r="I2067" s="4"/>
      <c r="J2067" s="107"/>
      <c r="K2067" t="s">
        <v>1750</v>
      </c>
    </row>
    <row r="2068" spans="2:11" hidden="1" outlineLevel="2" x14ac:dyDescent="0.25">
      <c r="B2068" s="77" t="s">
        <v>1380</v>
      </c>
      <c r="C2068" s="86" t="s">
        <v>1489</v>
      </c>
      <c r="D2068" s="3"/>
      <c r="F2068" s="8">
        <v>1</v>
      </c>
      <c r="G2068" s="102"/>
      <c r="I2068" s="4"/>
      <c r="J2068" s="107"/>
      <c r="K2068" t="s">
        <v>1750</v>
      </c>
    </row>
    <row r="2069" spans="2:11" hidden="1" outlineLevel="2" x14ac:dyDescent="0.25">
      <c r="B2069" s="77" t="s">
        <v>1340</v>
      </c>
      <c r="C2069" s="86" t="s">
        <v>1489</v>
      </c>
      <c r="D2069" s="3"/>
      <c r="F2069" s="8">
        <v>1</v>
      </c>
      <c r="G2069" s="102"/>
      <c r="I2069" s="4"/>
      <c r="J2069" s="107"/>
      <c r="K2069" t="s">
        <v>1750</v>
      </c>
    </row>
    <row r="2070" spans="2:11" hidden="1" outlineLevel="2" x14ac:dyDescent="0.25">
      <c r="B2070" s="77" t="s">
        <v>1342</v>
      </c>
      <c r="C2070" s="86" t="s">
        <v>1489</v>
      </c>
      <c r="D2070" s="3"/>
      <c r="F2070" s="8">
        <v>1</v>
      </c>
      <c r="G2070" s="102"/>
      <c r="I2070" s="4"/>
      <c r="J2070" s="107"/>
      <c r="K2070" t="s">
        <v>1750</v>
      </c>
    </row>
    <row r="2071" spans="2:11" hidden="1" outlineLevel="2" x14ac:dyDescent="0.25">
      <c r="B2071" s="77" t="s">
        <v>1510</v>
      </c>
      <c r="C2071" s="86" t="s">
        <v>1489</v>
      </c>
      <c r="D2071" s="3"/>
      <c r="F2071" s="8">
        <v>1</v>
      </c>
      <c r="G2071" s="102"/>
      <c r="I2071" s="4"/>
      <c r="J2071" s="107"/>
      <c r="K2071" t="s">
        <v>1750</v>
      </c>
    </row>
    <row r="2072" spans="2:11" hidden="1" outlineLevel="2" x14ac:dyDescent="0.25">
      <c r="B2072" s="77" t="s">
        <v>1220</v>
      </c>
      <c r="C2072" s="86" t="s">
        <v>1489</v>
      </c>
      <c r="D2072" s="3"/>
      <c r="F2072" s="8">
        <v>1</v>
      </c>
      <c r="G2072" s="102"/>
      <c r="I2072" s="4"/>
      <c r="J2072" s="107"/>
      <c r="K2072" t="s">
        <v>1750</v>
      </c>
    </row>
    <row r="2073" spans="2:11" hidden="1" outlineLevel="2" x14ac:dyDescent="0.25">
      <c r="B2073" s="77" t="s">
        <v>1200</v>
      </c>
      <c r="C2073" s="86" t="s">
        <v>1489</v>
      </c>
      <c r="D2073" s="3"/>
      <c r="F2073" s="8">
        <v>1</v>
      </c>
      <c r="G2073" s="102"/>
      <c r="I2073" s="4"/>
      <c r="J2073" s="107"/>
      <c r="K2073" t="s">
        <v>1750</v>
      </c>
    </row>
    <row r="2074" spans="2:11" hidden="1" outlineLevel="2" x14ac:dyDescent="0.25">
      <c r="B2074" s="77" t="s">
        <v>1511</v>
      </c>
      <c r="C2074" s="86" t="s">
        <v>1489</v>
      </c>
      <c r="D2074" s="3"/>
      <c r="F2074" s="8">
        <v>1</v>
      </c>
      <c r="G2074" s="102"/>
      <c r="I2074" s="4"/>
      <c r="J2074" s="107"/>
      <c r="K2074" t="s">
        <v>1750</v>
      </c>
    </row>
    <row r="2075" spans="2:11" hidden="1" outlineLevel="2" x14ac:dyDescent="0.25">
      <c r="B2075" s="77" t="s">
        <v>1266</v>
      </c>
      <c r="C2075" s="86" t="s">
        <v>1489</v>
      </c>
      <c r="D2075" s="3"/>
      <c r="F2075" s="8">
        <v>1</v>
      </c>
      <c r="G2075" s="102"/>
      <c r="I2075" s="4"/>
      <c r="J2075" s="107"/>
      <c r="K2075" t="s">
        <v>1750</v>
      </c>
    </row>
    <row r="2076" spans="2:11" hidden="1" outlineLevel="2" x14ac:dyDescent="0.25">
      <c r="B2076" s="77" t="s">
        <v>1216</v>
      </c>
      <c r="C2076" s="86" t="s">
        <v>1489</v>
      </c>
      <c r="D2076" s="3"/>
      <c r="F2076" s="8">
        <v>1</v>
      </c>
      <c r="G2076" s="102"/>
      <c r="I2076" s="4"/>
      <c r="J2076" s="107"/>
      <c r="K2076" t="s">
        <v>1750</v>
      </c>
    </row>
    <row r="2077" spans="2:11" hidden="1" outlineLevel="2" x14ac:dyDescent="0.25">
      <c r="B2077" s="77" t="s">
        <v>1011</v>
      </c>
      <c r="C2077" s="86" t="s">
        <v>1489</v>
      </c>
      <c r="D2077" s="3"/>
      <c r="F2077" s="8">
        <v>1</v>
      </c>
      <c r="G2077" s="102"/>
      <c r="I2077" s="4"/>
      <c r="J2077" s="107"/>
      <c r="K2077" t="s">
        <v>1750</v>
      </c>
    </row>
    <row r="2078" spans="2:11" hidden="1" outlineLevel="2" x14ac:dyDescent="0.25">
      <c r="B2078" s="77" t="s">
        <v>1036</v>
      </c>
      <c r="C2078" s="86" t="s">
        <v>1489</v>
      </c>
      <c r="D2078" s="3"/>
      <c r="F2078" s="8">
        <v>1</v>
      </c>
      <c r="G2078" s="102"/>
      <c r="I2078" s="4"/>
      <c r="J2078" s="107"/>
      <c r="K2078" t="s">
        <v>1750</v>
      </c>
    </row>
    <row r="2079" spans="2:11" hidden="1" outlineLevel="1" collapsed="1" x14ac:dyDescent="0.25">
      <c r="B2079" s="78"/>
      <c r="C2079" s="79" t="s">
        <v>1489</v>
      </c>
      <c r="D2079" s="78" t="s">
        <v>1512</v>
      </c>
      <c r="E2079" s="81">
        <v>35</v>
      </c>
      <c r="F2079" s="81">
        <f>SUM(F2080:F2114)</f>
        <v>35</v>
      </c>
      <c r="G2079" s="93">
        <v>15</v>
      </c>
      <c r="H2079" s="92">
        <f>(F2079*G2079/E2079)</f>
        <v>15</v>
      </c>
      <c r="I2079" s="103"/>
      <c r="J2079" s="105"/>
      <c r="K2079" s="79"/>
    </row>
    <row r="2080" spans="2:11" hidden="1" outlineLevel="2" x14ac:dyDescent="0.25">
      <c r="B2080" s="77" t="s">
        <v>952</v>
      </c>
      <c r="C2080" s="86" t="s">
        <v>1489</v>
      </c>
      <c r="D2080" s="3"/>
      <c r="F2080" s="8">
        <v>1</v>
      </c>
      <c r="G2080" s="102"/>
      <c r="I2080" s="4"/>
      <c r="J2080" s="107"/>
      <c r="K2080" t="s">
        <v>1750</v>
      </c>
    </row>
    <row r="2081" spans="2:11" hidden="1" outlineLevel="2" x14ac:dyDescent="0.25">
      <c r="B2081" s="77" t="s">
        <v>933</v>
      </c>
      <c r="C2081" s="86" t="s">
        <v>1489</v>
      </c>
      <c r="D2081" s="3"/>
      <c r="F2081" s="8">
        <v>1</v>
      </c>
      <c r="G2081" s="102"/>
      <c r="I2081" s="4"/>
      <c r="J2081" s="107"/>
      <c r="K2081" t="s">
        <v>1750</v>
      </c>
    </row>
    <row r="2082" spans="2:11" hidden="1" outlineLevel="2" x14ac:dyDescent="0.25">
      <c r="B2082" s="77" t="s">
        <v>925</v>
      </c>
      <c r="C2082" s="86" t="s">
        <v>1489</v>
      </c>
      <c r="D2082" s="3"/>
      <c r="F2082" s="8">
        <v>1</v>
      </c>
      <c r="G2082" s="102"/>
      <c r="I2082" s="4"/>
      <c r="J2082" s="107"/>
      <c r="K2082" t="s">
        <v>1750</v>
      </c>
    </row>
    <row r="2083" spans="2:11" hidden="1" outlineLevel="2" x14ac:dyDescent="0.25">
      <c r="B2083" s="77" t="s">
        <v>931</v>
      </c>
      <c r="C2083" s="86" t="s">
        <v>1489</v>
      </c>
      <c r="D2083" s="3"/>
      <c r="F2083" s="8">
        <v>1</v>
      </c>
      <c r="G2083" s="102"/>
      <c r="I2083" s="4"/>
      <c r="J2083" s="107"/>
      <c r="K2083" t="s">
        <v>1750</v>
      </c>
    </row>
    <row r="2084" spans="2:11" hidden="1" outlineLevel="2" x14ac:dyDescent="0.25">
      <c r="B2084" s="77" t="s">
        <v>1013</v>
      </c>
      <c r="C2084" s="86" t="s">
        <v>1489</v>
      </c>
      <c r="D2084" s="3"/>
      <c r="F2084" s="8">
        <v>1</v>
      </c>
      <c r="G2084" s="102"/>
      <c r="I2084" s="4"/>
      <c r="J2084" s="107"/>
      <c r="K2084" t="s">
        <v>1750</v>
      </c>
    </row>
    <row r="2085" spans="2:11" hidden="1" outlineLevel="2" x14ac:dyDescent="0.25">
      <c r="B2085" s="77" t="s">
        <v>1142</v>
      </c>
      <c r="C2085" s="86" t="s">
        <v>1489</v>
      </c>
      <c r="D2085" s="3"/>
      <c r="F2085" s="8">
        <v>1</v>
      </c>
      <c r="G2085" s="102"/>
      <c r="I2085" s="4"/>
      <c r="J2085" s="107"/>
      <c r="K2085" t="s">
        <v>1750</v>
      </c>
    </row>
    <row r="2086" spans="2:11" hidden="1" outlineLevel="2" x14ac:dyDescent="0.25">
      <c r="B2086" s="77" t="s">
        <v>1254</v>
      </c>
      <c r="C2086" s="86" t="s">
        <v>1489</v>
      </c>
      <c r="D2086" s="3"/>
      <c r="F2086" s="8">
        <v>1</v>
      </c>
      <c r="G2086" s="102"/>
      <c r="I2086" s="4"/>
      <c r="J2086" s="107"/>
      <c r="K2086" t="s">
        <v>1750</v>
      </c>
    </row>
    <row r="2087" spans="2:11" hidden="1" outlineLevel="2" x14ac:dyDescent="0.25">
      <c r="B2087" s="77" t="s">
        <v>843</v>
      </c>
      <c r="C2087" s="86" t="s">
        <v>1489</v>
      </c>
      <c r="D2087" s="3"/>
      <c r="F2087" s="8">
        <v>1</v>
      </c>
      <c r="G2087" s="102"/>
      <c r="I2087" s="4"/>
      <c r="J2087" s="107"/>
      <c r="K2087" t="s">
        <v>1750</v>
      </c>
    </row>
    <row r="2088" spans="2:11" hidden="1" outlineLevel="2" x14ac:dyDescent="0.25">
      <c r="B2088" s="77" t="s">
        <v>1137</v>
      </c>
      <c r="C2088" s="86" t="s">
        <v>1489</v>
      </c>
      <c r="D2088" s="3"/>
      <c r="F2088" s="8">
        <v>1</v>
      </c>
      <c r="G2088" s="102"/>
      <c r="I2088" s="4"/>
      <c r="J2088" s="107"/>
      <c r="K2088" t="s">
        <v>1750</v>
      </c>
    </row>
    <row r="2089" spans="2:11" hidden="1" outlineLevel="2" x14ac:dyDescent="0.25">
      <c r="B2089" s="77" t="s">
        <v>1077</v>
      </c>
      <c r="C2089" s="86" t="s">
        <v>1489</v>
      </c>
      <c r="D2089" s="3"/>
      <c r="F2089" s="8">
        <v>1</v>
      </c>
      <c r="G2089" s="102"/>
      <c r="I2089" s="4"/>
      <c r="J2089" s="107"/>
      <c r="K2089" t="s">
        <v>1750</v>
      </c>
    </row>
    <row r="2090" spans="2:11" hidden="1" outlineLevel="2" x14ac:dyDescent="0.25">
      <c r="B2090" s="77" t="s">
        <v>1123</v>
      </c>
      <c r="C2090" s="86" t="s">
        <v>1489</v>
      </c>
      <c r="D2090" s="3"/>
      <c r="F2090" s="8">
        <v>1</v>
      </c>
      <c r="G2090" s="102"/>
      <c r="I2090" s="4"/>
      <c r="J2090" s="107"/>
      <c r="K2090" t="s">
        <v>1750</v>
      </c>
    </row>
    <row r="2091" spans="2:11" hidden="1" outlineLevel="2" x14ac:dyDescent="0.25">
      <c r="B2091" s="77" t="s">
        <v>953</v>
      </c>
      <c r="C2091" s="86" t="s">
        <v>1489</v>
      </c>
      <c r="D2091" s="3"/>
      <c r="F2091" s="8">
        <v>1</v>
      </c>
      <c r="G2091" s="102"/>
      <c r="I2091" s="4"/>
      <c r="J2091" s="107"/>
      <c r="K2091" t="s">
        <v>1750</v>
      </c>
    </row>
    <row r="2092" spans="2:11" hidden="1" outlineLevel="2" x14ac:dyDescent="0.25">
      <c r="B2092" s="77" t="s">
        <v>1162</v>
      </c>
      <c r="C2092" s="86" t="s">
        <v>1489</v>
      </c>
      <c r="D2092" s="3"/>
      <c r="F2092" s="8">
        <v>1</v>
      </c>
      <c r="G2092" s="102"/>
      <c r="I2092" s="4"/>
      <c r="J2092" s="107"/>
      <c r="K2092" t="s">
        <v>1750</v>
      </c>
    </row>
    <row r="2093" spans="2:11" hidden="1" outlineLevel="2" x14ac:dyDescent="0.25">
      <c r="B2093" s="77" t="s">
        <v>823</v>
      </c>
      <c r="C2093" s="86" t="s">
        <v>1489</v>
      </c>
      <c r="D2093" s="3"/>
      <c r="F2093" s="8">
        <v>1</v>
      </c>
      <c r="G2093" s="102"/>
      <c r="I2093" s="4"/>
      <c r="J2093" s="107"/>
      <c r="K2093" t="s">
        <v>1750</v>
      </c>
    </row>
    <row r="2094" spans="2:11" hidden="1" outlineLevel="2" x14ac:dyDescent="0.25">
      <c r="B2094" s="77" t="s">
        <v>1116</v>
      </c>
      <c r="C2094" s="86" t="s">
        <v>1489</v>
      </c>
      <c r="D2094" s="3"/>
      <c r="F2094" s="8">
        <v>1</v>
      </c>
      <c r="G2094" s="102"/>
      <c r="I2094" s="4"/>
      <c r="J2094" s="107"/>
      <c r="K2094" t="s">
        <v>1750</v>
      </c>
    </row>
    <row r="2095" spans="2:11" hidden="1" outlineLevel="2" x14ac:dyDescent="0.25">
      <c r="B2095" s="77" t="s">
        <v>1163</v>
      </c>
      <c r="C2095" s="86" t="s">
        <v>1489</v>
      </c>
      <c r="D2095" s="3"/>
      <c r="F2095" s="8">
        <v>1</v>
      </c>
      <c r="G2095" s="102"/>
      <c r="I2095" s="4"/>
      <c r="J2095" s="107"/>
      <c r="K2095" t="s">
        <v>1750</v>
      </c>
    </row>
    <row r="2096" spans="2:11" hidden="1" outlineLevel="2" x14ac:dyDescent="0.25">
      <c r="B2096" s="77" t="s">
        <v>1038</v>
      </c>
      <c r="C2096" s="86" t="s">
        <v>1489</v>
      </c>
      <c r="D2096" s="3"/>
      <c r="F2096" s="8">
        <v>1</v>
      </c>
      <c r="G2096" s="102"/>
      <c r="I2096" s="4"/>
      <c r="J2096" s="107"/>
      <c r="K2096" t="s">
        <v>1750</v>
      </c>
    </row>
    <row r="2097" spans="2:11" hidden="1" outlineLevel="2" x14ac:dyDescent="0.25">
      <c r="B2097" s="77" t="s">
        <v>974</v>
      </c>
      <c r="C2097" s="86" t="s">
        <v>1489</v>
      </c>
      <c r="D2097" s="3"/>
      <c r="F2097" s="8">
        <v>1</v>
      </c>
      <c r="G2097" s="102"/>
      <c r="I2097" s="4"/>
      <c r="J2097" s="107"/>
      <c r="K2097" t="s">
        <v>1750</v>
      </c>
    </row>
    <row r="2098" spans="2:11" hidden="1" outlineLevel="2" x14ac:dyDescent="0.25">
      <c r="B2098" s="77" t="s">
        <v>976</v>
      </c>
      <c r="C2098" s="86" t="s">
        <v>1489</v>
      </c>
      <c r="D2098" s="3"/>
      <c r="F2098" s="8">
        <v>1</v>
      </c>
      <c r="G2098" s="102"/>
      <c r="I2098" s="4"/>
      <c r="J2098" s="107"/>
      <c r="K2098" t="s">
        <v>1750</v>
      </c>
    </row>
    <row r="2099" spans="2:11" hidden="1" outlineLevel="2" x14ac:dyDescent="0.25">
      <c r="B2099" s="77" t="s">
        <v>978</v>
      </c>
      <c r="C2099" s="86" t="s">
        <v>1489</v>
      </c>
      <c r="D2099" s="3"/>
      <c r="F2099" s="8">
        <v>1</v>
      </c>
      <c r="G2099" s="102"/>
      <c r="I2099" s="4"/>
      <c r="J2099" s="107"/>
      <c r="K2099" t="s">
        <v>1750</v>
      </c>
    </row>
    <row r="2100" spans="2:11" hidden="1" outlineLevel="2" x14ac:dyDescent="0.25">
      <c r="B2100" s="77" t="s">
        <v>980</v>
      </c>
      <c r="C2100" s="86" t="s">
        <v>1489</v>
      </c>
      <c r="D2100" s="3"/>
      <c r="F2100" s="8">
        <v>1</v>
      </c>
      <c r="G2100" s="102"/>
      <c r="I2100" s="4"/>
      <c r="J2100" s="107"/>
      <c r="K2100" t="s">
        <v>1750</v>
      </c>
    </row>
    <row r="2101" spans="2:11" hidden="1" outlineLevel="2" x14ac:dyDescent="0.25">
      <c r="B2101" s="77" t="s">
        <v>1015</v>
      </c>
      <c r="C2101" s="86" t="s">
        <v>1489</v>
      </c>
      <c r="D2101" s="3"/>
      <c r="F2101" s="8">
        <v>1</v>
      </c>
      <c r="G2101" s="102"/>
      <c r="I2101" s="4"/>
      <c r="J2101" s="107"/>
      <c r="K2101" t="s">
        <v>1750</v>
      </c>
    </row>
    <row r="2102" spans="2:11" hidden="1" outlineLevel="2" x14ac:dyDescent="0.25">
      <c r="B2102" s="77" t="s">
        <v>982</v>
      </c>
      <c r="C2102" s="86" t="s">
        <v>1489</v>
      </c>
      <c r="D2102" s="3"/>
      <c r="F2102" s="8">
        <v>1</v>
      </c>
      <c r="G2102" s="102"/>
      <c r="I2102" s="4"/>
      <c r="J2102" s="107"/>
      <c r="K2102" t="s">
        <v>1750</v>
      </c>
    </row>
    <row r="2103" spans="2:11" hidden="1" outlineLevel="2" x14ac:dyDescent="0.25">
      <c r="B2103" s="77" t="s">
        <v>987</v>
      </c>
      <c r="C2103" s="86" t="s">
        <v>1489</v>
      </c>
      <c r="D2103" s="3"/>
      <c r="F2103" s="8">
        <v>1</v>
      </c>
      <c r="G2103" s="102"/>
      <c r="I2103" s="4"/>
      <c r="J2103" s="107"/>
      <c r="K2103" t="s">
        <v>1750</v>
      </c>
    </row>
    <row r="2104" spans="2:11" hidden="1" outlineLevel="2" x14ac:dyDescent="0.25">
      <c r="B2104" s="77" t="s">
        <v>989</v>
      </c>
      <c r="C2104" s="86" t="s">
        <v>1489</v>
      </c>
      <c r="D2104" s="3"/>
      <c r="F2104" s="8">
        <v>1</v>
      </c>
      <c r="G2104" s="102"/>
      <c r="I2104" s="4"/>
      <c r="J2104" s="107"/>
      <c r="K2104" t="s">
        <v>1750</v>
      </c>
    </row>
    <row r="2105" spans="2:11" hidden="1" outlineLevel="2" x14ac:dyDescent="0.25">
      <c r="B2105" s="77" t="s">
        <v>1001</v>
      </c>
      <c r="C2105" s="86" t="s">
        <v>1489</v>
      </c>
      <c r="D2105" s="3"/>
      <c r="F2105" s="8">
        <v>1</v>
      </c>
      <c r="G2105" s="102"/>
      <c r="I2105" s="4"/>
      <c r="J2105" s="107"/>
      <c r="K2105" t="s">
        <v>1750</v>
      </c>
    </row>
    <row r="2106" spans="2:11" hidden="1" outlineLevel="2" x14ac:dyDescent="0.25">
      <c r="B2106" s="77" t="s">
        <v>1203</v>
      </c>
      <c r="C2106" s="86" t="s">
        <v>1489</v>
      </c>
      <c r="D2106" s="3"/>
      <c r="F2106" s="8">
        <v>1</v>
      </c>
      <c r="G2106" s="102"/>
      <c r="I2106" s="4"/>
      <c r="J2106" s="107"/>
      <c r="K2106" t="s">
        <v>1750</v>
      </c>
    </row>
    <row r="2107" spans="2:11" hidden="1" outlineLevel="2" x14ac:dyDescent="0.25">
      <c r="B2107" s="77" t="s">
        <v>921</v>
      </c>
      <c r="C2107" s="86" t="s">
        <v>1489</v>
      </c>
      <c r="D2107" s="3"/>
      <c r="F2107" s="8">
        <v>1</v>
      </c>
      <c r="G2107" s="102"/>
      <c r="I2107" s="4"/>
      <c r="J2107" s="107"/>
      <c r="K2107" t="s">
        <v>1750</v>
      </c>
    </row>
    <row r="2108" spans="2:11" hidden="1" outlineLevel="2" x14ac:dyDescent="0.25">
      <c r="B2108" s="77" t="s">
        <v>1247</v>
      </c>
      <c r="C2108" s="86" t="s">
        <v>1489</v>
      </c>
      <c r="D2108" s="3"/>
      <c r="F2108" s="8">
        <v>1</v>
      </c>
      <c r="G2108" s="102"/>
      <c r="I2108" s="4"/>
      <c r="J2108" s="107"/>
      <c r="K2108" t="s">
        <v>1750</v>
      </c>
    </row>
    <row r="2109" spans="2:11" hidden="1" outlineLevel="2" x14ac:dyDescent="0.25">
      <c r="B2109" s="77" t="s">
        <v>1249</v>
      </c>
      <c r="C2109" s="86" t="s">
        <v>1489</v>
      </c>
      <c r="D2109" s="3"/>
      <c r="F2109" s="8">
        <v>1</v>
      </c>
      <c r="G2109" s="102"/>
      <c r="I2109" s="4"/>
      <c r="J2109" s="107"/>
      <c r="K2109" t="s">
        <v>1750</v>
      </c>
    </row>
    <row r="2110" spans="2:11" hidden="1" outlineLevel="2" x14ac:dyDescent="0.25">
      <c r="B2110" s="77" t="s">
        <v>1251</v>
      </c>
      <c r="C2110" s="86" t="s">
        <v>1489</v>
      </c>
      <c r="D2110" s="3"/>
      <c r="F2110" s="8">
        <v>1</v>
      </c>
      <c r="G2110" s="102"/>
      <c r="I2110" s="4"/>
      <c r="J2110" s="107"/>
      <c r="K2110" t="s">
        <v>1750</v>
      </c>
    </row>
    <row r="2111" spans="2:11" hidden="1" outlineLevel="2" x14ac:dyDescent="0.25">
      <c r="B2111" s="77" t="s">
        <v>1202</v>
      </c>
      <c r="C2111" s="86" t="s">
        <v>1489</v>
      </c>
      <c r="D2111" s="3"/>
      <c r="F2111" s="8">
        <v>1</v>
      </c>
      <c r="G2111" s="102"/>
      <c r="I2111" s="4"/>
      <c r="J2111" s="107"/>
      <c r="K2111" t="s">
        <v>1750</v>
      </c>
    </row>
    <row r="2112" spans="2:11" hidden="1" outlineLevel="2" x14ac:dyDescent="0.25">
      <c r="B2112" s="77" t="s">
        <v>1227</v>
      </c>
      <c r="C2112" s="86" t="s">
        <v>1489</v>
      </c>
      <c r="D2112" s="3"/>
      <c r="F2112" s="8">
        <v>1</v>
      </c>
      <c r="G2112" s="102"/>
      <c r="I2112" s="4"/>
      <c r="J2112" s="107"/>
      <c r="K2112" t="s">
        <v>1750</v>
      </c>
    </row>
    <row r="2113" spans="2:11" hidden="1" outlineLevel="2" x14ac:dyDescent="0.25">
      <c r="B2113" s="77" t="s">
        <v>1253</v>
      </c>
      <c r="C2113" s="86" t="s">
        <v>1489</v>
      </c>
      <c r="D2113" s="3"/>
      <c r="F2113" s="8">
        <v>1</v>
      </c>
      <c r="G2113" s="102"/>
      <c r="I2113" s="4"/>
      <c r="J2113" s="107"/>
      <c r="K2113" t="s">
        <v>1750</v>
      </c>
    </row>
    <row r="2114" spans="2:11" hidden="1" outlineLevel="2" x14ac:dyDescent="0.25">
      <c r="B2114" s="77" t="s">
        <v>1160</v>
      </c>
      <c r="C2114" s="86" t="s">
        <v>1489</v>
      </c>
      <c r="D2114" s="3"/>
      <c r="F2114" s="8">
        <v>1</v>
      </c>
      <c r="G2114" s="102"/>
      <c r="I2114" s="4"/>
      <c r="J2114" s="107"/>
      <c r="K2114" t="s">
        <v>1750</v>
      </c>
    </row>
    <row r="2115" spans="2:11" hidden="1" outlineLevel="1" collapsed="1" x14ac:dyDescent="0.25">
      <c r="B2115" s="78"/>
      <c r="C2115" s="79" t="s">
        <v>1489</v>
      </c>
      <c r="D2115" s="78" t="s">
        <v>1513</v>
      </c>
      <c r="E2115" s="94">
        <v>4</v>
      </c>
      <c r="F2115" s="81">
        <f>SUM(F2116:F2119)</f>
        <v>4</v>
      </c>
      <c r="G2115" s="93">
        <v>5</v>
      </c>
      <c r="H2115" s="92">
        <f>(F2115*G2115/E2115)</f>
        <v>5</v>
      </c>
      <c r="I2115" s="103"/>
      <c r="J2115" s="105"/>
      <c r="K2115" s="79"/>
    </row>
    <row r="2116" spans="2:11" hidden="1" outlineLevel="2" x14ac:dyDescent="0.25">
      <c r="B2116" s="77" t="s">
        <v>1310</v>
      </c>
      <c r="C2116" s="86" t="s">
        <v>1489</v>
      </c>
      <c r="D2116" s="3"/>
      <c r="F2116" s="8">
        <v>1</v>
      </c>
      <c r="G2116" s="102"/>
      <c r="I2116" s="4"/>
      <c r="J2116" s="107"/>
      <c r="K2116" t="s">
        <v>1750</v>
      </c>
    </row>
    <row r="2117" spans="2:11" hidden="1" outlineLevel="2" x14ac:dyDescent="0.25">
      <c r="B2117" s="77" t="s">
        <v>1280</v>
      </c>
      <c r="C2117" s="86" t="s">
        <v>1489</v>
      </c>
      <c r="D2117" s="3"/>
      <c r="F2117" s="8">
        <v>1</v>
      </c>
      <c r="G2117" s="102"/>
      <c r="I2117" s="4"/>
      <c r="J2117" s="107"/>
      <c r="K2117" t="s">
        <v>1750</v>
      </c>
    </row>
    <row r="2118" spans="2:11" hidden="1" outlineLevel="2" x14ac:dyDescent="0.25">
      <c r="B2118" s="77" t="s">
        <v>1312</v>
      </c>
      <c r="C2118" s="86" t="s">
        <v>1489</v>
      </c>
      <c r="D2118" s="3"/>
      <c r="F2118" s="8">
        <v>1</v>
      </c>
      <c r="G2118" s="102"/>
      <c r="I2118" s="4"/>
      <c r="J2118" s="107"/>
      <c r="K2118" t="s">
        <v>1750</v>
      </c>
    </row>
    <row r="2119" spans="2:11" hidden="1" outlineLevel="2" x14ac:dyDescent="0.25">
      <c r="B2119" s="77" t="s">
        <v>1314</v>
      </c>
      <c r="C2119" s="86" t="s">
        <v>1489</v>
      </c>
      <c r="D2119" s="3"/>
      <c r="F2119" s="8">
        <v>1</v>
      </c>
      <c r="G2119" s="102"/>
      <c r="I2119" s="4"/>
      <c r="J2119" s="107"/>
      <c r="K2119" t="s">
        <v>1750</v>
      </c>
    </row>
    <row r="2120" spans="2:11" hidden="1" outlineLevel="1" collapsed="1" x14ac:dyDescent="0.25">
      <c r="B2120" s="78"/>
      <c r="C2120" s="79" t="s">
        <v>1489</v>
      </c>
      <c r="D2120" s="78" t="s">
        <v>1514</v>
      </c>
      <c r="E2120" s="94">
        <v>90</v>
      </c>
      <c r="F2120" s="81">
        <f>SUM(F2121:F2210)</f>
        <v>90</v>
      </c>
      <c r="G2120" s="93">
        <v>15</v>
      </c>
      <c r="H2120" s="92">
        <f>(F2120*G2120/E2120)</f>
        <v>15</v>
      </c>
      <c r="I2120" s="103"/>
      <c r="J2120" s="105"/>
      <c r="K2120" s="79"/>
    </row>
    <row r="2121" spans="2:11" hidden="1" outlineLevel="2" x14ac:dyDescent="0.25">
      <c r="B2121" s="77" t="s">
        <v>1515</v>
      </c>
      <c r="C2121" s="2" t="s">
        <v>1489</v>
      </c>
      <c r="D2121" s="3"/>
      <c r="F2121" s="8">
        <v>1</v>
      </c>
      <c r="G2121" s="102"/>
      <c r="I2121" s="4"/>
      <c r="J2121" s="107"/>
      <c r="K2121" t="s">
        <v>1750</v>
      </c>
    </row>
    <row r="2122" spans="2:11" hidden="1" outlineLevel="2" x14ac:dyDescent="0.25">
      <c r="B2122" s="77" t="s">
        <v>1516</v>
      </c>
      <c r="C2122" s="2" t="s">
        <v>1489</v>
      </c>
      <c r="D2122" s="3"/>
      <c r="F2122" s="8">
        <v>1</v>
      </c>
      <c r="G2122" s="102"/>
      <c r="I2122" s="4"/>
      <c r="J2122" s="107"/>
      <c r="K2122" t="s">
        <v>1750</v>
      </c>
    </row>
    <row r="2123" spans="2:11" hidden="1" outlineLevel="2" x14ac:dyDescent="0.25">
      <c r="B2123" s="77" t="s">
        <v>1517</v>
      </c>
      <c r="C2123" s="2" t="s">
        <v>1489</v>
      </c>
      <c r="D2123" s="3"/>
      <c r="F2123" s="8">
        <v>1</v>
      </c>
      <c r="G2123" s="102"/>
      <c r="I2123" s="4"/>
      <c r="J2123" s="107"/>
      <c r="K2123" t="s">
        <v>1750</v>
      </c>
    </row>
    <row r="2124" spans="2:11" hidden="1" outlineLevel="2" x14ac:dyDescent="0.25">
      <c r="B2124" s="77" t="s">
        <v>1518</v>
      </c>
      <c r="C2124" s="2" t="s">
        <v>1489</v>
      </c>
      <c r="D2124" s="3"/>
      <c r="F2124" s="8">
        <v>1</v>
      </c>
      <c r="G2124" s="102"/>
      <c r="I2124" s="4"/>
      <c r="J2124" s="107"/>
      <c r="K2124" t="s">
        <v>1750</v>
      </c>
    </row>
    <row r="2125" spans="2:11" hidden="1" outlineLevel="2" x14ac:dyDescent="0.25">
      <c r="B2125" s="77" t="s">
        <v>1519</v>
      </c>
      <c r="C2125" s="2" t="s">
        <v>1489</v>
      </c>
      <c r="D2125" s="3"/>
      <c r="F2125" s="8">
        <v>1</v>
      </c>
      <c r="G2125" s="102"/>
      <c r="I2125" s="4"/>
      <c r="J2125" s="107"/>
      <c r="K2125" t="s">
        <v>1750</v>
      </c>
    </row>
    <row r="2126" spans="2:11" hidden="1" outlineLevel="2" x14ac:dyDescent="0.25">
      <c r="B2126" s="77" t="s">
        <v>1520</v>
      </c>
      <c r="C2126" s="2" t="s">
        <v>1489</v>
      </c>
      <c r="D2126" s="3"/>
      <c r="F2126" s="8">
        <v>1</v>
      </c>
      <c r="G2126" s="102"/>
      <c r="I2126" s="4"/>
      <c r="J2126" s="107"/>
      <c r="K2126" t="s">
        <v>1750</v>
      </c>
    </row>
    <row r="2127" spans="2:11" hidden="1" outlineLevel="2" x14ac:dyDescent="0.25">
      <c r="B2127" s="77" t="s">
        <v>1521</v>
      </c>
      <c r="C2127" s="2" t="s">
        <v>1489</v>
      </c>
      <c r="D2127" s="3"/>
      <c r="F2127" s="8">
        <v>1</v>
      </c>
      <c r="G2127" s="102"/>
      <c r="I2127" s="4"/>
      <c r="J2127" s="107"/>
      <c r="K2127" t="s">
        <v>1750</v>
      </c>
    </row>
    <row r="2128" spans="2:11" hidden="1" outlineLevel="2" x14ac:dyDescent="0.25">
      <c r="B2128" s="77" t="s">
        <v>1522</v>
      </c>
      <c r="C2128" s="2" t="s">
        <v>1489</v>
      </c>
      <c r="D2128" s="3"/>
      <c r="F2128" s="8">
        <v>1</v>
      </c>
      <c r="G2128" s="102"/>
      <c r="I2128" s="4"/>
      <c r="J2128" s="107"/>
      <c r="K2128" t="s">
        <v>1750</v>
      </c>
    </row>
    <row r="2129" spans="2:11" hidden="1" outlineLevel="2" x14ac:dyDescent="0.25">
      <c r="B2129" s="77" t="s">
        <v>1523</v>
      </c>
      <c r="C2129" s="2" t="s">
        <v>1489</v>
      </c>
      <c r="D2129" s="3"/>
      <c r="F2129" s="8">
        <v>1</v>
      </c>
      <c r="G2129" s="102"/>
      <c r="I2129" s="4"/>
      <c r="J2129" s="107"/>
      <c r="K2129" t="s">
        <v>1750</v>
      </c>
    </row>
    <row r="2130" spans="2:11" hidden="1" outlineLevel="2" x14ac:dyDescent="0.25">
      <c r="B2130" s="77" t="s">
        <v>1524</v>
      </c>
      <c r="C2130" s="2" t="s">
        <v>1489</v>
      </c>
      <c r="D2130" s="3"/>
      <c r="F2130" s="8">
        <v>1</v>
      </c>
      <c r="G2130" s="102"/>
      <c r="I2130" s="4"/>
      <c r="J2130" s="107"/>
      <c r="K2130" t="s">
        <v>1750</v>
      </c>
    </row>
    <row r="2131" spans="2:11" hidden="1" outlineLevel="2" x14ac:dyDescent="0.25">
      <c r="B2131" s="77" t="s">
        <v>1525</v>
      </c>
      <c r="C2131" s="2" t="s">
        <v>1489</v>
      </c>
      <c r="D2131" s="3"/>
      <c r="F2131" s="8">
        <v>1</v>
      </c>
      <c r="G2131" s="102"/>
      <c r="I2131" s="4"/>
      <c r="J2131" s="107"/>
      <c r="K2131" t="s">
        <v>1750</v>
      </c>
    </row>
    <row r="2132" spans="2:11" hidden="1" outlineLevel="2" x14ac:dyDescent="0.25">
      <c r="B2132" s="77" t="s">
        <v>1526</v>
      </c>
      <c r="C2132" s="2" t="s">
        <v>1489</v>
      </c>
      <c r="D2132" s="3"/>
      <c r="F2132" s="8">
        <v>1</v>
      </c>
      <c r="G2132" s="102"/>
      <c r="I2132" s="4"/>
      <c r="J2132" s="107"/>
      <c r="K2132" t="s">
        <v>1750</v>
      </c>
    </row>
    <row r="2133" spans="2:11" hidden="1" outlineLevel="2" x14ac:dyDescent="0.25">
      <c r="B2133" s="77" t="s">
        <v>1527</v>
      </c>
      <c r="C2133" s="2" t="s">
        <v>1489</v>
      </c>
      <c r="D2133" s="3"/>
      <c r="F2133" s="8">
        <v>1</v>
      </c>
      <c r="G2133" s="102"/>
      <c r="I2133" s="4"/>
      <c r="J2133" s="107"/>
      <c r="K2133" t="s">
        <v>1750</v>
      </c>
    </row>
    <row r="2134" spans="2:11" hidden="1" outlineLevel="2" x14ac:dyDescent="0.25">
      <c r="B2134" s="77" t="s">
        <v>1528</v>
      </c>
      <c r="C2134" s="2" t="s">
        <v>1489</v>
      </c>
      <c r="D2134" s="3"/>
      <c r="F2134" s="8">
        <v>1</v>
      </c>
      <c r="G2134" s="102"/>
      <c r="I2134" s="4"/>
      <c r="J2134" s="107"/>
      <c r="K2134" t="s">
        <v>1750</v>
      </c>
    </row>
    <row r="2135" spans="2:11" hidden="1" outlineLevel="2" x14ac:dyDescent="0.25">
      <c r="B2135" s="77" t="s">
        <v>1529</v>
      </c>
      <c r="C2135" s="2" t="s">
        <v>1489</v>
      </c>
      <c r="D2135" s="3"/>
      <c r="F2135" s="8">
        <v>1</v>
      </c>
      <c r="G2135" s="102"/>
      <c r="I2135" s="4"/>
      <c r="J2135" s="107"/>
      <c r="K2135" t="s">
        <v>1750</v>
      </c>
    </row>
    <row r="2136" spans="2:11" hidden="1" outlineLevel="2" x14ac:dyDescent="0.25">
      <c r="B2136" s="77" t="s">
        <v>1530</v>
      </c>
      <c r="C2136" s="2" t="s">
        <v>1489</v>
      </c>
      <c r="D2136" s="3"/>
      <c r="F2136" s="8">
        <v>1</v>
      </c>
      <c r="G2136" s="102"/>
      <c r="I2136" s="4"/>
      <c r="J2136" s="107"/>
      <c r="K2136" t="s">
        <v>1750</v>
      </c>
    </row>
    <row r="2137" spans="2:11" hidden="1" outlineLevel="2" x14ac:dyDescent="0.25">
      <c r="B2137" s="77" t="s">
        <v>1531</v>
      </c>
      <c r="C2137" s="2" t="s">
        <v>1489</v>
      </c>
      <c r="D2137" s="3"/>
      <c r="F2137" s="8">
        <v>1</v>
      </c>
      <c r="G2137" s="102"/>
      <c r="I2137" s="4"/>
      <c r="J2137" s="107"/>
      <c r="K2137" t="s">
        <v>1750</v>
      </c>
    </row>
    <row r="2138" spans="2:11" hidden="1" outlineLevel="2" x14ac:dyDescent="0.25">
      <c r="B2138" s="77" t="s">
        <v>1532</v>
      </c>
      <c r="C2138" s="2" t="s">
        <v>1489</v>
      </c>
      <c r="D2138" s="3"/>
      <c r="F2138" s="8">
        <v>1</v>
      </c>
      <c r="G2138" s="102"/>
      <c r="I2138" s="4"/>
      <c r="J2138" s="107"/>
      <c r="K2138" t="s">
        <v>1750</v>
      </c>
    </row>
    <row r="2139" spans="2:11" hidden="1" outlineLevel="2" x14ac:dyDescent="0.25">
      <c r="B2139" s="77" t="s">
        <v>1533</v>
      </c>
      <c r="C2139" s="2" t="s">
        <v>1489</v>
      </c>
      <c r="D2139" s="3"/>
      <c r="F2139" s="8">
        <v>1</v>
      </c>
      <c r="G2139" s="102"/>
      <c r="I2139" s="4"/>
      <c r="J2139" s="107"/>
      <c r="K2139" t="s">
        <v>1750</v>
      </c>
    </row>
    <row r="2140" spans="2:11" hidden="1" outlineLevel="2" x14ac:dyDescent="0.25">
      <c r="B2140" s="77" t="s">
        <v>1534</v>
      </c>
      <c r="C2140" s="2" t="s">
        <v>1489</v>
      </c>
      <c r="D2140" s="3"/>
      <c r="F2140" s="8">
        <v>1</v>
      </c>
      <c r="G2140" s="102"/>
      <c r="I2140" s="4"/>
      <c r="J2140" s="107"/>
      <c r="K2140" t="s">
        <v>1750</v>
      </c>
    </row>
    <row r="2141" spans="2:11" hidden="1" outlineLevel="2" x14ac:dyDescent="0.25">
      <c r="B2141" s="77" t="s">
        <v>1535</v>
      </c>
      <c r="C2141" s="2" t="s">
        <v>1489</v>
      </c>
      <c r="D2141" s="3"/>
      <c r="F2141" s="8">
        <v>1</v>
      </c>
      <c r="G2141" s="102"/>
      <c r="I2141" s="4"/>
      <c r="J2141" s="107"/>
      <c r="K2141" t="s">
        <v>1750</v>
      </c>
    </row>
    <row r="2142" spans="2:11" hidden="1" outlineLevel="2" x14ac:dyDescent="0.25">
      <c r="B2142" s="77" t="s">
        <v>1536</v>
      </c>
      <c r="C2142" s="2" t="s">
        <v>1489</v>
      </c>
      <c r="D2142" s="3"/>
      <c r="F2142" s="8">
        <v>1</v>
      </c>
      <c r="G2142" s="102"/>
      <c r="I2142" s="4"/>
      <c r="J2142" s="107"/>
      <c r="K2142" t="s">
        <v>1750</v>
      </c>
    </row>
    <row r="2143" spans="2:11" hidden="1" outlineLevel="2" x14ac:dyDescent="0.25">
      <c r="B2143" s="77" t="s">
        <v>1537</v>
      </c>
      <c r="C2143" s="2" t="s">
        <v>1489</v>
      </c>
      <c r="D2143" s="3"/>
      <c r="F2143" s="8">
        <v>1</v>
      </c>
      <c r="G2143" s="102"/>
      <c r="I2143" s="4"/>
      <c r="J2143" s="107"/>
      <c r="K2143" t="s">
        <v>1750</v>
      </c>
    </row>
    <row r="2144" spans="2:11" hidden="1" outlineLevel="2" x14ac:dyDescent="0.25">
      <c r="B2144" s="77" t="s">
        <v>1538</v>
      </c>
      <c r="C2144" s="2" t="s">
        <v>1489</v>
      </c>
      <c r="D2144" s="3"/>
      <c r="F2144" s="8">
        <v>1</v>
      </c>
      <c r="G2144" s="102"/>
      <c r="I2144" s="4"/>
      <c r="J2144" s="107"/>
      <c r="K2144" t="s">
        <v>1750</v>
      </c>
    </row>
    <row r="2145" spans="2:11" hidden="1" outlineLevel="2" x14ac:dyDescent="0.25">
      <c r="B2145" s="77" t="s">
        <v>1539</v>
      </c>
      <c r="C2145" s="2" t="s">
        <v>1489</v>
      </c>
      <c r="D2145" s="3"/>
      <c r="F2145" s="8">
        <v>1</v>
      </c>
      <c r="G2145" s="102"/>
      <c r="I2145" s="4"/>
      <c r="J2145" s="107"/>
      <c r="K2145" t="s">
        <v>1750</v>
      </c>
    </row>
    <row r="2146" spans="2:11" hidden="1" outlineLevel="2" x14ac:dyDescent="0.25">
      <c r="B2146" s="77" t="s">
        <v>1540</v>
      </c>
      <c r="C2146" s="2" t="s">
        <v>1489</v>
      </c>
      <c r="D2146" s="3"/>
      <c r="F2146" s="8">
        <v>1</v>
      </c>
      <c r="G2146" s="102"/>
      <c r="I2146" s="4"/>
      <c r="J2146" s="107"/>
      <c r="K2146" t="s">
        <v>1750</v>
      </c>
    </row>
    <row r="2147" spans="2:11" hidden="1" outlineLevel="2" x14ac:dyDescent="0.25">
      <c r="B2147" s="77" t="s">
        <v>1541</v>
      </c>
      <c r="C2147" s="2" t="s">
        <v>1489</v>
      </c>
      <c r="D2147" s="3"/>
      <c r="F2147" s="8">
        <v>1</v>
      </c>
      <c r="G2147" s="102"/>
      <c r="I2147" s="4"/>
      <c r="J2147" s="107"/>
      <c r="K2147" t="s">
        <v>1750</v>
      </c>
    </row>
    <row r="2148" spans="2:11" hidden="1" outlineLevel="2" x14ac:dyDescent="0.25">
      <c r="B2148" s="77" t="s">
        <v>1542</v>
      </c>
      <c r="C2148" s="2" t="s">
        <v>1489</v>
      </c>
      <c r="D2148" s="3"/>
      <c r="F2148" s="8">
        <v>1</v>
      </c>
      <c r="G2148" s="102"/>
      <c r="I2148" s="4"/>
      <c r="J2148" s="107"/>
      <c r="K2148" t="s">
        <v>1750</v>
      </c>
    </row>
    <row r="2149" spans="2:11" hidden="1" outlineLevel="2" x14ac:dyDescent="0.25">
      <c r="B2149" s="77" t="s">
        <v>1543</v>
      </c>
      <c r="C2149" s="2" t="s">
        <v>1489</v>
      </c>
      <c r="D2149" s="3"/>
      <c r="F2149" s="8">
        <v>1</v>
      </c>
      <c r="G2149" s="102"/>
      <c r="I2149" s="4"/>
      <c r="J2149" s="107"/>
      <c r="K2149" t="s">
        <v>1750</v>
      </c>
    </row>
    <row r="2150" spans="2:11" hidden="1" outlineLevel="2" x14ac:dyDescent="0.25">
      <c r="B2150" s="77" t="s">
        <v>1544</v>
      </c>
      <c r="C2150" s="2" t="s">
        <v>1489</v>
      </c>
      <c r="D2150" s="3"/>
      <c r="F2150" s="8">
        <v>1</v>
      </c>
      <c r="G2150" s="102"/>
      <c r="I2150" s="4"/>
      <c r="J2150" s="107"/>
      <c r="K2150" t="s">
        <v>1750</v>
      </c>
    </row>
    <row r="2151" spans="2:11" hidden="1" outlineLevel="2" x14ac:dyDescent="0.25">
      <c r="B2151" s="77" t="s">
        <v>1545</v>
      </c>
      <c r="C2151" s="2" t="s">
        <v>1489</v>
      </c>
      <c r="D2151" s="3"/>
      <c r="F2151" s="8">
        <v>1</v>
      </c>
      <c r="G2151" s="102"/>
      <c r="I2151" s="4"/>
      <c r="J2151" s="107"/>
      <c r="K2151" t="s">
        <v>1750</v>
      </c>
    </row>
    <row r="2152" spans="2:11" hidden="1" outlineLevel="2" x14ac:dyDescent="0.25">
      <c r="B2152" s="77" t="s">
        <v>1546</v>
      </c>
      <c r="C2152" s="2" t="s">
        <v>1489</v>
      </c>
      <c r="D2152" s="3"/>
      <c r="F2152" s="8">
        <v>1</v>
      </c>
      <c r="G2152" s="102"/>
      <c r="I2152" s="4"/>
      <c r="J2152" s="107"/>
      <c r="K2152" t="s">
        <v>1750</v>
      </c>
    </row>
    <row r="2153" spans="2:11" hidden="1" outlineLevel="2" x14ac:dyDescent="0.25">
      <c r="B2153" s="77" t="s">
        <v>1547</v>
      </c>
      <c r="C2153" s="2" t="s">
        <v>1489</v>
      </c>
      <c r="D2153" s="3"/>
      <c r="F2153" s="8">
        <v>1</v>
      </c>
      <c r="G2153" s="102"/>
      <c r="I2153" s="4"/>
      <c r="J2153" s="107"/>
      <c r="K2153" t="s">
        <v>1750</v>
      </c>
    </row>
    <row r="2154" spans="2:11" hidden="1" outlineLevel="2" x14ac:dyDescent="0.25">
      <c r="B2154" s="77" t="s">
        <v>1548</v>
      </c>
      <c r="C2154" s="2" t="s">
        <v>1489</v>
      </c>
      <c r="D2154" s="3"/>
      <c r="F2154" s="8">
        <v>1</v>
      </c>
      <c r="G2154" s="102"/>
      <c r="I2154" s="4"/>
      <c r="J2154" s="107"/>
      <c r="K2154" t="s">
        <v>1750</v>
      </c>
    </row>
    <row r="2155" spans="2:11" hidden="1" outlineLevel="2" x14ac:dyDescent="0.25">
      <c r="B2155" s="77" t="s">
        <v>1549</v>
      </c>
      <c r="C2155" s="2" t="s">
        <v>1489</v>
      </c>
      <c r="D2155" s="3"/>
      <c r="F2155" s="8">
        <v>1</v>
      </c>
      <c r="G2155" s="102"/>
      <c r="I2155" s="4"/>
      <c r="J2155" s="107"/>
      <c r="K2155" t="s">
        <v>1750</v>
      </c>
    </row>
    <row r="2156" spans="2:11" hidden="1" outlineLevel="2" x14ac:dyDescent="0.25">
      <c r="B2156" s="77" t="s">
        <v>1550</v>
      </c>
      <c r="C2156" s="2" t="s">
        <v>1489</v>
      </c>
      <c r="D2156" s="3"/>
      <c r="F2156" s="8">
        <v>1</v>
      </c>
      <c r="G2156" s="102"/>
      <c r="I2156" s="4"/>
      <c r="J2156" s="107"/>
      <c r="K2156" t="s">
        <v>1750</v>
      </c>
    </row>
    <row r="2157" spans="2:11" hidden="1" outlineLevel="2" x14ac:dyDescent="0.25">
      <c r="B2157" s="77" t="s">
        <v>1551</v>
      </c>
      <c r="C2157" s="2" t="s">
        <v>1489</v>
      </c>
      <c r="D2157" s="3"/>
      <c r="F2157" s="8">
        <v>1</v>
      </c>
      <c r="G2157" s="102"/>
      <c r="I2157" s="4"/>
      <c r="J2157" s="107"/>
      <c r="K2157" t="s">
        <v>1750</v>
      </c>
    </row>
    <row r="2158" spans="2:11" hidden="1" outlineLevel="2" x14ac:dyDescent="0.25">
      <c r="B2158" s="77" t="s">
        <v>1552</v>
      </c>
      <c r="C2158" s="2" t="s">
        <v>1489</v>
      </c>
      <c r="D2158" s="3"/>
      <c r="F2158" s="8">
        <v>1</v>
      </c>
      <c r="G2158" s="102"/>
      <c r="I2158" s="4"/>
      <c r="J2158" s="107"/>
      <c r="K2158" t="s">
        <v>1750</v>
      </c>
    </row>
    <row r="2159" spans="2:11" hidden="1" outlineLevel="2" x14ac:dyDescent="0.25">
      <c r="B2159" s="77" t="s">
        <v>1553</v>
      </c>
      <c r="C2159" s="2" t="s">
        <v>1489</v>
      </c>
      <c r="D2159" s="3"/>
      <c r="F2159" s="8">
        <v>1</v>
      </c>
      <c r="G2159" s="102"/>
      <c r="I2159" s="4"/>
      <c r="J2159" s="107"/>
      <c r="K2159" t="s">
        <v>1750</v>
      </c>
    </row>
    <row r="2160" spans="2:11" hidden="1" outlineLevel="2" x14ac:dyDescent="0.25">
      <c r="B2160" s="77" t="s">
        <v>1554</v>
      </c>
      <c r="C2160" s="2" t="s">
        <v>1489</v>
      </c>
      <c r="D2160" s="3"/>
      <c r="F2160" s="8">
        <v>1</v>
      </c>
      <c r="G2160" s="102"/>
      <c r="I2160" s="4"/>
      <c r="J2160" s="107"/>
      <c r="K2160" t="s">
        <v>1750</v>
      </c>
    </row>
    <row r="2161" spans="2:11" hidden="1" outlineLevel="2" x14ac:dyDescent="0.25">
      <c r="B2161" s="77" t="s">
        <v>1555</v>
      </c>
      <c r="C2161" s="2" t="s">
        <v>1489</v>
      </c>
      <c r="D2161" s="3"/>
      <c r="F2161" s="8">
        <v>1</v>
      </c>
      <c r="G2161" s="102"/>
      <c r="I2161" s="4"/>
      <c r="J2161" s="107"/>
      <c r="K2161" t="s">
        <v>1750</v>
      </c>
    </row>
    <row r="2162" spans="2:11" hidden="1" outlineLevel="2" x14ac:dyDescent="0.25">
      <c r="B2162" s="77" t="s">
        <v>1556</v>
      </c>
      <c r="C2162" s="2" t="s">
        <v>1489</v>
      </c>
      <c r="D2162" s="3"/>
      <c r="F2162" s="8">
        <v>1</v>
      </c>
      <c r="G2162" s="102"/>
      <c r="I2162" s="4"/>
      <c r="J2162" s="107"/>
      <c r="K2162" t="s">
        <v>1750</v>
      </c>
    </row>
    <row r="2163" spans="2:11" hidden="1" outlineLevel="2" x14ac:dyDescent="0.25">
      <c r="B2163" s="77" t="s">
        <v>1557</v>
      </c>
      <c r="C2163" s="2" t="s">
        <v>1489</v>
      </c>
      <c r="D2163" s="3"/>
      <c r="F2163" s="8">
        <v>1</v>
      </c>
      <c r="G2163" s="102"/>
      <c r="I2163" s="4"/>
      <c r="J2163" s="107"/>
      <c r="K2163" t="s">
        <v>1750</v>
      </c>
    </row>
    <row r="2164" spans="2:11" hidden="1" outlineLevel="2" x14ac:dyDescent="0.25">
      <c r="B2164" s="77" t="s">
        <v>1558</v>
      </c>
      <c r="C2164" s="2" t="s">
        <v>1489</v>
      </c>
      <c r="D2164" s="3"/>
      <c r="F2164" s="8">
        <v>1</v>
      </c>
      <c r="G2164" s="102"/>
      <c r="I2164" s="4"/>
      <c r="J2164" s="107"/>
      <c r="K2164" t="s">
        <v>1750</v>
      </c>
    </row>
    <row r="2165" spans="2:11" hidden="1" outlineLevel="2" x14ac:dyDescent="0.25">
      <c r="B2165" s="77" t="s">
        <v>1559</v>
      </c>
      <c r="C2165" s="2" t="s">
        <v>1489</v>
      </c>
      <c r="D2165" s="3"/>
      <c r="F2165" s="8">
        <v>1</v>
      </c>
      <c r="G2165" s="102"/>
      <c r="I2165" s="4"/>
      <c r="J2165" s="107"/>
      <c r="K2165" t="s">
        <v>1750</v>
      </c>
    </row>
    <row r="2166" spans="2:11" hidden="1" outlineLevel="2" x14ac:dyDescent="0.25">
      <c r="B2166" s="77" t="s">
        <v>1560</v>
      </c>
      <c r="C2166" s="2" t="s">
        <v>1489</v>
      </c>
      <c r="D2166" s="3"/>
      <c r="F2166" s="8">
        <v>1</v>
      </c>
      <c r="G2166" s="102"/>
      <c r="I2166" s="4"/>
      <c r="J2166" s="107"/>
      <c r="K2166" t="s">
        <v>1750</v>
      </c>
    </row>
    <row r="2167" spans="2:11" hidden="1" outlineLevel="2" x14ac:dyDescent="0.25">
      <c r="B2167" s="77" t="s">
        <v>1561</v>
      </c>
      <c r="C2167" s="2" t="s">
        <v>1489</v>
      </c>
      <c r="D2167" s="3"/>
      <c r="F2167" s="8">
        <v>1</v>
      </c>
      <c r="G2167" s="102"/>
      <c r="I2167" s="4"/>
      <c r="J2167" s="107"/>
      <c r="K2167" t="s">
        <v>1750</v>
      </c>
    </row>
    <row r="2168" spans="2:11" hidden="1" outlineLevel="2" x14ac:dyDescent="0.25">
      <c r="B2168" s="77" t="s">
        <v>1562</v>
      </c>
      <c r="C2168" s="2" t="s">
        <v>1489</v>
      </c>
      <c r="D2168" s="3"/>
      <c r="F2168" s="8">
        <v>1</v>
      </c>
      <c r="G2168" s="102"/>
      <c r="I2168" s="4"/>
      <c r="J2168" s="107"/>
      <c r="K2168" t="s">
        <v>1750</v>
      </c>
    </row>
    <row r="2169" spans="2:11" hidden="1" outlineLevel="2" x14ac:dyDescent="0.25">
      <c r="B2169" s="77" t="s">
        <v>1563</v>
      </c>
      <c r="C2169" s="2" t="s">
        <v>1489</v>
      </c>
      <c r="D2169" s="3"/>
      <c r="F2169" s="8">
        <v>1</v>
      </c>
      <c r="G2169" s="102"/>
      <c r="I2169" s="4"/>
      <c r="J2169" s="107"/>
      <c r="K2169" t="s">
        <v>1750</v>
      </c>
    </row>
    <row r="2170" spans="2:11" hidden="1" outlineLevel="2" x14ac:dyDescent="0.25">
      <c r="B2170" s="77" t="s">
        <v>1564</v>
      </c>
      <c r="C2170" s="2" t="s">
        <v>1489</v>
      </c>
      <c r="D2170" s="3"/>
      <c r="F2170" s="8">
        <v>1</v>
      </c>
      <c r="G2170" s="102"/>
      <c r="I2170" s="4"/>
      <c r="J2170" s="107"/>
      <c r="K2170" t="s">
        <v>1750</v>
      </c>
    </row>
    <row r="2171" spans="2:11" hidden="1" outlineLevel="2" x14ac:dyDescent="0.25">
      <c r="B2171" s="77" t="s">
        <v>1565</v>
      </c>
      <c r="C2171" s="2" t="s">
        <v>1489</v>
      </c>
      <c r="D2171" s="3"/>
      <c r="F2171" s="8">
        <v>1</v>
      </c>
      <c r="G2171" s="102"/>
      <c r="I2171" s="4"/>
      <c r="J2171" s="107"/>
      <c r="K2171" t="s">
        <v>1750</v>
      </c>
    </row>
    <row r="2172" spans="2:11" hidden="1" outlineLevel="2" x14ac:dyDescent="0.25">
      <c r="B2172" s="77" t="s">
        <v>1566</v>
      </c>
      <c r="C2172" s="2" t="s">
        <v>1489</v>
      </c>
      <c r="D2172" s="3"/>
      <c r="F2172" s="8">
        <v>1</v>
      </c>
      <c r="G2172" s="102"/>
      <c r="I2172" s="4"/>
      <c r="J2172" s="107"/>
      <c r="K2172" t="s">
        <v>1750</v>
      </c>
    </row>
    <row r="2173" spans="2:11" hidden="1" outlineLevel="2" x14ac:dyDescent="0.25">
      <c r="B2173" s="77" t="s">
        <v>1567</v>
      </c>
      <c r="C2173" s="2" t="s">
        <v>1489</v>
      </c>
      <c r="D2173" s="3"/>
      <c r="F2173" s="8">
        <v>1</v>
      </c>
      <c r="G2173" s="102"/>
      <c r="I2173" s="4"/>
      <c r="J2173" s="107"/>
      <c r="K2173" t="s">
        <v>1750</v>
      </c>
    </row>
    <row r="2174" spans="2:11" hidden="1" outlineLevel="2" x14ac:dyDescent="0.25">
      <c r="B2174" s="77" t="s">
        <v>1568</v>
      </c>
      <c r="C2174" s="2" t="s">
        <v>1489</v>
      </c>
      <c r="D2174" s="3"/>
      <c r="F2174" s="8">
        <v>1</v>
      </c>
      <c r="G2174" s="102"/>
      <c r="I2174" s="4"/>
      <c r="J2174" s="107"/>
      <c r="K2174" t="s">
        <v>1750</v>
      </c>
    </row>
    <row r="2175" spans="2:11" hidden="1" outlineLevel="2" x14ac:dyDescent="0.25">
      <c r="B2175" s="77" t="s">
        <v>1569</v>
      </c>
      <c r="C2175" s="2" t="s">
        <v>1489</v>
      </c>
      <c r="D2175" s="3"/>
      <c r="F2175" s="8">
        <v>1</v>
      </c>
      <c r="G2175" s="102"/>
      <c r="I2175" s="4"/>
      <c r="J2175" s="107"/>
      <c r="K2175" t="s">
        <v>1750</v>
      </c>
    </row>
    <row r="2176" spans="2:11" hidden="1" outlineLevel="2" x14ac:dyDescent="0.25">
      <c r="B2176" s="77" t="s">
        <v>1570</v>
      </c>
      <c r="C2176" s="2" t="s">
        <v>1489</v>
      </c>
      <c r="D2176" s="3"/>
      <c r="F2176" s="8">
        <v>1</v>
      </c>
      <c r="G2176" s="102"/>
      <c r="I2176" s="4"/>
      <c r="J2176" s="107"/>
      <c r="K2176" t="s">
        <v>1750</v>
      </c>
    </row>
    <row r="2177" spans="2:11" hidden="1" outlineLevel="2" x14ac:dyDescent="0.25">
      <c r="B2177" s="77" t="s">
        <v>1571</v>
      </c>
      <c r="C2177" s="2" t="s">
        <v>1489</v>
      </c>
      <c r="D2177" s="3"/>
      <c r="F2177" s="8">
        <v>1</v>
      </c>
      <c r="G2177" s="102"/>
      <c r="I2177" s="4"/>
      <c r="J2177" s="107"/>
      <c r="K2177" t="s">
        <v>1750</v>
      </c>
    </row>
    <row r="2178" spans="2:11" hidden="1" outlineLevel="2" x14ac:dyDescent="0.25">
      <c r="B2178" s="77" t="s">
        <v>1572</v>
      </c>
      <c r="C2178" s="2" t="s">
        <v>1489</v>
      </c>
      <c r="D2178" s="3"/>
      <c r="F2178" s="8">
        <v>1</v>
      </c>
      <c r="G2178" s="102"/>
      <c r="I2178" s="4"/>
      <c r="J2178" s="107"/>
      <c r="K2178" t="s">
        <v>1750</v>
      </c>
    </row>
    <row r="2179" spans="2:11" hidden="1" outlineLevel="2" x14ac:dyDescent="0.25">
      <c r="B2179" s="77" t="s">
        <v>1573</v>
      </c>
      <c r="C2179" s="2" t="s">
        <v>1489</v>
      </c>
      <c r="D2179" s="3"/>
      <c r="F2179" s="8">
        <v>1</v>
      </c>
      <c r="G2179" s="102"/>
      <c r="I2179" s="4"/>
      <c r="J2179" s="107"/>
      <c r="K2179" t="s">
        <v>1750</v>
      </c>
    </row>
    <row r="2180" spans="2:11" hidden="1" outlineLevel="2" x14ac:dyDescent="0.25">
      <c r="B2180" s="77" t="s">
        <v>1574</v>
      </c>
      <c r="C2180" s="2" t="s">
        <v>1489</v>
      </c>
      <c r="D2180" s="3"/>
      <c r="F2180" s="8">
        <v>1</v>
      </c>
      <c r="G2180" s="102"/>
      <c r="I2180" s="4"/>
      <c r="J2180" s="107"/>
      <c r="K2180" t="s">
        <v>1750</v>
      </c>
    </row>
    <row r="2181" spans="2:11" hidden="1" outlineLevel="2" x14ac:dyDescent="0.25">
      <c r="B2181" s="77" t="s">
        <v>1575</v>
      </c>
      <c r="C2181" s="2" t="s">
        <v>1489</v>
      </c>
      <c r="D2181" s="3"/>
      <c r="F2181" s="8">
        <v>1</v>
      </c>
      <c r="G2181" s="102"/>
      <c r="I2181" s="4"/>
      <c r="J2181" s="107"/>
      <c r="K2181" t="s">
        <v>1750</v>
      </c>
    </row>
    <row r="2182" spans="2:11" hidden="1" outlineLevel="2" x14ac:dyDescent="0.25">
      <c r="B2182" s="77" t="s">
        <v>1576</v>
      </c>
      <c r="C2182" s="2" t="s">
        <v>1489</v>
      </c>
      <c r="D2182" s="3"/>
      <c r="F2182" s="8">
        <v>1</v>
      </c>
      <c r="G2182" s="102"/>
      <c r="I2182" s="4"/>
      <c r="J2182" s="107"/>
      <c r="K2182" t="s">
        <v>1750</v>
      </c>
    </row>
    <row r="2183" spans="2:11" hidden="1" outlineLevel="2" x14ac:dyDescent="0.25">
      <c r="B2183" s="77" t="s">
        <v>1577</v>
      </c>
      <c r="C2183" s="2" t="s">
        <v>1489</v>
      </c>
      <c r="D2183" s="3"/>
      <c r="F2183" s="8">
        <v>1</v>
      </c>
      <c r="G2183" s="102"/>
      <c r="I2183" s="4"/>
      <c r="J2183" s="107"/>
      <c r="K2183" t="s">
        <v>1750</v>
      </c>
    </row>
    <row r="2184" spans="2:11" hidden="1" outlineLevel="2" x14ac:dyDescent="0.25">
      <c r="B2184" s="77" t="s">
        <v>1578</v>
      </c>
      <c r="C2184" s="2" t="s">
        <v>1489</v>
      </c>
      <c r="D2184" s="3"/>
      <c r="F2184" s="8">
        <v>1</v>
      </c>
      <c r="G2184" s="102"/>
      <c r="I2184" s="4"/>
      <c r="J2184" s="107"/>
      <c r="K2184" t="s">
        <v>1750</v>
      </c>
    </row>
    <row r="2185" spans="2:11" hidden="1" outlineLevel="2" x14ac:dyDescent="0.25">
      <c r="B2185" s="77" t="s">
        <v>1579</v>
      </c>
      <c r="C2185" s="2" t="s">
        <v>1489</v>
      </c>
      <c r="D2185" s="3"/>
      <c r="F2185" s="8">
        <v>1</v>
      </c>
      <c r="G2185" s="102"/>
      <c r="I2185" s="4"/>
      <c r="J2185" s="107"/>
      <c r="K2185" t="s">
        <v>1750</v>
      </c>
    </row>
    <row r="2186" spans="2:11" hidden="1" outlineLevel="2" x14ac:dyDescent="0.25">
      <c r="B2186" s="77" t="s">
        <v>1580</v>
      </c>
      <c r="C2186" s="2" t="s">
        <v>1489</v>
      </c>
      <c r="D2186" s="3"/>
      <c r="F2186" s="8">
        <v>1</v>
      </c>
      <c r="G2186" s="102"/>
      <c r="I2186" s="4"/>
      <c r="J2186" s="107"/>
      <c r="K2186" t="s">
        <v>1750</v>
      </c>
    </row>
    <row r="2187" spans="2:11" hidden="1" outlineLevel="2" x14ac:dyDescent="0.25">
      <c r="B2187" s="77" t="s">
        <v>1581</v>
      </c>
      <c r="C2187" s="2" t="s">
        <v>1489</v>
      </c>
      <c r="D2187" s="3"/>
      <c r="F2187" s="8">
        <v>1</v>
      </c>
      <c r="G2187" s="102"/>
      <c r="I2187" s="4"/>
      <c r="J2187" s="107"/>
      <c r="K2187" t="s">
        <v>1750</v>
      </c>
    </row>
    <row r="2188" spans="2:11" hidden="1" outlineLevel="2" x14ac:dyDescent="0.25">
      <c r="B2188" s="77" t="s">
        <v>1582</v>
      </c>
      <c r="C2188" s="2" t="s">
        <v>1489</v>
      </c>
      <c r="D2188" s="3"/>
      <c r="F2188" s="8">
        <v>1</v>
      </c>
      <c r="G2188" s="102"/>
      <c r="I2188" s="4"/>
      <c r="J2188" s="107"/>
      <c r="K2188" t="s">
        <v>1750</v>
      </c>
    </row>
    <row r="2189" spans="2:11" hidden="1" outlineLevel="2" x14ac:dyDescent="0.25">
      <c r="B2189" s="77" t="s">
        <v>1583</v>
      </c>
      <c r="C2189" s="2" t="s">
        <v>1489</v>
      </c>
      <c r="D2189" s="3"/>
      <c r="F2189" s="8">
        <v>1</v>
      </c>
      <c r="G2189" s="102"/>
      <c r="I2189" s="4"/>
      <c r="J2189" s="107"/>
      <c r="K2189" t="s">
        <v>1750</v>
      </c>
    </row>
    <row r="2190" spans="2:11" hidden="1" outlineLevel="2" x14ac:dyDescent="0.25">
      <c r="B2190" s="77" t="s">
        <v>1584</v>
      </c>
      <c r="C2190" s="2" t="s">
        <v>1489</v>
      </c>
      <c r="D2190" s="3"/>
      <c r="F2190" s="8">
        <v>1</v>
      </c>
      <c r="G2190" s="102"/>
      <c r="I2190" s="4"/>
      <c r="J2190" s="107"/>
      <c r="K2190" t="s">
        <v>1750</v>
      </c>
    </row>
    <row r="2191" spans="2:11" hidden="1" outlineLevel="2" x14ac:dyDescent="0.25">
      <c r="B2191" s="77" t="s">
        <v>1585</v>
      </c>
      <c r="C2191" s="2" t="s">
        <v>1489</v>
      </c>
      <c r="D2191" s="3"/>
      <c r="F2191" s="8">
        <v>1</v>
      </c>
      <c r="G2191" s="102"/>
      <c r="I2191" s="4"/>
      <c r="J2191" s="107"/>
      <c r="K2191" t="s">
        <v>1750</v>
      </c>
    </row>
    <row r="2192" spans="2:11" hidden="1" outlineLevel="2" x14ac:dyDescent="0.25">
      <c r="B2192" s="77" t="s">
        <v>1586</v>
      </c>
      <c r="C2192" s="2" t="s">
        <v>1489</v>
      </c>
      <c r="D2192" s="3"/>
      <c r="F2192" s="8">
        <v>1</v>
      </c>
      <c r="G2192" s="102"/>
      <c r="I2192" s="4"/>
      <c r="J2192" s="107"/>
      <c r="K2192" t="s">
        <v>1750</v>
      </c>
    </row>
    <row r="2193" spans="2:11" hidden="1" outlineLevel="2" x14ac:dyDescent="0.25">
      <c r="B2193" s="77" t="s">
        <v>1587</v>
      </c>
      <c r="C2193" s="2" t="s">
        <v>1489</v>
      </c>
      <c r="D2193" s="3"/>
      <c r="F2193" s="8">
        <v>1</v>
      </c>
      <c r="G2193" s="102"/>
      <c r="I2193" s="4"/>
      <c r="J2193" s="107"/>
      <c r="K2193" t="s">
        <v>1750</v>
      </c>
    </row>
    <row r="2194" spans="2:11" hidden="1" outlineLevel="2" x14ac:dyDescent="0.25">
      <c r="B2194" s="77" t="s">
        <v>1588</v>
      </c>
      <c r="C2194" s="2" t="s">
        <v>1489</v>
      </c>
      <c r="D2194" s="3"/>
      <c r="F2194" s="8">
        <v>1</v>
      </c>
      <c r="G2194" s="102"/>
      <c r="I2194" s="4"/>
      <c r="J2194" s="107"/>
      <c r="K2194" t="s">
        <v>1750</v>
      </c>
    </row>
    <row r="2195" spans="2:11" hidden="1" outlineLevel="2" x14ac:dyDescent="0.25">
      <c r="B2195" s="77" t="s">
        <v>1589</v>
      </c>
      <c r="C2195" s="2" t="s">
        <v>1489</v>
      </c>
      <c r="D2195" s="3"/>
      <c r="F2195" s="8">
        <v>1</v>
      </c>
      <c r="G2195" s="102"/>
      <c r="I2195" s="4"/>
      <c r="J2195" s="107"/>
      <c r="K2195" t="s">
        <v>1750</v>
      </c>
    </row>
    <row r="2196" spans="2:11" hidden="1" outlineLevel="2" x14ac:dyDescent="0.25">
      <c r="B2196" s="77" t="s">
        <v>1590</v>
      </c>
      <c r="C2196" s="2" t="s">
        <v>1489</v>
      </c>
      <c r="D2196" s="3"/>
      <c r="F2196" s="8">
        <v>1</v>
      </c>
      <c r="G2196" s="102"/>
      <c r="I2196" s="4"/>
      <c r="J2196" s="107"/>
      <c r="K2196" t="s">
        <v>1750</v>
      </c>
    </row>
    <row r="2197" spans="2:11" hidden="1" outlineLevel="2" x14ac:dyDescent="0.25">
      <c r="B2197" s="77" t="s">
        <v>1591</v>
      </c>
      <c r="C2197" s="2" t="s">
        <v>1489</v>
      </c>
      <c r="D2197" s="3"/>
      <c r="F2197" s="8">
        <v>1</v>
      </c>
      <c r="G2197" s="102"/>
      <c r="I2197" s="4"/>
      <c r="J2197" s="107"/>
      <c r="K2197" t="s">
        <v>1750</v>
      </c>
    </row>
    <row r="2198" spans="2:11" hidden="1" outlineLevel="2" x14ac:dyDescent="0.25">
      <c r="B2198" s="77" t="s">
        <v>1592</v>
      </c>
      <c r="C2198" s="2" t="s">
        <v>1489</v>
      </c>
      <c r="D2198" s="3"/>
      <c r="F2198" s="8">
        <v>1</v>
      </c>
      <c r="G2198" s="102"/>
      <c r="I2198" s="4"/>
      <c r="J2198" s="107"/>
      <c r="K2198" t="s">
        <v>1750</v>
      </c>
    </row>
    <row r="2199" spans="2:11" hidden="1" outlineLevel="2" x14ac:dyDescent="0.25">
      <c r="B2199" s="77" t="s">
        <v>1593</v>
      </c>
      <c r="C2199" s="2" t="s">
        <v>1489</v>
      </c>
      <c r="D2199" s="3"/>
      <c r="F2199" s="8">
        <v>1</v>
      </c>
      <c r="G2199" s="102"/>
      <c r="I2199" s="4"/>
      <c r="J2199" s="107"/>
      <c r="K2199" t="s">
        <v>1750</v>
      </c>
    </row>
    <row r="2200" spans="2:11" hidden="1" outlineLevel="2" x14ac:dyDescent="0.25">
      <c r="B2200" s="77" t="s">
        <v>1594</v>
      </c>
      <c r="C2200" s="2" t="s">
        <v>1489</v>
      </c>
      <c r="D2200" s="3"/>
      <c r="F2200" s="8">
        <v>1</v>
      </c>
      <c r="G2200" s="102"/>
      <c r="I2200" s="4"/>
      <c r="J2200" s="107"/>
      <c r="K2200" t="s">
        <v>1750</v>
      </c>
    </row>
    <row r="2201" spans="2:11" hidden="1" outlineLevel="2" x14ac:dyDescent="0.25">
      <c r="B2201" s="77" t="s">
        <v>1595</v>
      </c>
      <c r="C2201" s="2" t="s">
        <v>1489</v>
      </c>
      <c r="D2201" s="3"/>
      <c r="F2201" s="8">
        <v>1</v>
      </c>
      <c r="G2201" s="102"/>
      <c r="I2201" s="4"/>
      <c r="J2201" s="107"/>
      <c r="K2201" t="s">
        <v>1750</v>
      </c>
    </row>
    <row r="2202" spans="2:11" hidden="1" outlineLevel="2" x14ac:dyDescent="0.25">
      <c r="B2202" s="77" t="s">
        <v>1596</v>
      </c>
      <c r="C2202" s="2" t="s">
        <v>1489</v>
      </c>
      <c r="D2202" s="3"/>
      <c r="F2202" s="8">
        <v>1</v>
      </c>
      <c r="G2202" s="102"/>
      <c r="I2202" s="4"/>
      <c r="J2202" s="107"/>
      <c r="K2202" t="s">
        <v>1750</v>
      </c>
    </row>
    <row r="2203" spans="2:11" hidden="1" outlineLevel="2" x14ac:dyDescent="0.25">
      <c r="B2203" s="77" t="s">
        <v>1597</v>
      </c>
      <c r="C2203" s="2" t="s">
        <v>1489</v>
      </c>
      <c r="D2203" s="3"/>
      <c r="F2203" s="8">
        <v>1</v>
      </c>
      <c r="G2203" s="102"/>
      <c r="I2203" s="4"/>
      <c r="J2203" s="107"/>
      <c r="K2203" t="s">
        <v>1750</v>
      </c>
    </row>
    <row r="2204" spans="2:11" hidden="1" outlineLevel="2" x14ac:dyDescent="0.25">
      <c r="B2204" s="77" t="s">
        <v>1598</v>
      </c>
      <c r="C2204" s="2" t="s">
        <v>1489</v>
      </c>
      <c r="D2204" s="3"/>
      <c r="F2204" s="8">
        <v>1</v>
      </c>
      <c r="G2204" s="102"/>
      <c r="I2204" s="4"/>
      <c r="J2204" s="107"/>
      <c r="K2204" t="s">
        <v>1750</v>
      </c>
    </row>
    <row r="2205" spans="2:11" hidden="1" outlineLevel="2" x14ac:dyDescent="0.25">
      <c r="B2205" s="77" t="s">
        <v>1599</v>
      </c>
      <c r="C2205" s="2" t="s">
        <v>1489</v>
      </c>
      <c r="D2205" s="3"/>
      <c r="F2205" s="8">
        <v>1</v>
      </c>
      <c r="G2205" s="102"/>
      <c r="I2205" s="4"/>
      <c r="J2205" s="107"/>
      <c r="K2205" t="s">
        <v>1750</v>
      </c>
    </row>
    <row r="2206" spans="2:11" hidden="1" outlineLevel="2" x14ac:dyDescent="0.25">
      <c r="B2206" s="77" t="s">
        <v>1600</v>
      </c>
      <c r="C2206" s="2" t="s">
        <v>1489</v>
      </c>
      <c r="D2206" s="3"/>
      <c r="F2206" s="8">
        <v>1</v>
      </c>
      <c r="G2206" s="102"/>
      <c r="I2206" s="4"/>
      <c r="J2206" s="107"/>
      <c r="K2206" t="s">
        <v>1750</v>
      </c>
    </row>
    <row r="2207" spans="2:11" hidden="1" outlineLevel="2" x14ac:dyDescent="0.25">
      <c r="B2207" s="77" t="s">
        <v>1601</v>
      </c>
      <c r="C2207" s="2" t="s">
        <v>1489</v>
      </c>
      <c r="D2207" s="3"/>
      <c r="F2207" s="8">
        <v>1</v>
      </c>
      <c r="G2207" s="102"/>
      <c r="I2207" s="4"/>
      <c r="J2207" s="107"/>
      <c r="K2207" t="s">
        <v>1750</v>
      </c>
    </row>
    <row r="2208" spans="2:11" hidden="1" outlineLevel="2" x14ac:dyDescent="0.25">
      <c r="B2208" s="77" t="s">
        <v>1602</v>
      </c>
      <c r="C2208" s="2" t="s">
        <v>1489</v>
      </c>
      <c r="D2208" s="3"/>
      <c r="F2208" s="8">
        <v>1</v>
      </c>
      <c r="G2208" s="102"/>
      <c r="I2208" s="4"/>
      <c r="J2208" s="107"/>
      <c r="K2208" t="s">
        <v>1750</v>
      </c>
    </row>
    <row r="2209" spans="2:13" hidden="1" outlineLevel="2" x14ac:dyDescent="0.25">
      <c r="B2209" s="77" t="s">
        <v>1603</v>
      </c>
      <c r="C2209" s="2" t="s">
        <v>1489</v>
      </c>
      <c r="D2209" s="3"/>
      <c r="F2209" s="8">
        <v>1</v>
      </c>
      <c r="G2209" s="102"/>
      <c r="I2209" s="4"/>
      <c r="J2209" s="107"/>
      <c r="K2209" t="s">
        <v>1750</v>
      </c>
    </row>
    <row r="2210" spans="2:13" hidden="1" outlineLevel="2" x14ac:dyDescent="0.25">
      <c r="B2210" s="77" t="s">
        <v>1604</v>
      </c>
      <c r="C2210" s="2" t="s">
        <v>1489</v>
      </c>
      <c r="D2210" s="3"/>
      <c r="F2210" s="8">
        <v>1</v>
      </c>
      <c r="G2210" s="102"/>
      <c r="I2210" s="4"/>
      <c r="J2210" s="107"/>
      <c r="K2210" t="s">
        <v>1750</v>
      </c>
    </row>
    <row r="2211" spans="2:13" x14ac:dyDescent="0.25">
      <c r="B2211" s="78" t="s">
        <v>1488</v>
      </c>
      <c r="C2211" s="79" t="s">
        <v>1605</v>
      </c>
      <c r="D2211" s="80" t="s">
        <v>1606</v>
      </c>
      <c r="E2211" s="81">
        <f>SUM(E2212,E2242,E2256,E2266,E2286,E2334,E2378,E2386)</f>
        <v>262</v>
      </c>
      <c r="F2211" s="84">
        <f>SUM(F2212,F2242,F2256,F2266,F2286,F2334,F2378,F2386)</f>
        <v>261</v>
      </c>
      <c r="G2211" s="93"/>
      <c r="H2211" s="92">
        <f>SUM(H2212+H2242+H2256+H2266+H2286+H2334+H2378+H2386)</f>
        <v>99.479166666666671</v>
      </c>
      <c r="I2211" s="103">
        <v>60</v>
      </c>
      <c r="J2211" s="105">
        <f>(H2211*I2211/100)</f>
        <v>59.6875</v>
      </c>
      <c r="K2211" s="85"/>
    </row>
    <row r="2212" spans="2:13" outlineLevel="1" collapsed="1" x14ac:dyDescent="0.25">
      <c r="B2212" s="79"/>
      <c r="C2212" s="79" t="s">
        <v>1605</v>
      </c>
      <c r="D2212" s="80" t="s">
        <v>1607</v>
      </c>
      <c r="E2212" s="81">
        <v>29</v>
      </c>
      <c r="F2212" s="84">
        <f>SUM(F2213:F2241)</f>
        <v>29</v>
      </c>
      <c r="G2212" s="93">
        <v>15</v>
      </c>
      <c r="H2212" s="92">
        <f>(F2212*G2212/E2212)</f>
        <v>15</v>
      </c>
      <c r="I2212" s="103"/>
      <c r="J2212" s="105"/>
      <c r="K2212" s="82"/>
      <c r="M2212" t="s">
        <v>1415</v>
      </c>
    </row>
    <row r="2213" spans="2:13" hidden="1" outlineLevel="2" x14ac:dyDescent="0.25">
      <c r="B2213" s="83" t="s">
        <v>1493</v>
      </c>
      <c r="C2213" s="2"/>
      <c r="D2213" s="99"/>
      <c r="E2213" s="5"/>
      <c r="F2213" s="8">
        <v>1</v>
      </c>
      <c r="G2213" s="98"/>
      <c r="H2213" s="96"/>
      <c r="I2213" s="4"/>
      <c r="J2213" s="107"/>
      <c r="K2213" t="s">
        <v>10</v>
      </c>
    </row>
    <row r="2214" spans="2:13" hidden="1" outlineLevel="2" x14ac:dyDescent="0.25">
      <c r="B2214" s="83" t="s">
        <v>1494</v>
      </c>
      <c r="C2214" s="2"/>
      <c r="D2214" s="99"/>
      <c r="E2214" s="5"/>
      <c r="F2214" s="8">
        <v>1</v>
      </c>
      <c r="G2214" s="98"/>
      <c r="H2214" s="96"/>
      <c r="I2214" s="4"/>
      <c r="J2214" s="107"/>
      <c r="K2214" t="s">
        <v>10</v>
      </c>
    </row>
    <row r="2215" spans="2:13" hidden="1" outlineLevel="2" x14ac:dyDescent="0.25">
      <c r="B2215" s="83" t="s">
        <v>1608</v>
      </c>
      <c r="C2215" s="2"/>
      <c r="D2215" s="99"/>
      <c r="E2215" s="5"/>
      <c r="F2215" s="8">
        <v>1</v>
      </c>
      <c r="G2215" s="98"/>
      <c r="H2215" s="96"/>
      <c r="I2215" s="4"/>
      <c r="J2215" s="107"/>
      <c r="K2215" t="s">
        <v>10</v>
      </c>
    </row>
    <row r="2216" spans="2:13" hidden="1" outlineLevel="2" x14ac:dyDescent="0.25">
      <c r="B2216" s="83" t="s">
        <v>1495</v>
      </c>
      <c r="C2216" s="2"/>
      <c r="D2216" s="99"/>
      <c r="E2216" s="5"/>
      <c r="F2216" s="8">
        <v>1</v>
      </c>
      <c r="G2216" s="98"/>
      <c r="H2216" s="96"/>
      <c r="I2216" s="4"/>
      <c r="J2216" s="107"/>
      <c r="K2216" t="s">
        <v>10</v>
      </c>
    </row>
    <row r="2217" spans="2:13" hidden="1" outlineLevel="2" x14ac:dyDescent="0.25">
      <c r="B2217" s="83" t="s">
        <v>1382</v>
      </c>
      <c r="C2217" s="2"/>
      <c r="D2217" s="99"/>
      <c r="E2217" s="5"/>
      <c r="F2217" s="8">
        <v>1</v>
      </c>
      <c r="G2217" s="98"/>
      <c r="H2217" s="96"/>
      <c r="I2217" s="4"/>
      <c r="J2217" s="107"/>
      <c r="K2217" t="s">
        <v>10</v>
      </c>
    </row>
    <row r="2218" spans="2:13" hidden="1" outlineLevel="2" x14ac:dyDescent="0.25">
      <c r="B2218" s="83" t="s">
        <v>873</v>
      </c>
      <c r="C2218" s="2"/>
      <c r="D2218" s="99"/>
      <c r="E2218" s="5"/>
      <c r="F2218" s="8">
        <v>1</v>
      </c>
      <c r="G2218" s="98"/>
      <c r="H2218" s="96"/>
      <c r="I2218" s="4"/>
      <c r="J2218" s="107"/>
      <c r="K2218" t="s">
        <v>10</v>
      </c>
    </row>
    <row r="2219" spans="2:13" hidden="1" outlineLevel="2" x14ac:dyDescent="0.25">
      <c r="B2219" s="83" t="s">
        <v>1140</v>
      </c>
      <c r="C2219" s="2"/>
      <c r="D2219" s="99"/>
      <c r="E2219" s="5"/>
      <c r="F2219" s="8">
        <v>1</v>
      </c>
      <c r="G2219" s="98"/>
      <c r="H2219" s="96"/>
      <c r="I2219" s="4"/>
      <c r="J2219" s="107"/>
      <c r="K2219" t="s">
        <v>10</v>
      </c>
    </row>
    <row r="2220" spans="2:13" hidden="1" outlineLevel="2" x14ac:dyDescent="0.25">
      <c r="B2220" s="83" t="s">
        <v>1497</v>
      </c>
      <c r="C2220" s="2"/>
      <c r="D2220" s="99"/>
      <c r="E2220" s="5"/>
      <c r="F2220" s="8">
        <v>1</v>
      </c>
      <c r="G2220" s="98"/>
      <c r="H2220" s="96"/>
      <c r="I2220" s="4"/>
      <c r="J2220" s="107"/>
      <c r="K2220" t="s">
        <v>10</v>
      </c>
    </row>
    <row r="2221" spans="2:13" hidden="1" outlineLevel="2" x14ac:dyDescent="0.25">
      <c r="B2221" s="83" t="s">
        <v>1609</v>
      </c>
      <c r="C2221" s="2"/>
      <c r="D2221" s="99"/>
      <c r="E2221" s="5"/>
      <c r="F2221" s="8">
        <v>1</v>
      </c>
      <c r="G2221" s="98"/>
      <c r="H2221" s="96"/>
      <c r="I2221" s="4"/>
      <c r="J2221" s="107"/>
      <c r="K2221" t="s">
        <v>10</v>
      </c>
    </row>
    <row r="2222" spans="2:13" hidden="1" outlineLevel="2" x14ac:dyDescent="0.25">
      <c r="B2222" s="83" t="s">
        <v>1610</v>
      </c>
      <c r="C2222" s="2"/>
      <c r="D2222" s="99"/>
      <c r="E2222" s="5"/>
      <c r="F2222" s="8">
        <v>1</v>
      </c>
      <c r="G2222" s="98"/>
      <c r="H2222" s="96"/>
      <c r="I2222" s="4"/>
      <c r="J2222" s="107"/>
      <c r="K2222" t="s">
        <v>10</v>
      </c>
    </row>
    <row r="2223" spans="2:13" hidden="1" outlineLevel="2" x14ac:dyDescent="0.25">
      <c r="B2223" s="83" t="s">
        <v>1264</v>
      </c>
      <c r="C2223" s="2"/>
      <c r="D2223" s="99"/>
      <c r="E2223" s="5"/>
      <c r="F2223" s="8">
        <v>1</v>
      </c>
      <c r="G2223" s="98"/>
      <c r="H2223" s="96"/>
      <c r="I2223" s="4"/>
      <c r="J2223" s="107"/>
      <c r="K2223" t="s">
        <v>10</v>
      </c>
    </row>
    <row r="2224" spans="2:13" hidden="1" outlineLevel="2" x14ac:dyDescent="0.25">
      <c r="B2224" s="83" t="s">
        <v>1104</v>
      </c>
      <c r="C2224" s="2"/>
      <c r="D2224" s="99"/>
      <c r="E2224" s="5"/>
      <c r="F2224" s="8">
        <v>1</v>
      </c>
      <c r="G2224" s="98"/>
      <c r="H2224" s="96"/>
      <c r="I2224" s="4"/>
      <c r="J2224" s="107"/>
      <c r="K2224" t="s">
        <v>10</v>
      </c>
    </row>
    <row r="2225" spans="2:11" hidden="1" outlineLevel="2" x14ac:dyDescent="0.25">
      <c r="B2225" s="83" t="s">
        <v>1377</v>
      </c>
      <c r="C2225" s="2"/>
      <c r="D2225" s="99"/>
      <c r="E2225" s="5"/>
      <c r="F2225" s="8">
        <v>1</v>
      </c>
      <c r="G2225" s="98"/>
      <c r="H2225" s="96"/>
      <c r="I2225" s="4"/>
      <c r="J2225" s="107"/>
      <c r="K2225" t="s">
        <v>10</v>
      </c>
    </row>
    <row r="2226" spans="2:11" hidden="1" outlineLevel="2" x14ac:dyDescent="0.25">
      <c r="B2226" s="83" t="s">
        <v>1331</v>
      </c>
      <c r="C2226" s="2"/>
      <c r="D2226" s="99"/>
      <c r="E2226" s="5"/>
      <c r="F2226" s="8">
        <v>1</v>
      </c>
      <c r="G2226" s="98"/>
      <c r="H2226" s="96"/>
      <c r="I2226" s="4"/>
      <c r="J2226" s="107"/>
      <c r="K2226" t="s">
        <v>10</v>
      </c>
    </row>
    <row r="2227" spans="2:11" hidden="1" outlineLevel="2" x14ac:dyDescent="0.25">
      <c r="B2227" s="83" t="s">
        <v>1333</v>
      </c>
      <c r="C2227" s="2"/>
      <c r="D2227" s="99"/>
      <c r="E2227" s="5"/>
      <c r="F2227" s="8">
        <v>1</v>
      </c>
      <c r="G2227" s="98"/>
      <c r="H2227" s="96"/>
      <c r="I2227" s="4"/>
      <c r="J2227" s="107"/>
      <c r="K2227" t="s">
        <v>10</v>
      </c>
    </row>
    <row r="2228" spans="2:11" hidden="1" outlineLevel="2" x14ac:dyDescent="0.25">
      <c r="B2228" s="83" t="s">
        <v>1106</v>
      </c>
      <c r="C2228" s="2"/>
      <c r="D2228" s="99"/>
      <c r="E2228" s="5"/>
      <c r="F2228" s="8">
        <v>1</v>
      </c>
      <c r="G2228" s="98"/>
      <c r="H2228" s="96"/>
      <c r="I2228" s="4"/>
      <c r="J2228" s="107"/>
      <c r="K2228" t="s">
        <v>10</v>
      </c>
    </row>
    <row r="2229" spans="2:11" hidden="1" outlineLevel="2" x14ac:dyDescent="0.25">
      <c r="B2229" s="83" t="s">
        <v>957</v>
      </c>
      <c r="C2229" s="2"/>
      <c r="D2229" s="99"/>
      <c r="E2229" s="5"/>
      <c r="F2229" s="8">
        <v>1</v>
      </c>
      <c r="G2229" s="98"/>
      <c r="H2229" s="96"/>
      <c r="I2229" s="4"/>
      <c r="J2229" s="107"/>
      <c r="K2229" t="s">
        <v>10</v>
      </c>
    </row>
    <row r="2230" spans="2:11" hidden="1" outlineLevel="2" x14ac:dyDescent="0.25">
      <c r="B2230" s="83" t="s">
        <v>863</v>
      </c>
      <c r="C2230" s="2"/>
      <c r="D2230" s="99"/>
      <c r="E2230" s="5"/>
      <c r="F2230" s="8">
        <v>1</v>
      </c>
      <c r="G2230" s="98"/>
      <c r="H2230" s="96"/>
      <c r="I2230" s="4"/>
      <c r="J2230" s="107"/>
      <c r="K2230" t="s">
        <v>10</v>
      </c>
    </row>
    <row r="2231" spans="2:11" hidden="1" outlineLevel="2" x14ac:dyDescent="0.25">
      <c r="B2231" s="83" t="s">
        <v>879</v>
      </c>
      <c r="C2231" s="2"/>
      <c r="D2231" s="99"/>
      <c r="E2231" s="5"/>
      <c r="F2231" s="8">
        <v>1</v>
      </c>
      <c r="G2231" s="98"/>
      <c r="H2231" s="96"/>
      <c r="I2231" s="4"/>
      <c r="J2231" s="107"/>
      <c r="K2231" t="s">
        <v>10</v>
      </c>
    </row>
    <row r="2232" spans="2:11" hidden="1" outlineLevel="2" x14ac:dyDescent="0.25">
      <c r="B2232" s="83" t="s">
        <v>1083</v>
      </c>
      <c r="C2232" s="2"/>
      <c r="D2232" s="99"/>
      <c r="E2232" s="5"/>
      <c r="F2232" s="8">
        <v>1</v>
      </c>
      <c r="G2232" s="98"/>
      <c r="H2232" s="96"/>
      <c r="I2232" s="4"/>
      <c r="J2232" s="107"/>
      <c r="K2232" t="s">
        <v>10</v>
      </c>
    </row>
    <row r="2233" spans="2:11" hidden="1" outlineLevel="2" x14ac:dyDescent="0.25">
      <c r="B2233" s="83" t="s">
        <v>1085</v>
      </c>
      <c r="C2233" s="2"/>
      <c r="D2233" s="99"/>
      <c r="E2233" s="5"/>
      <c r="F2233" s="8">
        <v>1</v>
      </c>
      <c r="G2233" s="98"/>
      <c r="H2233" s="96"/>
      <c r="I2233" s="4"/>
      <c r="J2233" s="107"/>
      <c r="K2233" t="s">
        <v>10</v>
      </c>
    </row>
    <row r="2234" spans="2:11" hidden="1" outlineLevel="2" x14ac:dyDescent="0.25">
      <c r="B2234" s="83" t="s">
        <v>1190</v>
      </c>
      <c r="C2234" s="2"/>
      <c r="D2234" s="99"/>
      <c r="E2234" s="5"/>
      <c r="F2234" s="8">
        <v>1</v>
      </c>
      <c r="G2234" s="98"/>
      <c r="H2234" s="96"/>
      <c r="I2234" s="4"/>
      <c r="J2234" s="107"/>
      <c r="K2234" t="s">
        <v>10</v>
      </c>
    </row>
    <row r="2235" spans="2:11" hidden="1" outlineLevel="2" x14ac:dyDescent="0.25">
      <c r="B2235" s="83" t="s">
        <v>1191</v>
      </c>
      <c r="C2235" s="2"/>
      <c r="D2235" s="99"/>
      <c r="E2235" s="5"/>
      <c r="F2235" s="8">
        <v>1</v>
      </c>
      <c r="G2235" s="98"/>
      <c r="H2235" s="96"/>
      <c r="I2235" s="4"/>
      <c r="J2235" s="107"/>
      <c r="K2235" t="s">
        <v>10</v>
      </c>
    </row>
    <row r="2236" spans="2:11" hidden="1" outlineLevel="2" x14ac:dyDescent="0.25">
      <c r="B2236" s="83" t="s">
        <v>1192</v>
      </c>
      <c r="C2236" s="2"/>
      <c r="D2236" s="99"/>
      <c r="E2236" s="5"/>
      <c r="F2236" s="8">
        <v>1</v>
      </c>
      <c r="G2236" s="98"/>
      <c r="H2236" s="96"/>
      <c r="I2236" s="4"/>
      <c r="J2236" s="107"/>
      <c r="K2236" t="s">
        <v>10</v>
      </c>
    </row>
    <row r="2237" spans="2:11" hidden="1" outlineLevel="2" x14ac:dyDescent="0.25">
      <c r="B2237" s="83" t="s">
        <v>1193</v>
      </c>
      <c r="C2237" s="2"/>
      <c r="D2237" s="99"/>
      <c r="E2237" s="5"/>
      <c r="F2237" s="8">
        <v>1</v>
      </c>
      <c r="G2237" s="98"/>
      <c r="H2237" s="96"/>
      <c r="I2237" s="4"/>
      <c r="J2237" s="107"/>
      <c r="K2237" t="s">
        <v>10</v>
      </c>
    </row>
    <row r="2238" spans="2:11" hidden="1" outlineLevel="2" x14ac:dyDescent="0.25">
      <c r="B2238" s="83" t="s">
        <v>935</v>
      </c>
      <c r="C2238" s="2"/>
      <c r="D2238" s="99"/>
      <c r="E2238" s="5"/>
      <c r="F2238" s="8">
        <v>1</v>
      </c>
      <c r="G2238" s="98"/>
      <c r="H2238" s="96"/>
      <c r="I2238" s="4"/>
      <c r="J2238" s="107"/>
      <c r="K2238" t="s">
        <v>10</v>
      </c>
    </row>
    <row r="2239" spans="2:11" hidden="1" outlineLevel="2" x14ac:dyDescent="0.25">
      <c r="B2239" s="83" t="s">
        <v>902</v>
      </c>
      <c r="C2239" s="2"/>
      <c r="D2239" s="99"/>
      <c r="E2239" s="5"/>
      <c r="F2239" s="8">
        <v>1</v>
      </c>
      <c r="G2239" s="98"/>
      <c r="H2239" s="96"/>
      <c r="I2239" s="4"/>
      <c r="J2239" s="107"/>
      <c r="K2239" t="s">
        <v>10</v>
      </c>
    </row>
    <row r="2240" spans="2:11" hidden="1" outlineLevel="2" x14ac:dyDescent="0.25">
      <c r="B2240" s="83" t="s">
        <v>894</v>
      </c>
      <c r="C2240" s="2"/>
      <c r="D2240" s="99"/>
      <c r="E2240" s="5"/>
      <c r="F2240" s="8">
        <v>1</v>
      </c>
      <c r="G2240" s="98"/>
      <c r="H2240" s="96"/>
      <c r="I2240" s="4"/>
      <c r="J2240" s="107"/>
      <c r="K2240" t="s">
        <v>10</v>
      </c>
    </row>
    <row r="2241" spans="2:11" hidden="1" outlineLevel="2" x14ac:dyDescent="0.25">
      <c r="B2241" s="83" t="s">
        <v>1131</v>
      </c>
      <c r="C2241" s="2"/>
      <c r="D2241" s="99"/>
      <c r="E2241" s="5"/>
      <c r="F2241" s="8">
        <v>1</v>
      </c>
      <c r="G2241" s="98"/>
      <c r="H2241" s="96"/>
      <c r="I2241" s="4"/>
      <c r="J2241" s="107"/>
      <c r="K2241" t="s">
        <v>10</v>
      </c>
    </row>
    <row r="2242" spans="2:11" outlineLevel="1" collapsed="1" x14ac:dyDescent="0.25">
      <c r="B2242" s="82"/>
      <c r="C2242" s="79" t="s">
        <v>1605</v>
      </c>
      <c r="D2242" s="95" t="s">
        <v>1611</v>
      </c>
      <c r="E2242" s="81">
        <v>13</v>
      </c>
      <c r="F2242" s="84">
        <f>SUM(F2243:F2255)</f>
        <v>13</v>
      </c>
      <c r="G2242" s="93">
        <v>20</v>
      </c>
      <c r="H2242" s="92">
        <f>(F2242*G2242/E2242)</f>
        <v>20</v>
      </c>
      <c r="I2242" s="103"/>
      <c r="J2242" s="105"/>
      <c r="K2242" s="82"/>
    </row>
    <row r="2243" spans="2:11" hidden="1" outlineLevel="2" x14ac:dyDescent="0.25">
      <c r="B2243" s="83" t="s">
        <v>946</v>
      </c>
      <c r="C2243" s="2"/>
      <c r="D2243" s="3"/>
      <c r="E2243" s="5"/>
      <c r="F2243" s="8">
        <v>1</v>
      </c>
      <c r="G2243" s="98"/>
      <c r="H2243" s="96"/>
      <c r="I2243" s="4"/>
      <c r="J2243" s="107"/>
      <c r="K2243" t="s">
        <v>10</v>
      </c>
    </row>
    <row r="2244" spans="2:11" hidden="1" outlineLevel="2" x14ac:dyDescent="0.25">
      <c r="B2244" s="83" t="s">
        <v>1612</v>
      </c>
      <c r="C2244" s="2"/>
      <c r="D2244" s="3"/>
      <c r="E2244" s="5"/>
      <c r="F2244" s="8">
        <v>1</v>
      </c>
      <c r="G2244" s="98"/>
      <c r="H2244" s="96"/>
      <c r="I2244" s="4"/>
      <c r="J2244" s="107"/>
      <c r="K2244" t="s">
        <v>10</v>
      </c>
    </row>
    <row r="2245" spans="2:11" hidden="1" outlineLevel="2" x14ac:dyDescent="0.25">
      <c r="B2245" s="83" t="s">
        <v>907</v>
      </c>
      <c r="C2245" s="2"/>
      <c r="D2245" s="3"/>
      <c r="E2245" s="5"/>
      <c r="F2245" s="8">
        <v>1</v>
      </c>
      <c r="G2245" s="98"/>
      <c r="H2245" s="96"/>
      <c r="I2245" s="4"/>
      <c r="J2245" s="107"/>
      <c r="K2245" t="s">
        <v>10</v>
      </c>
    </row>
    <row r="2246" spans="2:11" hidden="1" outlineLevel="2" x14ac:dyDescent="0.25">
      <c r="B2246" s="83" t="s">
        <v>948</v>
      </c>
      <c r="C2246" s="2"/>
      <c r="D2246" s="3"/>
      <c r="E2246" s="5"/>
      <c r="F2246" s="8">
        <v>1</v>
      </c>
      <c r="G2246" s="98"/>
      <c r="H2246" s="96"/>
      <c r="I2246" s="4"/>
      <c r="J2246" s="107"/>
      <c r="K2246" t="s">
        <v>10</v>
      </c>
    </row>
    <row r="2247" spans="2:11" hidden="1" outlineLevel="2" x14ac:dyDescent="0.25">
      <c r="B2247" s="83" t="s">
        <v>1613</v>
      </c>
      <c r="C2247" s="2"/>
      <c r="D2247" s="3"/>
      <c r="E2247" s="5"/>
      <c r="F2247" s="8">
        <v>1</v>
      </c>
      <c r="G2247" s="98"/>
      <c r="H2247" s="96"/>
      <c r="I2247" s="4"/>
      <c r="J2247" s="107"/>
      <c r="K2247" t="s">
        <v>10</v>
      </c>
    </row>
    <row r="2248" spans="2:11" hidden="1" outlineLevel="2" x14ac:dyDescent="0.25">
      <c r="B2248" s="83" t="s">
        <v>884</v>
      </c>
      <c r="C2248" s="2"/>
      <c r="D2248" s="3"/>
      <c r="E2248" s="5"/>
      <c r="F2248" s="8">
        <v>1</v>
      </c>
      <c r="G2248" s="98"/>
      <c r="H2248" s="96"/>
      <c r="I2248" s="4"/>
      <c r="J2248" s="107"/>
      <c r="K2248" t="s">
        <v>10</v>
      </c>
    </row>
    <row r="2249" spans="2:11" hidden="1" outlineLevel="2" x14ac:dyDescent="0.25">
      <c r="B2249" s="83" t="s">
        <v>867</v>
      </c>
      <c r="C2249" s="2"/>
      <c r="D2249" s="3"/>
      <c r="E2249" s="5"/>
      <c r="F2249" s="8">
        <v>1</v>
      </c>
      <c r="G2249" s="98"/>
      <c r="H2249" s="96"/>
      <c r="I2249" s="4"/>
      <c r="J2249" s="107"/>
      <c r="K2249" t="s">
        <v>10</v>
      </c>
    </row>
    <row r="2250" spans="2:11" hidden="1" outlineLevel="2" x14ac:dyDescent="0.25">
      <c r="B2250" s="83" t="s">
        <v>915</v>
      </c>
      <c r="C2250" s="2"/>
      <c r="D2250" s="3"/>
      <c r="E2250" s="5"/>
      <c r="F2250" s="8">
        <v>1</v>
      </c>
      <c r="G2250" s="98"/>
      <c r="H2250" s="96"/>
      <c r="I2250" s="4"/>
      <c r="J2250" s="107"/>
      <c r="K2250" t="s">
        <v>10</v>
      </c>
    </row>
    <row r="2251" spans="2:11" hidden="1" outlineLevel="2" x14ac:dyDescent="0.25">
      <c r="B2251" s="83" t="s">
        <v>1614</v>
      </c>
      <c r="C2251" s="2"/>
      <c r="D2251" s="3"/>
      <c r="E2251" s="5"/>
      <c r="F2251" s="8">
        <v>1</v>
      </c>
      <c r="G2251" s="98"/>
      <c r="H2251" s="96"/>
      <c r="I2251" s="4"/>
      <c r="J2251" s="107"/>
      <c r="K2251" t="s">
        <v>10</v>
      </c>
    </row>
    <row r="2252" spans="2:11" hidden="1" outlineLevel="2" x14ac:dyDescent="0.25">
      <c r="B2252" s="83" t="s">
        <v>871</v>
      </c>
      <c r="C2252" s="2"/>
      <c r="D2252" s="3"/>
      <c r="E2252" s="5"/>
      <c r="F2252" s="8">
        <v>1</v>
      </c>
      <c r="G2252" s="98"/>
      <c r="H2252" s="96"/>
      <c r="I2252" s="4"/>
      <c r="J2252" s="107"/>
      <c r="K2252" t="s">
        <v>10</v>
      </c>
    </row>
    <row r="2253" spans="2:11" hidden="1" outlineLevel="2" x14ac:dyDescent="0.25">
      <c r="B2253" s="83" t="s">
        <v>847</v>
      </c>
      <c r="C2253" s="2"/>
      <c r="D2253" s="3"/>
      <c r="E2253" s="5"/>
      <c r="F2253" s="8">
        <v>1</v>
      </c>
      <c r="G2253" s="98"/>
      <c r="H2253" s="96"/>
      <c r="I2253" s="4"/>
      <c r="J2253" s="107"/>
      <c r="K2253" t="s">
        <v>10</v>
      </c>
    </row>
    <row r="2254" spans="2:11" hidden="1" outlineLevel="2" x14ac:dyDescent="0.25">
      <c r="B2254" s="83" t="s">
        <v>819</v>
      </c>
      <c r="C2254" s="2"/>
      <c r="D2254" s="3"/>
      <c r="E2254" s="5"/>
      <c r="F2254" s="8">
        <v>1</v>
      </c>
      <c r="G2254" s="98"/>
      <c r="H2254" s="96"/>
      <c r="I2254" s="4"/>
      <c r="J2254" s="107"/>
      <c r="K2254" t="s">
        <v>10</v>
      </c>
    </row>
    <row r="2255" spans="2:11" hidden="1" outlineLevel="2" x14ac:dyDescent="0.25">
      <c r="B2255" s="83" t="s">
        <v>807</v>
      </c>
      <c r="C2255" s="2"/>
      <c r="D2255" s="3"/>
      <c r="E2255" s="5"/>
      <c r="F2255" s="8">
        <v>1</v>
      </c>
      <c r="G2255" s="98"/>
      <c r="H2255" s="96"/>
      <c r="I2255" s="4"/>
      <c r="J2255" s="107"/>
      <c r="K2255" t="s">
        <v>10</v>
      </c>
    </row>
    <row r="2256" spans="2:11" outlineLevel="1" collapsed="1" x14ac:dyDescent="0.25">
      <c r="B2256" s="82"/>
      <c r="C2256" s="79" t="s">
        <v>1605</v>
      </c>
      <c r="D2256" s="95" t="s">
        <v>1615</v>
      </c>
      <c r="E2256" s="81">
        <v>9</v>
      </c>
      <c r="F2256" s="84">
        <f>SUM(F2257:F2265)</f>
        <v>9</v>
      </c>
      <c r="G2256" s="93">
        <v>3</v>
      </c>
      <c r="H2256" s="92">
        <f>(F2256*G2256/E2256)</f>
        <v>3</v>
      </c>
      <c r="I2256" s="103"/>
      <c r="J2256" s="105"/>
      <c r="K2256" s="82"/>
    </row>
    <row r="2257" spans="2:11" hidden="1" outlineLevel="2" x14ac:dyDescent="0.25">
      <c r="B2257" s="83" t="s">
        <v>815</v>
      </c>
      <c r="C2257" s="2"/>
      <c r="D2257" s="3"/>
      <c r="E2257" s="5"/>
      <c r="F2257" s="8">
        <v>1</v>
      </c>
      <c r="G2257" s="98"/>
      <c r="H2257" s="96"/>
      <c r="I2257" s="4"/>
      <c r="J2257" s="107"/>
      <c r="K2257" t="s">
        <v>10</v>
      </c>
    </row>
    <row r="2258" spans="2:11" hidden="1" outlineLevel="2" x14ac:dyDescent="0.25">
      <c r="B2258" s="83" t="s">
        <v>1158</v>
      </c>
      <c r="C2258" s="2"/>
      <c r="D2258" s="3"/>
      <c r="E2258" s="5"/>
      <c r="F2258" s="8">
        <v>1</v>
      </c>
      <c r="G2258" s="98"/>
      <c r="H2258" s="96"/>
      <c r="I2258" s="4"/>
      <c r="J2258" s="107"/>
      <c r="K2258" t="s">
        <v>10</v>
      </c>
    </row>
    <row r="2259" spans="2:11" hidden="1" outlineLevel="2" x14ac:dyDescent="0.25">
      <c r="B2259" s="83" t="s">
        <v>1402</v>
      </c>
      <c r="C2259" s="2"/>
      <c r="D2259" s="3"/>
      <c r="E2259" s="5"/>
      <c r="F2259" s="8">
        <v>1</v>
      </c>
      <c r="G2259" s="98"/>
      <c r="H2259" s="96"/>
      <c r="I2259" s="4"/>
      <c r="J2259" s="107"/>
      <c r="K2259" t="s">
        <v>10</v>
      </c>
    </row>
    <row r="2260" spans="2:11" hidden="1" outlineLevel="2" x14ac:dyDescent="0.25">
      <c r="B2260" s="83" t="s">
        <v>1616</v>
      </c>
      <c r="C2260" s="2"/>
      <c r="D2260" s="3"/>
      <c r="E2260" s="5"/>
      <c r="F2260" s="8">
        <v>1</v>
      </c>
      <c r="G2260" s="98"/>
      <c r="H2260" s="96"/>
      <c r="I2260" s="4"/>
      <c r="J2260" s="107"/>
      <c r="K2260" t="s">
        <v>10</v>
      </c>
    </row>
    <row r="2261" spans="2:11" hidden="1" outlineLevel="2" x14ac:dyDescent="0.25">
      <c r="B2261" s="83" t="s">
        <v>851</v>
      </c>
      <c r="C2261" s="2"/>
      <c r="D2261" s="3"/>
      <c r="E2261" s="5"/>
      <c r="F2261" s="8">
        <v>1</v>
      </c>
      <c r="G2261" s="98"/>
      <c r="H2261" s="96"/>
      <c r="I2261" s="4"/>
      <c r="J2261" s="107"/>
      <c r="K2261" t="s">
        <v>1750</v>
      </c>
    </row>
    <row r="2262" spans="2:11" hidden="1" outlineLevel="2" x14ac:dyDescent="0.25">
      <c r="B2262" s="83" t="s">
        <v>1335</v>
      </c>
      <c r="C2262" s="2"/>
      <c r="D2262" s="3"/>
      <c r="E2262" s="5"/>
      <c r="F2262" s="8">
        <v>1</v>
      </c>
      <c r="G2262" s="98"/>
      <c r="H2262" s="96"/>
      <c r="I2262" s="4"/>
      <c r="J2262" s="107"/>
      <c r="K2262" t="s">
        <v>1750</v>
      </c>
    </row>
    <row r="2263" spans="2:11" hidden="1" outlineLevel="2" x14ac:dyDescent="0.25">
      <c r="B2263" s="83" t="s">
        <v>802</v>
      </c>
      <c r="C2263" s="2"/>
      <c r="D2263" s="3"/>
      <c r="E2263" s="5"/>
      <c r="F2263" s="8">
        <v>1</v>
      </c>
      <c r="G2263" s="98"/>
      <c r="H2263" s="96"/>
      <c r="I2263" s="4"/>
      <c r="J2263" s="107"/>
      <c r="K2263" t="s">
        <v>1750</v>
      </c>
    </row>
    <row r="2264" spans="2:11" hidden="1" outlineLevel="2" x14ac:dyDescent="0.25">
      <c r="B2264" s="83" t="s">
        <v>798</v>
      </c>
      <c r="C2264" s="2"/>
      <c r="D2264" s="3"/>
      <c r="E2264" s="5"/>
      <c r="F2264" s="8">
        <v>1</v>
      </c>
      <c r="G2264" s="98"/>
      <c r="H2264" s="96"/>
      <c r="I2264" s="4"/>
      <c r="J2264" s="107"/>
      <c r="K2264" t="s">
        <v>1750</v>
      </c>
    </row>
    <row r="2265" spans="2:11" hidden="1" outlineLevel="2" x14ac:dyDescent="0.25">
      <c r="B2265" s="83" t="s">
        <v>811</v>
      </c>
      <c r="C2265" s="2"/>
      <c r="D2265" s="3"/>
      <c r="E2265" s="5"/>
      <c r="F2265" s="8">
        <v>1</v>
      </c>
      <c r="G2265" s="98"/>
      <c r="H2265" s="96"/>
      <c r="I2265" s="4"/>
      <c r="J2265" s="107"/>
      <c r="K2265" t="s">
        <v>1750</v>
      </c>
    </row>
    <row r="2266" spans="2:11" outlineLevel="1" collapsed="1" x14ac:dyDescent="0.25">
      <c r="B2266" s="82"/>
      <c r="C2266" s="79" t="s">
        <v>1605</v>
      </c>
      <c r="D2266" s="95" t="s">
        <v>1617</v>
      </c>
      <c r="E2266" s="81">
        <v>19</v>
      </c>
      <c r="F2266" s="84">
        <f>SUM(F2267:F2285)</f>
        <v>19</v>
      </c>
      <c r="G2266" s="93">
        <v>10</v>
      </c>
      <c r="H2266" s="92">
        <f>(F2266*G2266/E2266)</f>
        <v>10</v>
      </c>
      <c r="I2266" s="103"/>
      <c r="J2266" s="105"/>
      <c r="K2266" s="82"/>
    </row>
    <row r="2267" spans="2:11" hidden="1" outlineLevel="2" x14ac:dyDescent="0.25">
      <c r="B2267" s="83" t="s">
        <v>923</v>
      </c>
      <c r="C2267" s="2"/>
      <c r="D2267" s="100"/>
      <c r="E2267" s="5"/>
      <c r="F2267" s="8">
        <v>1</v>
      </c>
      <c r="G2267" s="98"/>
      <c r="H2267" s="96"/>
      <c r="I2267" s="4"/>
      <c r="J2267" s="107"/>
      <c r="K2267" t="s">
        <v>10</v>
      </c>
    </row>
    <row r="2268" spans="2:11" hidden="1" outlineLevel="2" x14ac:dyDescent="0.25">
      <c r="B2268" s="83" t="s">
        <v>890</v>
      </c>
      <c r="C2268" s="2"/>
      <c r="D2268" s="100"/>
      <c r="E2268" s="5"/>
      <c r="F2268" s="8">
        <v>1</v>
      </c>
      <c r="G2268" s="98"/>
      <c r="H2268" s="96"/>
      <c r="I2268" s="4"/>
      <c r="J2268" s="107"/>
      <c r="K2268" t="s">
        <v>10</v>
      </c>
    </row>
    <row r="2269" spans="2:11" hidden="1" outlineLevel="2" x14ac:dyDescent="0.25">
      <c r="B2269" s="83" t="s">
        <v>898</v>
      </c>
      <c r="C2269" s="2"/>
      <c r="D2269" s="100"/>
      <c r="E2269" s="5"/>
      <c r="F2269" s="8">
        <v>1</v>
      </c>
      <c r="G2269" s="98"/>
      <c r="H2269" s="96"/>
      <c r="I2269" s="4"/>
      <c r="J2269" s="107"/>
      <c r="K2269" t="s">
        <v>10</v>
      </c>
    </row>
    <row r="2270" spans="2:11" hidden="1" outlineLevel="2" x14ac:dyDescent="0.25">
      <c r="B2270" s="83" t="s">
        <v>937</v>
      </c>
      <c r="C2270" s="2"/>
      <c r="D2270" s="100"/>
      <c r="E2270" s="5"/>
      <c r="F2270" s="8">
        <v>1</v>
      </c>
      <c r="G2270" s="98"/>
      <c r="H2270" s="96"/>
      <c r="I2270" s="4"/>
      <c r="J2270" s="107"/>
      <c r="K2270" t="s">
        <v>10</v>
      </c>
    </row>
    <row r="2271" spans="2:11" hidden="1" outlineLevel="2" x14ac:dyDescent="0.25">
      <c r="B2271" s="83" t="s">
        <v>950</v>
      </c>
      <c r="C2271" s="2"/>
      <c r="D2271" s="100"/>
      <c r="E2271" s="5"/>
      <c r="F2271" s="8">
        <v>1</v>
      </c>
      <c r="G2271" s="98"/>
      <c r="H2271" s="96"/>
      <c r="I2271" s="4"/>
      <c r="J2271" s="107"/>
      <c r="K2271" t="s">
        <v>10</v>
      </c>
    </row>
    <row r="2272" spans="2:11" hidden="1" outlineLevel="2" x14ac:dyDescent="0.25">
      <c r="B2272" s="83" t="s">
        <v>941</v>
      </c>
      <c r="C2272" s="2"/>
      <c r="D2272" s="100"/>
      <c r="E2272" s="5"/>
      <c r="F2272" s="8">
        <v>1</v>
      </c>
      <c r="G2272" s="98"/>
      <c r="H2272" s="96"/>
      <c r="I2272" s="4"/>
      <c r="J2272" s="107"/>
      <c r="K2272" t="s">
        <v>10</v>
      </c>
    </row>
    <row r="2273" spans="2:11" hidden="1" outlineLevel="2" x14ac:dyDescent="0.25">
      <c r="B2273" s="83" t="s">
        <v>945</v>
      </c>
      <c r="C2273" s="2"/>
      <c r="D2273" s="100"/>
      <c r="E2273" s="5"/>
      <c r="F2273" s="8">
        <v>1</v>
      </c>
      <c r="G2273" s="98"/>
      <c r="H2273" s="96"/>
      <c r="I2273" s="4"/>
      <c r="J2273" s="107"/>
      <c r="K2273" t="s">
        <v>10</v>
      </c>
    </row>
    <row r="2274" spans="2:11" hidden="1" outlineLevel="2" x14ac:dyDescent="0.25">
      <c r="B2274" s="83" t="s">
        <v>1139</v>
      </c>
      <c r="C2274" s="2"/>
      <c r="D2274" s="100"/>
      <c r="E2274" s="5"/>
      <c r="F2274" s="8">
        <v>1</v>
      </c>
      <c r="G2274" s="98"/>
      <c r="H2274" s="96"/>
      <c r="I2274" s="4"/>
      <c r="J2274" s="107"/>
      <c r="K2274" t="s">
        <v>10</v>
      </c>
    </row>
    <row r="2275" spans="2:11" hidden="1" outlineLevel="2" x14ac:dyDescent="0.25">
      <c r="B2275" s="83" t="s">
        <v>967</v>
      </c>
      <c r="C2275" s="2"/>
      <c r="D2275" s="100"/>
      <c r="E2275" s="5"/>
      <c r="F2275" s="8">
        <v>1</v>
      </c>
      <c r="G2275" s="98"/>
      <c r="H2275" s="96"/>
      <c r="I2275" s="4"/>
      <c r="J2275" s="107"/>
      <c r="K2275" t="s">
        <v>10</v>
      </c>
    </row>
    <row r="2276" spans="2:11" hidden="1" outlineLevel="2" x14ac:dyDescent="0.25">
      <c r="B2276" s="83" t="s">
        <v>1268</v>
      </c>
      <c r="C2276" s="2"/>
      <c r="D2276" s="100"/>
      <c r="E2276" s="5"/>
      <c r="F2276" s="8">
        <v>1</v>
      </c>
      <c r="G2276" s="98"/>
      <c r="H2276" s="96"/>
      <c r="I2276" s="4"/>
      <c r="J2276" s="107"/>
      <c r="K2276" t="s">
        <v>10</v>
      </c>
    </row>
    <row r="2277" spans="2:11" hidden="1" outlineLevel="2" x14ac:dyDescent="0.25">
      <c r="B2277" s="83" t="s">
        <v>1289</v>
      </c>
      <c r="C2277" s="2"/>
      <c r="D2277" s="100"/>
      <c r="E2277" s="5"/>
      <c r="F2277" s="8">
        <v>1</v>
      </c>
      <c r="G2277" s="98"/>
      <c r="H2277" s="96"/>
      <c r="I2277" s="4"/>
      <c r="J2277" s="107"/>
      <c r="K2277" t="s">
        <v>10</v>
      </c>
    </row>
    <row r="2278" spans="2:11" hidden="1" outlineLevel="2" x14ac:dyDescent="0.25">
      <c r="B2278" s="83" t="s">
        <v>1384</v>
      </c>
      <c r="C2278" s="2"/>
      <c r="D2278" s="100"/>
      <c r="E2278" s="5"/>
      <c r="F2278" s="8">
        <v>1</v>
      </c>
      <c r="G2278" s="98"/>
      <c r="H2278" s="96"/>
      <c r="I2278" s="4"/>
      <c r="J2278" s="107"/>
      <c r="K2278" t="s">
        <v>10</v>
      </c>
    </row>
    <row r="2279" spans="2:11" hidden="1" outlineLevel="2" x14ac:dyDescent="0.25">
      <c r="B2279" s="83" t="s">
        <v>1316</v>
      </c>
      <c r="C2279" s="2"/>
      <c r="D2279" s="100"/>
      <c r="E2279" s="5"/>
      <c r="F2279" s="8">
        <v>1</v>
      </c>
      <c r="G2279" s="98"/>
      <c r="H2279" s="96"/>
      <c r="I2279" s="4"/>
      <c r="J2279" s="107"/>
      <c r="K2279" t="s">
        <v>10</v>
      </c>
    </row>
    <row r="2280" spans="2:11" hidden="1" outlineLevel="2" x14ac:dyDescent="0.25">
      <c r="B2280" s="83" t="s">
        <v>1017</v>
      </c>
      <c r="C2280" s="2"/>
      <c r="D2280" s="100"/>
      <c r="E2280" s="5"/>
      <c r="F2280" s="8">
        <v>1</v>
      </c>
      <c r="G2280" s="98"/>
      <c r="H2280" s="96"/>
      <c r="I2280" s="4"/>
      <c r="J2280" s="107"/>
      <c r="K2280" t="s">
        <v>10</v>
      </c>
    </row>
    <row r="2281" spans="2:11" hidden="1" outlineLevel="2" x14ac:dyDescent="0.25">
      <c r="B2281" s="83" t="s">
        <v>911</v>
      </c>
      <c r="C2281" s="2"/>
      <c r="D2281" s="100"/>
      <c r="E2281" s="5"/>
      <c r="F2281" s="8">
        <v>1</v>
      </c>
      <c r="G2281" s="98"/>
      <c r="H2281" s="96"/>
      <c r="I2281" s="4"/>
      <c r="J2281" s="107"/>
      <c r="K2281" t="s">
        <v>10</v>
      </c>
    </row>
    <row r="2282" spans="2:11" hidden="1" outlineLevel="2" x14ac:dyDescent="0.25">
      <c r="B2282" s="83" t="s">
        <v>1290</v>
      </c>
      <c r="C2282" s="2"/>
      <c r="D2282" s="100"/>
      <c r="E2282" s="5"/>
      <c r="F2282" s="8">
        <v>1</v>
      </c>
      <c r="G2282" s="98"/>
      <c r="H2282" s="96"/>
      <c r="I2282" s="4"/>
      <c r="J2282" s="107"/>
      <c r="K2282" t="s">
        <v>10</v>
      </c>
    </row>
    <row r="2283" spans="2:11" hidden="1" outlineLevel="2" x14ac:dyDescent="0.25">
      <c r="B2283" s="83" t="s">
        <v>882</v>
      </c>
      <c r="C2283" s="2"/>
      <c r="D2283" s="100"/>
      <c r="E2283" s="5"/>
      <c r="F2283" s="8">
        <v>1</v>
      </c>
      <c r="G2283" s="98"/>
      <c r="H2283" s="96"/>
      <c r="I2283" s="4"/>
      <c r="J2283" s="107"/>
      <c r="K2283" t="s">
        <v>10</v>
      </c>
    </row>
    <row r="2284" spans="2:11" hidden="1" outlineLevel="2" x14ac:dyDescent="0.25">
      <c r="B2284" s="83" t="s">
        <v>1218</v>
      </c>
      <c r="C2284" s="2"/>
      <c r="D2284" s="100"/>
      <c r="E2284" s="5"/>
      <c r="F2284" s="8">
        <v>1</v>
      </c>
      <c r="G2284" s="98"/>
      <c r="H2284" s="96"/>
      <c r="I2284" s="4"/>
      <c r="J2284" s="107"/>
      <c r="K2284" t="s">
        <v>10</v>
      </c>
    </row>
    <row r="2285" spans="2:11" hidden="1" outlineLevel="2" x14ac:dyDescent="0.25">
      <c r="B2285" s="83" t="s">
        <v>1054</v>
      </c>
      <c r="C2285" s="2"/>
      <c r="D2285" s="100"/>
      <c r="E2285" s="5"/>
      <c r="F2285" s="8">
        <v>1</v>
      </c>
      <c r="G2285" s="98"/>
      <c r="H2285" s="96"/>
      <c r="I2285" s="4"/>
      <c r="J2285" s="107"/>
      <c r="K2285" t="s">
        <v>10</v>
      </c>
    </row>
    <row r="2286" spans="2:11" outlineLevel="1" x14ac:dyDescent="0.25">
      <c r="B2286" s="82"/>
      <c r="C2286" s="79" t="s">
        <v>1605</v>
      </c>
      <c r="D2286" s="95" t="s">
        <v>1618</v>
      </c>
      <c r="E2286" s="81">
        <v>48</v>
      </c>
      <c r="F2286" s="84">
        <f>SUM(F2287:F2333)</f>
        <v>47</v>
      </c>
      <c r="G2286" s="93">
        <v>25</v>
      </c>
      <c r="H2286" s="92">
        <f>(F2286*G2286/E2286)</f>
        <v>24.479166666666668</v>
      </c>
      <c r="I2286" s="103"/>
      <c r="J2286" s="105"/>
      <c r="K2286" s="82"/>
    </row>
    <row r="2287" spans="2:11" outlineLevel="2" x14ac:dyDescent="0.25">
      <c r="B2287" s="83" t="s">
        <v>886</v>
      </c>
      <c r="C2287" s="2"/>
      <c r="D2287" s="100"/>
      <c r="E2287" s="5"/>
      <c r="F2287" s="8">
        <v>1</v>
      </c>
      <c r="G2287" s="98"/>
      <c r="H2287" s="96"/>
      <c r="I2287" s="4"/>
      <c r="J2287" s="107"/>
      <c r="K2287" t="s">
        <v>10</v>
      </c>
    </row>
    <row r="2288" spans="2:11" outlineLevel="2" x14ac:dyDescent="0.25">
      <c r="B2288" s="83" t="s">
        <v>1173</v>
      </c>
      <c r="C2288" s="2"/>
      <c r="D2288" s="100"/>
      <c r="E2288" s="5"/>
      <c r="F2288" s="8">
        <v>1</v>
      </c>
      <c r="G2288" s="98"/>
      <c r="H2288" s="96"/>
      <c r="I2288" s="4"/>
      <c r="J2288" s="107"/>
      <c r="K2288" t="s">
        <v>10</v>
      </c>
    </row>
    <row r="2289" spans="2:11" outlineLevel="2" x14ac:dyDescent="0.25">
      <c r="B2289" s="83" t="s">
        <v>855</v>
      </c>
      <c r="C2289" s="2"/>
      <c r="D2289" s="100"/>
      <c r="E2289" s="5"/>
      <c r="F2289" s="8">
        <v>1</v>
      </c>
      <c r="G2289" s="98"/>
      <c r="H2289" s="96"/>
      <c r="I2289" s="4"/>
      <c r="J2289" s="107"/>
      <c r="K2289" t="s">
        <v>10</v>
      </c>
    </row>
    <row r="2290" spans="2:11" outlineLevel="2" x14ac:dyDescent="0.25">
      <c r="B2290" s="83" t="s">
        <v>1150</v>
      </c>
      <c r="C2290" s="2"/>
      <c r="D2290" s="100"/>
      <c r="E2290" s="5"/>
      <c r="F2290" s="8">
        <v>1</v>
      </c>
      <c r="G2290" s="98"/>
      <c r="H2290" s="96"/>
      <c r="I2290" s="4"/>
      <c r="J2290" s="107"/>
      <c r="K2290" t="s">
        <v>10</v>
      </c>
    </row>
    <row r="2291" spans="2:11" outlineLevel="2" x14ac:dyDescent="0.25">
      <c r="B2291" s="83" t="s">
        <v>993</v>
      </c>
      <c r="C2291" s="2"/>
      <c r="D2291" s="100"/>
      <c r="E2291" s="5"/>
      <c r="F2291" s="8">
        <v>1</v>
      </c>
      <c r="G2291" s="98"/>
      <c r="H2291" s="96"/>
      <c r="I2291" s="4"/>
      <c r="J2291" s="107"/>
      <c r="K2291" t="s">
        <v>10</v>
      </c>
    </row>
    <row r="2292" spans="2:11" outlineLevel="2" x14ac:dyDescent="0.25">
      <c r="B2292" s="83" t="s">
        <v>1133</v>
      </c>
      <c r="C2292" s="2"/>
      <c r="D2292" s="100"/>
      <c r="E2292" s="5"/>
      <c r="F2292" s="8">
        <v>1</v>
      </c>
      <c r="G2292" s="98"/>
      <c r="H2292" s="96"/>
      <c r="I2292" s="4"/>
      <c r="J2292" s="107"/>
      <c r="K2292" t="s">
        <v>10</v>
      </c>
    </row>
    <row r="2293" spans="2:11" outlineLevel="2" x14ac:dyDescent="0.25">
      <c r="B2293" s="83" t="s">
        <v>995</v>
      </c>
      <c r="C2293" s="2"/>
      <c r="D2293" s="100"/>
      <c r="E2293" s="5"/>
      <c r="F2293" s="8">
        <v>1</v>
      </c>
      <c r="G2293" s="98"/>
      <c r="H2293" s="96"/>
      <c r="I2293" s="4"/>
      <c r="J2293" s="107"/>
      <c r="K2293" t="s">
        <v>10</v>
      </c>
    </row>
    <row r="2294" spans="2:11" outlineLevel="2" x14ac:dyDescent="0.25">
      <c r="B2294" s="83" t="s">
        <v>927</v>
      </c>
      <c r="C2294" s="2"/>
      <c r="D2294" s="100"/>
      <c r="E2294" s="5"/>
      <c r="F2294" s="8">
        <v>1</v>
      </c>
      <c r="G2294" s="98"/>
      <c r="H2294" s="96"/>
      <c r="I2294" s="4"/>
      <c r="J2294" s="107"/>
      <c r="K2294" t="s">
        <v>10</v>
      </c>
    </row>
    <row r="2295" spans="2:11" outlineLevel="2" x14ac:dyDescent="0.25">
      <c r="B2295" s="83" t="s">
        <v>892</v>
      </c>
      <c r="C2295" s="2"/>
      <c r="D2295" s="100"/>
      <c r="E2295" s="5"/>
      <c r="F2295" s="8">
        <v>1</v>
      </c>
      <c r="G2295" s="98"/>
      <c r="H2295" s="96"/>
      <c r="I2295" s="4"/>
      <c r="J2295" s="107"/>
      <c r="K2295" t="s">
        <v>10</v>
      </c>
    </row>
    <row r="2296" spans="2:11" outlineLevel="2" x14ac:dyDescent="0.25">
      <c r="B2296" s="83" t="s">
        <v>839</v>
      </c>
      <c r="C2296" s="2"/>
      <c r="D2296" s="100"/>
      <c r="E2296" s="5"/>
      <c r="F2296" s="8">
        <v>1</v>
      </c>
      <c r="G2296" s="98"/>
      <c r="H2296" s="96"/>
      <c r="I2296" s="4"/>
      <c r="J2296" s="107"/>
      <c r="K2296" t="s">
        <v>10</v>
      </c>
    </row>
    <row r="2297" spans="2:11" outlineLevel="2" x14ac:dyDescent="0.25">
      <c r="B2297" s="83" t="s">
        <v>919</v>
      </c>
      <c r="C2297" s="2"/>
      <c r="D2297" s="100"/>
      <c r="E2297" s="5"/>
      <c r="F2297" s="8">
        <v>1</v>
      </c>
      <c r="G2297" s="98"/>
      <c r="H2297" s="96"/>
      <c r="I2297" s="4"/>
      <c r="J2297" s="107"/>
      <c r="K2297" t="s">
        <v>10</v>
      </c>
    </row>
    <row r="2298" spans="2:11" outlineLevel="2" x14ac:dyDescent="0.25">
      <c r="B2298" s="83" t="s">
        <v>1098</v>
      </c>
      <c r="C2298" s="2"/>
      <c r="D2298" s="100"/>
      <c r="E2298" s="5"/>
      <c r="F2298" s="8">
        <v>1</v>
      </c>
      <c r="G2298" s="98"/>
      <c r="H2298" s="96"/>
      <c r="I2298" s="4"/>
      <c r="J2298" s="107"/>
      <c r="K2298" t="s">
        <v>10</v>
      </c>
    </row>
    <row r="2299" spans="2:11" outlineLevel="2" x14ac:dyDescent="0.25">
      <c r="B2299" s="83" t="s">
        <v>1292</v>
      </c>
      <c r="C2299" s="2"/>
      <c r="D2299" s="100"/>
      <c r="E2299" s="5"/>
      <c r="F2299" s="8">
        <v>1</v>
      </c>
      <c r="G2299" s="98"/>
      <c r="H2299" s="96"/>
      <c r="I2299" s="4"/>
      <c r="J2299" s="107"/>
      <c r="K2299" t="s">
        <v>10</v>
      </c>
    </row>
    <row r="2300" spans="2:11" outlineLevel="2" x14ac:dyDescent="0.25">
      <c r="B2300" s="83" t="s">
        <v>1175</v>
      </c>
      <c r="C2300" s="2"/>
      <c r="D2300" s="100"/>
      <c r="E2300" s="5"/>
      <c r="F2300" s="8">
        <v>1</v>
      </c>
      <c r="G2300" s="98"/>
      <c r="H2300" s="96"/>
      <c r="I2300" s="4"/>
      <c r="J2300" s="107"/>
      <c r="K2300" t="s">
        <v>10</v>
      </c>
    </row>
    <row r="2301" spans="2:11" outlineLevel="2" x14ac:dyDescent="0.25">
      <c r="B2301" s="83" t="s">
        <v>1386</v>
      </c>
      <c r="C2301" s="2"/>
      <c r="D2301" s="100"/>
      <c r="E2301" s="5"/>
      <c r="F2301" s="8">
        <v>1</v>
      </c>
      <c r="G2301" s="98"/>
      <c r="H2301" s="96"/>
      <c r="I2301" s="4"/>
      <c r="J2301" s="107"/>
      <c r="K2301" t="s">
        <v>10</v>
      </c>
    </row>
    <row r="2302" spans="2:11" outlineLevel="2" x14ac:dyDescent="0.25">
      <c r="B2302" s="83" t="s">
        <v>1152</v>
      </c>
      <c r="C2302" s="2"/>
      <c r="D2302" s="100"/>
      <c r="E2302" s="5"/>
      <c r="F2302" s="8">
        <v>1</v>
      </c>
      <c r="G2302" s="98"/>
      <c r="H2302" s="96"/>
      <c r="I2302" s="4"/>
      <c r="J2302" s="107"/>
      <c r="K2302" t="s">
        <v>10</v>
      </c>
    </row>
    <row r="2303" spans="2:11" outlineLevel="2" x14ac:dyDescent="0.25">
      <c r="B2303" s="83" t="s">
        <v>1270</v>
      </c>
      <c r="C2303" s="2"/>
      <c r="D2303" s="100"/>
      <c r="E2303" s="5"/>
      <c r="F2303" s="8">
        <v>1</v>
      </c>
      <c r="G2303" s="98"/>
      <c r="H2303" s="96"/>
      <c r="I2303" s="4"/>
      <c r="J2303" s="107"/>
      <c r="K2303" t="s">
        <v>10</v>
      </c>
    </row>
    <row r="2304" spans="2:11" outlineLevel="2" x14ac:dyDescent="0.25">
      <c r="B2304" s="83" t="s">
        <v>1177</v>
      </c>
      <c r="C2304" s="2"/>
      <c r="D2304" s="100"/>
      <c r="E2304" s="5"/>
      <c r="F2304" s="8">
        <v>1</v>
      </c>
      <c r="G2304" s="98"/>
      <c r="H2304" s="96"/>
      <c r="I2304" s="4"/>
      <c r="J2304" s="107"/>
      <c r="K2304" t="s">
        <v>10</v>
      </c>
    </row>
    <row r="2305" spans="2:11" outlineLevel="2" x14ac:dyDescent="0.25">
      <c r="B2305" s="83" t="s">
        <v>1256</v>
      </c>
      <c r="C2305" s="2"/>
      <c r="D2305" s="100"/>
      <c r="E2305" s="5"/>
      <c r="F2305" s="8">
        <v>1</v>
      </c>
      <c r="G2305" s="98"/>
      <c r="H2305" s="96"/>
      <c r="I2305" s="4"/>
      <c r="J2305" s="107"/>
      <c r="K2305" t="s">
        <v>10</v>
      </c>
    </row>
    <row r="2306" spans="2:11" outlineLevel="2" x14ac:dyDescent="0.25">
      <c r="B2306" s="83" t="s">
        <v>1179</v>
      </c>
      <c r="C2306" s="2"/>
      <c r="D2306" s="100"/>
      <c r="E2306" s="5"/>
      <c r="F2306" s="8">
        <v>1</v>
      </c>
      <c r="G2306" s="98"/>
      <c r="H2306" s="96"/>
      <c r="I2306" s="4"/>
      <c r="J2306" s="107"/>
      <c r="K2306" t="s">
        <v>10</v>
      </c>
    </row>
    <row r="2307" spans="2:11" outlineLevel="2" x14ac:dyDescent="0.25">
      <c r="B2307" s="83" t="s">
        <v>1344</v>
      </c>
      <c r="C2307" s="2"/>
      <c r="D2307" s="100"/>
      <c r="E2307" s="5"/>
      <c r="F2307" s="8">
        <v>1</v>
      </c>
      <c r="G2307" s="98"/>
      <c r="H2307" s="96"/>
      <c r="I2307" s="4"/>
      <c r="J2307" s="107"/>
      <c r="K2307" t="s">
        <v>10</v>
      </c>
    </row>
    <row r="2308" spans="2:11" outlineLevel="2" x14ac:dyDescent="0.25">
      <c r="B2308" s="83" t="s">
        <v>1135</v>
      </c>
      <c r="C2308" s="2"/>
      <c r="D2308" s="100"/>
      <c r="E2308" s="5"/>
      <c r="F2308" s="8">
        <v>1</v>
      </c>
      <c r="G2308" s="98"/>
      <c r="H2308" s="96"/>
      <c r="I2308" s="4"/>
      <c r="J2308" s="107"/>
      <c r="K2308" t="s">
        <v>10</v>
      </c>
    </row>
    <row r="2309" spans="2:11" outlineLevel="2" x14ac:dyDescent="0.25">
      <c r="B2309" s="83" t="s">
        <v>1258</v>
      </c>
      <c r="C2309" s="2"/>
      <c r="D2309" s="100"/>
      <c r="E2309" s="5"/>
      <c r="F2309" s="8">
        <v>1</v>
      </c>
      <c r="G2309" s="98"/>
      <c r="H2309" s="96"/>
      <c r="I2309" s="4"/>
      <c r="J2309" s="107"/>
      <c r="K2309" t="s">
        <v>10</v>
      </c>
    </row>
    <row r="2310" spans="2:11" outlineLevel="2" x14ac:dyDescent="0.25">
      <c r="B2310" s="83" t="s">
        <v>1196</v>
      </c>
      <c r="C2310" s="2"/>
      <c r="D2310" s="100"/>
      <c r="E2310" s="5"/>
      <c r="F2310" s="8">
        <v>1</v>
      </c>
      <c r="G2310" s="98"/>
      <c r="H2310" s="96"/>
      <c r="I2310" s="4"/>
      <c r="J2310" s="107"/>
      <c r="K2310" t="s">
        <v>10</v>
      </c>
    </row>
    <row r="2311" spans="2:11" outlineLevel="2" x14ac:dyDescent="0.25">
      <c r="B2311" s="83" t="s">
        <v>1346</v>
      </c>
      <c r="C2311" s="2"/>
      <c r="D2311" s="100"/>
      <c r="E2311" s="5"/>
      <c r="F2311" s="8">
        <v>1</v>
      </c>
      <c r="G2311" s="98"/>
      <c r="H2311" s="96"/>
      <c r="I2311" s="4"/>
      <c r="J2311" s="107"/>
      <c r="K2311" t="s">
        <v>10</v>
      </c>
    </row>
    <row r="2312" spans="2:11" outlineLevel="2" x14ac:dyDescent="0.25">
      <c r="B2312" s="83" t="s">
        <v>1198</v>
      </c>
      <c r="C2312" s="2"/>
      <c r="D2312" s="100"/>
      <c r="E2312" s="5"/>
      <c r="F2312" s="8">
        <v>1</v>
      </c>
      <c r="G2312" s="98"/>
      <c r="H2312" s="96"/>
      <c r="I2312" s="4"/>
      <c r="J2312" s="107"/>
      <c r="K2312" t="s">
        <v>10</v>
      </c>
    </row>
    <row r="2313" spans="2:11" outlineLevel="2" x14ac:dyDescent="0.25">
      <c r="B2313" s="83" t="s">
        <v>939</v>
      </c>
      <c r="C2313" s="2"/>
      <c r="D2313" s="100"/>
      <c r="E2313" s="5"/>
      <c r="F2313" s="8">
        <v>1</v>
      </c>
      <c r="G2313" s="98"/>
      <c r="H2313" s="96"/>
      <c r="I2313" s="4"/>
      <c r="J2313" s="107"/>
      <c r="K2313" t="s">
        <v>10</v>
      </c>
    </row>
    <row r="2314" spans="2:11" outlineLevel="2" x14ac:dyDescent="0.25">
      <c r="B2314" s="83" t="s">
        <v>1181</v>
      </c>
      <c r="C2314" s="2"/>
      <c r="D2314" s="100"/>
      <c r="E2314" s="5"/>
      <c r="F2314" s="8">
        <v>1</v>
      </c>
      <c r="G2314" s="98"/>
      <c r="H2314" s="96"/>
      <c r="I2314" s="4"/>
      <c r="J2314" s="107"/>
      <c r="K2314" t="s">
        <v>10</v>
      </c>
    </row>
    <row r="2315" spans="2:11" outlineLevel="2" x14ac:dyDescent="0.25">
      <c r="B2315" s="83" t="s">
        <v>1019</v>
      </c>
      <c r="C2315" s="2"/>
      <c r="D2315" s="100"/>
      <c r="E2315" s="5"/>
      <c r="F2315" s="8">
        <v>1</v>
      </c>
      <c r="G2315" s="98"/>
      <c r="H2315" s="96"/>
      <c r="I2315" s="4"/>
      <c r="J2315" s="107"/>
      <c r="K2315" t="s">
        <v>10</v>
      </c>
    </row>
    <row r="2316" spans="2:11" outlineLevel="2" x14ac:dyDescent="0.25">
      <c r="B2316" s="83" t="s">
        <v>1214</v>
      </c>
      <c r="C2316" s="2"/>
      <c r="D2316" s="100"/>
      <c r="E2316" s="5"/>
      <c r="F2316" s="8">
        <v>1</v>
      </c>
      <c r="G2316" s="98"/>
      <c r="H2316" s="96"/>
      <c r="I2316" s="4"/>
      <c r="J2316" s="107"/>
      <c r="K2316" t="s">
        <v>10</v>
      </c>
    </row>
    <row r="2317" spans="2:11" outlineLevel="2" x14ac:dyDescent="0.25">
      <c r="B2317" s="83" t="s">
        <v>1388</v>
      </c>
      <c r="C2317" s="2"/>
      <c r="D2317" s="100"/>
      <c r="E2317" s="5"/>
      <c r="F2317" s="8">
        <v>1</v>
      </c>
      <c r="G2317" s="98"/>
      <c r="H2317" s="96"/>
      <c r="I2317" s="4"/>
      <c r="J2317" s="107"/>
      <c r="K2317" t="s">
        <v>10</v>
      </c>
    </row>
    <row r="2318" spans="2:11" outlineLevel="2" x14ac:dyDescent="0.25">
      <c r="B2318" s="83" t="s">
        <v>1183</v>
      </c>
      <c r="C2318" s="2"/>
      <c r="D2318" s="100"/>
      <c r="E2318" s="5"/>
      <c r="F2318" s="8">
        <v>1</v>
      </c>
      <c r="G2318" s="98"/>
      <c r="H2318" s="96"/>
      <c r="I2318" s="4"/>
      <c r="J2318" s="107"/>
      <c r="K2318" t="s">
        <v>10</v>
      </c>
    </row>
    <row r="2319" spans="2:11" outlineLevel="2" x14ac:dyDescent="0.25">
      <c r="B2319" s="83" t="s">
        <v>1390</v>
      </c>
      <c r="C2319" s="2"/>
      <c r="D2319" s="100"/>
      <c r="E2319" s="5"/>
      <c r="F2319" s="8">
        <v>1</v>
      </c>
      <c r="G2319" s="98"/>
      <c r="H2319" s="96"/>
      <c r="I2319" s="4"/>
      <c r="J2319" s="107"/>
      <c r="K2319" t="s">
        <v>10</v>
      </c>
    </row>
    <row r="2320" spans="2:11" outlineLevel="2" x14ac:dyDescent="0.25">
      <c r="B2320" s="83" t="s">
        <v>1154</v>
      </c>
      <c r="C2320" s="2"/>
      <c r="D2320" s="100"/>
      <c r="E2320" s="5"/>
      <c r="F2320" s="8">
        <v>1</v>
      </c>
      <c r="G2320" s="98"/>
      <c r="H2320" s="96"/>
      <c r="I2320" s="4"/>
      <c r="J2320" s="107"/>
      <c r="K2320" t="s">
        <v>10</v>
      </c>
    </row>
    <row r="2321" spans="2:11" outlineLevel="2" x14ac:dyDescent="0.25">
      <c r="B2321" s="83" t="s">
        <v>1392</v>
      </c>
      <c r="C2321" s="2"/>
      <c r="D2321" s="100"/>
      <c r="E2321" s="5"/>
      <c r="F2321" s="8">
        <v>1</v>
      </c>
      <c r="G2321" s="98"/>
      <c r="H2321" s="96"/>
      <c r="I2321" s="4"/>
      <c r="J2321" s="107"/>
      <c r="K2321" t="s">
        <v>10</v>
      </c>
    </row>
    <row r="2322" spans="2:11" outlineLevel="2" x14ac:dyDescent="0.25">
      <c r="B2322" s="83" t="s">
        <v>1100</v>
      </c>
      <c r="C2322" s="2"/>
      <c r="D2322" s="100"/>
      <c r="E2322" s="5"/>
      <c r="F2322" s="8">
        <v>1</v>
      </c>
      <c r="G2322" s="98"/>
      <c r="H2322" s="96"/>
      <c r="I2322" s="4"/>
      <c r="J2322" s="107"/>
      <c r="K2322" t="s">
        <v>10</v>
      </c>
    </row>
    <row r="2323" spans="2:11" outlineLevel="2" x14ac:dyDescent="0.25">
      <c r="B2323" s="83" t="s">
        <v>859</v>
      </c>
      <c r="C2323" s="2"/>
      <c r="D2323" s="100"/>
      <c r="E2323" s="5"/>
      <c r="F2323" s="8">
        <v>1</v>
      </c>
      <c r="G2323" s="98"/>
      <c r="H2323" s="96"/>
      <c r="I2323" s="4"/>
      <c r="J2323" s="107"/>
      <c r="K2323" t="s">
        <v>10</v>
      </c>
    </row>
    <row r="2324" spans="2:11" outlineLevel="2" x14ac:dyDescent="0.25">
      <c r="B2324" s="83" t="s">
        <v>1112</v>
      </c>
      <c r="C2324" s="2"/>
      <c r="D2324" s="100"/>
      <c r="E2324" s="5"/>
      <c r="F2324" s="8">
        <v>1</v>
      </c>
      <c r="G2324" s="98"/>
      <c r="H2324" s="96"/>
      <c r="I2324" s="4"/>
      <c r="J2324" s="107"/>
      <c r="K2324" t="s">
        <v>10</v>
      </c>
    </row>
    <row r="2325" spans="2:11" outlineLevel="2" x14ac:dyDescent="0.25">
      <c r="B2325" s="83" t="s">
        <v>1068</v>
      </c>
      <c r="C2325" s="2"/>
      <c r="D2325" s="100"/>
      <c r="E2325" s="5"/>
      <c r="F2325" s="8">
        <v>1</v>
      </c>
      <c r="G2325" s="98"/>
      <c r="H2325" s="96"/>
      <c r="I2325" s="4"/>
      <c r="J2325" s="107"/>
      <c r="K2325" t="s">
        <v>10</v>
      </c>
    </row>
    <row r="2326" spans="2:11" outlineLevel="2" x14ac:dyDescent="0.25">
      <c r="B2326" s="83" t="s">
        <v>1023</v>
      </c>
      <c r="C2326" s="2"/>
      <c r="D2326" s="100"/>
      <c r="E2326" s="5"/>
      <c r="F2326" s="8">
        <v>1</v>
      </c>
      <c r="G2326" s="98"/>
      <c r="H2326" s="96"/>
      <c r="I2326" s="4"/>
      <c r="J2326" s="107"/>
      <c r="K2326" t="s">
        <v>10</v>
      </c>
    </row>
    <row r="2327" spans="2:11" outlineLevel="2" x14ac:dyDescent="0.25">
      <c r="B2327" s="83" t="s">
        <v>1318</v>
      </c>
      <c r="C2327" s="2"/>
      <c r="D2327" s="100"/>
      <c r="E2327" s="5"/>
      <c r="F2327" s="8">
        <v>1</v>
      </c>
      <c r="G2327" s="98"/>
      <c r="H2327" s="96"/>
      <c r="I2327" s="4"/>
      <c r="J2327" s="107"/>
      <c r="K2327" t="s">
        <v>10</v>
      </c>
    </row>
    <row r="2328" spans="2:11" outlineLevel="2" x14ac:dyDescent="0.25">
      <c r="B2328" s="241" t="s">
        <v>1619</v>
      </c>
      <c r="C2328" s="2"/>
      <c r="D2328" s="100"/>
      <c r="E2328" s="5"/>
      <c r="F2328" s="8">
        <v>1</v>
      </c>
      <c r="G2328" s="98"/>
      <c r="H2328" s="96"/>
      <c r="I2328" s="4"/>
      <c r="J2328" s="107"/>
      <c r="K2328" t="s">
        <v>10</v>
      </c>
    </row>
    <row r="2329" spans="2:11" outlineLevel="2" x14ac:dyDescent="0.25">
      <c r="B2329" s="241" t="s">
        <v>1394</v>
      </c>
      <c r="C2329" s="2"/>
      <c r="D2329" s="100"/>
      <c r="E2329" s="5"/>
      <c r="F2329" s="8">
        <v>1</v>
      </c>
      <c r="G2329" s="98"/>
      <c r="H2329" s="96"/>
      <c r="I2329" s="4"/>
      <c r="J2329" s="107"/>
      <c r="K2329" t="s">
        <v>10</v>
      </c>
    </row>
    <row r="2330" spans="2:11" outlineLevel="2" x14ac:dyDescent="0.25">
      <c r="B2330" s="241" t="s">
        <v>1759</v>
      </c>
      <c r="C2330" s="2"/>
      <c r="D2330" s="100"/>
      <c r="E2330" s="5"/>
      <c r="F2330" s="8">
        <v>1</v>
      </c>
      <c r="G2330" s="98"/>
      <c r="H2330" s="96"/>
      <c r="I2330" s="4"/>
      <c r="J2330" s="107"/>
      <c r="K2330" t="s">
        <v>10</v>
      </c>
    </row>
    <row r="2331" spans="2:11" outlineLevel="2" x14ac:dyDescent="0.25">
      <c r="B2331" s="83" t="s">
        <v>929</v>
      </c>
      <c r="C2331" s="2"/>
      <c r="D2331" s="100"/>
      <c r="E2331" s="5"/>
      <c r="F2331" s="8">
        <v>1</v>
      </c>
      <c r="G2331" s="98"/>
      <c r="H2331" s="96"/>
      <c r="I2331" s="4"/>
      <c r="J2331" s="107"/>
      <c r="K2331" t="s">
        <v>10</v>
      </c>
    </row>
    <row r="2332" spans="2:11" outlineLevel="2" x14ac:dyDescent="0.25">
      <c r="B2332" s="83" t="s">
        <v>875</v>
      </c>
      <c r="C2332" s="2"/>
      <c r="D2332" s="100"/>
      <c r="E2332" s="5"/>
      <c r="F2332" s="8">
        <v>1</v>
      </c>
      <c r="G2332" s="98"/>
      <c r="H2332" s="96"/>
      <c r="I2332" s="4"/>
      <c r="J2332" s="107"/>
      <c r="K2332" t="s">
        <v>10</v>
      </c>
    </row>
    <row r="2333" spans="2:11" outlineLevel="2" x14ac:dyDescent="0.25">
      <c r="B2333" s="83" t="s">
        <v>900</v>
      </c>
      <c r="C2333" s="2"/>
      <c r="D2333" s="100"/>
      <c r="E2333" s="5"/>
      <c r="F2333" s="8">
        <v>1</v>
      </c>
      <c r="G2333" s="98"/>
      <c r="H2333" s="96"/>
      <c r="I2333" s="4"/>
      <c r="J2333" s="107"/>
      <c r="K2333" t="s">
        <v>10</v>
      </c>
    </row>
    <row r="2334" spans="2:11" outlineLevel="1" collapsed="1" x14ac:dyDescent="0.25">
      <c r="B2334" s="82"/>
      <c r="C2334" s="79" t="s">
        <v>1605</v>
      </c>
      <c r="D2334" s="95" t="s">
        <v>1620</v>
      </c>
      <c r="E2334" s="81">
        <v>43</v>
      </c>
      <c r="F2334" s="84">
        <f>SUM(F2335:F2377)</f>
        <v>43</v>
      </c>
      <c r="G2334" s="93">
        <v>10</v>
      </c>
      <c r="H2334" s="92">
        <f>(F2334*G2334/E2334)</f>
        <v>10</v>
      </c>
      <c r="I2334" s="103"/>
      <c r="J2334" s="105"/>
      <c r="K2334" s="82"/>
    </row>
    <row r="2335" spans="2:11" hidden="1" outlineLevel="2" x14ac:dyDescent="0.25">
      <c r="B2335" s="83" t="s">
        <v>943</v>
      </c>
      <c r="C2335" s="2"/>
      <c r="D2335" s="100"/>
      <c r="E2335" s="5"/>
      <c r="F2335" s="8">
        <v>1</v>
      </c>
      <c r="G2335" s="98"/>
      <c r="H2335" s="96"/>
      <c r="I2335" s="4"/>
      <c r="J2335" s="107"/>
      <c r="K2335" t="s">
        <v>1750</v>
      </c>
    </row>
    <row r="2336" spans="2:11" hidden="1" outlineLevel="2" x14ac:dyDescent="0.25">
      <c r="B2336" s="83" t="s">
        <v>1621</v>
      </c>
      <c r="C2336" s="2"/>
      <c r="D2336" s="100"/>
      <c r="E2336" s="5"/>
      <c r="F2336" s="8">
        <v>1</v>
      </c>
      <c r="G2336" s="98"/>
      <c r="H2336" s="96"/>
      <c r="I2336" s="4"/>
      <c r="J2336" s="107"/>
      <c r="K2336" t="s">
        <v>1750</v>
      </c>
    </row>
    <row r="2337" spans="2:11" hidden="1" outlineLevel="2" x14ac:dyDescent="0.25">
      <c r="B2337" s="83" t="s">
        <v>835</v>
      </c>
      <c r="C2337" s="2"/>
      <c r="D2337" s="100"/>
      <c r="E2337" s="5"/>
      <c r="F2337" s="8">
        <v>1</v>
      </c>
      <c r="G2337" s="98"/>
      <c r="H2337" s="96"/>
      <c r="I2337" s="4"/>
      <c r="J2337" s="107"/>
      <c r="K2337" t="s">
        <v>1750</v>
      </c>
    </row>
    <row r="2338" spans="2:11" hidden="1" outlineLevel="2" x14ac:dyDescent="0.25">
      <c r="B2338" s="83" t="s">
        <v>1622</v>
      </c>
      <c r="C2338" s="2"/>
      <c r="D2338" s="100"/>
      <c r="E2338" s="5"/>
      <c r="F2338" s="8">
        <v>1</v>
      </c>
      <c r="G2338" s="98"/>
      <c r="H2338" s="96"/>
      <c r="I2338" s="4"/>
      <c r="J2338" s="107"/>
      <c r="K2338" t="s">
        <v>1750</v>
      </c>
    </row>
    <row r="2339" spans="2:11" hidden="1" outlineLevel="2" x14ac:dyDescent="0.25">
      <c r="B2339" s="83" t="s">
        <v>1294</v>
      </c>
      <c r="C2339" s="2"/>
      <c r="D2339" s="100"/>
      <c r="E2339" s="5"/>
      <c r="F2339" s="8">
        <v>1</v>
      </c>
      <c r="G2339" s="98"/>
      <c r="H2339" s="96"/>
      <c r="I2339" s="4"/>
      <c r="J2339" s="107"/>
      <c r="K2339" t="s">
        <v>1750</v>
      </c>
    </row>
    <row r="2340" spans="2:11" hidden="1" outlineLevel="2" x14ac:dyDescent="0.25">
      <c r="B2340" s="83" t="s">
        <v>1319</v>
      </c>
      <c r="C2340" s="2"/>
      <c r="D2340" s="100"/>
      <c r="E2340" s="5"/>
      <c r="F2340" s="8">
        <v>1</v>
      </c>
      <c r="G2340" s="98"/>
      <c r="H2340" s="96"/>
      <c r="I2340" s="4"/>
      <c r="J2340" s="107"/>
      <c r="K2340" t="s">
        <v>1750</v>
      </c>
    </row>
    <row r="2341" spans="2:11" hidden="1" outlineLevel="2" x14ac:dyDescent="0.25">
      <c r="B2341" s="83" t="s">
        <v>1125</v>
      </c>
      <c r="C2341" s="2"/>
      <c r="D2341" s="100"/>
      <c r="E2341" s="5"/>
      <c r="F2341" s="8">
        <v>1</v>
      </c>
      <c r="G2341" s="98"/>
      <c r="H2341" s="96"/>
      <c r="I2341" s="4"/>
      <c r="J2341" s="107"/>
      <c r="K2341" t="s">
        <v>1750</v>
      </c>
    </row>
    <row r="2342" spans="2:11" hidden="1" outlineLevel="2" x14ac:dyDescent="0.25">
      <c r="B2342" s="83" t="s">
        <v>1021</v>
      </c>
      <c r="C2342" s="2"/>
      <c r="D2342" s="100"/>
      <c r="E2342" s="5"/>
      <c r="F2342" s="8">
        <v>1</v>
      </c>
      <c r="G2342" s="98"/>
      <c r="H2342" s="96"/>
      <c r="I2342" s="4"/>
      <c r="J2342" s="107"/>
      <c r="K2342" t="s">
        <v>1750</v>
      </c>
    </row>
    <row r="2343" spans="2:11" hidden="1" outlineLevel="2" x14ac:dyDescent="0.25">
      <c r="B2343" s="83" t="s">
        <v>1078</v>
      </c>
      <c r="C2343" s="2"/>
      <c r="D2343" s="100"/>
      <c r="E2343" s="5"/>
      <c r="F2343" s="8">
        <v>1</v>
      </c>
      <c r="G2343" s="98"/>
      <c r="H2343" s="96"/>
      <c r="I2343" s="4"/>
      <c r="J2343" s="107"/>
      <c r="K2343" t="s">
        <v>1750</v>
      </c>
    </row>
    <row r="2344" spans="2:11" hidden="1" outlineLevel="2" x14ac:dyDescent="0.25">
      <c r="B2344" s="83" t="s">
        <v>1623</v>
      </c>
      <c r="C2344" s="2"/>
      <c r="D2344" s="100"/>
      <c r="E2344" s="5"/>
      <c r="F2344" s="8">
        <v>1</v>
      </c>
      <c r="G2344" s="98"/>
      <c r="H2344" s="96"/>
      <c r="I2344" s="4"/>
      <c r="J2344" s="107"/>
      <c r="K2344" t="s">
        <v>1750</v>
      </c>
    </row>
    <row r="2345" spans="2:11" hidden="1" outlineLevel="2" x14ac:dyDescent="0.25">
      <c r="B2345" s="83" t="s">
        <v>1624</v>
      </c>
      <c r="C2345" s="2"/>
      <c r="D2345" s="100"/>
      <c r="E2345" s="5"/>
      <c r="F2345" s="8">
        <v>1</v>
      </c>
      <c r="G2345" s="98"/>
      <c r="H2345" s="96"/>
      <c r="I2345" s="4"/>
      <c r="J2345" s="107"/>
      <c r="K2345" t="s">
        <v>1750</v>
      </c>
    </row>
    <row r="2346" spans="2:11" hidden="1" outlineLevel="2" x14ac:dyDescent="0.25">
      <c r="B2346" s="83" t="s">
        <v>1625</v>
      </c>
      <c r="C2346" s="2"/>
      <c r="D2346" s="100"/>
      <c r="E2346" s="5"/>
      <c r="F2346" s="8">
        <v>1</v>
      </c>
      <c r="G2346" s="98"/>
      <c r="H2346" s="96"/>
      <c r="I2346" s="4"/>
      <c r="J2346" s="107"/>
      <c r="K2346" t="s">
        <v>1750</v>
      </c>
    </row>
    <row r="2347" spans="2:11" hidden="1" outlineLevel="2" x14ac:dyDescent="0.25">
      <c r="B2347" s="83" t="s">
        <v>1626</v>
      </c>
      <c r="C2347" s="2"/>
      <c r="D2347" s="100"/>
      <c r="E2347" s="5"/>
      <c r="F2347" s="8">
        <v>1</v>
      </c>
      <c r="G2347" s="98"/>
      <c r="H2347" s="96"/>
      <c r="I2347" s="4"/>
      <c r="J2347" s="107"/>
      <c r="K2347" t="s">
        <v>1750</v>
      </c>
    </row>
    <row r="2348" spans="2:11" hidden="1" outlineLevel="2" x14ac:dyDescent="0.25">
      <c r="B2348" s="83" t="s">
        <v>1627</v>
      </c>
      <c r="C2348" s="2"/>
      <c r="D2348" s="100"/>
      <c r="E2348" s="5"/>
      <c r="F2348" s="8">
        <v>1</v>
      </c>
      <c r="G2348" s="98"/>
      <c r="H2348" s="96"/>
      <c r="I2348" s="4"/>
      <c r="J2348" s="107"/>
      <c r="K2348" t="s">
        <v>1750</v>
      </c>
    </row>
    <row r="2349" spans="2:11" hidden="1" outlineLevel="2" x14ac:dyDescent="0.25">
      <c r="B2349" s="83" t="s">
        <v>1628</v>
      </c>
      <c r="C2349" s="2"/>
      <c r="D2349" s="100"/>
      <c r="E2349" s="5"/>
      <c r="F2349" s="8">
        <v>1</v>
      </c>
      <c r="G2349" s="98"/>
      <c r="H2349" s="96"/>
      <c r="I2349" s="4"/>
      <c r="J2349" s="107"/>
      <c r="K2349" t="s">
        <v>1750</v>
      </c>
    </row>
    <row r="2350" spans="2:11" hidden="1" outlineLevel="2" x14ac:dyDescent="0.25">
      <c r="B2350" s="83" t="s">
        <v>1629</v>
      </c>
      <c r="C2350" s="2"/>
      <c r="D2350" s="100"/>
      <c r="E2350" s="5"/>
      <c r="F2350" s="8">
        <v>1</v>
      </c>
      <c r="G2350" s="98"/>
      <c r="H2350" s="96"/>
      <c r="I2350" s="4"/>
      <c r="J2350" s="107"/>
      <c r="K2350" t="s">
        <v>1750</v>
      </c>
    </row>
    <row r="2351" spans="2:11" hidden="1" outlineLevel="2" x14ac:dyDescent="0.25">
      <c r="B2351" s="83" t="s">
        <v>1630</v>
      </c>
      <c r="C2351" s="2"/>
      <c r="D2351" s="100"/>
      <c r="E2351" s="5"/>
      <c r="F2351" s="8">
        <v>1</v>
      </c>
      <c r="G2351" s="98"/>
      <c r="H2351" s="96"/>
      <c r="I2351" s="4"/>
      <c r="J2351" s="107"/>
      <c r="K2351" t="s">
        <v>1750</v>
      </c>
    </row>
    <row r="2352" spans="2:11" hidden="1" outlineLevel="2" x14ac:dyDescent="0.25">
      <c r="B2352" s="83" t="s">
        <v>1631</v>
      </c>
      <c r="C2352" s="2"/>
      <c r="D2352" s="100"/>
      <c r="E2352" s="5"/>
      <c r="F2352" s="8">
        <v>1</v>
      </c>
      <c r="G2352" s="98"/>
      <c r="H2352" s="96"/>
      <c r="I2352" s="4"/>
      <c r="J2352" s="107"/>
      <c r="K2352" t="s">
        <v>1750</v>
      </c>
    </row>
    <row r="2353" spans="2:11" hidden="1" outlineLevel="2" x14ac:dyDescent="0.25">
      <c r="B2353" s="83" t="s">
        <v>1632</v>
      </c>
      <c r="C2353" s="2"/>
      <c r="D2353" s="100"/>
      <c r="E2353" s="5"/>
      <c r="F2353" s="8">
        <v>1</v>
      </c>
      <c r="G2353" s="98"/>
      <c r="H2353" s="96"/>
      <c r="I2353" s="4"/>
      <c r="J2353" s="107"/>
      <c r="K2353" t="s">
        <v>1750</v>
      </c>
    </row>
    <row r="2354" spans="2:11" hidden="1" outlineLevel="2" x14ac:dyDescent="0.25">
      <c r="B2354" s="83" t="s">
        <v>1633</v>
      </c>
      <c r="C2354" s="2"/>
      <c r="D2354" s="100"/>
      <c r="E2354" s="5"/>
      <c r="F2354" s="8">
        <v>1</v>
      </c>
      <c r="G2354" s="98"/>
      <c r="H2354" s="96"/>
      <c r="I2354" s="4"/>
      <c r="J2354" s="107"/>
      <c r="K2354" t="s">
        <v>1750</v>
      </c>
    </row>
    <row r="2355" spans="2:11" hidden="1" outlineLevel="2" x14ac:dyDescent="0.25">
      <c r="B2355" s="83" t="s">
        <v>1320</v>
      </c>
      <c r="C2355" s="2"/>
      <c r="D2355" s="100"/>
      <c r="E2355" s="5"/>
      <c r="F2355" s="8">
        <v>1</v>
      </c>
      <c r="G2355" s="98"/>
      <c r="H2355" s="96"/>
      <c r="I2355" s="4"/>
      <c r="J2355" s="107"/>
      <c r="K2355" t="s">
        <v>1750</v>
      </c>
    </row>
    <row r="2356" spans="2:11" hidden="1" outlineLevel="2" x14ac:dyDescent="0.25">
      <c r="B2356" s="83" t="s">
        <v>1634</v>
      </c>
      <c r="C2356" s="2"/>
      <c r="D2356" s="100"/>
      <c r="E2356" s="5"/>
      <c r="F2356" s="8">
        <v>1</v>
      </c>
      <c r="G2356" s="98"/>
      <c r="H2356" s="96"/>
      <c r="I2356" s="4"/>
      <c r="J2356" s="107"/>
      <c r="K2356" t="s">
        <v>1750</v>
      </c>
    </row>
    <row r="2357" spans="2:11" hidden="1" outlineLevel="2" x14ac:dyDescent="0.25">
      <c r="B2357" s="83" t="s">
        <v>1635</v>
      </c>
      <c r="C2357" s="2"/>
      <c r="D2357" s="100"/>
      <c r="E2357" s="5"/>
      <c r="F2357" s="8">
        <v>1</v>
      </c>
      <c r="G2357" s="98"/>
      <c r="H2357" s="96"/>
      <c r="I2357" s="4"/>
      <c r="J2357" s="107"/>
      <c r="K2357" t="s">
        <v>1750</v>
      </c>
    </row>
    <row r="2358" spans="2:11" hidden="1" outlineLevel="2" x14ac:dyDescent="0.25">
      <c r="B2358" s="83" t="s">
        <v>1636</v>
      </c>
      <c r="C2358" s="2"/>
      <c r="D2358" s="100"/>
      <c r="E2358" s="5"/>
      <c r="F2358" s="8">
        <v>1</v>
      </c>
      <c r="G2358" s="98"/>
      <c r="H2358" s="96"/>
      <c r="I2358" s="4"/>
      <c r="J2358" s="107"/>
      <c r="K2358" t="s">
        <v>1750</v>
      </c>
    </row>
    <row r="2359" spans="2:11" hidden="1" outlineLevel="2" x14ac:dyDescent="0.25">
      <c r="B2359" s="83" t="s">
        <v>1395</v>
      </c>
      <c r="C2359" s="2"/>
      <c r="D2359" s="100"/>
      <c r="E2359" s="5"/>
      <c r="F2359" s="8">
        <v>1</v>
      </c>
      <c r="G2359" s="98"/>
      <c r="H2359" s="96"/>
      <c r="I2359" s="4"/>
      <c r="J2359" s="107"/>
      <c r="K2359" t="s">
        <v>1750</v>
      </c>
    </row>
    <row r="2360" spans="2:11" hidden="1" outlineLevel="2" x14ac:dyDescent="0.25">
      <c r="B2360" s="83" t="s">
        <v>1396</v>
      </c>
      <c r="C2360" s="2"/>
      <c r="D2360" s="100"/>
      <c r="E2360" s="5"/>
      <c r="F2360" s="8">
        <v>1</v>
      </c>
      <c r="G2360" s="98"/>
      <c r="H2360" s="96"/>
      <c r="I2360" s="4"/>
      <c r="J2360" s="107"/>
      <c r="K2360" t="s">
        <v>1750</v>
      </c>
    </row>
    <row r="2361" spans="2:11" hidden="1" outlineLevel="2" x14ac:dyDescent="0.25">
      <c r="B2361" s="83" t="s">
        <v>1321</v>
      </c>
      <c r="C2361" s="2"/>
      <c r="D2361" s="100"/>
      <c r="E2361" s="5"/>
      <c r="F2361" s="8">
        <v>1</v>
      </c>
      <c r="G2361" s="98"/>
      <c r="H2361" s="96"/>
      <c r="I2361" s="4"/>
      <c r="J2361" s="107"/>
      <c r="K2361" t="s">
        <v>1750</v>
      </c>
    </row>
    <row r="2362" spans="2:11" hidden="1" outlineLevel="2" x14ac:dyDescent="0.25">
      <c r="B2362" s="83" t="s">
        <v>1397</v>
      </c>
      <c r="C2362" s="2"/>
      <c r="D2362" s="100"/>
      <c r="E2362" s="5"/>
      <c r="F2362" s="8">
        <v>1</v>
      </c>
      <c r="G2362" s="98"/>
      <c r="H2362" s="96"/>
      <c r="I2362" s="4"/>
      <c r="J2362" s="107"/>
      <c r="K2362" t="s">
        <v>1750</v>
      </c>
    </row>
    <row r="2363" spans="2:11" hidden="1" outlineLevel="2" x14ac:dyDescent="0.25">
      <c r="B2363" s="83" t="s">
        <v>1637</v>
      </c>
      <c r="C2363" s="2"/>
      <c r="D2363" s="100"/>
      <c r="E2363" s="5"/>
      <c r="F2363" s="8">
        <v>1</v>
      </c>
      <c r="G2363" s="98"/>
      <c r="H2363" s="96"/>
      <c r="I2363" s="4"/>
      <c r="J2363" s="107"/>
      <c r="K2363" t="s">
        <v>1750</v>
      </c>
    </row>
    <row r="2364" spans="2:11" hidden="1" outlineLevel="2" x14ac:dyDescent="0.25">
      <c r="B2364" s="83" t="s">
        <v>1638</v>
      </c>
      <c r="C2364" s="2"/>
      <c r="D2364" s="100"/>
      <c r="E2364" s="5"/>
      <c r="F2364" s="8">
        <v>1</v>
      </c>
      <c r="G2364" s="98"/>
      <c r="H2364" s="96"/>
      <c r="I2364" s="4"/>
      <c r="J2364" s="107"/>
      <c r="K2364" t="s">
        <v>1750</v>
      </c>
    </row>
    <row r="2365" spans="2:11" hidden="1" outlineLevel="2" x14ac:dyDescent="0.25">
      <c r="B2365" s="83" t="s">
        <v>1639</v>
      </c>
      <c r="C2365" s="2"/>
      <c r="D2365" s="100"/>
      <c r="E2365" s="5"/>
      <c r="F2365" s="8">
        <v>1</v>
      </c>
      <c r="G2365" s="98"/>
      <c r="H2365" s="96"/>
      <c r="I2365" s="4"/>
      <c r="J2365" s="107"/>
      <c r="K2365" t="s">
        <v>1750</v>
      </c>
    </row>
    <row r="2366" spans="2:11" hidden="1" outlineLevel="2" x14ac:dyDescent="0.25">
      <c r="B2366" s="83" t="s">
        <v>1398</v>
      </c>
      <c r="C2366" s="2"/>
      <c r="D2366" s="100"/>
      <c r="E2366" s="5"/>
      <c r="F2366" s="8">
        <v>1</v>
      </c>
      <c r="G2366" s="98"/>
      <c r="H2366" s="96"/>
      <c r="I2366" s="4"/>
      <c r="J2366" s="107"/>
      <c r="K2366" t="s">
        <v>1750</v>
      </c>
    </row>
    <row r="2367" spans="2:11" hidden="1" outlineLevel="2" x14ac:dyDescent="0.25">
      <c r="B2367" s="83" t="s">
        <v>1640</v>
      </c>
      <c r="C2367" s="2"/>
      <c r="D2367" s="100"/>
      <c r="E2367" s="5"/>
      <c r="F2367" s="8">
        <v>1</v>
      </c>
      <c r="G2367" s="98"/>
      <c r="H2367" s="96"/>
      <c r="I2367" s="4"/>
      <c r="J2367" s="107"/>
      <c r="K2367" t="s">
        <v>1750</v>
      </c>
    </row>
    <row r="2368" spans="2:11" hidden="1" outlineLevel="2" x14ac:dyDescent="0.25">
      <c r="B2368" s="83" t="s">
        <v>1641</v>
      </c>
      <c r="C2368" s="2"/>
      <c r="D2368" s="100"/>
      <c r="E2368" s="5"/>
      <c r="F2368" s="8">
        <v>1</v>
      </c>
      <c r="G2368" s="98"/>
      <c r="H2368" s="96"/>
      <c r="I2368" s="4"/>
      <c r="J2368" s="107"/>
      <c r="K2368" t="s">
        <v>1750</v>
      </c>
    </row>
    <row r="2369" spans="2:11" hidden="1" outlineLevel="2" x14ac:dyDescent="0.25">
      <c r="B2369" s="83" t="s">
        <v>1642</v>
      </c>
      <c r="C2369" s="2"/>
      <c r="D2369" s="100"/>
      <c r="E2369" s="5"/>
      <c r="F2369" s="8">
        <v>1</v>
      </c>
      <c r="G2369" s="98"/>
      <c r="H2369" s="96"/>
      <c r="I2369" s="4"/>
      <c r="J2369" s="107"/>
      <c r="K2369" t="s">
        <v>1750</v>
      </c>
    </row>
    <row r="2370" spans="2:11" hidden="1" outlineLevel="2" x14ac:dyDescent="0.25">
      <c r="B2370" s="83" t="s">
        <v>1399</v>
      </c>
      <c r="C2370" s="2"/>
      <c r="D2370" s="100"/>
      <c r="E2370" s="5"/>
      <c r="F2370" s="8">
        <v>1</v>
      </c>
      <c r="G2370" s="98"/>
      <c r="H2370" s="96"/>
      <c r="I2370" s="4"/>
      <c r="J2370" s="107"/>
      <c r="K2370" t="s">
        <v>1750</v>
      </c>
    </row>
    <row r="2371" spans="2:11" hidden="1" outlineLevel="2" x14ac:dyDescent="0.25">
      <c r="B2371" s="83" t="s">
        <v>1643</v>
      </c>
      <c r="C2371" s="2"/>
      <c r="D2371" s="100"/>
      <c r="E2371" s="5"/>
      <c r="F2371" s="8">
        <v>1</v>
      </c>
      <c r="G2371" s="98"/>
      <c r="H2371" s="96"/>
      <c r="I2371" s="4"/>
      <c r="J2371" s="107"/>
      <c r="K2371" t="s">
        <v>1750</v>
      </c>
    </row>
    <row r="2372" spans="2:11" hidden="1" outlineLevel="2" x14ac:dyDescent="0.25">
      <c r="B2372" s="83" t="s">
        <v>1347</v>
      </c>
      <c r="C2372" s="2"/>
      <c r="D2372" s="100"/>
      <c r="E2372" s="5"/>
      <c r="F2372" s="8">
        <v>1</v>
      </c>
      <c r="G2372" s="98"/>
      <c r="H2372" s="96"/>
      <c r="I2372" s="4"/>
      <c r="J2372" s="107"/>
      <c r="K2372" t="s">
        <v>1750</v>
      </c>
    </row>
    <row r="2373" spans="2:11" hidden="1" outlineLevel="2" x14ac:dyDescent="0.25">
      <c r="B2373" s="83" t="s">
        <v>1400</v>
      </c>
      <c r="C2373" s="2"/>
      <c r="D2373" s="100"/>
      <c r="E2373" s="5"/>
      <c r="F2373" s="8">
        <v>1</v>
      </c>
      <c r="G2373" s="98"/>
      <c r="H2373" s="96"/>
      <c r="I2373" s="4"/>
      <c r="J2373" s="107"/>
      <c r="K2373" t="s">
        <v>1750</v>
      </c>
    </row>
    <row r="2374" spans="2:11" hidden="1" outlineLevel="2" x14ac:dyDescent="0.25">
      <c r="B2374" s="83" t="s">
        <v>1644</v>
      </c>
      <c r="C2374" s="2"/>
      <c r="D2374" s="100"/>
      <c r="E2374" s="5"/>
      <c r="F2374" s="8">
        <v>1</v>
      </c>
      <c r="G2374" s="98"/>
      <c r="H2374" s="96"/>
      <c r="I2374" s="4"/>
      <c r="J2374" s="107"/>
      <c r="K2374" t="s">
        <v>1750</v>
      </c>
    </row>
    <row r="2375" spans="2:11" hidden="1" outlineLevel="2" x14ac:dyDescent="0.25">
      <c r="B2375" s="83" t="s">
        <v>983</v>
      </c>
      <c r="C2375" s="2"/>
      <c r="D2375" s="100"/>
      <c r="E2375" s="5"/>
      <c r="F2375" s="8">
        <v>1</v>
      </c>
      <c r="G2375" s="98"/>
      <c r="H2375" s="96"/>
      <c r="I2375" s="4"/>
      <c r="J2375" s="107"/>
      <c r="K2375" t="s">
        <v>1750</v>
      </c>
    </row>
    <row r="2376" spans="2:11" hidden="1" outlineLevel="2" x14ac:dyDescent="0.25">
      <c r="B2376" s="83" t="s">
        <v>905</v>
      </c>
      <c r="C2376" s="2"/>
      <c r="D2376" s="100"/>
      <c r="E2376" s="5"/>
      <c r="F2376" s="8">
        <v>1</v>
      </c>
      <c r="G2376" s="98"/>
      <c r="H2376" s="96"/>
      <c r="I2376" s="4"/>
      <c r="J2376" s="107"/>
      <c r="K2376" t="s">
        <v>1750</v>
      </c>
    </row>
    <row r="2377" spans="2:11" hidden="1" outlineLevel="2" x14ac:dyDescent="0.25">
      <c r="B2377" s="83" t="s">
        <v>968</v>
      </c>
      <c r="C2377" s="2"/>
      <c r="D2377" s="100"/>
      <c r="E2377" s="5"/>
      <c r="F2377" s="8">
        <v>1</v>
      </c>
      <c r="G2377" s="98"/>
      <c r="H2377" s="96"/>
      <c r="I2377" s="4"/>
      <c r="J2377" s="107"/>
      <c r="K2377" t="s">
        <v>1750</v>
      </c>
    </row>
    <row r="2378" spans="2:11" outlineLevel="1" collapsed="1" x14ac:dyDescent="0.25">
      <c r="B2378" s="82"/>
      <c r="C2378" s="79" t="s">
        <v>1605</v>
      </c>
      <c r="D2378" s="95" t="s">
        <v>1645</v>
      </c>
      <c r="E2378" s="81">
        <v>7</v>
      </c>
      <c r="F2378" s="84">
        <f>SUM(F2379:F2385)</f>
        <v>7</v>
      </c>
      <c r="G2378" s="93">
        <v>5</v>
      </c>
      <c r="H2378" s="92">
        <f>(F2378*G2378/E2378)</f>
        <v>5</v>
      </c>
      <c r="I2378" s="103"/>
      <c r="J2378" s="105"/>
      <c r="K2378" s="82"/>
    </row>
    <row r="2379" spans="2:11" hidden="1" outlineLevel="2" x14ac:dyDescent="0.25">
      <c r="B2379" s="83" t="s">
        <v>1108</v>
      </c>
      <c r="C2379" s="2"/>
      <c r="D2379" s="100"/>
      <c r="E2379" s="5"/>
      <c r="F2379" s="8">
        <v>1</v>
      </c>
      <c r="G2379" s="98"/>
      <c r="H2379" s="96"/>
      <c r="I2379" s="4"/>
      <c r="J2379" s="107"/>
      <c r="K2379" t="s">
        <v>1750</v>
      </c>
    </row>
    <row r="2380" spans="2:11" hidden="1" outlineLevel="2" x14ac:dyDescent="0.25">
      <c r="B2380" s="83" t="s">
        <v>1224</v>
      </c>
      <c r="C2380" s="2"/>
      <c r="D2380" s="100"/>
      <c r="E2380" s="5"/>
      <c r="F2380" s="8">
        <v>1</v>
      </c>
      <c r="G2380" s="98"/>
      <c r="H2380" s="96"/>
      <c r="I2380" s="4"/>
      <c r="J2380" s="107"/>
      <c r="K2380" t="s">
        <v>1750</v>
      </c>
    </row>
    <row r="2381" spans="2:11" hidden="1" outlineLevel="2" x14ac:dyDescent="0.25">
      <c r="B2381" s="83" t="s">
        <v>917</v>
      </c>
      <c r="C2381" s="2"/>
      <c r="D2381" s="100"/>
      <c r="E2381" s="5"/>
      <c r="F2381" s="8">
        <v>1</v>
      </c>
      <c r="G2381" s="98"/>
      <c r="H2381" s="96"/>
      <c r="I2381" s="4"/>
      <c r="J2381" s="107"/>
      <c r="K2381" t="s">
        <v>1750</v>
      </c>
    </row>
    <row r="2382" spans="2:11" hidden="1" outlineLevel="2" x14ac:dyDescent="0.25">
      <c r="B2382" s="83" t="s">
        <v>1146</v>
      </c>
      <c r="C2382" s="2"/>
      <c r="D2382" s="100"/>
      <c r="E2382" s="5"/>
      <c r="F2382" s="8">
        <v>1</v>
      </c>
      <c r="G2382" s="98"/>
      <c r="H2382" s="96"/>
      <c r="I2382" s="4"/>
      <c r="J2382" s="107"/>
      <c r="K2382" t="s">
        <v>1750</v>
      </c>
    </row>
    <row r="2383" spans="2:11" hidden="1" outlineLevel="2" x14ac:dyDescent="0.25">
      <c r="B2383" s="83" t="s">
        <v>1127</v>
      </c>
      <c r="C2383" s="2"/>
      <c r="D2383" s="100"/>
      <c r="E2383" s="5"/>
      <c r="F2383" s="8">
        <v>1</v>
      </c>
      <c r="G2383" s="98"/>
      <c r="H2383" s="96"/>
      <c r="I2383" s="4"/>
      <c r="J2383" s="107"/>
      <c r="K2383" t="s">
        <v>1750</v>
      </c>
    </row>
    <row r="2384" spans="2:11" hidden="1" outlineLevel="2" x14ac:dyDescent="0.25">
      <c r="B2384" s="83" t="s">
        <v>1110</v>
      </c>
      <c r="C2384" s="2"/>
      <c r="D2384" s="100"/>
      <c r="E2384" s="5"/>
      <c r="F2384" s="8">
        <v>1</v>
      </c>
      <c r="G2384" s="98"/>
      <c r="H2384" s="96"/>
      <c r="I2384" s="4"/>
      <c r="J2384" s="107"/>
      <c r="K2384" t="s">
        <v>1750</v>
      </c>
    </row>
    <row r="2385" spans="2:11" hidden="1" outlineLevel="2" x14ac:dyDescent="0.25">
      <c r="B2385" s="83" t="s">
        <v>904</v>
      </c>
      <c r="C2385" s="2"/>
      <c r="D2385" s="100"/>
      <c r="E2385" s="5"/>
      <c r="F2385" s="8">
        <v>1</v>
      </c>
      <c r="G2385" s="98"/>
      <c r="H2385" s="96"/>
      <c r="I2385" s="4"/>
      <c r="J2385" s="107"/>
      <c r="K2385" t="s">
        <v>1750</v>
      </c>
    </row>
    <row r="2386" spans="2:11" outlineLevel="1" collapsed="1" x14ac:dyDescent="0.25">
      <c r="B2386" s="82"/>
      <c r="C2386" s="79" t="s">
        <v>1605</v>
      </c>
      <c r="D2386" s="95" t="s">
        <v>1646</v>
      </c>
      <c r="E2386" s="81">
        <v>94</v>
      </c>
      <c r="F2386" s="84">
        <f>SUM(F2387:F2480)</f>
        <v>94</v>
      </c>
      <c r="G2386" s="93">
        <v>12</v>
      </c>
      <c r="H2386" s="92">
        <f>(F2386*G2386/E2386)</f>
        <v>12</v>
      </c>
      <c r="I2386" s="103"/>
      <c r="J2386" s="105"/>
      <c r="K2386" s="82"/>
    </row>
    <row r="2387" spans="2:11" hidden="1" outlineLevel="2" x14ac:dyDescent="0.25">
      <c r="B2387" s="83" t="s">
        <v>970</v>
      </c>
      <c r="C2387" s="2"/>
      <c r="D2387" s="3"/>
      <c r="E2387" s="5"/>
      <c r="F2387" s="8">
        <v>1</v>
      </c>
      <c r="G2387" s="98"/>
      <c r="H2387" s="96"/>
      <c r="I2387" s="4"/>
      <c r="J2387" s="107"/>
      <c r="K2387" t="s">
        <v>1750</v>
      </c>
    </row>
    <row r="2388" spans="2:11" hidden="1" outlineLevel="2" x14ac:dyDescent="0.25">
      <c r="B2388" s="83" t="s">
        <v>1300</v>
      </c>
      <c r="C2388" s="2"/>
      <c r="D2388" s="3"/>
      <c r="E2388" s="5"/>
      <c r="F2388" s="8">
        <v>1</v>
      </c>
      <c r="G2388" s="98"/>
      <c r="H2388" s="96"/>
      <c r="I2388" s="4"/>
      <c r="J2388" s="107"/>
      <c r="K2388" t="s">
        <v>1750</v>
      </c>
    </row>
    <row r="2389" spans="2:11" hidden="1" outlineLevel="2" x14ac:dyDescent="0.25">
      <c r="B2389" s="83" t="s">
        <v>985</v>
      </c>
      <c r="C2389" s="2"/>
      <c r="D2389" s="3"/>
      <c r="E2389" s="5"/>
      <c r="F2389" s="8">
        <v>1</v>
      </c>
      <c r="G2389" s="98"/>
      <c r="H2389" s="96"/>
      <c r="I2389" s="4"/>
      <c r="J2389" s="107"/>
      <c r="K2389" t="s">
        <v>1750</v>
      </c>
    </row>
    <row r="2390" spans="2:11" hidden="1" outlineLevel="2" x14ac:dyDescent="0.25">
      <c r="B2390" s="83" t="s">
        <v>1231</v>
      </c>
      <c r="C2390" s="2"/>
      <c r="D2390" s="3"/>
      <c r="E2390" s="5"/>
      <c r="F2390" s="8">
        <v>1</v>
      </c>
      <c r="G2390" s="98"/>
      <c r="H2390" s="96"/>
      <c r="I2390" s="4"/>
      <c r="J2390" s="107"/>
      <c r="K2390" t="s">
        <v>1750</v>
      </c>
    </row>
    <row r="2391" spans="2:11" hidden="1" outlineLevel="2" x14ac:dyDescent="0.25">
      <c r="B2391" s="83" t="s">
        <v>1025</v>
      </c>
      <c r="C2391" s="2"/>
      <c r="D2391" s="3"/>
      <c r="E2391" s="5"/>
      <c r="F2391" s="8">
        <v>1</v>
      </c>
      <c r="G2391" s="98"/>
      <c r="H2391" s="96"/>
      <c r="I2391" s="4"/>
      <c r="J2391" s="107"/>
      <c r="K2391" t="s">
        <v>1750</v>
      </c>
    </row>
    <row r="2392" spans="2:11" hidden="1" outlineLevel="2" x14ac:dyDescent="0.25">
      <c r="B2392" s="83" t="s">
        <v>1355</v>
      </c>
      <c r="C2392" s="2"/>
      <c r="D2392" s="3"/>
      <c r="E2392" s="5"/>
      <c r="F2392" s="8">
        <v>1</v>
      </c>
      <c r="G2392" s="98"/>
      <c r="H2392" s="96"/>
      <c r="I2392" s="4"/>
      <c r="J2392" s="107"/>
      <c r="K2392" t="s">
        <v>1750</v>
      </c>
    </row>
    <row r="2393" spans="2:11" hidden="1" outlineLevel="2" x14ac:dyDescent="0.25">
      <c r="B2393" s="83" t="s">
        <v>1040</v>
      </c>
      <c r="C2393" s="2"/>
      <c r="D2393" s="3"/>
      <c r="E2393" s="5"/>
      <c r="F2393" s="8">
        <v>1</v>
      </c>
      <c r="G2393" s="98"/>
      <c r="H2393" s="96"/>
      <c r="I2393" s="4"/>
      <c r="J2393" s="107"/>
      <c r="K2393" t="s">
        <v>1750</v>
      </c>
    </row>
    <row r="2394" spans="2:11" hidden="1" outlineLevel="2" x14ac:dyDescent="0.25">
      <c r="B2394" s="83" t="s">
        <v>1357</v>
      </c>
      <c r="C2394" s="2"/>
      <c r="D2394" s="3"/>
      <c r="E2394" s="5"/>
      <c r="F2394" s="8">
        <v>1</v>
      </c>
      <c r="G2394" s="98"/>
      <c r="H2394" s="96"/>
      <c r="I2394" s="4"/>
      <c r="J2394" s="107"/>
      <c r="K2394" t="s">
        <v>1750</v>
      </c>
    </row>
    <row r="2395" spans="2:11" hidden="1" outlineLevel="2" x14ac:dyDescent="0.25">
      <c r="B2395" s="83" t="s">
        <v>1003</v>
      </c>
      <c r="C2395" s="2"/>
      <c r="D2395" s="3"/>
      <c r="E2395" s="5"/>
      <c r="F2395" s="8">
        <v>1</v>
      </c>
      <c r="G2395" s="98"/>
      <c r="H2395" s="96"/>
      <c r="I2395" s="4"/>
      <c r="J2395" s="107"/>
      <c r="K2395" t="s">
        <v>1750</v>
      </c>
    </row>
    <row r="2396" spans="2:11" hidden="1" outlineLevel="2" x14ac:dyDescent="0.25">
      <c r="B2396" s="83" t="s">
        <v>1302</v>
      </c>
      <c r="C2396" s="2"/>
      <c r="D2396" s="3"/>
      <c r="E2396" s="5"/>
      <c r="F2396" s="8">
        <v>1</v>
      </c>
      <c r="G2396" s="98"/>
      <c r="H2396" s="96"/>
      <c r="I2396" s="4"/>
      <c r="J2396" s="107"/>
      <c r="K2396" t="s">
        <v>1750</v>
      </c>
    </row>
    <row r="2397" spans="2:11" hidden="1" outlineLevel="2" x14ac:dyDescent="0.25">
      <c r="B2397" s="83" t="s">
        <v>997</v>
      </c>
      <c r="C2397" s="2"/>
      <c r="D2397" s="3"/>
      <c r="E2397" s="5"/>
      <c r="F2397" s="8">
        <v>1</v>
      </c>
      <c r="G2397" s="98"/>
      <c r="H2397" s="96"/>
      <c r="I2397" s="4"/>
      <c r="J2397" s="107"/>
      <c r="K2397" t="s">
        <v>1750</v>
      </c>
    </row>
    <row r="2398" spans="2:11" hidden="1" outlineLevel="2" x14ac:dyDescent="0.25">
      <c r="B2398" s="83" t="s">
        <v>1222</v>
      </c>
      <c r="C2398" s="2"/>
      <c r="D2398" s="3"/>
      <c r="E2398" s="5"/>
      <c r="F2398" s="8">
        <v>1</v>
      </c>
      <c r="G2398" s="98"/>
      <c r="H2398" s="96"/>
      <c r="I2398" s="4"/>
      <c r="J2398" s="107"/>
      <c r="K2398" t="s">
        <v>1750</v>
      </c>
    </row>
    <row r="2399" spans="2:11" hidden="1" outlineLevel="2" x14ac:dyDescent="0.25">
      <c r="B2399" s="83" t="s">
        <v>972</v>
      </c>
      <c r="C2399" s="2"/>
      <c r="D2399" s="3"/>
      <c r="E2399" s="5"/>
      <c r="F2399" s="8">
        <v>1</v>
      </c>
      <c r="G2399" s="98"/>
      <c r="H2399" s="96"/>
      <c r="I2399" s="4"/>
      <c r="J2399" s="107"/>
      <c r="K2399" t="s">
        <v>1750</v>
      </c>
    </row>
    <row r="2400" spans="2:11" hidden="1" outlineLevel="2" x14ac:dyDescent="0.25">
      <c r="B2400" s="83" t="s">
        <v>1233</v>
      </c>
      <c r="C2400" s="2"/>
      <c r="D2400" s="3"/>
      <c r="E2400" s="5"/>
      <c r="F2400" s="8">
        <v>1</v>
      </c>
      <c r="G2400" s="98"/>
      <c r="H2400" s="96"/>
      <c r="I2400" s="4"/>
      <c r="J2400" s="107"/>
      <c r="K2400" t="s">
        <v>1750</v>
      </c>
    </row>
    <row r="2401" spans="2:11" hidden="1" outlineLevel="2" x14ac:dyDescent="0.25">
      <c r="B2401" s="83" t="s">
        <v>963</v>
      </c>
      <c r="C2401" s="2"/>
      <c r="D2401" s="3"/>
      <c r="E2401" s="5"/>
      <c r="F2401" s="8">
        <v>1</v>
      </c>
      <c r="G2401" s="98"/>
      <c r="H2401" s="96"/>
      <c r="I2401" s="4"/>
      <c r="J2401" s="107"/>
      <c r="K2401" t="s">
        <v>1750</v>
      </c>
    </row>
    <row r="2402" spans="2:11" hidden="1" outlineLevel="2" x14ac:dyDescent="0.25">
      <c r="B2402" s="83" t="s">
        <v>1185</v>
      </c>
      <c r="C2402" s="2"/>
      <c r="D2402" s="3"/>
      <c r="E2402" s="5"/>
      <c r="F2402" s="8">
        <v>1</v>
      </c>
      <c r="G2402" s="98"/>
      <c r="H2402" s="96"/>
      <c r="I2402" s="4"/>
      <c r="J2402" s="107"/>
      <c r="K2402" t="s">
        <v>1750</v>
      </c>
    </row>
    <row r="2403" spans="2:11" hidden="1" outlineLevel="2" x14ac:dyDescent="0.25">
      <c r="B2403" s="83" t="s">
        <v>999</v>
      </c>
      <c r="C2403" s="2"/>
      <c r="D2403" s="3"/>
      <c r="E2403" s="5"/>
      <c r="F2403" s="8">
        <v>1</v>
      </c>
      <c r="G2403" s="98"/>
      <c r="H2403" s="96"/>
      <c r="I2403" s="4"/>
      <c r="J2403" s="107"/>
      <c r="K2403" t="s">
        <v>1750</v>
      </c>
    </row>
    <row r="2404" spans="2:11" hidden="1" outlineLevel="2" x14ac:dyDescent="0.25">
      <c r="B2404" s="83" t="s">
        <v>1229</v>
      </c>
      <c r="C2404" s="2"/>
      <c r="D2404" s="3"/>
      <c r="E2404" s="5"/>
      <c r="F2404" s="8">
        <v>1</v>
      </c>
      <c r="G2404" s="98"/>
      <c r="H2404" s="96"/>
      <c r="I2404" s="4"/>
      <c r="J2404" s="107"/>
      <c r="K2404" t="s">
        <v>1750</v>
      </c>
    </row>
    <row r="2405" spans="2:11" hidden="1" outlineLevel="2" x14ac:dyDescent="0.25">
      <c r="B2405" s="83" t="s">
        <v>1027</v>
      </c>
      <c r="C2405" s="2"/>
      <c r="D2405" s="3"/>
      <c r="E2405" s="5"/>
      <c r="F2405" s="8">
        <v>1</v>
      </c>
      <c r="G2405" s="98"/>
      <c r="H2405" s="96"/>
      <c r="I2405" s="4"/>
      <c r="J2405" s="107"/>
      <c r="K2405" t="s">
        <v>1750</v>
      </c>
    </row>
    <row r="2406" spans="2:11" hidden="1" outlineLevel="2" x14ac:dyDescent="0.25">
      <c r="B2406" s="83" t="s">
        <v>1166</v>
      </c>
      <c r="C2406" s="2"/>
      <c r="D2406" s="3"/>
      <c r="E2406" s="5"/>
      <c r="F2406" s="8">
        <v>1</v>
      </c>
      <c r="G2406" s="98"/>
      <c r="H2406" s="96"/>
      <c r="I2406" s="4"/>
      <c r="J2406" s="107"/>
      <c r="K2406" t="s">
        <v>1750</v>
      </c>
    </row>
    <row r="2407" spans="2:11" hidden="1" outlineLevel="2" x14ac:dyDescent="0.25">
      <c r="B2407" s="83" t="s">
        <v>1070</v>
      </c>
      <c r="C2407" s="2"/>
      <c r="D2407" s="3"/>
      <c r="E2407" s="5"/>
      <c r="F2407" s="8">
        <v>1</v>
      </c>
      <c r="G2407" s="98"/>
      <c r="H2407" s="96"/>
      <c r="I2407" s="4"/>
      <c r="J2407" s="107"/>
      <c r="K2407" t="s">
        <v>1750</v>
      </c>
    </row>
    <row r="2408" spans="2:11" hidden="1" outlineLevel="2" x14ac:dyDescent="0.25">
      <c r="B2408" s="83" t="s">
        <v>1272</v>
      </c>
      <c r="C2408" s="2"/>
      <c r="D2408" s="3"/>
      <c r="E2408" s="5"/>
      <c r="F2408" s="8">
        <v>1</v>
      </c>
      <c r="G2408" s="98"/>
      <c r="H2408" s="96"/>
      <c r="I2408" s="4"/>
      <c r="J2408" s="107"/>
      <c r="K2408" t="s">
        <v>1750</v>
      </c>
    </row>
    <row r="2409" spans="2:11" hidden="1" outlineLevel="2" x14ac:dyDescent="0.25">
      <c r="B2409" s="83" t="s">
        <v>1072</v>
      </c>
      <c r="C2409" s="2"/>
      <c r="D2409" s="3"/>
      <c r="E2409" s="5"/>
      <c r="F2409" s="8">
        <v>1</v>
      </c>
      <c r="G2409" s="98"/>
      <c r="H2409" s="96"/>
      <c r="I2409" s="4"/>
      <c r="J2409" s="107"/>
      <c r="K2409" t="s">
        <v>1750</v>
      </c>
    </row>
    <row r="2410" spans="2:11" hidden="1" outlineLevel="2" x14ac:dyDescent="0.25">
      <c r="B2410" s="83" t="s">
        <v>1405</v>
      </c>
      <c r="C2410" s="2"/>
      <c r="D2410" s="3"/>
      <c r="E2410" s="5"/>
      <c r="F2410" s="8">
        <v>1</v>
      </c>
      <c r="G2410" s="98"/>
      <c r="H2410" s="96"/>
      <c r="I2410" s="4"/>
      <c r="J2410" s="107"/>
      <c r="K2410" t="s">
        <v>1750</v>
      </c>
    </row>
    <row r="2411" spans="2:11" hidden="1" outlineLevel="2" x14ac:dyDescent="0.25">
      <c r="B2411" s="83" t="s">
        <v>1056</v>
      </c>
      <c r="C2411" s="2"/>
      <c r="D2411" s="3"/>
      <c r="E2411" s="5"/>
      <c r="F2411" s="8">
        <v>1</v>
      </c>
      <c r="G2411" s="98"/>
      <c r="H2411" s="96"/>
      <c r="I2411" s="4"/>
      <c r="J2411" s="107"/>
      <c r="K2411" t="s">
        <v>1750</v>
      </c>
    </row>
    <row r="2412" spans="2:11" hidden="1" outlineLevel="2" x14ac:dyDescent="0.25">
      <c r="B2412" s="83" t="s">
        <v>1260</v>
      </c>
      <c r="C2412" s="2"/>
      <c r="D2412" s="3"/>
      <c r="E2412" s="5"/>
      <c r="F2412" s="8">
        <v>1</v>
      </c>
      <c r="G2412" s="98"/>
      <c r="H2412" s="96"/>
      <c r="I2412" s="4"/>
      <c r="J2412" s="107"/>
      <c r="K2412" t="s">
        <v>1750</v>
      </c>
    </row>
    <row r="2413" spans="2:11" hidden="1" outlineLevel="2" x14ac:dyDescent="0.25">
      <c r="B2413" s="83" t="s">
        <v>1074</v>
      </c>
      <c r="C2413" s="2"/>
      <c r="D2413" s="3"/>
      <c r="E2413" s="5"/>
      <c r="F2413" s="8">
        <v>1</v>
      </c>
      <c r="G2413" s="98"/>
      <c r="H2413" s="96"/>
      <c r="I2413" s="4"/>
      <c r="J2413" s="107"/>
      <c r="K2413" t="s">
        <v>1750</v>
      </c>
    </row>
    <row r="2414" spans="2:11" hidden="1" outlineLevel="2" x14ac:dyDescent="0.25">
      <c r="B2414" s="83" t="s">
        <v>1323</v>
      </c>
      <c r="C2414" s="2"/>
      <c r="D2414" s="3"/>
      <c r="E2414" s="5"/>
      <c r="F2414" s="8">
        <v>1</v>
      </c>
      <c r="G2414" s="98"/>
      <c r="H2414" s="96"/>
      <c r="I2414" s="4"/>
      <c r="J2414" s="107"/>
      <c r="K2414" t="s">
        <v>1750</v>
      </c>
    </row>
    <row r="2415" spans="2:11" hidden="1" outlineLevel="2" x14ac:dyDescent="0.25">
      <c r="B2415" s="83" t="s">
        <v>1076</v>
      </c>
      <c r="C2415" s="2"/>
      <c r="D2415" s="3"/>
      <c r="E2415" s="5"/>
      <c r="F2415" s="8">
        <v>1</v>
      </c>
      <c r="G2415" s="98"/>
      <c r="H2415" s="96"/>
      <c r="I2415" s="4"/>
      <c r="J2415" s="107"/>
      <c r="K2415" t="s">
        <v>1750</v>
      </c>
    </row>
    <row r="2416" spans="2:11" hidden="1" outlineLevel="2" x14ac:dyDescent="0.25">
      <c r="B2416" s="83" t="s">
        <v>1274</v>
      </c>
      <c r="C2416" s="2"/>
      <c r="D2416" s="3"/>
      <c r="E2416" s="5"/>
      <c r="F2416" s="8">
        <v>1</v>
      </c>
      <c r="G2416" s="98"/>
      <c r="H2416" s="96"/>
      <c r="I2416" s="4"/>
      <c r="J2416" s="107"/>
      <c r="K2416" t="s">
        <v>1750</v>
      </c>
    </row>
    <row r="2417" spans="2:11" hidden="1" outlineLevel="2" x14ac:dyDescent="0.25">
      <c r="B2417" s="83" t="s">
        <v>1042</v>
      </c>
      <c r="C2417" s="2"/>
      <c r="D2417" s="3"/>
      <c r="E2417" s="5"/>
      <c r="F2417" s="8">
        <v>1</v>
      </c>
      <c r="G2417" s="98"/>
      <c r="H2417" s="96"/>
      <c r="I2417" s="4"/>
      <c r="J2417" s="107"/>
      <c r="K2417" t="s">
        <v>1750</v>
      </c>
    </row>
    <row r="2418" spans="2:11" hidden="1" outlineLevel="2" x14ac:dyDescent="0.25">
      <c r="B2418" s="83" t="s">
        <v>1235</v>
      </c>
      <c r="C2418" s="2"/>
      <c r="D2418" s="3"/>
      <c r="E2418" s="5"/>
      <c r="F2418" s="8">
        <v>1</v>
      </c>
      <c r="G2418" s="98"/>
      <c r="H2418" s="96"/>
      <c r="I2418" s="4"/>
      <c r="J2418" s="107"/>
      <c r="K2418" t="s">
        <v>1750</v>
      </c>
    </row>
    <row r="2419" spans="2:11" hidden="1" outlineLevel="2" x14ac:dyDescent="0.25">
      <c r="B2419" s="83" t="s">
        <v>1087</v>
      </c>
      <c r="C2419" s="2"/>
      <c r="D2419" s="3"/>
      <c r="E2419" s="5"/>
      <c r="F2419" s="8">
        <v>1</v>
      </c>
      <c r="G2419" s="98"/>
      <c r="H2419" s="96"/>
      <c r="I2419" s="4"/>
      <c r="J2419" s="107"/>
      <c r="K2419" t="s">
        <v>1750</v>
      </c>
    </row>
    <row r="2420" spans="2:11" hidden="1" outlineLevel="2" x14ac:dyDescent="0.25">
      <c r="B2420" s="83" t="s">
        <v>1237</v>
      </c>
      <c r="C2420" s="2"/>
      <c r="D2420" s="3"/>
      <c r="E2420" s="5"/>
      <c r="F2420" s="8">
        <v>1</v>
      </c>
      <c r="G2420" s="98"/>
      <c r="H2420" s="96"/>
      <c r="I2420" s="4"/>
      <c r="J2420" s="107"/>
      <c r="K2420" t="s">
        <v>1750</v>
      </c>
    </row>
    <row r="2421" spans="2:11" hidden="1" outlineLevel="2" x14ac:dyDescent="0.25">
      <c r="B2421" s="83" t="s">
        <v>1089</v>
      </c>
      <c r="C2421" s="2"/>
      <c r="D2421" s="3"/>
      <c r="E2421" s="5"/>
      <c r="F2421" s="8">
        <v>1</v>
      </c>
      <c r="G2421" s="98"/>
      <c r="H2421" s="96"/>
      <c r="I2421" s="4"/>
      <c r="J2421" s="107"/>
      <c r="K2421" t="s">
        <v>1750</v>
      </c>
    </row>
    <row r="2422" spans="2:11" hidden="1" outlineLevel="2" x14ac:dyDescent="0.25">
      <c r="B2422" s="83" t="s">
        <v>1304</v>
      </c>
      <c r="C2422" s="2"/>
      <c r="D2422" s="3"/>
      <c r="E2422" s="5"/>
      <c r="F2422" s="8">
        <v>1</v>
      </c>
      <c r="G2422" s="98"/>
      <c r="H2422" s="96"/>
      <c r="I2422" s="4"/>
      <c r="J2422" s="107"/>
      <c r="K2422" t="s">
        <v>1750</v>
      </c>
    </row>
    <row r="2423" spans="2:11" hidden="1" outlineLevel="2" x14ac:dyDescent="0.25">
      <c r="B2423" s="83" t="s">
        <v>1091</v>
      </c>
      <c r="C2423" s="2"/>
      <c r="D2423" s="3"/>
      <c r="E2423" s="5"/>
      <c r="F2423" s="8">
        <v>1</v>
      </c>
      <c r="G2423" s="98"/>
      <c r="H2423" s="96"/>
      <c r="I2423" s="4"/>
      <c r="J2423" s="107"/>
      <c r="K2423" t="s">
        <v>1750</v>
      </c>
    </row>
    <row r="2424" spans="2:11" hidden="1" outlineLevel="2" x14ac:dyDescent="0.25">
      <c r="B2424" s="83" t="s">
        <v>1359</v>
      </c>
      <c r="C2424" s="2"/>
      <c r="D2424" s="3"/>
      <c r="E2424" s="5"/>
      <c r="F2424" s="8">
        <v>1</v>
      </c>
      <c r="G2424" s="98"/>
      <c r="H2424" s="96"/>
      <c r="I2424" s="4"/>
      <c r="J2424" s="107"/>
      <c r="K2424" t="s">
        <v>1750</v>
      </c>
    </row>
    <row r="2425" spans="2:11" hidden="1" outlineLevel="2" x14ac:dyDescent="0.25">
      <c r="B2425" s="83" t="s">
        <v>965</v>
      </c>
      <c r="C2425" s="2"/>
      <c r="D2425" s="3"/>
      <c r="E2425" s="5"/>
      <c r="F2425" s="8">
        <v>1</v>
      </c>
      <c r="G2425" s="98"/>
      <c r="H2425" s="96"/>
      <c r="I2425" s="4"/>
      <c r="J2425" s="107"/>
      <c r="K2425" t="s">
        <v>1750</v>
      </c>
    </row>
    <row r="2426" spans="2:11" hidden="1" outlineLevel="2" x14ac:dyDescent="0.25">
      <c r="B2426" s="83" t="s">
        <v>1167</v>
      </c>
      <c r="C2426" s="2"/>
      <c r="D2426" s="3"/>
      <c r="E2426" s="5"/>
      <c r="F2426" s="8">
        <v>1</v>
      </c>
      <c r="G2426" s="98"/>
      <c r="H2426" s="96"/>
      <c r="I2426" s="4"/>
      <c r="J2426" s="107"/>
      <c r="K2426" t="s">
        <v>1750</v>
      </c>
    </row>
    <row r="2427" spans="2:11" hidden="1" outlineLevel="2" x14ac:dyDescent="0.25">
      <c r="B2427" s="83" t="s">
        <v>1156</v>
      </c>
      <c r="C2427" s="2"/>
      <c r="D2427" s="3"/>
      <c r="E2427" s="5"/>
      <c r="F2427" s="8">
        <v>1</v>
      </c>
      <c r="G2427" s="98"/>
      <c r="H2427" s="96"/>
      <c r="I2427" s="4"/>
      <c r="J2427" s="107"/>
      <c r="K2427" t="s">
        <v>1750</v>
      </c>
    </row>
    <row r="2428" spans="2:11" hidden="1" outlineLevel="2" x14ac:dyDescent="0.25">
      <c r="B2428" s="83" t="s">
        <v>1206</v>
      </c>
      <c r="C2428" s="2"/>
      <c r="D2428" s="3"/>
      <c r="E2428" s="5"/>
      <c r="F2428" s="8">
        <v>1</v>
      </c>
      <c r="G2428" s="98"/>
      <c r="H2428" s="96"/>
      <c r="I2428" s="4"/>
      <c r="J2428" s="107"/>
      <c r="K2428" t="s">
        <v>1750</v>
      </c>
    </row>
    <row r="2429" spans="2:11" hidden="1" outlineLevel="2" x14ac:dyDescent="0.25">
      <c r="B2429" s="83" t="s">
        <v>1102</v>
      </c>
      <c r="C2429" s="2"/>
      <c r="D2429" s="3"/>
      <c r="E2429" s="5"/>
      <c r="F2429" s="8">
        <v>1</v>
      </c>
      <c r="G2429" s="98"/>
      <c r="H2429" s="96"/>
      <c r="I2429" s="4"/>
      <c r="J2429" s="107"/>
      <c r="K2429" t="s">
        <v>1750</v>
      </c>
    </row>
    <row r="2430" spans="2:11" hidden="1" outlineLevel="2" x14ac:dyDescent="0.25">
      <c r="B2430" s="83" t="s">
        <v>1169</v>
      </c>
      <c r="C2430" s="2"/>
      <c r="D2430" s="3"/>
      <c r="E2430" s="5"/>
      <c r="F2430" s="8">
        <v>1</v>
      </c>
      <c r="G2430" s="98"/>
      <c r="H2430" s="96"/>
      <c r="I2430" s="4"/>
      <c r="J2430" s="107"/>
      <c r="K2430" t="s">
        <v>1750</v>
      </c>
    </row>
    <row r="2431" spans="2:11" hidden="1" outlineLevel="2" x14ac:dyDescent="0.25">
      <c r="B2431" s="83" t="s">
        <v>1044</v>
      </c>
      <c r="C2431" s="2"/>
      <c r="D2431" s="3"/>
      <c r="E2431" s="5"/>
      <c r="F2431" s="8">
        <v>1</v>
      </c>
      <c r="G2431" s="98"/>
      <c r="H2431" s="96"/>
      <c r="I2431" s="4"/>
      <c r="J2431" s="107"/>
      <c r="K2431" t="s">
        <v>1750</v>
      </c>
    </row>
    <row r="2432" spans="2:11" hidden="1" outlineLevel="2" x14ac:dyDescent="0.25">
      <c r="B2432" s="83" t="s">
        <v>1171</v>
      </c>
      <c r="C2432" s="2"/>
      <c r="D2432" s="3"/>
      <c r="E2432" s="5"/>
      <c r="F2432" s="8">
        <v>1</v>
      </c>
      <c r="G2432" s="98"/>
      <c r="H2432" s="96"/>
      <c r="I2432" s="4"/>
      <c r="J2432" s="107"/>
      <c r="K2432" t="s">
        <v>1750</v>
      </c>
    </row>
    <row r="2433" spans="2:11" hidden="1" outlineLevel="2" x14ac:dyDescent="0.25">
      <c r="B2433" s="83" t="s">
        <v>1046</v>
      </c>
      <c r="C2433" s="2"/>
      <c r="D2433" s="3"/>
      <c r="E2433" s="5"/>
      <c r="F2433" s="8">
        <v>1</v>
      </c>
      <c r="G2433" s="98"/>
      <c r="H2433" s="96"/>
      <c r="I2433" s="4"/>
      <c r="J2433" s="107"/>
      <c r="K2433" t="s">
        <v>1750</v>
      </c>
    </row>
    <row r="2434" spans="2:11" hidden="1" outlineLevel="2" x14ac:dyDescent="0.25">
      <c r="B2434" s="83" t="s">
        <v>1187</v>
      </c>
      <c r="C2434" s="2"/>
      <c r="D2434" s="3"/>
      <c r="E2434" s="5"/>
      <c r="F2434" s="8">
        <v>1</v>
      </c>
      <c r="G2434" s="98"/>
      <c r="H2434" s="96"/>
      <c r="I2434" s="4"/>
      <c r="J2434" s="107"/>
      <c r="K2434" t="s">
        <v>1750</v>
      </c>
    </row>
    <row r="2435" spans="2:11" hidden="1" outlineLevel="2" x14ac:dyDescent="0.25">
      <c r="B2435" s="83" t="s">
        <v>1114</v>
      </c>
      <c r="C2435" s="2"/>
      <c r="D2435" s="3"/>
      <c r="E2435" s="5"/>
      <c r="F2435" s="8">
        <v>1</v>
      </c>
      <c r="G2435" s="98"/>
      <c r="H2435" s="96"/>
      <c r="I2435" s="4"/>
      <c r="J2435" s="107"/>
      <c r="K2435" t="s">
        <v>1750</v>
      </c>
    </row>
    <row r="2436" spans="2:11" hidden="1" outlineLevel="2" x14ac:dyDescent="0.25">
      <c r="B2436" s="83" t="s">
        <v>1208</v>
      </c>
      <c r="C2436" s="2"/>
      <c r="D2436" s="3"/>
      <c r="E2436" s="5"/>
      <c r="F2436" s="8">
        <v>1</v>
      </c>
      <c r="G2436" s="98"/>
      <c r="H2436" s="96"/>
      <c r="I2436" s="4"/>
      <c r="J2436" s="107"/>
      <c r="K2436" t="s">
        <v>1750</v>
      </c>
    </row>
    <row r="2437" spans="2:11" hidden="1" outlineLevel="2" x14ac:dyDescent="0.25">
      <c r="B2437" s="83" t="s">
        <v>1058</v>
      </c>
      <c r="C2437" s="2"/>
      <c r="D2437" s="3"/>
      <c r="E2437" s="5"/>
      <c r="F2437" s="8">
        <v>1</v>
      </c>
      <c r="G2437" s="98"/>
      <c r="H2437" s="96"/>
      <c r="I2437" s="4"/>
      <c r="J2437" s="107"/>
      <c r="K2437" t="s">
        <v>1750</v>
      </c>
    </row>
    <row r="2438" spans="2:11" hidden="1" outlineLevel="2" x14ac:dyDescent="0.25">
      <c r="B2438" s="83" t="s">
        <v>1189</v>
      </c>
      <c r="C2438" s="2"/>
      <c r="D2438" s="3"/>
      <c r="E2438" s="5"/>
      <c r="F2438" s="8">
        <v>1</v>
      </c>
      <c r="G2438" s="98"/>
      <c r="H2438" s="96"/>
      <c r="I2438" s="4"/>
      <c r="J2438" s="107"/>
      <c r="K2438" t="s">
        <v>1750</v>
      </c>
    </row>
    <row r="2439" spans="2:11" hidden="1" outlineLevel="2" x14ac:dyDescent="0.25">
      <c r="B2439" s="83" t="s">
        <v>1060</v>
      </c>
      <c r="C2439" s="2"/>
      <c r="D2439" s="3"/>
      <c r="E2439" s="5"/>
      <c r="F2439" s="8">
        <v>1</v>
      </c>
      <c r="G2439" s="98"/>
      <c r="H2439" s="96"/>
      <c r="I2439" s="4"/>
      <c r="J2439" s="107"/>
      <c r="K2439" t="s">
        <v>1750</v>
      </c>
    </row>
    <row r="2440" spans="2:11" hidden="1" outlineLevel="2" x14ac:dyDescent="0.25">
      <c r="B2440" s="83" t="s">
        <v>1210</v>
      </c>
      <c r="C2440" s="2"/>
      <c r="D2440" s="3"/>
      <c r="E2440" s="5"/>
      <c r="F2440" s="8">
        <v>1</v>
      </c>
      <c r="G2440" s="98"/>
      <c r="H2440" s="96"/>
      <c r="I2440" s="4"/>
      <c r="J2440" s="107"/>
      <c r="K2440" t="s">
        <v>1750</v>
      </c>
    </row>
    <row r="2441" spans="2:11" hidden="1" outlineLevel="2" x14ac:dyDescent="0.25">
      <c r="B2441" s="83" t="s">
        <v>1048</v>
      </c>
      <c r="C2441" s="2"/>
      <c r="D2441" s="3"/>
      <c r="E2441" s="5"/>
      <c r="F2441" s="8">
        <v>1</v>
      </c>
      <c r="G2441" s="98"/>
      <c r="H2441" s="96"/>
      <c r="I2441" s="4"/>
      <c r="J2441" s="107"/>
      <c r="K2441" t="s">
        <v>1750</v>
      </c>
    </row>
    <row r="2442" spans="2:11" hidden="1" outlineLevel="2" x14ac:dyDescent="0.25">
      <c r="B2442" s="83" t="s">
        <v>1239</v>
      </c>
      <c r="C2442" s="2"/>
      <c r="D2442" s="3"/>
      <c r="E2442" s="5"/>
      <c r="F2442" s="8">
        <v>1</v>
      </c>
      <c r="G2442" s="98"/>
      <c r="H2442" s="96"/>
      <c r="I2442" s="4"/>
      <c r="J2442" s="107"/>
      <c r="K2442" t="s">
        <v>1750</v>
      </c>
    </row>
    <row r="2443" spans="2:11" hidden="1" outlineLevel="2" x14ac:dyDescent="0.25">
      <c r="B2443" s="83" t="s">
        <v>1062</v>
      </c>
      <c r="C2443" s="2"/>
      <c r="D2443" s="3"/>
      <c r="E2443" s="5"/>
      <c r="F2443" s="8">
        <v>1</v>
      </c>
      <c r="G2443" s="98"/>
      <c r="H2443" s="96"/>
      <c r="I2443" s="4"/>
      <c r="J2443" s="107"/>
      <c r="K2443" t="s">
        <v>1750</v>
      </c>
    </row>
    <row r="2444" spans="2:11" hidden="1" outlineLevel="2" x14ac:dyDescent="0.25">
      <c r="B2444" s="83" t="s">
        <v>1361</v>
      </c>
      <c r="C2444" s="2"/>
      <c r="D2444" s="3"/>
      <c r="E2444" s="5"/>
      <c r="F2444" s="8">
        <v>1</v>
      </c>
      <c r="G2444" s="98"/>
      <c r="H2444" s="96"/>
      <c r="I2444" s="4"/>
      <c r="J2444" s="107"/>
      <c r="K2444" t="s">
        <v>1750</v>
      </c>
    </row>
    <row r="2445" spans="2:11" hidden="1" outlineLevel="2" x14ac:dyDescent="0.25">
      <c r="B2445" s="83" t="s">
        <v>1029</v>
      </c>
      <c r="C2445" s="2"/>
      <c r="D2445" s="3"/>
      <c r="E2445" s="5"/>
      <c r="F2445" s="8">
        <v>1</v>
      </c>
      <c r="G2445" s="98"/>
      <c r="H2445" s="96"/>
      <c r="I2445" s="4"/>
      <c r="J2445" s="107"/>
      <c r="K2445" t="s">
        <v>1750</v>
      </c>
    </row>
    <row r="2446" spans="2:11" hidden="1" outlineLevel="2" x14ac:dyDescent="0.25">
      <c r="B2446" s="83" t="s">
        <v>1325</v>
      </c>
      <c r="C2446" s="2"/>
      <c r="D2446" s="3"/>
      <c r="E2446" s="5"/>
      <c r="F2446" s="8">
        <v>1</v>
      </c>
      <c r="G2446" s="98"/>
      <c r="H2446" s="96"/>
      <c r="I2446" s="4"/>
      <c r="J2446" s="107"/>
      <c r="K2446" t="s">
        <v>1750</v>
      </c>
    </row>
    <row r="2447" spans="2:11" hidden="1" outlineLevel="2" x14ac:dyDescent="0.25">
      <c r="B2447" s="83" t="s">
        <v>1005</v>
      </c>
      <c r="C2447" s="2"/>
      <c r="D2447" s="3"/>
      <c r="E2447" s="5"/>
      <c r="F2447" s="8">
        <v>1</v>
      </c>
      <c r="G2447" s="98"/>
      <c r="H2447" s="96"/>
      <c r="I2447" s="4"/>
      <c r="J2447" s="107"/>
      <c r="K2447" t="s">
        <v>1750</v>
      </c>
    </row>
    <row r="2448" spans="2:11" hidden="1" outlineLevel="2" x14ac:dyDescent="0.25">
      <c r="B2448" s="83" t="s">
        <v>1212</v>
      </c>
      <c r="C2448" s="2"/>
      <c r="D2448" s="3"/>
      <c r="E2448" s="5"/>
      <c r="F2448" s="8">
        <v>1</v>
      </c>
      <c r="G2448" s="98"/>
      <c r="H2448" s="96"/>
      <c r="I2448" s="4"/>
      <c r="J2448" s="107"/>
      <c r="K2448" t="s">
        <v>1750</v>
      </c>
    </row>
    <row r="2449" spans="2:11" hidden="1" outlineLevel="2" x14ac:dyDescent="0.25">
      <c r="B2449" s="83" t="s">
        <v>955</v>
      </c>
      <c r="C2449" s="2"/>
      <c r="D2449" s="3"/>
      <c r="E2449" s="5"/>
      <c r="F2449" s="8">
        <v>1</v>
      </c>
      <c r="G2449" s="98"/>
      <c r="H2449" s="96"/>
      <c r="I2449" s="4"/>
      <c r="J2449" s="107"/>
      <c r="K2449" t="s">
        <v>1750</v>
      </c>
    </row>
    <row r="2450" spans="2:11" hidden="1" outlineLevel="2" x14ac:dyDescent="0.25">
      <c r="B2450" s="83" t="s">
        <v>1144</v>
      </c>
      <c r="C2450" s="2"/>
      <c r="D2450" s="3"/>
      <c r="E2450" s="5"/>
      <c r="F2450" s="8">
        <v>1</v>
      </c>
      <c r="G2450" s="98"/>
      <c r="H2450" s="96"/>
      <c r="I2450" s="4"/>
      <c r="J2450" s="107"/>
      <c r="K2450" t="s">
        <v>1750</v>
      </c>
    </row>
    <row r="2451" spans="2:11" hidden="1" outlineLevel="2" x14ac:dyDescent="0.25">
      <c r="B2451" s="83" t="s">
        <v>1241</v>
      </c>
      <c r="C2451" s="2"/>
      <c r="D2451" s="3"/>
      <c r="E2451" s="5"/>
      <c r="F2451" s="8">
        <v>1</v>
      </c>
      <c r="G2451" s="98"/>
      <c r="H2451" s="96"/>
      <c r="I2451" s="4"/>
      <c r="J2451" s="107"/>
      <c r="K2451" t="s">
        <v>1750</v>
      </c>
    </row>
    <row r="2452" spans="2:11" hidden="1" outlineLevel="2" x14ac:dyDescent="0.25">
      <c r="B2452" s="83" t="s">
        <v>1031</v>
      </c>
      <c r="C2452" s="2"/>
      <c r="D2452" s="3"/>
      <c r="E2452" s="5"/>
      <c r="F2452" s="8">
        <v>1</v>
      </c>
      <c r="G2452" s="98"/>
      <c r="H2452" s="96"/>
      <c r="I2452" s="4"/>
      <c r="J2452" s="107"/>
      <c r="K2452" t="s">
        <v>1750</v>
      </c>
    </row>
    <row r="2453" spans="2:11" hidden="1" outlineLevel="2" x14ac:dyDescent="0.25">
      <c r="B2453" s="83" t="s">
        <v>1306</v>
      </c>
      <c r="C2453" s="2"/>
      <c r="D2453" s="3"/>
      <c r="E2453" s="5"/>
      <c r="F2453" s="8">
        <v>1</v>
      </c>
      <c r="G2453" s="98"/>
      <c r="H2453" s="96"/>
      <c r="I2453" s="4"/>
      <c r="J2453" s="107"/>
      <c r="K2453" t="s">
        <v>1750</v>
      </c>
    </row>
    <row r="2454" spans="2:11" hidden="1" outlineLevel="2" x14ac:dyDescent="0.25">
      <c r="B2454" s="83" t="s">
        <v>1327</v>
      </c>
      <c r="C2454" s="2"/>
      <c r="D2454" s="3"/>
      <c r="E2454" s="5"/>
      <c r="F2454" s="8">
        <v>1</v>
      </c>
      <c r="G2454" s="98"/>
      <c r="H2454" s="96"/>
      <c r="I2454" s="4"/>
      <c r="J2454" s="107"/>
      <c r="K2454" t="s">
        <v>1750</v>
      </c>
    </row>
    <row r="2455" spans="2:11" hidden="1" outlineLevel="2" x14ac:dyDescent="0.25">
      <c r="B2455" s="83" t="s">
        <v>1033</v>
      </c>
      <c r="C2455" s="2"/>
      <c r="D2455" s="3"/>
      <c r="E2455" s="5"/>
      <c r="F2455" s="8">
        <v>1</v>
      </c>
      <c r="G2455" s="98"/>
      <c r="H2455" s="96"/>
      <c r="I2455" s="4"/>
      <c r="J2455" s="107"/>
      <c r="K2455" t="s">
        <v>1750</v>
      </c>
    </row>
    <row r="2456" spans="2:11" hidden="1" outlineLevel="2" x14ac:dyDescent="0.25">
      <c r="B2456" s="83" t="s">
        <v>1363</v>
      </c>
      <c r="C2456" s="2"/>
      <c r="D2456" s="3"/>
      <c r="E2456" s="5"/>
      <c r="F2456" s="8">
        <v>1</v>
      </c>
      <c r="G2456" s="98"/>
      <c r="H2456" s="96"/>
      <c r="I2456" s="4"/>
      <c r="J2456" s="107"/>
      <c r="K2456" t="s">
        <v>1750</v>
      </c>
    </row>
    <row r="2457" spans="2:11" hidden="1" outlineLevel="2" x14ac:dyDescent="0.25">
      <c r="B2457" s="83" t="s">
        <v>1064</v>
      </c>
      <c r="C2457" s="2"/>
      <c r="D2457" s="3"/>
      <c r="E2457" s="5"/>
      <c r="F2457" s="8">
        <v>1</v>
      </c>
      <c r="G2457" s="98"/>
      <c r="H2457" s="96"/>
      <c r="I2457" s="4"/>
      <c r="J2457" s="107"/>
      <c r="K2457" t="s">
        <v>1750</v>
      </c>
    </row>
    <row r="2458" spans="2:11" hidden="1" outlineLevel="2" x14ac:dyDescent="0.25">
      <c r="B2458" s="83" t="s">
        <v>1276</v>
      </c>
      <c r="C2458" s="2"/>
      <c r="D2458" s="3"/>
      <c r="E2458" s="5"/>
      <c r="F2458" s="8">
        <v>1</v>
      </c>
      <c r="G2458" s="98"/>
      <c r="H2458" s="96"/>
      <c r="I2458" s="4"/>
      <c r="J2458" s="107"/>
      <c r="K2458" t="s">
        <v>1750</v>
      </c>
    </row>
    <row r="2459" spans="2:11" hidden="1" outlineLevel="2" x14ac:dyDescent="0.25">
      <c r="B2459" s="83" t="s">
        <v>1007</v>
      </c>
      <c r="C2459" s="2"/>
      <c r="D2459" s="3"/>
      <c r="E2459" s="5"/>
      <c r="F2459" s="8">
        <v>1</v>
      </c>
      <c r="G2459" s="98"/>
      <c r="H2459" s="96"/>
      <c r="I2459" s="4"/>
      <c r="J2459" s="107"/>
      <c r="K2459" t="s">
        <v>1750</v>
      </c>
    </row>
    <row r="2460" spans="2:11" hidden="1" outlineLevel="2" x14ac:dyDescent="0.25">
      <c r="B2460" s="83" t="s">
        <v>1308</v>
      </c>
      <c r="C2460" s="2"/>
      <c r="D2460" s="3"/>
      <c r="E2460" s="5"/>
      <c r="F2460" s="8">
        <v>1</v>
      </c>
      <c r="G2460" s="98"/>
      <c r="H2460" s="96"/>
      <c r="I2460" s="4"/>
      <c r="J2460" s="107"/>
      <c r="K2460" t="s">
        <v>1750</v>
      </c>
    </row>
    <row r="2461" spans="2:11" hidden="1" outlineLevel="2" x14ac:dyDescent="0.25">
      <c r="B2461" s="83" t="s">
        <v>1066</v>
      </c>
      <c r="C2461" s="2"/>
      <c r="D2461" s="3"/>
      <c r="E2461" s="5"/>
      <c r="F2461" s="8">
        <v>1</v>
      </c>
      <c r="G2461" s="98"/>
      <c r="H2461" s="96"/>
      <c r="I2461" s="4"/>
      <c r="J2461" s="107"/>
      <c r="K2461" t="s">
        <v>1750</v>
      </c>
    </row>
    <row r="2462" spans="2:11" hidden="1" outlineLevel="2" x14ac:dyDescent="0.25">
      <c r="B2462" s="83" t="s">
        <v>1243</v>
      </c>
      <c r="C2462" s="2"/>
      <c r="D2462" s="3"/>
      <c r="E2462" s="5"/>
      <c r="F2462" s="8">
        <v>1</v>
      </c>
      <c r="G2462" s="98"/>
      <c r="H2462" s="96"/>
      <c r="I2462" s="4"/>
      <c r="J2462" s="107"/>
      <c r="K2462" t="s">
        <v>1750</v>
      </c>
    </row>
    <row r="2463" spans="2:11" hidden="1" outlineLevel="2" x14ac:dyDescent="0.25">
      <c r="B2463" s="83" t="s">
        <v>1035</v>
      </c>
      <c r="C2463" s="2"/>
      <c r="D2463" s="3"/>
      <c r="E2463" s="5"/>
      <c r="F2463" s="8">
        <v>1</v>
      </c>
      <c r="G2463" s="98"/>
      <c r="H2463" s="96"/>
      <c r="I2463" s="4"/>
      <c r="J2463" s="107"/>
      <c r="K2463" t="s">
        <v>1750</v>
      </c>
    </row>
    <row r="2464" spans="2:11" hidden="1" outlineLevel="2" x14ac:dyDescent="0.25">
      <c r="B2464" s="83" t="s">
        <v>1365</v>
      </c>
      <c r="C2464" s="2"/>
      <c r="D2464" s="3"/>
      <c r="E2464" s="5"/>
      <c r="F2464" s="8">
        <v>1</v>
      </c>
      <c r="G2464" s="98"/>
      <c r="H2464" s="96"/>
      <c r="I2464" s="4"/>
      <c r="J2464" s="107"/>
      <c r="K2464" t="s">
        <v>1750</v>
      </c>
    </row>
    <row r="2465" spans="2:11" hidden="1" outlineLevel="2" x14ac:dyDescent="0.25">
      <c r="B2465" s="83" t="s">
        <v>1009</v>
      </c>
      <c r="C2465" s="2"/>
      <c r="D2465" s="3"/>
      <c r="E2465" s="5"/>
      <c r="F2465" s="8">
        <v>1</v>
      </c>
      <c r="G2465" s="98"/>
      <c r="H2465" s="96"/>
      <c r="I2465" s="4"/>
      <c r="J2465" s="107"/>
      <c r="K2465" t="s">
        <v>1750</v>
      </c>
    </row>
    <row r="2466" spans="2:11" hidden="1" outlineLevel="2" x14ac:dyDescent="0.25">
      <c r="B2466" s="83" t="s">
        <v>1262</v>
      </c>
      <c r="C2466" s="2"/>
      <c r="D2466" s="3"/>
      <c r="E2466" s="5"/>
      <c r="F2466" s="8">
        <v>1</v>
      </c>
      <c r="G2466" s="98"/>
      <c r="H2466" s="96"/>
      <c r="I2466" s="4"/>
      <c r="J2466" s="107"/>
      <c r="K2466" t="s">
        <v>1750</v>
      </c>
    </row>
    <row r="2467" spans="2:11" hidden="1" outlineLevel="2" x14ac:dyDescent="0.25">
      <c r="B2467" s="83" t="s">
        <v>1050</v>
      </c>
      <c r="C2467" s="2"/>
      <c r="D2467" s="3"/>
      <c r="E2467" s="5"/>
      <c r="F2467" s="8">
        <v>1</v>
      </c>
      <c r="G2467" s="98"/>
      <c r="H2467" s="96"/>
      <c r="I2467" s="4"/>
      <c r="J2467" s="107"/>
      <c r="K2467" t="s">
        <v>1750</v>
      </c>
    </row>
    <row r="2468" spans="2:11" hidden="1" outlineLevel="2" x14ac:dyDescent="0.25">
      <c r="B2468" s="83" t="s">
        <v>1278</v>
      </c>
      <c r="C2468" s="2"/>
      <c r="D2468" s="3"/>
      <c r="E2468" s="5"/>
      <c r="F2468" s="8">
        <v>1</v>
      </c>
      <c r="G2468" s="98"/>
      <c r="H2468" s="96"/>
      <c r="I2468" s="4"/>
      <c r="J2468" s="107"/>
      <c r="K2468" t="s">
        <v>1750</v>
      </c>
    </row>
    <row r="2469" spans="2:11" hidden="1" outlineLevel="2" x14ac:dyDescent="0.25">
      <c r="B2469" s="83" t="s">
        <v>1093</v>
      </c>
      <c r="C2469" s="2"/>
      <c r="D2469" s="3"/>
      <c r="E2469" s="5"/>
      <c r="F2469" s="8">
        <v>1</v>
      </c>
      <c r="G2469" s="98"/>
      <c r="H2469" s="96"/>
      <c r="I2469" s="4"/>
      <c r="J2469" s="107"/>
      <c r="K2469" t="s">
        <v>1750</v>
      </c>
    </row>
    <row r="2470" spans="2:11" hidden="1" outlineLevel="2" x14ac:dyDescent="0.25">
      <c r="B2470" s="83" t="s">
        <v>1647</v>
      </c>
      <c r="C2470" s="2"/>
      <c r="D2470" s="3"/>
      <c r="E2470" s="5"/>
      <c r="F2470" s="8">
        <v>1</v>
      </c>
      <c r="G2470" s="98"/>
      <c r="H2470" s="96"/>
      <c r="I2470" s="4"/>
      <c r="J2470" s="107"/>
      <c r="K2470" t="s">
        <v>1750</v>
      </c>
    </row>
    <row r="2471" spans="2:11" hidden="1" outlineLevel="2" x14ac:dyDescent="0.25">
      <c r="B2471" s="83" t="s">
        <v>1095</v>
      </c>
      <c r="C2471" s="2"/>
      <c r="D2471" s="3"/>
      <c r="E2471" s="5"/>
      <c r="F2471" s="8">
        <v>1</v>
      </c>
      <c r="G2471" s="98"/>
      <c r="H2471" s="96"/>
      <c r="I2471" s="4"/>
      <c r="J2471" s="107"/>
      <c r="K2471" t="s">
        <v>1750</v>
      </c>
    </row>
    <row r="2472" spans="2:11" hidden="1" outlineLevel="2" x14ac:dyDescent="0.25">
      <c r="B2472" s="83" t="s">
        <v>1648</v>
      </c>
      <c r="C2472" s="2"/>
      <c r="D2472" s="3"/>
      <c r="E2472" s="5"/>
      <c r="F2472" s="8">
        <v>1</v>
      </c>
      <c r="G2472" s="98"/>
      <c r="H2472" s="96"/>
      <c r="I2472" s="4"/>
      <c r="J2472" s="107"/>
      <c r="K2472" t="s">
        <v>1750</v>
      </c>
    </row>
    <row r="2473" spans="2:11" hidden="1" outlineLevel="2" x14ac:dyDescent="0.25">
      <c r="B2473" s="83" t="s">
        <v>1296</v>
      </c>
      <c r="C2473" s="2"/>
      <c r="D2473" s="3"/>
      <c r="E2473" s="5"/>
      <c r="F2473" s="8">
        <v>1</v>
      </c>
      <c r="G2473" s="98"/>
      <c r="H2473" s="96"/>
      <c r="I2473" s="4"/>
      <c r="J2473" s="107"/>
      <c r="K2473" t="s">
        <v>1750</v>
      </c>
    </row>
    <row r="2474" spans="2:11" hidden="1" outlineLevel="2" x14ac:dyDescent="0.25">
      <c r="B2474" s="83" t="s">
        <v>1649</v>
      </c>
      <c r="C2474" s="2"/>
      <c r="D2474" s="3"/>
      <c r="E2474" s="5"/>
      <c r="F2474" s="8">
        <v>1</v>
      </c>
      <c r="G2474" s="98"/>
      <c r="H2474" s="96"/>
      <c r="I2474" s="4"/>
      <c r="J2474" s="107"/>
      <c r="K2474" t="s">
        <v>1750</v>
      </c>
    </row>
    <row r="2475" spans="2:11" hidden="1" outlineLevel="2" x14ac:dyDescent="0.25">
      <c r="B2475" s="83" t="s">
        <v>1650</v>
      </c>
      <c r="C2475" s="2"/>
      <c r="D2475" s="3"/>
      <c r="E2475" s="5"/>
      <c r="F2475" s="8">
        <v>1</v>
      </c>
      <c r="G2475" s="98"/>
      <c r="H2475" s="96"/>
      <c r="I2475" s="4"/>
      <c r="J2475" s="107"/>
      <c r="K2475" t="s">
        <v>1750</v>
      </c>
    </row>
    <row r="2476" spans="2:11" hidden="1" outlineLevel="2" x14ac:dyDescent="0.25">
      <c r="B2476" s="83" t="s">
        <v>1349</v>
      </c>
      <c r="C2476" s="2"/>
      <c r="D2476" s="3"/>
      <c r="E2476" s="5"/>
      <c r="F2476" s="8">
        <v>1</v>
      </c>
      <c r="G2476" s="98"/>
      <c r="H2476" s="96"/>
      <c r="I2476" s="4"/>
      <c r="J2476" s="107"/>
      <c r="K2476" t="s">
        <v>1750</v>
      </c>
    </row>
    <row r="2477" spans="2:11" hidden="1" outlineLevel="2" x14ac:dyDescent="0.25">
      <c r="B2477" s="83" t="s">
        <v>1351</v>
      </c>
      <c r="C2477" s="2"/>
      <c r="D2477" s="3"/>
      <c r="E2477" s="5"/>
      <c r="F2477" s="8">
        <v>1</v>
      </c>
      <c r="G2477" s="98"/>
      <c r="H2477" s="96"/>
      <c r="I2477" s="4"/>
      <c r="J2477" s="107"/>
      <c r="K2477" t="s">
        <v>1750</v>
      </c>
    </row>
    <row r="2478" spans="2:11" hidden="1" outlineLevel="2" x14ac:dyDescent="0.25">
      <c r="B2478" s="83" t="s">
        <v>1651</v>
      </c>
      <c r="C2478" s="2"/>
      <c r="D2478" s="3"/>
      <c r="E2478" s="5"/>
      <c r="F2478" s="8">
        <v>1</v>
      </c>
      <c r="G2478" s="98"/>
      <c r="H2478" s="96"/>
      <c r="I2478" s="4"/>
      <c r="J2478" s="107"/>
      <c r="K2478" t="s">
        <v>1750</v>
      </c>
    </row>
    <row r="2479" spans="2:11" hidden="1" outlineLevel="2" x14ac:dyDescent="0.25">
      <c r="B2479" s="83" t="s">
        <v>1298</v>
      </c>
      <c r="C2479" s="2"/>
      <c r="D2479" s="3"/>
      <c r="E2479" s="5"/>
      <c r="F2479" s="8">
        <v>1</v>
      </c>
      <c r="G2479" s="98"/>
      <c r="H2479" s="96"/>
      <c r="I2479" s="4"/>
      <c r="J2479" s="107"/>
      <c r="K2479" t="s">
        <v>1750</v>
      </c>
    </row>
    <row r="2480" spans="2:11" hidden="1" outlineLevel="2" x14ac:dyDescent="0.25">
      <c r="B2480" s="83" t="s">
        <v>1353</v>
      </c>
      <c r="C2480" s="2"/>
      <c r="D2480" s="3"/>
      <c r="E2480" s="5"/>
      <c r="F2480" s="8">
        <v>1</v>
      </c>
      <c r="G2480" s="98"/>
      <c r="H2480" s="96"/>
      <c r="I2480" s="4"/>
      <c r="J2480" s="107"/>
      <c r="K2480" t="s">
        <v>1750</v>
      </c>
    </row>
    <row r="2481" spans="2:11" x14ac:dyDescent="0.25">
      <c r="B2481" s="78" t="s">
        <v>1488</v>
      </c>
      <c r="C2481" s="79" t="s">
        <v>1652</v>
      </c>
      <c r="D2481" s="80" t="s">
        <v>1653</v>
      </c>
      <c r="E2481" s="81">
        <v>13</v>
      </c>
      <c r="F2481" s="84">
        <f>SUM(F2482:F2494)</f>
        <v>13</v>
      </c>
      <c r="G2481" s="103">
        <f>SUM(G2482:G2494)</f>
        <v>6.9999999999999991</v>
      </c>
      <c r="H2481" s="92">
        <f>SUM(G2482:G2494)</f>
        <v>6.9999999999999991</v>
      </c>
      <c r="I2481" s="103">
        <v>7</v>
      </c>
      <c r="J2481" s="105">
        <f>H2481</f>
        <v>6.9999999999999991</v>
      </c>
      <c r="K2481" s="82"/>
    </row>
    <row r="2482" spans="2:11" outlineLevel="1" x14ac:dyDescent="0.25">
      <c r="B2482" s="83" t="s">
        <v>1296</v>
      </c>
      <c r="C2482" s="86"/>
      <c r="D2482" s="3"/>
      <c r="E2482" s="5"/>
      <c r="F2482" s="8">
        <v>1</v>
      </c>
      <c r="G2482" s="4">
        <f>F2482*(7/13)</f>
        <v>0.53846153846153844</v>
      </c>
      <c r="H2482" s="97"/>
      <c r="I2482" s="4"/>
      <c r="J2482" t="s">
        <v>1750</v>
      </c>
    </row>
    <row r="2483" spans="2:11" outlineLevel="1" x14ac:dyDescent="0.25">
      <c r="B2483" s="83" t="s">
        <v>1649</v>
      </c>
      <c r="C2483" s="86"/>
      <c r="D2483" s="3"/>
      <c r="E2483" s="5"/>
      <c r="F2483" s="8">
        <v>1</v>
      </c>
      <c r="G2483" s="4">
        <f t="shared" ref="G2483:G2494" si="13">F2483*(7/13)</f>
        <v>0.53846153846153844</v>
      </c>
      <c r="H2483" s="97"/>
      <c r="I2483" s="4"/>
      <c r="J2483" t="s">
        <v>1750</v>
      </c>
    </row>
    <row r="2484" spans="2:11" outlineLevel="1" x14ac:dyDescent="0.25">
      <c r="B2484" s="83" t="s">
        <v>1650</v>
      </c>
      <c r="C2484" s="86"/>
      <c r="D2484" s="3"/>
      <c r="E2484" s="5"/>
      <c r="F2484" s="8">
        <v>1</v>
      </c>
      <c r="G2484" s="4">
        <f t="shared" si="13"/>
        <v>0.53846153846153844</v>
      </c>
      <c r="H2484" s="97"/>
      <c r="I2484" s="4"/>
      <c r="J2484" t="s">
        <v>1750</v>
      </c>
    </row>
    <row r="2485" spans="2:11" outlineLevel="1" x14ac:dyDescent="0.25">
      <c r="B2485" s="83" t="s">
        <v>1655</v>
      </c>
      <c r="C2485" s="86"/>
      <c r="D2485" s="3"/>
      <c r="E2485" s="5"/>
      <c r="F2485" s="8">
        <v>1</v>
      </c>
      <c r="G2485" s="4">
        <f t="shared" si="13"/>
        <v>0.53846153846153844</v>
      </c>
      <c r="H2485" s="97"/>
      <c r="I2485" s="4"/>
      <c r="J2485" t="s">
        <v>1750</v>
      </c>
    </row>
    <row r="2486" spans="2:11" outlineLevel="1" x14ac:dyDescent="0.25">
      <c r="B2486" s="83" t="s">
        <v>1725</v>
      </c>
      <c r="C2486" s="86"/>
      <c r="D2486" s="3"/>
      <c r="E2486" s="5"/>
      <c r="F2486" s="8">
        <v>1</v>
      </c>
      <c r="G2486" s="4">
        <f t="shared" si="13"/>
        <v>0.53846153846153844</v>
      </c>
      <c r="H2486" s="97"/>
      <c r="I2486" s="4"/>
      <c r="J2486" t="s">
        <v>1750</v>
      </c>
    </row>
    <row r="2487" spans="2:11" outlineLevel="1" x14ac:dyDescent="0.25">
      <c r="B2487" s="83" t="s">
        <v>1726</v>
      </c>
      <c r="C2487" s="86"/>
      <c r="D2487" s="3"/>
      <c r="E2487" s="5"/>
      <c r="F2487" s="8">
        <v>1</v>
      </c>
      <c r="G2487" s="4">
        <f t="shared" si="13"/>
        <v>0.53846153846153844</v>
      </c>
      <c r="H2487" s="97"/>
      <c r="I2487" s="4"/>
      <c r="J2487" t="s">
        <v>1750</v>
      </c>
    </row>
    <row r="2488" spans="2:11" outlineLevel="1" x14ac:dyDescent="0.25">
      <c r="B2488" s="83" t="s">
        <v>1727</v>
      </c>
      <c r="C2488" s="86"/>
      <c r="D2488" s="3"/>
      <c r="E2488" s="5"/>
      <c r="F2488" s="8">
        <v>1</v>
      </c>
      <c r="G2488" s="4">
        <f t="shared" si="13"/>
        <v>0.53846153846153844</v>
      </c>
      <c r="H2488" s="97"/>
      <c r="I2488" s="4"/>
      <c r="J2488" t="s">
        <v>1750</v>
      </c>
    </row>
    <row r="2489" spans="2:11" outlineLevel="1" x14ac:dyDescent="0.25">
      <c r="B2489" s="83" t="s">
        <v>1728</v>
      </c>
      <c r="C2489" s="86"/>
      <c r="D2489" s="3"/>
      <c r="E2489" s="5"/>
      <c r="F2489" s="8">
        <v>1</v>
      </c>
      <c r="G2489" s="4">
        <f t="shared" si="13"/>
        <v>0.53846153846153844</v>
      </c>
      <c r="H2489" s="97"/>
      <c r="I2489" s="4"/>
      <c r="J2489" t="s">
        <v>1750</v>
      </c>
    </row>
    <row r="2490" spans="2:11" outlineLevel="1" x14ac:dyDescent="0.25">
      <c r="B2490" s="83" t="s">
        <v>1729</v>
      </c>
      <c r="C2490" s="86"/>
      <c r="D2490" s="3"/>
      <c r="E2490" s="5"/>
      <c r="F2490" s="8">
        <v>1</v>
      </c>
      <c r="G2490" s="4">
        <f t="shared" si="13"/>
        <v>0.53846153846153844</v>
      </c>
      <c r="H2490" s="97"/>
      <c r="I2490" s="4"/>
      <c r="J2490" t="s">
        <v>1750</v>
      </c>
    </row>
    <row r="2491" spans="2:11" outlineLevel="1" x14ac:dyDescent="0.25">
      <c r="B2491" s="83" t="s">
        <v>1730</v>
      </c>
      <c r="C2491" s="86"/>
      <c r="D2491" s="3"/>
      <c r="E2491" s="5"/>
      <c r="F2491" s="8">
        <v>1</v>
      </c>
      <c r="G2491" s="4">
        <f t="shared" si="13"/>
        <v>0.53846153846153844</v>
      </c>
      <c r="H2491" s="97"/>
      <c r="I2491" s="4"/>
      <c r="J2491" t="s">
        <v>1750</v>
      </c>
    </row>
    <row r="2492" spans="2:11" outlineLevel="1" x14ac:dyDescent="0.25">
      <c r="B2492" s="83" t="s">
        <v>1731</v>
      </c>
      <c r="C2492" s="86"/>
      <c r="D2492" s="3"/>
      <c r="E2492" s="5"/>
      <c r="F2492" s="8">
        <v>1</v>
      </c>
      <c r="G2492" s="4">
        <f t="shared" si="13"/>
        <v>0.53846153846153844</v>
      </c>
      <c r="H2492" s="97"/>
      <c r="I2492" s="4"/>
      <c r="J2492" t="s">
        <v>1750</v>
      </c>
    </row>
    <row r="2493" spans="2:11" outlineLevel="1" x14ac:dyDescent="0.25">
      <c r="B2493" s="83" t="s">
        <v>1394</v>
      </c>
      <c r="C2493" s="86" t="s">
        <v>1605</v>
      </c>
      <c r="D2493" s="3"/>
      <c r="E2493" s="5"/>
      <c r="F2493" s="8">
        <v>1</v>
      </c>
      <c r="G2493" s="4">
        <f t="shared" si="13"/>
        <v>0.53846153846153844</v>
      </c>
      <c r="H2493" s="97"/>
      <c r="I2493" s="4"/>
      <c r="J2493" t="s">
        <v>1750</v>
      </c>
    </row>
    <row r="2494" spans="2:11" outlineLevel="1" x14ac:dyDescent="0.25">
      <c r="B2494" s="83" t="s">
        <v>1732</v>
      </c>
      <c r="C2494" s="86" t="s">
        <v>1605</v>
      </c>
      <c r="D2494" s="3"/>
      <c r="E2494" s="5"/>
      <c r="F2494" s="8">
        <v>1</v>
      </c>
      <c r="G2494" s="4">
        <f t="shared" si="13"/>
        <v>0.53846153846153844</v>
      </c>
      <c r="H2494" s="97"/>
      <c r="I2494" s="4"/>
      <c r="J2494" t="s">
        <v>1750</v>
      </c>
    </row>
    <row r="2495" spans="2:11" collapsed="1" x14ac:dyDescent="0.25">
      <c r="B2495" s="78" t="s">
        <v>1488</v>
      </c>
      <c r="C2495" s="79" t="s">
        <v>1733</v>
      </c>
      <c r="D2495" s="80" t="s">
        <v>1734</v>
      </c>
      <c r="E2495" s="81">
        <v>29</v>
      </c>
      <c r="F2495" s="84">
        <f>SUM(F2496:F2524)</f>
        <v>29</v>
      </c>
      <c r="G2495" s="103"/>
      <c r="H2495" s="92">
        <f>SUM(G2496:G2524)</f>
        <v>99.999829999999946</v>
      </c>
      <c r="I2495" s="103">
        <v>3</v>
      </c>
      <c r="J2495" s="105">
        <f>(H2495*I2495/100)</f>
        <v>2.9999948999999981</v>
      </c>
      <c r="K2495" s="82"/>
    </row>
    <row r="2496" spans="2:11" hidden="1" outlineLevel="1" x14ac:dyDescent="0.25">
      <c r="B2496" s="77" t="s">
        <v>1493</v>
      </c>
      <c r="C2496" s="2"/>
      <c r="D2496" s="3"/>
      <c r="F2496" s="8">
        <v>1</v>
      </c>
      <c r="G2496" s="4">
        <f>(F2496*3.44827)</f>
        <v>3.4482699999999999</v>
      </c>
      <c r="J2496" s="107"/>
      <c r="K2496" t="s">
        <v>10</v>
      </c>
    </row>
    <row r="2497" spans="2:11" hidden="1" outlineLevel="1" x14ac:dyDescent="0.25">
      <c r="B2497" s="77" t="s">
        <v>1494</v>
      </c>
      <c r="C2497" s="2"/>
      <c r="D2497" s="3"/>
      <c r="F2497" s="8">
        <v>1</v>
      </c>
      <c r="G2497" s="4">
        <f t="shared" ref="G2497:G2524" si="14">(F2497*3.44827)</f>
        <v>3.4482699999999999</v>
      </c>
      <c r="J2497" s="107"/>
      <c r="K2497" t="s">
        <v>10</v>
      </c>
    </row>
    <row r="2498" spans="2:11" hidden="1" outlineLevel="1" x14ac:dyDescent="0.25">
      <c r="B2498" s="77" t="s">
        <v>1367</v>
      </c>
      <c r="C2498" s="2"/>
      <c r="D2498" s="3"/>
      <c r="F2498" s="8">
        <v>1</v>
      </c>
      <c r="G2498" s="4">
        <f t="shared" si="14"/>
        <v>3.4482699999999999</v>
      </c>
      <c r="J2498" s="107"/>
      <c r="K2498" t="s">
        <v>10</v>
      </c>
    </row>
    <row r="2499" spans="2:11" hidden="1" outlineLevel="1" x14ac:dyDescent="0.25">
      <c r="B2499" s="77" t="s">
        <v>1495</v>
      </c>
      <c r="C2499" s="2"/>
      <c r="D2499" s="3"/>
      <c r="F2499" s="8">
        <v>1</v>
      </c>
      <c r="G2499" s="4">
        <f t="shared" si="14"/>
        <v>3.4482699999999999</v>
      </c>
      <c r="J2499" s="107"/>
      <c r="K2499" t="s">
        <v>10</v>
      </c>
    </row>
    <row r="2500" spans="2:11" hidden="1" outlineLevel="1" x14ac:dyDescent="0.25">
      <c r="B2500" s="77" t="s">
        <v>1382</v>
      </c>
      <c r="C2500" s="2"/>
      <c r="D2500" s="3"/>
      <c r="F2500" s="8">
        <v>1</v>
      </c>
      <c r="G2500" s="4">
        <f t="shared" si="14"/>
        <v>3.4482699999999999</v>
      </c>
      <c r="J2500" s="107"/>
      <c r="K2500" t="s">
        <v>10</v>
      </c>
    </row>
    <row r="2501" spans="2:11" hidden="1" outlineLevel="1" x14ac:dyDescent="0.25">
      <c r="B2501" s="77" t="s">
        <v>873</v>
      </c>
      <c r="C2501" s="2"/>
      <c r="D2501" s="3"/>
      <c r="F2501" s="8">
        <v>1</v>
      </c>
      <c r="G2501" s="4">
        <f t="shared" si="14"/>
        <v>3.4482699999999999</v>
      </c>
      <c r="J2501" s="107"/>
      <c r="K2501" t="s">
        <v>10</v>
      </c>
    </row>
    <row r="2502" spans="2:11" hidden="1" outlineLevel="1" x14ac:dyDescent="0.25">
      <c r="B2502" s="77" t="s">
        <v>1140</v>
      </c>
      <c r="C2502" s="2"/>
      <c r="D2502" s="3"/>
      <c r="F2502" s="8">
        <v>1</v>
      </c>
      <c r="G2502" s="4">
        <f t="shared" si="14"/>
        <v>3.4482699999999999</v>
      </c>
      <c r="J2502" s="107"/>
      <c r="K2502" t="s">
        <v>10</v>
      </c>
    </row>
    <row r="2503" spans="2:11" hidden="1" outlineLevel="1" x14ac:dyDescent="0.25">
      <c r="B2503" s="77" t="s">
        <v>1496</v>
      </c>
      <c r="C2503" s="2"/>
      <c r="D2503" s="3"/>
      <c r="F2503" s="8">
        <v>1</v>
      </c>
      <c r="G2503" s="4">
        <f t="shared" si="14"/>
        <v>3.4482699999999999</v>
      </c>
      <c r="J2503" s="107"/>
      <c r="K2503" t="s">
        <v>10</v>
      </c>
    </row>
    <row r="2504" spans="2:11" hidden="1" outlineLevel="1" x14ac:dyDescent="0.25">
      <c r="B2504" s="77" t="s">
        <v>1497</v>
      </c>
      <c r="C2504" s="2"/>
      <c r="D2504" s="3"/>
      <c r="F2504" s="8">
        <v>1</v>
      </c>
      <c r="G2504" s="4">
        <f t="shared" si="14"/>
        <v>3.4482699999999999</v>
      </c>
      <c r="J2504" s="107"/>
      <c r="K2504" t="s">
        <v>10</v>
      </c>
    </row>
    <row r="2505" spans="2:11" hidden="1" outlineLevel="1" x14ac:dyDescent="0.25">
      <c r="B2505" s="77" t="s">
        <v>1298</v>
      </c>
      <c r="C2505" s="2"/>
      <c r="D2505" s="3"/>
      <c r="F2505" s="8">
        <v>1</v>
      </c>
      <c r="G2505" s="4">
        <f t="shared" si="14"/>
        <v>3.4482699999999999</v>
      </c>
      <c r="J2505" s="107"/>
      <c r="K2505" t="s">
        <v>10</v>
      </c>
    </row>
    <row r="2506" spans="2:11" hidden="1" outlineLevel="1" x14ac:dyDescent="0.25">
      <c r="B2506" s="77" t="s">
        <v>1735</v>
      </c>
      <c r="C2506" s="2"/>
      <c r="D2506" s="3"/>
      <c r="F2506" s="8">
        <v>1</v>
      </c>
      <c r="G2506" s="4">
        <f t="shared" si="14"/>
        <v>3.4482699999999999</v>
      </c>
      <c r="J2506" s="107"/>
      <c r="K2506" t="s">
        <v>10</v>
      </c>
    </row>
    <row r="2507" spans="2:11" hidden="1" outlineLevel="1" x14ac:dyDescent="0.25">
      <c r="B2507" s="77" t="s">
        <v>1736</v>
      </c>
      <c r="C2507" s="2"/>
      <c r="D2507" s="3"/>
      <c r="F2507" s="8">
        <v>1</v>
      </c>
      <c r="G2507" s="4">
        <f t="shared" si="14"/>
        <v>3.4482699999999999</v>
      </c>
      <c r="J2507" s="107"/>
      <c r="K2507" t="s">
        <v>10</v>
      </c>
    </row>
    <row r="2508" spans="2:11" hidden="1" outlineLevel="1" x14ac:dyDescent="0.25">
      <c r="B2508" s="77" t="s">
        <v>1737</v>
      </c>
      <c r="C2508" s="2"/>
      <c r="D2508" s="3"/>
      <c r="F2508" s="8">
        <v>1</v>
      </c>
      <c r="G2508" s="4">
        <f t="shared" si="14"/>
        <v>3.4482699999999999</v>
      </c>
      <c r="J2508" s="107"/>
      <c r="K2508" t="s">
        <v>10</v>
      </c>
    </row>
    <row r="2509" spans="2:11" hidden="1" outlineLevel="1" x14ac:dyDescent="0.25">
      <c r="B2509" s="77" t="s">
        <v>1738</v>
      </c>
      <c r="C2509" s="2"/>
      <c r="D2509" s="3"/>
      <c r="F2509" s="8">
        <v>1</v>
      </c>
      <c r="G2509" s="4">
        <f t="shared" si="14"/>
        <v>3.4482699999999999</v>
      </c>
      <c r="J2509" s="107"/>
      <c r="K2509" t="s">
        <v>10</v>
      </c>
    </row>
    <row r="2510" spans="2:11" hidden="1" outlineLevel="1" x14ac:dyDescent="0.25">
      <c r="B2510" s="77" t="s">
        <v>1739</v>
      </c>
      <c r="C2510" s="2"/>
      <c r="D2510" s="3"/>
      <c r="F2510" s="8">
        <v>1</v>
      </c>
      <c r="G2510" s="4">
        <f t="shared" si="14"/>
        <v>3.4482699999999999</v>
      </c>
      <c r="J2510" s="107"/>
      <c r="K2510" t="s">
        <v>10</v>
      </c>
    </row>
    <row r="2511" spans="2:11" hidden="1" outlineLevel="1" x14ac:dyDescent="0.25">
      <c r="B2511" s="77" t="s">
        <v>1740</v>
      </c>
      <c r="C2511" s="2"/>
      <c r="D2511" s="3"/>
      <c r="F2511" s="8">
        <v>1</v>
      </c>
      <c r="G2511" s="4">
        <f t="shared" si="14"/>
        <v>3.4482699999999999</v>
      </c>
      <c r="J2511" s="107"/>
      <c r="K2511" t="s">
        <v>10</v>
      </c>
    </row>
    <row r="2512" spans="2:11" hidden="1" outlineLevel="1" x14ac:dyDescent="0.25">
      <c r="B2512" s="77" t="s">
        <v>1741</v>
      </c>
      <c r="C2512" s="2"/>
      <c r="D2512" s="3"/>
      <c r="F2512" s="8">
        <v>1</v>
      </c>
      <c r="G2512" s="4">
        <f t="shared" si="14"/>
        <v>3.4482699999999999</v>
      </c>
      <c r="J2512" s="107"/>
      <c r="K2512" t="s">
        <v>10</v>
      </c>
    </row>
    <row r="2513" spans="2:11" hidden="1" outlineLevel="1" x14ac:dyDescent="0.25">
      <c r="B2513" s="77" t="s">
        <v>1742</v>
      </c>
      <c r="C2513" s="2"/>
      <c r="D2513" s="3"/>
      <c r="F2513" s="8">
        <v>1</v>
      </c>
      <c r="G2513" s="4">
        <f t="shared" si="14"/>
        <v>3.4482699999999999</v>
      </c>
      <c r="J2513" s="107"/>
      <c r="K2513" t="s">
        <v>10</v>
      </c>
    </row>
    <row r="2514" spans="2:11" hidden="1" outlineLevel="1" x14ac:dyDescent="0.25">
      <c r="B2514" s="77" t="s">
        <v>1743</v>
      </c>
      <c r="C2514" s="2"/>
      <c r="D2514" s="3"/>
      <c r="F2514" s="8">
        <v>1</v>
      </c>
      <c r="G2514" s="4">
        <f t="shared" si="14"/>
        <v>3.4482699999999999</v>
      </c>
      <c r="J2514" s="107"/>
      <c r="K2514" t="s">
        <v>10</v>
      </c>
    </row>
    <row r="2515" spans="2:11" hidden="1" outlineLevel="1" x14ac:dyDescent="0.25">
      <c r="B2515" s="77" t="s">
        <v>1744</v>
      </c>
      <c r="C2515" s="2"/>
      <c r="D2515" s="3"/>
      <c r="F2515" s="8">
        <v>1</v>
      </c>
      <c r="G2515" s="4">
        <f t="shared" si="14"/>
        <v>3.4482699999999999</v>
      </c>
      <c r="J2515" s="107"/>
      <c r="K2515" t="s">
        <v>10</v>
      </c>
    </row>
    <row r="2516" spans="2:11" hidden="1" outlineLevel="1" x14ac:dyDescent="0.25">
      <c r="B2516" s="77" t="s">
        <v>1745</v>
      </c>
      <c r="C2516" s="2"/>
      <c r="D2516" s="3"/>
      <c r="F2516" s="8">
        <v>1</v>
      </c>
      <c r="G2516" s="4">
        <f t="shared" si="14"/>
        <v>3.4482699999999999</v>
      </c>
      <c r="J2516" s="107"/>
      <c r="K2516" t="s">
        <v>10</v>
      </c>
    </row>
    <row r="2517" spans="2:11" hidden="1" outlineLevel="1" x14ac:dyDescent="0.25">
      <c r="B2517" s="77" t="s">
        <v>1746</v>
      </c>
      <c r="C2517" s="2"/>
      <c r="D2517" s="3"/>
      <c r="F2517" s="8">
        <v>1</v>
      </c>
      <c r="G2517" s="4">
        <f t="shared" si="14"/>
        <v>3.4482699999999999</v>
      </c>
      <c r="J2517" s="107"/>
      <c r="K2517" t="s">
        <v>10</v>
      </c>
    </row>
    <row r="2518" spans="2:11" hidden="1" outlineLevel="1" x14ac:dyDescent="0.25">
      <c r="B2518" s="77" t="s">
        <v>1353</v>
      </c>
      <c r="C2518" s="2"/>
      <c r="D2518" s="3"/>
      <c r="F2518" s="8">
        <v>1</v>
      </c>
      <c r="G2518" s="4">
        <f t="shared" si="14"/>
        <v>3.4482699999999999</v>
      </c>
      <c r="J2518" s="107"/>
      <c r="K2518" t="s">
        <v>10</v>
      </c>
    </row>
    <row r="2519" spans="2:11" hidden="1" outlineLevel="1" x14ac:dyDescent="0.25">
      <c r="B2519" s="83" t="s">
        <v>1619</v>
      </c>
      <c r="C2519" s="86" t="s">
        <v>1605</v>
      </c>
      <c r="D2519" s="3"/>
      <c r="F2519" s="8">
        <v>1</v>
      </c>
      <c r="G2519" s="4">
        <f t="shared" si="14"/>
        <v>3.4482699999999999</v>
      </c>
      <c r="J2519" s="107"/>
      <c r="K2519" t="s">
        <v>10</v>
      </c>
    </row>
    <row r="2520" spans="2:11" hidden="1" outlineLevel="1" x14ac:dyDescent="0.25">
      <c r="B2520" s="83" t="s">
        <v>1747</v>
      </c>
      <c r="C2520" s="86" t="s">
        <v>1605</v>
      </c>
      <c r="D2520" s="3"/>
      <c r="F2520" s="8">
        <v>1</v>
      </c>
      <c r="G2520" s="4">
        <f t="shared" si="14"/>
        <v>3.4482699999999999</v>
      </c>
      <c r="J2520" s="107"/>
      <c r="K2520" t="s">
        <v>10</v>
      </c>
    </row>
    <row r="2521" spans="2:11" hidden="1" outlineLevel="1" x14ac:dyDescent="0.25">
      <c r="B2521" s="83" t="s">
        <v>888</v>
      </c>
      <c r="C2521" s="86" t="s">
        <v>1605</v>
      </c>
      <c r="D2521" s="3"/>
      <c r="F2521" s="8">
        <v>1</v>
      </c>
      <c r="G2521" s="4">
        <f t="shared" si="14"/>
        <v>3.4482699999999999</v>
      </c>
      <c r="J2521" s="107"/>
      <c r="K2521" t="s">
        <v>10</v>
      </c>
    </row>
    <row r="2522" spans="2:11" hidden="1" outlineLevel="1" x14ac:dyDescent="0.25">
      <c r="B2522" s="83" t="s">
        <v>1096</v>
      </c>
      <c r="C2522" s="86" t="s">
        <v>1605</v>
      </c>
      <c r="D2522" s="3"/>
      <c r="F2522" s="8">
        <v>1</v>
      </c>
      <c r="G2522" s="4">
        <f t="shared" si="14"/>
        <v>3.4482699999999999</v>
      </c>
      <c r="J2522" s="107"/>
      <c r="K2522" t="s">
        <v>10</v>
      </c>
    </row>
    <row r="2523" spans="2:11" hidden="1" outlineLevel="1" x14ac:dyDescent="0.25">
      <c r="B2523" s="83" t="s">
        <v>897</v>
      </c>
      <c r="C2523" s="86" t="s">
        <v>1605</v>
      </c>
      <c r="D2523" s="3"/>
      <c r="F2523" s="8">
        <v>1</v>
      </c>
      <c r="G2523" s="4">
        <f t="shared" si="14"/>
        <v>3.4482699999999999</v>
      </c>
      <c r="J2523" s="107"/>
      <c r="K2523" t="s">
        <v>10</v>
      </c>
    </row>
    <row r="2524" spans="2:11" hidden="1" outlineLevel="1" x14ac:dyDescent="0.25">
      <c r="B2524" s="83" t="s">
        <v>895</v>
      </c>
      <c r="C2524" s="86" t="s">
        <v>1605</v>
      </c>
      <c r="D2524" s="3"/>
      <c r="F2524" s="8">
        <v>1</v>
      </c>
      <c r="G2524" s="4">
        <f t="shared" si="14"/>
        <v>3.4482699999999999</v>
      </c>
      <c r="J2524" s="107"/>
      <c r="K2524" t="s">
        <v>10</v>
      </c>
    </row>
    <row r="2525" spans="2:11" x14ac:dyDescent="0.25">
      <c r="B2525" s="26" t="s">
        <v>1748</v>
      </c>
      <c r="C2525" s="30"/>
      <c r="D2525" s="27"/>
      <c r="E2525" s="28">
        <f>SUM(E2016,E2211,E2481,E2495)</f>
        <v>493</v>
      </c>
      <c r="F2525" s="28">
        <f>SUM(F2016,F2211,F2481,F2495)</f>
        <v>492</v>
      </c>
      <c r="G2525" s="101"/>
      <c r="H2525" s="82"/>
      <c r="I2525" s="104">
        <v>100</v>
      </c>
      <c r="J2525" s="106">
        <f>SUM(J2016,J2211,J2481,J2495)/100</f>
        <v>0.99687494900000007</v>
      </c>
      <c r="K2525" s="82"/>
    </row>
    <row r="2527" spans="2:11" x14ac:dyDescent="0.25">
      <c r="H2527" s="96"/>
    </row>
    <row r="2528" spans="2:11" s="74" customFormat="1" x14ac:dyDescent="0.25">
      <c r="B2528" s="74" t="s">
        <v>1761</v>
      </c>
      <c r="G2528" s="431"/>
    </row>
    <row r="2530" spans="2:11" x14ac:dyDescent="0.25">
      <c r="B2530" s="21" t="s">
        <v>1478</v>
      </c>
      <c r="C2530" s="21"/>
      <c r="D2530" s="21"/>
      <c r="E2530" s="21"/>
      <c r="F2530" s="21"/>
      <c r="G2530" s="21"/>
      <c r="H2530" s="21"/>
    </row>
    <row r="2531" spans="2:11" ht="45" x14ac:dyDescent="0.25">
      <c r="B2531" s="22" t="s">
        <v>1479</v>
      </c>
      <c r="C2531" s="23" t="s">
        <v>1480</v>
      </c>
      <c r="D2531" s="23" t="s">
        <v>1481</v>
      </c>
      <c r="E2531" s="24" t="s">
        <v>1482</v>
      </c>
      <c r="F2531" s="24" t="s">
        <v>1419</v>
      </c>
      <c r="G2531" s="24" t="s">
        <v>1483</v>
      </c>
      <c r="H2531" s="24" t="s">
        <v>1484</v>
      </c>
      <c r="I2531" s="24" t="s">
        <v>1485</v>
      </c>
      <c r="J2531" s="24" t="s">
        <v>1486</v>
      </c>
      <c r="K2531" s="31" t="s">
        <v>1487</v>
      </c>
    </row>
    <row r="2532" spans="2:11" collapsed="1" x14ac:dyDescent="0.25">
      <c r="B2532" s="78" t="s">
        <v>1488</v>
      </c>
      <c r="C2532" s="79" t="s">
        <v>1489</v>
      </c>
      <c r="D2532" s="80" t="s">
        <v>1490</v>
      </c>
      <c r="E2532" s="81">
        <f>SUM(E2533,E2558,E2595,E2631,E2636)</f>
        <v>189</v>
      </c>
      <c r="F2532" s="81">
        <f>SUM(F2533,F2558,F2595,F2631,F2636)</f>
        <v>189</v>
      </c>
      <c r="G2532" s="93"/>
      <c r="H2532" s="92">
        <f>SUM(H2533+H2558+H2595+H2631+H2636)</f>
        <v>100</v>
      </c>
      <c r="I2532" s="103">
        <v>30</v>
      </c>
      <c r="J2532" s="105">
        <f>(H2532*I2532/100)</f>
        <v>30</v>
      </c>
      <c r="K2532" s="82" t="s">
        <v>1750</v>
      </c>
    </row>
    <row r="2533" spans="2:11" hidden="1" outlineLevel="1" collapsed="1" x14ac:dyDescent="0.25">
      <c r="B2533" s="78"/>
      <c r="C2533" s="79" t="s">
        <v>1489</v>
      </c>
      <c r="D2533" s="80" t="s">
        <v>1492</v>
      </c>
      <c r="E2533" s="81">
        <v>24</v>
      </c>
      <c r="F2533" s="81">
        <f>SUM(F2534:F2557)</f>
        <v>24</v>
      </c>
      <c r="G2533" s="93">
        <v>5</v>
      </c>
      <c r="H2533" s="92">
        <f>(F2533*G2533/E2533)</f>
        <v>5</v>
      </c>
      <c r="I2533" s="103"/>
      <c r="J2533" s="105"/>
      <c r="K2533" s="82" t="s">
        <v>1750</v>
      </c>
    </row>
    <row r="2534" spans="2:11" hidden="1" outlineLevel="2" x14ac:dyDescent="0.25">
      <c r="B2534" s="77" t="s">
        <v>1493</v>
      </c>
      <c r="C2534" s="86" t="s">
        <v>1489</v>
      </c>
      <c r="D2534" s="3"/>
      <c r="F2534" s="8">
        <v>1</v>
      </c>
      <c r="G2534" s="102"/>
      <c r="I2534" s="4"/>
      <c r="J2534" s="107"/>
      <c r="K2534" t="s">
        <v>1750</v>
      </c>
    </row>
    <row r="2535" spans="2:11" hidden="1" outlineLevel="2" x14ac:dyDescent="0.25">
      <c r="B2535" s="77" t="s">
        <v>1494</v>
      </c>
      <c r="C2535" s="86" t="s">
        <v>1489</v>
      </c>
      <c r="D2535" s="3"/>
      <c r="F2535" s="8">
        <v>1</v>
      </c>
      <c r="G2535" s="102"/>
      <c r="I2535" s="4"/>
      <c r="J2535" s="107"/>
      <c r="K2535" t="s">
        <v>1750</v>
      </c>
    </row>
    <row r="2536" spans="2:11" hidden="1" outlineLevel="2" x14ac:dyDescent="0.25">
      <c r="B2536" s="77" t="s">
        <v>1367</v>
      </c>
      <c r="C2536" s="86" t="s">
        <v>1489</v>
      </c>
      <c r="D2536" s="3"/>
      <c r="F2536" s="8">
        <v>1</v>
      </c>
      <c r="G2536" s="102"/>
      <c r="I2536" s="4"/>
      <c r="J2536" s="107"/>
      <c r="K2536" t="s">
        <v>1750</v>
      </c>
    </row>
    <row r="2537" spans="2:11" hidden="1" outlineLevel="2" x14ac:dyDescent="0.25">
      <c r="B2537" s="77" t="s">
        <v>1495</v>
      </c>
      <c r="C2537" s="86" t="s">
        <v>1489</v>
      </c>
      <c r="D2537" s="3"/>
      <c r="F2537" s="8">
        <v>1</v>
      </c>
      <c r="G2537" s="102"/>
      <c r="I2537" s="4"/>
      <c r="J2537" s="107"/>
      <c r="K2537" t="s">
        <v>1750</v>
      </c>
    </row>
    <row r="2538" spans="2:11" hidden="1" outlineLevel="2" x14ac:dyDescent="0.25">
      <c r="B2538" s="77" t="s">
        <v>1382</v>
      </c>
      <c r="C2538" s="86" t="s">
        <v>1489</v>
      </c>
      <c r="D2538" s="3"/>
      <c r="F2538" s="8">
        <v>1</v>
      </c>
      <c r="G2538" s="102"/>
      <c r="I2538" s="4"/>
      <c r="J2538" s="107"/>
      <c r="K2538" t="s">
        <v>1750</v>
      </c>
    </row>
    <row r="2539" spans="2:11" hidden="1" outlineLevel="2" x14ac:dyDescent="0.25">
      <c r="B2539" s="77" t="s">
        <v>873</v>
      </c>
      <c r="C2539" s="86" t="s">
        <v>1489</v>
      </c>
      <c r="D2539" s="3"/>
      <c r="F2539" s="8">
        <v>1</v>
      </c>
      <c r="G2539" s="102"/>
      <c r="I2539" s="4"/>
      <c r="J2539" s="107"/>
      <c r="K2539" t="s">
        <v>1750</v>
      </c>
    </row>
    <row r="2540" spans="2:11" hidden="1" outlineLevel="2" x14ac:dyDescent="0.25">
      <c r="B2540" s="77" t="s">
        <v>1140</v>
      </c>
      <c r="C2540" s="86" t="s">
        <v>1489</v>
      </c>
      <c r="D2540" s="3"/>
      <c r="F2540" s="8">
        <v>1</v>
      </c>
      <c r="G2540" s="102"/>
      <c r="I2540" s="4"/>
      <c r="J2540" s="107"/>
      <c r="K2540" t="s">
        <v>1750</v>
      </c>
    </row>
    <row r="2541" spans="2:11" hidden="1" outlineLevel="2" x14ac:dyDescent="0.25">
      <c r="B2541" s="77" t="s">
        <v>1496</v>
      </c>
      <c r="C2541" s="86" t="s">
        <v>1489</v>
      </c>
      <c r="D2541" s="3"/>
      <c r="F2541" s="8">
        <v>1</v>
      </c>
      <c r="G2541" s="102"/>
      <c r="I2541" s="4"/>
      <c r="J2541" s="107"/>
      <c r="K2541" t="s">
        <v>1750</v>
      </c>
    </row>
    <row r="2542" spans="2:11" hidden="1" outlineLevel="2" x14ac:dyDescent="0.25">
      <c r="B2542" s="77" t="s">
        <v>1497</v>
      </c>
      <c r="C2542" s="86" t="s">
        <v>1489</v>
      </c>
      <c r="D2542" s="3"/>
      <c r="F2542" s="8">
        <v>1</v>
      </c>
      <c r="G2542" s="102"/>
      <c r="I2542" s="4"/>
      <c r="J2542" s="107"/>
      <c r="K2542" t="s">
        <v>1750</v>
      </c>
    </row>
    <row r="2543" spans="2:11" hidden="1" outlineLevel="2" x14ac:dyDescent="0.25">
      <c r="B2543" s="77" t="s">
        <v>1119</v>
      </c>
      <c r="C2543" s="86" t="s">
        <v>1489</v>
      </c>
      <c r="D2543" s="3"/>
      <c r="F2543" s="8">
        <v>1</v>
      </c>
      <c r="G2543" s="102"/>
      <c r="I2543" s="4"/>
      <c r="J2543" s="107"/>
      <c r="K2543" t="s">
        <v>1750</v>
      </c>
    </row>
    <row r="2544" spans="2:11" hidden="1" outlineLevel="2" x14ac:dyDescent="0.25">
      <c r="B2544" s="77" t="s">
        <v>827</v>
      </c>
      <c r="C2544" s="86" t="s">
        <v>1489</v>
      </c>
      <c r="D2544" s="3"/>
      <c r="F2544" s="8">
        <v>1</v>
      </c>
      <c r="G2544" s="102"/>
      <c r="I2544" s="4"/>
      <c r="J2544" s="107"/>
      <c r="K2544" t="s">
        <v>1750</v>
      </c>
    </row>
    <row r="2545" spans="2:11" hidden="1" outlineLevel="2" x14ac:dyDescent="0.25">
      <c r="B2545" s="77" t="s">
        <v>831</v>
      </c>
      <c r="C2545" s="86" t="s">
        <v>1489</v>
      </c>
      <c r="D2545" s="3"/>
      <c r="F2545" s="8">
        <v>1</v>
      </c>
      <c r="G2545" s="102"/>
      <c r="I2545" s="4"/>
      <c r="J2545" s="107"/>
      <c r="K2545" t="s">
        <v>1750</v>
      </c>
    </row>
    <row r="2546" spans="2:11" hidden="1" outlineLevel="2" x14ac:dyDescent="0.25">
      <c r="B2546" s="77" t="s">
        <v>1121</v>
      </c>
      <c r="C2546" s="86" t="s">
        <v>1489</v>
      </c>
      <c r="D2546" s="3"/>
      <c r="F2546" s="8">
        <v>1</v>
      </c>
      <c r="G2546" s="102"/>
      <c r="I2546" s="4"/>
      <c r="J2546" s="107"/>
      <c r="K2546" t="s">
        <v>1750</v>
      </c>
    </row>
    <row r="2547" spans="2:11" hidden="1" outlineLevel="2" x14ac:dyDescent="0.25">
      <c r="B2547" s="77" t="s">
        <v>1498</v>
      </c>
      <c r="C2547" s="86" t="s">
        <v>1489</v>
      </c>
      <c r="D2547" s="3"/>
      <c r="F2547" s="8">
        <v>1</v>
      </c>
      <c r="G2547" s="102"/>
      <c r="I2547" s="4"/>
      <c r="J2547" s="107"/>
      <c r="K2547" t="s">
        <v>1750</v>
      </c>
    </row>
    <row r="2548" spans="2:11" hidden="1" outlineLevel="2" x14ac:dyDescent="0.25">
      <c r="B2548" s="77" t="s">
        <v>1499</v>
      </c>
      <c r="C2548" s="86" t="s">
        <v>1489</v>
      </c>
      <c r="D2548" s="3"/>
      <c r="F2548" s="8">
        <v>1</v>
      </c>
      <c r="G2548" s="102"/>
      <c r="I2548" s="4"/>
      <c r="J2548" s="107"/>
      <c r="K2548" t="s">
        <v>1750</v>
      </c>
    </row>
    <row r="2549" spans="2:11" hidden="1" outlineLevel="2" x14ac:dyDescent="0.25">
      <c r="B2549" s="77" t="s">
        <v>1500</v>
      </c>
      <c r="C2549" s="86" t="s">
        <v>1489</v>
      </c>
      <c r="D2549" s="3"/>
      <c r="F2549" s="8">
        <v>1</v>
      </c>
      <c r="G2549" s="102"/>
      <c r="I2549" s="4"/>
      <c r="J2549" s="107"/>
      <c r="K2549" t="s">
        <v>1750</v>
      </c>
    </row>
    <row r="2550" spans="2:11" hidden="1" outlineLevel="2" x14ac:dyDescent="0.25">
      <c r="B2550" s="77" t="s">
        <v>1501</v>
      </c>
      <c r="C2550" s="86" t="s">
        <v>1489</v>
      </c>
      <c r="D2550" s="3"/>
      <c r="F2550" s="8">
        <v>1</v>
      </c>
      <c r="G2550" s="102"/>
      <c r="I2550" s="4"/>
      <c r="J2550" s="107"/>
      <c r="K2550" t="s">
        <v>1750</v>
      </c>
    </row>
    <row r="2551" spans="2:11" hidden="1" outlineLevel="2" x14ac:dyDescent="0.25">
      <c r="B2551" s="77" t="s">
        <v>1502</v>
      </c>
      <c r="C2551" s="86" t="s">
        <v>1489</v>
      </c>
      <c r="D2551" s="3"/>
      <c r="F2551" s="8">
        <v>1</v>
      </c>
      <c r="G2551" s="102"/>
      <c r="I2551" s="4"/>
      <c r="J2551" s="107"/>
      <c r="K2551" t="s">
        <v>1750</v>
      </c>
    </row>
    <row r="2552" spans="2:11" hidden="1" outlineLevel="2" x14ac:dyDescent="0.25">
      <c r="B2552" s="77" t="s">
        <v>942</v>
      </c>
      <c r="C2552" s="86" t="s">
        <v>1489</v>
      </c>
      <c r="D2552" s="3"/>
      <c r="F2552" s="8">
        <v>1</v>
      </c>
      <c r="G2552" s="102"/>
      <c r="I2552" s="4"/>
      <c r="J2552" s="107"/>
      <c r="K2552" t="s">
        <v>1750</v>
      </c>
    </row>
    <row r="2553" spans="2:11" hidden="1" outlineLevel="2" x14ac:dyDescent="0.25">
      <c r="B2553" s="77" t="s">
        <v>959</v>
      </c>
      <c r="C2553" s="86" t="s">
        <v>1489</v>
      </c>
      <c r="D2553" s="3"/>
      <c r="F2553" s="8">
        <v>1</v>
      </c>
      <c r="G2553" s="102"/>
      <c r="I2553" s="4"/>
      <c r="J2553" s="107"/>
      <c r="K2553" t="s">
        <v>1750</v>
      </c>
    </row>
    <row r="2554" spans="2:11" hidden="1" outlineLevel="2" x14ac:dyDescent="0.25">
      <c r="B2554" s="77" t="s">
        <v>961</v>
      </c>
      <c r="C2554" s="86" t="s">
        <v>1489</v>
      </c>
      <c r="D2554" s="3"/>
      <c r="F2554" s="8">
        <v>1</v>
      </c>
      <c r="G2554" s="102"/>
      <c r="I2554" s="4"/>
      <c r="J2554" s="107"/>
      <c r="K2554" t="s">
        <v>1750</v>
      </c>
    </row>
    <row r="2555" spans="2:11" hidden="1" outlineLevel="2" x14ac:dyDescent="0.25">
      <c r="B2555" s="77" t="s">
        <v>991</v>
      </c>
      <c r="C2555" s="86" t="s">
        <v>1489</v>
      </c>
      <c r="D2555" s="3"/>
      <c r="F2555" s="8">
        <v>1</v>
      </c>
      <c r="G2555" s="102"/>
      <c r="I2555" s="4"/>
      <c r="J2555" s="107"/>
      <c r="K2555" t="s">
        <v>1750</v>
      </c>
    </row>
    <row r="2556" spans="2:11" hidden="1" outlineLevel="2" x14ac:dyDescent="0.25">
      <c r="B2556" s="77" t="s">
        <v>1503</v>
      </c>
      <c r="C2556" s="86" t="s">
        <v>1489</v>
      </c>
      <c r="D2556" s="3"/>
      <c r="F2556" s="8">
        <v>1</v>
      </c>
      <c r="G2556" s="102"/>
      <c r="I2556" s="4"/>
      <c r="J2556" s="107"/>
      <c r="K2556" t="s">
        <v>1750</v>
      </c>
    </row>
    <row r="2557" spans="2:11" hidden="1" outlineLevel="2" x14ac:dyDescent="0.25">
      <c r="B2557" s="77" t="s">
        <v>1504</v>
      </c>
      <c r="C2557" s="86" t="s">
        <v>1489</v>
      </c>
      <c r="D2557" s="3"/>
      <c r="F2557" s="8">
        <v>1</v>
      </c>
      <c r="G2557" s="102"/>
      <c r="I2557" s="4"/>
      <c r="J2557" s="107"/>
      <c r="K2557" t="s">
        <v>1750</v>
      </c>
    </row>
    <row r="2558" spans="2:11" hidden="1" outlineLevel="1" collapsed="1" x14ac:dyDescent="0.25">
      <c r="B2558" s="78"/>
      <c r="C2558" s="79" t="s">
        <v>1489</v>
      </c>
      <c r="D2558" s="80" t="s">
        <v>1505</v>
      </c>
      <c r="E2558" s="81">
        <v>36</v>
      </c>
      <c r="F2558" s="81">
        <f>SUM(F2559:F2594)</f>
        <v>36</v>
      </c>
      <c r="G2558" s="93">
        <v>60</v>
      </c>
      <c r="H2558" s="92">
        <f>(F2558*G2558/E2558)</f>
        <v>60</v>
      </c>
      <c r="I2558" s="103"/>
      <c r="J2558" s="105"/>
      <c r="K2558" s="82" t="s">
        <v>1750</v>
      </c>
    </row>
    <row r="2559" spans="2:11" hidden="1" outlineLevel="2" x14ac:dyDescent="0.25">
      <c r="B2559" s="77" t="s">
        <v>913</v>
      </c>
      <c r="C2559" s="86" t="s">
        <v>1489</v>
      </c>
      <c r="D2559" s="3"/>
      <c r="F2559" s="8">
        <v>1</v>
      </c>
      <c r="G2559" s="102"/>
      <c r="I2559" s="4"/>
      <c r="J2559" s="107"/>
      <c r="K2559" t="s">
        <v>1750</v>
      </c>
    </row>
    <row r="2560" spans="2:11" hidden="1" outlineLevel="2" x14ac:dyDescent="0.25">
      <c r="B2560" s="77" t="s">
        <v>1368</v>
      </c>
      <c r="C2560" s="86" t="s">
        <v>1489</v>
      </c>
      <c r="D2560" s="3"/>
      <c r="F2560" s="8">
        <v>1</v>
      </c>
      <c r="G2560" s="102"/>
      <c r="I2560" s="4"/>
      <c r="J2560" s="107"/>
      <c r="K2560" t="s">
        <v>1750</v>
      </c>
    </row>
    <row r="2561" spans="2:11" hidden="1" outlineLevel="2" x14ac:dyDescent="0.25">
      <c r="B2561" s="77" t="s">
        <v>1370</v>
      </c>
      <c r="C2561" s="86" t="s">
        <v>1489</v>
      </c>
      <c r="D2561" s="3"/>
      <c r="F2561" s="8">
        <v>1</v>
      </c>
      <c r="G2561" s="102"/>
      <c r="I2561" s="4"/>
      <c r="J2561" s="107"/>
      <c r="K2561" t="s">
        <v>1750</v>
      </c>
    </row>
    <row r="2562" spans="2:11" hidden="1" outlineLevel="2" x14ac:dyDescent="0.25">
      <c r="B2562" s="77" t="s">
        <v>1371</v>
      </c>
      <c r="C2562" s="86" t="s">
        <v>1489</v>
      </c>
      <c r="D2562" s="3"/>
      <c r="F2562" s="8">
        <v>1</v>
      </c>
      <c r="G2562" s="102"/>
      <c r="I2562" s="4"/>
      <c r="J2562" s="107"/>
      <c r="K2562" t="s">
        <v>1750</v>
      </c>
    </row>
    <row r="2563" spans="2:11" hidden="1" outlineLevel="2" x14ac:dyDescent="0.25">
      <c r="B2563" s="77" t="s">
        <v>1373</v>
      </c>
      <c r="C2563" s="86" t="s">
        <v>1489</v>
      </c>
      <c r="D2563" s="3"/>
      <c r="F2563" s="8">
        <v>1</v>
      </c>
      <c r="G2563" s="102"/>
      <c r="I2563" s="4"/>
      <c r="J2563" s="107"/>
      <c r="K2563" t="s">
        <v>1750</v>
      </c>
    </row>
    <row r="2564" spans="2:11" hidden="1" outlineLevel="2" x14ac:dyDescent="0.25">
      <c r="B2564" s="77" t="s">
        <v>1506</v>
      </c>
      <c r="C2564" s="86" t="s">
        <v>1489</v>
      </c>
      <c r="D2564" s="3"/>
      <c r="F2564" s="8">
        <v>1</v>
      </c>
      <c r="G2564" s="102"/>
      <c r="I2564" s="4"/>
      <c r="J2564" s="107"/>
      <c r="K2564" t="s">
        <v>1750</v>
      </c>
    </row>
    <row r="2565" spans="2:11" hidden="1" outlineLevel="2" x14ac:dyDescent="0.25">
      <c r="B2565" s="77" t="s">
        <v>1129</v>
      </c>
      <c r="C2565" s="86" t="s">
        <v>1489</v>
      </c>
      <c r="D2565" s="3"/>
      <c r="F2565" s="8">
        <v>1</v>
      </c>
      <c r="G2565" s="102"/>
      <c r="I2565" s="4"/>
      <c r="J2565" s="107"/>
      <c r="K2565" t="s">
        <v>1750</v>
      </c>
    </row>
    <row r="2566" spans="2:11" hidden="1" outlineLevel="2" x14ac:dyDescent="0.25">
      <c r="B2566" s="77" t="s">
        <v>1194</v>
      </c>
      <c r="C2566" s="86" t="s">
        <v>1489</v>
      </c>
      <c r="D2566" s="3"/>
      <c r="F2566" s="8">
        <v>1</v>
      </c>
      <c r="G2566" s="102"/>
      <c r="I2566" s="4"/>
      <c r="J2566" s="107"/>
      <c r="K2566" t="s">
        <v>1750</v>
      </c>
    </row>
    <row r="2567" spans="2:11" hidden="1" outlineLevel="2" x14ac:dyDescent="0.25">
      <c r="B2567" s="77" t="s">
        <v>1226</v>
      </c>
      <c r="C2567" s="86" t="s">
        <v>1489</v>
      </c>
      <c r="D2567" s="3"/>
      <c r="F2567" s="8">
        <v>1</v>
      </c>
      <c r="G2567" s="102"/>
      <c r="I2567" s="4"/>
      <c r="J2567" s="107"/>
      <c r="K2567" t="s">
        <v>1750</v>
      </c>
    </row>
    <row r="2568" spans="2:11" hidden="1" outlineLevel="2" x14ac:dyDescent="0.25">
      <c r="B2568" s="77" t="s">
        <v>1288</v>
      </c>
      <c r="C2568" s="86" t="s">
        <v>1489</v>
      </c>
      <c r="D2568" s="3"/>
      <c r="F2568" s="8">
        <v>1</v>
      </c>
      <c r="G2568" s="102"/>
      <c r="I2568" s="4"/>
      <c r="J2568" s="107"/>
      <c r="K2568" t="s">
        <v>1750</v>
      </c>
    </row>
    <row r="2569" spans="2:11" hidden="1" outlineLevel="2" x14ac:dyDescent="0.25">
      <c r="B2569" s="77" t="s">
        <v>1282</v>
      </c>
      <c r="C2569" s="86" t="s">
        <v>1489</v>
      </c>
      <c r="D2569" s="3"/>
      <c r="F2569" s="8">
        <v>1</v>
      </c>
      <c r="G2569" s="102"/>
      <c r="I2569" s="4"/>
      <c r="J2569" s="107"/>
      <c r="K2569" t="s">
        <v>1750</v>
      </c>
    </row>
    <row r="2570" spans="2:11" hidden="1" outlineLevel="2" x14ac:dyDescent="0.25">
      <c r="B2570" s="77" t="s">
        <v>1375</v>
      </c>
      <c r="C2570" s="86" t="s">
        <v>1489</v>
      </c>
      <c r="D2570" s="3"/>
      <c r="F2570" s="8">
        <v>1</v>
      </c>
      <c r="G2570" s="102"/>
      <c r="I2570" s="4"/>
      <c r="J2570" s="107"/>
      <c r="K2570" t="s">
        <v>1750</v>
      </c>
    </row>
    <row r="2571" spans="2:11" hidden="1" outlineLevel="2" x14ac:dyDescent="0.25">
      <c r="B2571" s="77" t="s">
        <v>1507</v>
      </c>
      <c r="C2571" s="86" t="s">
        <v>1489</v>
      </c>
      <c r="D2571" s="3"/>
      <c r="F2571" s="8">
        <v>1</v>
      </c>
      <c r="G2571" s="102"/>
      <c r="I2571" s="4"/>
      <c r="J2571" s="107"/>
      <c r="K2571" t="s">
        <v>1750</v>
      </c>
    </row>
    <row r="2572" spans="2:11" hidden="1" outlineLevel="2" x14ac:dyDescent="0.25">
      <c r="B2572" s="77" t="s">
        <v>1329</v>
      </c>
      <c r="C2572" s="86" t="s">
        <v>1489</v>
      </c>
      <c r="D2572" s="3"/>
      <c r="F2572" s="8">
        <v>1</v>
      </c>
      <c r="G2572" s="102"/>
      <c r="I2572" s="4"/>
      <c r="J2572" s="107"/>
      <c r="K2572" t="s">
        <v>1750</v>
      </c>
    </row>
    <row r="2573" spans="2:11" hidden="1" outlineLevel="2" x14ac:dyDescent="0.25">
      <c r="B2573" s="77" t="s">
        <v>1337</v>
      </c>
      <c r="C2573" s="86" t="s">
        <v>1489</v>
      </c>
      <c r="D2573" s="3"/>
      <c r="F2573" s="8">
        <v>1</v>
      </c>
      <c r="G2573" s="102"/>
      <c r="I2573" s="4"/>
      <c r="J2573" s="107"/>
      <c r="K2573" t="s">
        <v>1750</v>
      </c>
    </row>
    <row r="2574" spans="2:11" hidden="1" outlineLevel="2" x14ac:dyDescent="0.25">
      <c r="B2574" s="77" t="s">
        <v>1508</v>
      </c>
      <c r="C2574" s="86" t="s">
        <v>1489</v>
      </c>
      <c r="D2574" s="3"/>
      <c r="F2574" s="8">
        <v>1</v>
      </c>
      <c r="G2574" s="102"/>
      <c r="I2574" s="4"/>
      <c r="J2574" s="107"/>
      <c r="K2574" t="s">
        <v>1750</v>
      </c>
    </row>
    <row r="2575" spans="2:11" hidden="1" outlineLevel="2" x14ac:dyDescent="0.25">
      <c r="B2575" s="77" t="s">
        <v>1052</v>
      </c>
      <c r="C2575" s="86" t="s">
        <v>1489</v>
      </c>
      <c r="D2575" s="3"/>
      <c r="F2575" s="8">
        <v>1</v>
      </c>
      <c r="G2575" s="102"/>
      <c r="I2575" s="4"/>
      <c r="J2575" s="107"/>
      <c r="K2575" t="s">
        <v>1750</v>
      </c>
    </row>
    <row r="2576" spans="2:11" hidden="1" outlineLevel="2" x14ac:dyDescent="0.25">
      <c r="B2576" s="77" t="s">
        <v>1339</v>
      </c>
      <c r="C2576" s="86" t="s">
        <v>1489</v>
      </c>
      <c r="D2576" s="3"/>
      <c r="F2576" s="8">
        <v>1</v>
      </c>
      <c r="G2576" s="102"/>
      <c r="I2576" s="4"/>
      <c r="J2576" s="107"/>
      <c r="K2576" t="s">
        <v>1750</v>
      </c>
    </row>
    <row r="2577" spans="2:11" hidden="1" outlineLevel="2" x14ac:dyDescent="0.25">
      <c r="B2577" s="77" t="s">
        <v>1509</v>
      </c>
      <c r="C2577" s="86" t="s">
        <v>1489</v>
      </c>
      <c r="D2577" s="3"/>
      <c r="F2577" s="8">
        <v>1</v>
      </c>
      <c r="G2577" s="102"/>
      <c r="I2577" s="4"/>
      <c r="J2577" s="107"/>
      <c r="K2577" t="s">
        <v>1750</v>
      </c>
    </row>
    <row r="2578" spans="2:11" hidden="1" outlineLevel="2" x14ac:dyDescent="0.25">
      <c r="B2578" s="77" t="s">
        <v>909</v>
      </c>
      <c r="C2578" s="86" t="s">
        <v>1489</v>
      </c>
      <c r="D2578" s="3"/>
      <c r="F2578" s="8">
        <v>1</v>
      </c>
      <c r="G2578" s="102"/>
      <c r="I2578" s="4"/>
      <c r="J2578" s="107"/>
      <c r="K2578" t="s">
        <v>1750</v>
      </c>
    </row>
    <row r="2579" spans="2:11" hidden="1" outlineLevel="2" x14ac:dyDescent="0.25">
      <c r="B2579" s="77" t="s">
        <v>1284</v>
      </c>
      <c r="C2579" s="86" t="s">
        <v>1489</v>
      </c>
      <c r="D2579" s="3"/>
      <c r="F2579" s="8">
        <v>1</v>
      </c>
      <c r="G2579" s="102"/>
      <c r="I2579" s="4"/>
      <c r="J2579" s="107"/>
      <c r="K2579" t="s">
        <v>1750</v>
      </c>
    </row>
    <row r="2580" spans="2:11" hidden="1" outlineLevel="2" x14ac:dyDescent="0.25">
      <c r="B2580" s="77" t="s">
        <v>1148</v>
      </c>
      <c r="C2580" s="86" t="s">
        <v>1489</v>
      </c>
      <c r="D2580" s="3"/>
      <c r="F2580" s="8">
        <v>1</v>
      </c>
      <c r="G2580" s="102"/>
      <c r="I2580" s="4"/>
      <c r="J2580" s="107"/>
      <c r="K2580" t="s">
        <v>1750</v>
      </c>
    </row>
    <row r="2581" spans="2:11" hidden="1" outlineLevel="2" x14ac:dyDescent="0.25">
      <c r="B2581" s="77" t="s">
        <v>1245</v>
      </c>
      <c r="C2581" s="86" t="s">
        <v>1489</v>
      </c>
      <c r="D2581" s="3"/>
      <c r="F2581" s="8">
        <v>1</v>
      </c>
      <c r="G2581" s="102"/>
      <c r="I2581" s="4"/>
      <c r="J2581" s="107"/>
      <c r="K2581" t="s">
        <v>1750</v>
      </c>
    </row>
    <row r="2582" spans="2:11" hidden="1" outlineLevel="2" x14ac:dyDescent="0.25">
      <c r="B2582" s="77" t="s">
        <v>1286</v>
      </c>
      <c r="C2582" s="86" t="s">
        <v>1489</v>
      </c>
      <c r="D2582" s="3"/>
      <c r="F2582" s="8">
        <v>1</v>
      </c>
      <c r="G2582" s="102"/>
      <c r="I2582" s="4"/>
      <c r="J2582" s="107"/>
      <c r="K2582" t="s">
        <v>1750</v>
      </c>
    </row>
    <row r="2583" spans="2:11" hidden="1" outlineLevel="2" x14ac:dyDescent="0.25">
      <c r="B2583" s="77" t="s">
        <v>1403</v>
      </c>
      <c r="C2583" s="86" t="s">
        <v>1489</v>
      </c>
      <c r="D2583" s="3"/>
      <c r="F2583" s="8">
        <v>1</v>
      </c>
      <c r="G2583" s="102"/>
      <c r="I2583" s="4"/>
      <c r="J2583" s="107"/>
      <c r="K2583" t="s">
        <v>1750</v>
      </c>
    </row>
    <row r="2584" spans="2:11" hidden="1" outlineLevel="2" x14ac:dyDescent="0.25">
      <c r="B2584" s="77" t="s">
        <v>1380</v>
      </c>
      <c r="C2584" s="86" t="s">
        <v>1489</v>
      </c>
      <c r="D2584" s="3"/>
      <c r="F2584" s="8">
        <v>1</v>
      </c>
      <c r="G2584" s="102"/>
      <c r="I2584" s="4"/>
      <c r="J2584" s="107"/>
      <c r="K2584" t="s">
        <v>1750</v>
      </c>
    </row>
    <row r="2585" spans="2:11" hidden="1" outlineLevel="2" x14ac:dyDescent="0.25">
      <c r="B2585" s="77" t="s">
        <v>1340</v>
      </c>
      <c r="C2585" s="86" t="s">
        <v>1489</v>
      </c>
      <c r="D2585" s="3"/>
      <c r="F2585" s="8">
        <v>1</v>
      </c>
      <c r="G2585" s="102"/>
      <c r="I2585" s="4"/>
      <c r="J2585" s="107"/>
      <c r="K2585" t="s">
        <v>1750</v>
      </c>
    </row>
    <row r="2586" spans="2:11" hidden="1" outlineLevel="2" x14ac:dyDescent="0.25">
      <c r="B2586" s="77" t="s">
        <v>1342</v>
      </c>
      <c r="C2586" s="86" t="s">
        <v>1489</v>
      </c>
      <c r="D2586" s="3"/>
      <c r="F2586" s="8">
        <v>1</v>
      </c>
      <c r="G2586" s="102"/>
      <c r="I2586" s="4"/>
      <c r="J2586" s="107"/>
      <c r="K2586" t="s">
        <v>1750</v>
      </c>
    </row>
    <row r="2587" spans="2:11" hidden="1" outlineLevel="2" x14ac:dyDescent="0.25">
      <c r="B2587" s="77" t="s">
        <v>1510</v>
      </c>
      <c r="C2587" s="86" t="s">
        <v>1489</v>
      </c>
      <c r="D2587" s="3"/>
      <c r="F2587" s="8">
        <v>1</v>
      </c>
      <c r="G2587" s="102"/>
      <c r="I2587" s="4"/>
      <c r="J2587" s="107"/>
      <c r="K2587" t="s">
        <v>1750</v>
      </c>
    </row>
    <row r="2588" spans="2:11" hidden="1" outlineLevel="2" x14ac:dyDescent="0.25">
      <c r="B2588" s="77" t="s">
        <v>1220</v>
      </c>
      <c r="C2588" s="86" t="s">
        <v>1489</v>
      </c>
      <c r="D2588" s="3"/>
      <c r="F2588" s="8">
        <v>1</v>
      </c>
      <c r="G2588" s="102"/>
      <c r="I2588" s="4"/>
      <c r="J2588" s="107"/>
      <c r="K2588" t="s">
        <v>1750</v>
      </c>
    </row>
    <row r="2589" spans="2:11" hidden="1" outlineLevel="2" x14ac:dyDescent="0.25">
      <c r="B2589" s="77" t="s">
        <v>1200</v>
      </c>
      <c r="C2589" s="86" t="s">
        <v>1489</v>
      </c>
      <c r="D2589" s="3"/>
      <c r="F2589" s="8">
        <v>1</v>
      </c>
      <c r="G2589" s="102"/>
      <c r="I2589" s="4"/>
      <c r="J2589" s="107"/>
      <c r="K2589" t="s">
        <v>1750</v>
      </c>
    </row>
    <row r="2590" spans="2:11" hidden="1" outlineLevel="2" x14ac:dyDescent="0.25">
      <c r="B2590" s="77" t="s">
        <v>1511</v>
      </c>
      <c r="C2590" s="86" t="s">
        <v>1489</v>
      </c>
      <c r="D2590" s="3"/>
      <c r="F2590" s="8">
        <v>1</v>
      </c>
      <c r="G2590" s="102"/>
      <c r="I2590" s="4"/>
      <c r="J2590" s="107"/>
      <c r="K2590" t="s">
        <v>1750</v>
      </c>
    </row>
    <row r="2591" spans="2:11" hidden="1" outlineLevel="2" x14ac:dyDescent="0.25">
      <c r="B2591" s="77" t="s">
        <v>1266</v>
      </c>
      <c r="C2591" s="86" t="s">
        <v>1489</v>
      </c>
      <c r="D2591" s="3"/>
      <c r="F2591" s="8">
        <v>1</v>
      </c>
      <c r="G2591" s="102"/>
      <c r="I2591" s="4"/>
      <c r="J2591" s="107"/>
      <c r="K2591" t="s">
        <v>1750</v>
      </c>
    </row>
    <row r="2592" spans="2:11" hidden="1" outlineLevel="2" x14ac:dyDescent="0.25">
      <c r="B2592" s="77" t="s">
        <v>1216</v>
      </c>
      <c r="C2592" s="86" t="s">
        <v>1489</v>
      </c>
      <c r="D2592" s="3"/>
      <c r="F2592" s="8">
        <v>1</v>
      </c>
      <c r="G2592" s="102"/>
      <c r="I2592" s="4"/>
      <c r="J2592" s="107"/>
      <c r="K2592" t="s">
        <v>1750</v>
      </c>
    </row>
    <row r="2593" spans="2:11" hidden="1" outlineLevel="2" x14ac:dyDescent="0.25">
      <c r="B2593" s="77" t="s">
        <v>1011</v>
      </c>
      <c r="C2593" s="86" t="s">
        <v>1489</v>
      </c>
      <c r="D2593" s="3"/>
      <c r="F2593" s="8">
        <v>1</v>
      </c>
      <c r="G2593" s="102"/>
      <c r="I2593" s="4"/>
      <c r="J2593" s="107"/>
      <c r="K2593" t="s">
        <v>1750</v>
      </c>
    </row>
    <row r="2594" spans="2:11" hidden="1" outlineLevel="2" x14ac:dyDescent="0.25">
      <c r="B2594" s="77" t="s">
        <v>1036</v>
      </c>
      <c r="C2594" s="86" t="s">
        <v>1489</v>
      </c>
      <c r="D2594" s="3"/>
      <c r="F2594" s="8">
        <v>1</v>
      </c>
      <c r="G2594" s="102"/>
      <c r="I2594" s="4"/>
      <c r="J2594" s="107"/>
      <c r="K2594" t="s">
        <v>1750</v>
      </c>
    </row>
    <row r="2595" spans="2:11" hidden="1" outlineLevel="1" x14ac:dyDescent="0.25">
      <c r="B2595" s="78"/>
      <c r="C2595" s="79" t="s">
        <v>1489</v>
      </c>
      <c r="D2595" s="78" t="s">
        <v>1512</v>
      </c>
      <c r="E2595" s="81">
        <v>35</v>
      </c>
      <c r="F2595" s="81">
        <f>SUM(F2596:F2630)</f>
        <v>35</v>
      </c>
      <c r="G2595" s="93">
        <v>15</v>
      </c>
      <c r="H2595" s="92">
        <f>(F2595*G2595/E2595)</f>
        <v>15</v>
      </c>
      <c r="I2595" s="103"/>
      <c r="J2595" s="105"/>
      <c r="K2595" s="79" t="s">
        <v>1750</v>
      </c>
    </row>
    <row r="2596" spans="2:11" hidden="1" outlineLevel="2" x14ac:dyDescent="0.25">
      <c r="B2596" s="77" t="s">
        <v>952</v>
      </c>
      <c r="C2596" s="86" t="s">
        <v>1489</v>
      </c>
      <c r="D2596" s="3"/>
      <c r="F2596" s="8">
        <v>1</v>
      </c>
      <c r="G2596" s="102"/>
      <c r="I2596" s="4"/>
      <c r="J2596" s="107"/>
      <c r="K2596" t="s">
        <v>1750</v>
      </c>
    </row>
    <row r="2597" spans="2:11" hidden="1" outlineLevel="2" x14ac:dyDescent="0.25">
      <c r="B2597" s="77" t="s">
        <v>933</v>
      </c>
      <c r="C2597" s="86" t="s">
        <v>1489</v>
      </c>
      <c r="D2597" s="3"/>
      <c r="F2597" s="8">
        <v>1</v>
      </c>
      <c r="G2597" s="102"/>
      <c r="I2597" s="4"/>
      <c r="J2597" s="107"/>
      <c r="K2597" t="s">
        <v>1750</v>
      </c>
    </row>
    <row r="2598" spans="2:11" hidden="1" outlineLevel="2" x14ac:dyDescent="0.25">
      <c r="B2598" s="77" t="s">
        <v>925</v>
      </c>
      <c r="C2598" s="86" t="s">
        <v>1489</v>
      </c>
      <c r="D2598" s="3"/>
      <c r="F2598" s="8">
        <v>1</v>
      </c>
      <c r="G2598" s="102"/>
      <c r="I2598" s="4"/>
      <c r="J2598" s="107"/>
      <c r="K2598" t="s">
        <v>1750</v>
      </c>
    </row>
    <row r="2599" spans="2:11" hidden="1" outlineLevel="2" x14ac:dyDescent="0.25">
      <c r="B2599" s="77" t="s">
        <v>931</v>
      </c>
      <c r="C2599" s="86" t="s">
        <v>1489</v>
      </c>
      <c r="D2599" s="3"/>
      <c r="F2599" s="8">
        <v>1</v>
      </c>
      <c r="G2599" s="102"/>
      <c r="I2599" s="4"/>
      <c r="J2599" s="107"/>
      <c r="K2599" t="s">
        <v>1750</v>
      </c>
    </row>
    <row r="2600" spans="2:11" hidden="1" outlineLevel="2" x14ac:dyDescent="0.25">
      <c r="B2600" s="77" t="s">
        <v>1013</v>
      </c>
      <c r="C2600" s="86" t="s">
        <v>1489</v>
      </c>
      <c r="D2600" s="3"/>
      <c r="F2600" s="8">
        <v>1</v>
      </c>
      <c r="G2600" s="102"/>
      <c r="I2600" s="4"/>
      <c r="J2600" s="107"/>
      <c r="K2600" t="s">
        <v>1750</v>
      </c>
    </row>
    <row r="2601" spans="2:11" hidden="1" outlineLevel="2" x14ac:dyDescent="0.25">
      <c r="B2601" s="77" t="s">
        <v>1142</v>
      </c>
      <c r="C2601" s="86" t="s">
        <v>1489</v>
      </c>
      <c r="D2601" s="3"/>
      <c r="F2601" s="8">
        <v>1</v>
      </c>
      <c r="G2601" s="102"/>
      <c r="I2601" s="4"/>
      <c r="J2601" s="107"/>
      <c r="K2601" t="s">
        <v>1750</v>
      </c>
    </row>
    <row r="2602" spans="2:11" hidden="1" outlineLevel="2" x14ac:dyDescent="0.25">
      <c r="B2602" s="77" t="s">
        <v>1254</v>
      </c>
      <c r="C2602" s="86" t="s">
        <v>1489</v>
      </c>
      <c r="D2602" s="3"/>
      <c r="F2602" s="8">
        <v>1</v>
      </c>
      <c r="G2602" s="102"/>
      <c r="I2602" s="4"/>
      <c r="J2602" s="107"/>
      <c r="K2602" t="s">
        <v>1750</v>
      </c>
    </row>
    <row r="2603" spans="2:11" hidden="1" outlineLevel="2" x14ac:dyDescent="0.25">
      <c r="B2603" s="77" t="s">
        <v>843</v>
      </c>
      <c r="C2603" s="86" t="s">
        <v>1489</v>
      </c>
      <c r="D2603" s="3"/>
      <c r="F2603" s="8">
        <v>1</v>
      </c>
      <c r="G2603" s="102"/>
      <c r="I2603" s="4"/>
      <c r="J2603" s="107"/>
      <c r="K2603" t="s">
        <v>1750</v>
      </c>
    </row>
    <row r="2604" spans="2:11" hidden="1" outlineLevel="2" x14ac:dyDescent="0.25">
      <c r="B2604" s="77" t="s">
        <v>1137</v>
      </c>
      <c r="C2604" s="86" t="s">
        <v>1489</v>
      </c>
      <c r="D2604" s="3"/>
      <c r="F2604" s="8">
        <v>1</v>
      </c>
      <c r="G2604" s="102"/>
      <c r="I2604" s="4"/>
      <c r="J2604" s="107"/>
      <c r="K2604" t="s">
        <v>1750</v>
      </c>
    </row>
    <row r="2605" spans="2:11" hidden="1" outlineLevel="2" x14ac:dyDescent="0.25">
      <c r="B2605" s="77" t="s">
        <v>1077</v>
      </c>
      <c r="C2605" s="86" t="s">
        <v>1489</v>
      </c>
      <c r="D2605" s="3"/>
      <c r="F2605" s="8">
        <v>1</v>
      </c>
      <c r="G2605" s="102"/>
      <c r="I2605" s="4"/>
      <c r="J2605" s="107"/>
      <c r="K2605" t="s">
        <v>1750</v>
      </c>
    </row>
    <row r="2606" spans="2:11" hidden="1" outlineLevel="2" x14ac:dyDescent="0.25">
      <c r="B2606" s="77" t="s">
        <v>1123</v>
      </c>
      <c r="C2606" s="86" t="s">
        <v>1489</v>
      </c>
      <c r="D2606" s="3"/>
      <c r="F2606" s="8">
        <v>1</v>
      </c>
      <c r="G2606" s="102"/>
      <c r="I2606" s="4"/>
      <c r="J2606" s="107"/>
      <c r="K2606" t="s">
        <v>1750</v>
      </c>
    </row>
    <row r="2607" spans="2:11" hidden="1" outlineLevel="2" x14ac:dyDescent="0.25">
      <c r="B2607" s="77" t="s">
        <v>953</v>
      </c>
      <c r="C2607" s="86" t="s">
        <v>1489</v>
      </c>
      <c r="D2607" s="3"/>
      <c r="F2607" s="8">
        <v>1</v>
      </c>
      <c r="G2607" s="102"/>
      <c r="I2607" s="4"/>
      <c r="J2607" s="107"/>
      <c r="K2607" t="s">
        <v>1750</v>
      </c>
    </row>
    <row r="2608" spans="2:11" hidden="1" outlineLevel="2" x14ac:dyDescent="0.25">
      <c r="B2608" s="77" t="s">
        <v>1162</v>
      </c>
      <c r="C2608" s="86" t="s">
        <v>1489</v>
      </c>
      <c r="D2608" s="3"/>
      <c r="F2608" s="8">
        <v>1</v>
      </c>
      <c r="G2608" s="102"/>
      <c r="I2608" s="4"/>
      <c r="J2608" s="107"/>
      <c r="K2608" t="s">
        <v>1750</v>
      </c>
    </row>
    <row r="2609" spans="2:11" hidden="1" outlineLevel="2" x14ac:dyDescent="0.25">
      <c r="B2609" s="77" t="s">
        <v>823</v>
      </c>
      <c r="C2609" s="86" t="s">
        <v>1489</v>
      </c>
      <c r="D2609" s="3"/>
      <c r="F2609" s="8">
        <v>1</v>
      </c>
      <c r="G2609" s="102"/>
      <c r="I2609" s="4"/>
      <c r="J2609" s="107"/>
      <c r="K2609" t="s">
        <v>1750</v>
      </c>
    </row>
    <row r="2610" spans="2:11" hidden="1" outlineLevel="2" x14ac:dyDescent="0.25">
      <c r="B2610" s="77" t="s">
        <v>1116</v>
      </c>
      <c r="C2610" s="86" t="s">
        <v>1489</v>
      </c>
      <c r="D2610" s="3"/>
      <c r="F2610" s="8">
        <v>1</v>
      </c>
      <c r="G2610" s="102"/>
      <c r="I2610" s="4"/>
      <c r="J2610" s="107"/>
      <c r="K2610" t="s">
        <v>1750</v>
      </c>
    </row>
    <row r="2611" spans="2:11" hidden="1" outlineLevel="2" x14ac:dyDescent="0.25">
      <c r="B2611" s="77" t="s">
        <v>1163</v>
      </c>
      <c r="C2611" s="86" t="s">
        <v>1489</v>
      </c>
      <c r="D2611" s="3"/>
      <c r="F2611" s="8">
        <v>1</v>
      </c>
      <c r="G2611" s="102"/>
      <c r="I2611" s="4"/>
      <c r="J2611" s="107"/>
      <c r="K2611" t="s">
        <v>1750</v>
      </c>
    </row>
    <row r="2612" spans="2:11" hidden="1" outlineLevel="2" x14ac:dyDescent="0.25">
      <c r="B2612" s="77" t="s">
        <v>1038</v>
      </c>
      <c r="C2612" s="86" t="s">
        <v>1489</v>
      </c>
      <c r="D2612" s="3"/>
      <c r="F2612" s="8">
        <v>1</v>
      </c>
      <c r="G2612" s="102"/>
      <c r="I2612" s="4"/>
      <c r="J2612" s="107"/>
      <c r="K2612" t="s">
        <v>1750</v>
      </c>
    </row>
    <row r="2613" spans="2:11" hidden="1" outlineLevel="2" x14ac:dyDescent="0.25">
      <c r="B2613" s="77" t="s">
        <v>974</v>
      </c>
      <c r="C2613" s="86" t="s">
        <v>1489</v>
      </c>
      <c r="D2613" s="3"/>
      <c r="F2613" s="8">
        <v>1</v>
      </c>
      <c r="G2613" s="102"/>
      <c r="I2613" s="4"/>
      <c r="J2613" s="107"/>
      <c r="K2613" t="s">
        <v>1750</v>
      </c>
    </row>
    <row r="2614" spans="2:11" hidden="1" outlineLevel="2" x14ac:dyDescent="0.25">
      <c r="B2614" s="77" t="s">
        <v>976</v>
      </c>
      <c r="C2614" s="86" t="s">
        <v>1489</v>
      </c>
      <c r="D2614" s="3"/>
      <c r="F2614" s="8">
        <v>1</v>
      </c>
      <c r="G2614" s="102"/>
      <c r="I2614" s="4"/>
      <c r="J2614" s="107"/>
      <c r="K2614" t="s">
        <v>1750</v>
      </c>
    </row>
    <row r="2615" spans="2:11" hidden="1" outlineLevel="2" x14ac:dyDescent="0.25">
      <c r="B2615" s="77" t="s">
        <v>978</v>
      </c>
      <c r="C2615" s="86" t="s">
        <v>1489</v>
      </c>
      <c r="D2615" s="3"/>
      <c r="F2615" s="8">
        <v>1</v>
      </c>
      <c r="G2615" s="102"/>
      <c r="I2615" s="4"/>
      <c r="J2615" s="107"/>
      <c r="K2615" t="s">
        <v>1750</v>
      </c>
    </row>
    <row r="2616" spans="2:11" hidden="1" outlineLevel="2" x14ac:dyDescent="0.25">
      <c r="B2616" s="77" t="s">
        <v>980</v>
      </c>
      <c r="C2616" s="86" t="s">
        <v>1489</v>
      </c>
      <c r="D2616" s="3"/>
      <c r="F2616" s="8">
        <v>1</v>
      </c>
      <c r="G2616" s="102"/>
      <c r="I2616" s="4"/>
      <c r="J2616" s="107"/>
      <c r="K2616" t="s">
        <v>1750</v>
      </c>
    </row>
    <row r="2617" spans="2:11" hidden="1" outlineLevel="2" x14ac:dyDescent="0.25">
      <c r="B2617" s="77" t="s">
        <v>1015</v>
      </c>
      <c r="C2617" s="86" t="s">
        <v>1489</v>
      </c>
      <c r="D2617" s="3"/>
      <c r="F2617" s="8">
        <v>1</v>
      </c>
      <c r="G2617" s="102"/>
      <c r="I2617" s="4"/>
      <c r="J2617" s="107"/>
      <c r="K2617" t="s">
        <v>1750</v>
      </c>
    </row>
    <row r="2618" spans="2:11" hidden="1" outlineLevel="2" x14ac:dyDescent="0.25">
      <c r="B2618" s="77" t="s">
        <v>982</v>
      </c>
      <c r="C2618" s="86" t="s">
        <v>1489</v>
      </c>
      <c r="D2618" s="3"/>
      <c r="F2618" s="8">
        <v>1</v>
      </c>
      <c r="G2618" s="102"/>
      <c r="I2618" s="4"/>
      <c r="J2618" s="107"/>
      <c r="K2618" t="s">
        <v>1750</v>
      </c>
    </row>
    <row r="2619" spans="2:11" hidden="1" outlineLevel="2" x14ac:dyDescent="0.25">
      <c r="B2619" s="77" t="s">
        <v>987</v>
      </c>
      <c r="C2619" s="86" t="s">
        <v>1489</v>
      </c>
      <c r="D2619" s="3"/>
      <c r="F2619" s="8">
        <v>1</v>
      </c>
      <c r="G2619" s="102"/>
      <c r="I2619" s="4"/>
      <c r="J2619" s="107"/>
      <c r="K2619" t="s">
        <v>1750</v>
      </c>
    </row>
    <row r="2620" spans="2:11" hidden="1" outlineLevel="2" x14ac:dyDescent="0.25">
      <c r="B2620" s="77" t="s">
        <v>989</v>
      </c>
      <c r="C2620" s="86" t="s">
        <v>1489</v>
      </c>
      <c r="D2620" s="3"/>
      <c r="F2620" s="8">
        <v>1</v>
      </c>
      <c r="G2620" s="102"/>
      <c r="I2620" s="4"/>
      <c r="J2620" s="107"/>
      <c r="K2620" t="s">
        <v>1750</v>
      </c>
    </row>
    <row r="2621" spans="2:11" hidden="1" outlineLevel="2" x14ac:dyDescent="0.25">
      <c r="B2621" s="77" t="s">
        <v>1001</v>
      </c>
      <c r="C2621" s="86" t="s">
        <v>1489</v>
      </c>
      <c r="D2621" s="3"/>
      <c r="F2621" s="8">
        <v>1</v>
      </c>
      <c r="G2621" s="102"/>
      <c r="I2621" s="4"/>
      <c r="J2621" s="107"/>
      <c r="K2621" t="s">
        <v>1750</v>
      </c>
    </row>
    <row r="2622" spans="2:11" hidden="1" outlineLevel="2" x14ac:dyDescent="0.25">
      <c r="B2622" s="77" t="s">
        <v>1203</v>
      </c>
      <c r="C2622" s="86" t="s">
        <v>1489</v>
      </c>
      <c r="D2622" s="3"/>
      <c r="F2622" s="8">
        <v>1</v>
      </c>
      <c r="G2622" s="102"/>
      <c r="I2622" s="4"/>
      <c r="J2622" s="107"/>
      <c r="K2622" t="s">
        <v>1750</v>
      </c>
    </row>
    <row r="2623" spans="2:11" hidden="1" outlineLevel="2" x14ac:dyDescent="0.25">
      <c r="B2623" s="77" t="s">
        <v>921</v>
      </c>
      <c r="C2623" s="86" t="s">
        <v>1489</v>
      </c>
      <c r="D2623" s="3"/>
      <c r="F2623" s="8">
        <v>1</v>
      </c>
      <c r="G2623" s="102"/>
      <c r="I2623" s="4"/>
      <c r="J2623" s="107"/>
      <c r="K2623" t="s">
        <v>1750</v>
      </c>
    </row>
    <row r="2624" spans="2:11" hidden="1" outlineLevel="2" x14ac:dyDescent="0.25">
      <c r="B2624" s="77" t="s">
        <v>1247</v>
      </c>
      <c r="C2624" s="86" t="s">
        <v>1489</v>
      </c>
      <c r="D2624" s="3"/>
      <c r="F2624" s="8">
        <v>1</v>
      </c>
      <c r="G2624" s="102"/>
      <c r="I2624" s="4"/>
      <c r="J2624" s="107"/>
      <c r="K2624" t="s">
        <v>1750</v>
      </c>
    </row>
    <row r="2625" spans="2:11" hidden="1" outlineLevel="2" x14ac:dyDescent="0.25">
      <c r="B2625" s="77" t="s">
        <v>1249</v>
      </c>
      <c r="C2625" s="86" t="s">
        <v>1489</v>
      </c>
      <c r="D2625" s="3"/>
      <c r="F2625" s="8">
        <v>1</v>
      </c>
      <c r="G2625" s="102"/>
      <c r="I2625" s="4"/>
      <c r="J2625" s="107"/>
      <c r="K2625" t="s">
        <v>1750</v>
      </c>
    </row>
    <row r="2626" spans="2:11" hidden="1" outlineLevel="2" x14ac:dyDescent="0.25">
      <c r="B2626" s="77" t="s">
        <v>1251</v>
      </c>
      <c r="C2626" s="86" t="s">
        <v>1489</v>
      </c>
      <c r="D2626" s="3"/>
      <c r="F2626" s="8">
        <v>1</v>
      </c>
      <c r="G2626" s="102"/>
      <c r="I2626" s="4"/>
      <c r="J2626" s="107"/>
      <c r="K2626" t="s">
        <v>1750</v>
      </c>
    </row>
    <row r="2627" spans="2:11" hidden="1" outlineLevel="2" x14ac:dyDescent="0.25">
      <c r="B2627" s="77" t="s">
        <v>1202</v>
      </c>
      <c r="C2627" s="86" t="s">
        <v>1489</v>
      </c>
      <c r="D2627" s="3"/>
      <c r="F2627" s="8">
        <v>1</v>
      </c>
      <c r="G2627" s="102"/>
      <c r="I2627" s="4"/>
      <c r="J2627" s="107"/>
      <c r="K2627" t="s">
        <v>1750</v>
      </c>
    </row>
    <row r="2628" spans="2:11" hidden="1" outlineLevel="2" x14ac:dyDescent="0.25">
      <c r="B2628" s="77" t="s">
        <v>1227</v>
      </c>
      <c r="C2628" s="86" t="s">
        <v>1489</v>
      </c>
      <c r="D2628" s="3"/>
      <c r="F2628" s="8">
        <v>1</v>
      </c>
      <c r="G2628" s="102"/>
      <c r="I2628" s="4"/>
      <c r="J2628" s="107"/>
      <c r="K2628" t="s">
        <v>1750</v>
      </c>
    </row>
    <row r="2629" spans="2:11" hidden="1" outlineLevel="2" x14ac:dyDescent="0.25">
      <c r="B2629" s="77" t="s">
        <v>1253</v>
      </c>
      <c r="C2629" s="86" t="s">
        <v>1489</v>
      </c>
      <c r="D2629" s="3"/>
      <c r="F2629" s="8">
        <v>1</v>
      </c>
      <c r="G2629" s="102"/>
      <c r="I2629" s="4"/>
      <c r="J2629" s="107"/>
      <c r="K2629" t="s">
        <v>1750</v>
      </c>
    </row>
    <row r="2630" spans="2:11" hidden="1" outlineLevel="2" x14ac:dyDescent="0.25">
      <c r="B2630" s="77" t="s">
        <v>1160</v>
      </c>
      <c r="C2630" s="86" t="s">
        <v>1489</v>
      </c>
      <c r="D2630" s="3"/>
      <c r="F2630" s="8">
        <v>1</v>
      </c>
      <c r="G2630" s="102"/>
      <c r="I2630" s="4"/>
      <c r="J2630" s="107"/>
      <c r="K2630" t="s">
        <v>1750</v>
      </c>
    </row>
    <row r="2631" spans="2:11" hidden="1" outlineLevel="1" collapsed="1" x14ac:dyDescent="0.25">
      <c r="B2631" s="78"/>
      <c r="C2631" s="79" t="s">
        <v>1489</v>
      </c>
      <c r="D2631" s="78" t="s">
        <v>1513</v>
      </c>
      <c r="E2631" s="94">
        <v>4</v>
      </c>
      <c r="F2631" s="81">
        <f>SUM(F2632:F2635)</f>
        <v>4</v>
      </c>
      <c r="G2631" s="93">
        <v>5</v>
      </c>
      <c r="H2631" s="92">
        <f>(F2631*G2631/E2631)</f>
        <v>5</v>
      </c>
      <c r="I2631" s="103"/>
      <c r="J2631" s="105"/>
      <c r="K2631" s="79" t="s">
        <v>1750</v>
      </c>
    </row>
    <row r="2632" spans="2:11" hidden="1" outlineLevel="2" x14ac:dyDescent="0.25">
      <c r="B2632" s="77" t="s">
        <v>1310</v>
      </c>
      <c r="C2632" s="86" t="s">
        <v>1489</v>
      </c>
      <c r="D2632" s="3"/>
      <c r="F2632" s="8">
        <v>1</v>
      </c>
      <c r="G2632" s="102"/>
      <c r="I2632" s="4"/>
      <c r="J2632" s="107"/>
      <c r="K2632" t="s">
        <v>1750</v>
      </c>
    </row>
    <row r="2633" spans="2:11" hidden="1" outlineLevel="2" x14ac:dyDescent="0.25">
      <c r="B2633" s="77" t="s">
        <v>1280</v>
      </c>
      <c r="C2633" s="86" t="s">
        <v>1489</v>
      </c>
      <c r="D2633" s="3"/>
      <c r="F2633" s="8">
        <v>1</v>
      </c>
      <c r="G2633" s="102"/>
      <c r="I2633" s="4"/>
      <c r="J2633" s="107"/>
      <c r="K2633" t="s">
        <v>1750</v>
      </c>
    </row>
    <row r="2634" spans="2:11" hidden="1" outlineLevel="2" x14ac:dyDescent="0.25">
      <c r="B2634" s="77" t="s">
        <v>1312</v>
      </c>
      <c r="C2634" s="86" t="s">
        <v>1489</v>
      </c>
      <c r="D2634" s="3"/>
      <c r="F2634" s="8">
        <v>1</v>
      </c>
      <c r="G2634" s="102"/>
      <c r="I2634" s="4"/>
      <c r="J2634" s="107"/>
      <c r="K2634" t="s">
        <v>1750</v>
      </c>
    </row>
    <row r="2635" spans="2:11" hidden="1" outlineLevel="2" x14ac:dyDescent="0.25">
      <c r="B2635" s="77" t="s">
        <v>1314</v>
      </c>
      <c r="C2635" s="86" t="s">
        <v>1489</v>
      </c>
      <c r="D2635" s="3"/>
      <c r="F2635" s="8">
        <v>1</v>
      </c>
      <c r="G2635" s="102"/>
      <c r="I2635" s="4"/>
      <c r="J2635" s="107"/>
      <c r="K2635" t="s">
        <v>1750</v>
      </c>
    </row>
    <row r="2636" spans="2:11" hidden="1" outlineLevel="1" collapsed="1" x14ac:dyDescent="0.25">
      <c r="B2636" s="78"/>
      <c r="C2636" s="79" t="s">
        <v>1489</v>
      </c>
      <c r="D2636" s="78" t="s">
        <v>1514</v>
      </c>
      <c r="E2636" s="94">
        <v>90</v>
      </c>
      <c r="F2636" s="81">
        <f>SUM(F2637:F2726)</f>
        <v>90</v>
      </c>
      <c r="G2636" s="93">
        <v>15</v>
      </c>
      <c r="H2636" s="92">
        <f>(F2636*G2636/E2636)</f>
        <v>15</v>
      </c>
      <c r="I2636" s="103"/>
      <c r="J2636" s="105"/>
      <c r="K2636" s="79" t="s">
        <v>1750</v>
      </c>
    </row>
    <row r="2637" spans="2:11" hidden="1" outlineLevel="2" x14ac:dyDescent="0.25">
      <c r="B2637" s="77" t="s">
        <v>1515</v>
      </c>
      <c r="C2637" s="2" t="s">
        <v>1489</v>
      </c>
      <c r="D2637" s="3"/>
      <c r="F2637" s="8">
        <v>1</v>
      </c>
      <c r="G2637" s="102"/>
      <c r="I2637" s="4"/>
      <c r="J2637" s="107"/>
      <c r="K2637" t="s">
        <v>1750</v>
      </c>
    </row>
    <row r="2638" spans="2:11" hidden="1" outlineLevel="2" x14ac:dyDescent="0.25">
      <c r="B2638" s="77" t="s">
        <v>1516</v>
      </c>
      <c r="C2638" s="2" t="s">
        <v>1489</v>
      </c>
      <c r="D2638" s="3"/>
      <c r="F2638" s="8">
        <v>1</v>
      </c>
      <c r="G2638" s="102"/>
      <c r="I2638" s="4"/>
      <c r="J2638" s="107"/>
      <c r="K2638" t="s">
        <v>1750</v>
      </c>
    </row>
    <row r="2639" spans="2:11" hidden="1" outlineLevel="2" x14ac:dyDescent="0.25">
      <c r="B2639" s="77" t="s">
        <v>1517</v>
      </c>
      <c r="C2639" s="2" t="s">
        <v>1489</v>
      </c>
      <c r="D2639" s="3"/>
      <c r="F2639" s="8">
        <v>1</v>
      </c>
      <c r="G2639" s="102"/>
      <c r="I2639" s="4"/>
      <c r="J2639" s="107"/>
      <c r="K2639" t="s">
        <v>1750</v>
      </c>
    </row>
    <row r="2640" spans="2:11" hidden="1" outlineLevel="2" x14ac:dyDescent="0.25">
      <c r="B2640" s="77" t="s">
        <v>1518</v>
      </c>
      <c r="C2640" s="2" t="s">
        <v>1489</v>
      </c>
      <c r="D2640" s="3"/>
      <c r="F2640" s="8">
        <v>1</v>
      </c>
      <c r="G2640" s="102"/>
      <c r="I2640" s="4"/>
      <c r="J2640" s="107"/>
      <c r="K2640" t="s">
        <v>1750</v>
      </c>
    </row>
    <row r="2641" spans="2:11" hidden="1" outlineLevel="2" x14ac:dyDescent="0.25">
      <c r="B2641" s="77" t="s">
        <v>1519</v>
      </c>
      <c r="C2641" s="2" t="s">
        <v>1489</v>
      </c>
      <c r="D2641" s="3"/>
      <c r="F2641" s="8">
        <v>1</v>
      </c>
      <c r="G2641" s="102"/>
      <c r="I2641" s="4"/>
      <c r="J2641" s="107"/>
      <c r="K2641" t="s">
        <v>1750</v>
      </c>
    </row>
    <row r="2642" spans="2:11" hidden="1" outlineLevel="2" x14ac:dyDescent="0.25">
      <c r="B2642" s="77" t="s">
        <v>1520</v>
      </c>
      <c r="C2642" s="2" t="s">
        <v>1489</v>
      </c>
      <c r="D2642" s="3"/>
      <c r="F2642" s="8">
        <v>1</v>
      </c>
      <c r="G2642" s="102"/>
      <c r="I2642" s="4"/>
      <c r="J2642" s="107"/>
      <c r="K2642" t="s">
        <v>1750</v>
      </c>
    </row>
    <row r="2643" spans="2:11" hidden="1" outlineLevel="2" x14ac:dyDescent="0.25">
      <c r="B2643" s="77" t="s">
        <v>1521</v>
      </c>
      <c r="C2643" s="2" t="s">
        <v>1489</v>
      </c>
      <c r="D2643" s="3"/>
      <c r="F2643" s="8">
        <v>1</v>
      </c>
      <c r="G2643" s="102"/>
      <c r="I2643" s="4"/>
      <c r="J2643" s="107"/>
      <c r="K2643" t="s">
        <v>1750</v>
      </c>
    </row>
    <row r="2644" spans="2:11" hidden="1" outlineLevel="2" x14ac:dyDescent="0.25">
      <c r="B2644" s="77" t="s">
        <v>1522</v>
      </c>
      <c r="C2644" s="2" t="s">
        <v>1489</v>
      </c>
      <c r="D2644" s="3"/>
      <c r="F2644" s="8">
        <v>1</v>
      </c>
      <c r="G2644" s="102"/>
      <c r="I2644" s="4"/>
      <c r="J2644" s="107"/>
      <c r="K2644" t="s">
        <v>1750</v>
      </c>
    </row>
    <row r="2645" spans="2:11" hidden="1" outlineLevel="2" x14ac:dyDescent="0.25">
      <c r="B2645" s="77" t="s">
        <v>1523</v>
      </c>
      <c r="C2645" s="2" t="s">
        <v>1489</v>
      </c>
      <c r="D2645" s="3"/>
      <c r="F2645" s="8">
        <v>1</v>
      </c>
      <c r="G2645" s="102"/>
      <c r="I2645" s="4"/>
      <c r="J2645" s="107"/>
      <c r="K2645" t="s">
        <v>1750</v>
      </c>
    </row>
    <row r="2646" spans="2:11" hidden="1" outlineLevel="2" x14ac:dyDescent="0.25">
      <c r="B2646" s="77" t="s">
        <v>1524</v>
      </c>
      <c r="C2646" s="2" t="s">
        <v>1489</v>
      </c>
      <c r="D2646" s="3"/>
      <c r="F2646" s="8">
        <v>1</v>
      </c>
      <c r="G2646" s="102"/>
      <c r="I2646" s="4"/>
      <c r="J2646" s="107"/>
      <c r="K2646" t="s">
        <v>1750</v>
      </c>
    </row>
    <row r="2647" spans="2:11" hidden="1" outlineLevel="2" x14ac:dyDescent="0.25">
      <c r="B2647" s="77" t="s">
        <v>1525</v>
      </c>
      <c r="C2647" s="2" t="s">
        <v>1489</v>
      </c>
      <c r="D2647" s="3"/>
      <c r="F2647" s="8">
        <v>1</v>
      </c>
      <c r="G2647" s="102"/>
      <c r="I2647" s="4"/>
      <c r="J2647" s="107"/>
      <c r="K2647" t="s">
        <v>1750</v>
      </c>
    </row>
    <row r="2648" spans="2:11" hidden="1" outlineLevel="2" x14ac:dyDescent="0.25">
      <c r="B2648" s="77" t="s">
        <v>1526</v>
      </c>
      <c r="C2648" s="2" t="s">
        <v>1489</v>
      </c>
      <c r="D2648" s="3"/>
      <c r="F2648" s="8">
        <v>1</v>
      </c>
      <c r="G2648" s="102"/>
      <c r="I2648" s="4"/>
      <c r="J2648" s="107"/>
      <c r="K2648" t="s">
        <v>1750</v>
      </c>
    </row>
    <row r="2649" spans="2:11" hidden="1" outlineLevel="2" x14ac:dyDescent="0.25">
      <c r="B2649" s="77" t="s">
        <v>1527</v>
      </c>
      <c r="C2649" s="2" t="s">
        <v>1489</v>
      </c>
      <c r="D2649" s="3"/>
      <c r="F2649" s="8">
        <v>1</v>
      </c>
      <c r="G2649" s="102"/>
      <c r="I2649" s="4"/>
      <c r="J2649" s="107"/>
      <c r="K2649" t="s">
        <v>1750</v>
      </c>
    </row>
    <row r="2650" spans="2:11" hidden="1" outlineLevel="2" x14ac:dyDescent="0.25">
      <c r="B2650" s="77" t="s">
        <v>1528</v>
      </c>
      <c r="C2650" s="2" t="s">
        <v>1489</v>
      </c>
      <c r="D2650" s="3"/>
      <c r="F2650" s="8">
        <v>1</v>
      </c>
      <c r="G2650" s="102"/>
      <c r="I2650" s="4"/>
      <c r="J2650" s="107"/>
      <c r="K2650" t="s">
        <v>1750</v>
      </c>
    </row>
    <row r="2651" spans="2:11" hidden="1" outlineLevel="2" x14ac:dyDescent="0.25">
      <c r="B2651" s="77" t="s">
        <v>1529</v>
      </c>
      <c r="C2651" s="2" t="s">
        <v>1489</v>
      </c>
      <c r="D2651" s="3"/>
      <c r="F2651" s="8">
        <v>1</v>
      </c>
      <c r="G2651" s="102"/>
      <c r="I2651" s="4"/>
      <c r="J2651" s="107"/>
      <c r="K2651" t="s">
        <v>1750</v>
      </c>
    </row>
    <row r="2652" spans="2:11" hidden="1" outlineLevel="2" x14ac:dyDescent="0.25">
      <c r="B2652" s="77" t="s">
        <v>1530</v>
      </c>
      <c r="C2652" s="2" t="s">
        <v>1489</v>
      </c>
      <c r="D2652" s="3"/>
      <c r="F2652" s="8">
        <v>1</v>
      </c>
      <c r="G2652" s="102"/>
      <c r="I2652" s="4"/>
      <c r="J2652" s="107"/>
      <c r="K2652" t="s">
        <v>1750</v>
      </c>
    </row>
    <row r="2653" spans="2:11" hidden="1" outlineLevel="2" x14ac:dyDescent="0.25">
      <c r="B2653" s="77" t="s">
        <v>1531</v>
      </c>
      <c r="C2653" s="2" t="s">
        <v>1489</v>
      </c>
      <c r="D2653" s="3"/>
      <c r="F2653" s="8">
        <v>1</v>
      </c>
      <c r="G2653" s="102"/>
      <c r="I2653" s="4"/>
      <c r="J2653" s="107"/>
      <c r="K2653" t="s">
        <v>1750</v>
      </c>
    </row>
    <row r="2654" spans="2:11" hidden="1" outlineLevel="2" x14ac:dyDescent="0.25">
      <c r="B2654" s="77" t="s">
        <v>1532</v>
      </c>
      <c r="C2654" s="2" t="s">
        <v>1489</v>
      </c>
      <c r="D2654" s="3"/>
      <c r="F2654" s="8">
        <v>1</v>
      </c>
      <c r="G2654" s="102"/>
      <c r="I2654" s="4"/>
      <c r="J2654" s="107"/>
      <c r="K2654" t="s">
        <v>1750</v>
      </c>
    </row>
    <row r="2655" spans="2:11" hidden="1" outlineLevel="2" x14ac:dyDescent="0.25">
      <c r="B2655" s="77" t="s">
        <v>1533</v>
      </c>
      <c r="C2655" s="2" t="s">
        <v>1489</v>
      </c>
      <c r="D2655" s="3"/>
      <c r="F2655" s="8">
        <v>1</v>
      </c>
      <c r="G2655" s="102"/>
      <c r="I2655" s="4"/>
      <c r="J2655" s="107"/>
      <c r="K2655" t="s">
        <v>1750</v>
      </c>
    </row>
    <row r="2656" spans="2:11" hidden="1" outlineLevel="2" x14ac:dyDescent="0.25">
      <c r="B2656" s="77" t="s">
        <v>1534</v>
      </c>
      <c r="C2656" s="2" t="s">
        <v>1489</v>
      </c>
      <c r="D2656" s="3"/>
      <c r="F2656" s="8">
        <v>1</v>
      </c>
      <c r="G2656" s="102"/>
      <c r="I2656" s="4"/>
      <c r="J2656" s="107"/>
      <c r="K2656" t="s">
        <v>1750</v>
      </c>
    </row>
    <row r="2657" spans="2:11" hidden="1" outlineLevel="2" x14ac:dyDescent="0.25">
      <c r="B2657" s="77" t="s">
        <v>1535</v>
      </c>
      <c r="C2657" s="2" t="s">
        <v>1489</v>
      </c>
      <c r="D2657" s="3"/>
      <c r="F2657" s="8">
        <v>1</v>
      </c>
      <c r="G2657" s="102"/>
      <c r="I2657" s="4"/>
      <c r="J2657" s="107"/>
      <c r="K2657" t="s">
        <v>1750</v>
      </c>
    </row>
    <row r="2658" spans="2:11" hidden="1" outlineLevel="2" x14ac:dyDescent="0.25">
      <c r="B2658" s="77" t="s">
        <v>1536</v>
      </c>
      <c r="C2658" s="2" t="s">
        <v>1489</v>
      </c>
      <c r="D2658" s="3"/>
      <c r="F2658" s="8">
        <v>1</v>
      </c>
      <c r="G2658" s="102"/>
      <c r="I2658" s="4"/>
      <c r="J2658" s="107"/>
      <c r="K2658" t="s">
        <v>1750</v>
      </c>
    </row>
    <row r="2659" spans="2:11" hidden="1" outlineLevel="2" x14ac:dyDescent="0.25">
      <c r="B2659" s="77" t="s">
        <v>1537</v>
      </c>
      <c r="C2659" s="2" t="s">
        <v>1489</v>
      </c>
      <c r="D2659" s="3"/>
      <c r="F2659" s="8">
        <v>1</v>
      </c>
      <c r="G2659" s="102"/>
      <c r="I2659" s="4"/>
      <c r="J2659" s="107"/>
      <c r="K2659" t="s">
        <v>1750</v>
      </c>
    </row>
    <row r="2660" spans="2:11" hidden="1" outlineLevel="2" x14ac:dyDescent="0.25">
      <c r="B2660" s="77" t="s">
        <v>1538</v>
      </c>
      <c r="C2660" s="2" t="s">
        <v>1489</v>
      </c>
      <c r="D2660" s="3"/>
      <c r="F2660" s="8">
        <v>1</v>
      </c>
      <c r="G2660" s="102"/>
      <c r="I2660" s="4"/>
      <c r="J2660" s="107"/>
      <c r="K2660" t="s">
        <v>1750</v>
      </c>
    </row>
    <row r="2661" spans="2:11" hidden="1" outlineLevel="2" x14ac:dyDescent="0.25">
      <c r="B2661" s="77" t="s">
        <v>1539</v>
      </c>
      <c r="C2661" s="2" t="s">
        <v>1489</v>
      </c>
      <c r="D2661" s="3"/>
      <c r="F2661" s="8">
        <v>1</v>
      </c>
      <c r="G2661" s="102"/>
      <c r="I2661" s="4"/>
      <c r="J2661" s="107"/>
      <c r="K2661" t="s">
        <v>1750</v>
      </c>
    </row>
    <row r="2662" spans="2:11" hidden="1" outlineLevel="2" x14ac:dyDescent="0.25">
      <c r="B2662" s="77" t="s">
        <v>1540</v>
      </c>
      <c r="C2662" s="2" t="s">
        <v>1489</v>
      </c>
      <c r="D2662" s="3"/>
      <c r="F2662" s="8">
        <v>1</v>
      </c>
      <c r="G2662" s="102"/>
      <c r="I2662" s="4"/>
      <c r="J2662" s="107"/>
      <c r="K2662" t="s">
        <v>1750</v>
      </c>
    </row>
    <row r="2663" spans="2:11" hidden="1" outlineLevel="2" x14ac:dyDescent="0.25">
      <c r="B2663" s="77" t="s">
        <v>1541</v>
      </c>
      <c r="C2663" s="2" t="s">
        <v>1489</v>
      </c>
      <c r="D2663" s="3"/>
      <c r="F2663" s="8">
        <v>1</v>
      </c>
      <c r="G2663" s="102"/>
      <c r="I2663" s="4"/>
      <c r="J2663" s="107"/>
      <c r="K2663" t="s">
        <v>1750</v>
      </c>
    </row>
    <row r="2664" spans="2:11" hidden="1" outlineLevel="2" x14ac:dyDescent="0.25">
      <c r="B2664" s="77" t="s">
        <v>1542</v>
      </c>
      <c r="C2664" s="2" t="s">
        <v>1489</v>
      </c>
      <c r="D2664" s="3"/>
      <c r="F2664" s="8">
        <v>1</v>
      </c>
      <c r="G2664" s="102"/>
      <c r="I2664" s="4"/>
      <c r="J2664" s="107"/>
      <c r="K2664" t="s">
        <v>1750</v>
      </c>
    </row>
    <row r="2665" spans="2:11" hidden="1" outlineLevel="2" x14ac:dyDescent="0.25">
      <c r="B2665" s="77" t="s">
        <v>1543</v>
      </c>
      <c r="C2665" s="2" t="s">
        <v>1489</v>
      </c>
      <c r="D2665" s="3"/>
      <c r="F2665" s="8">
        <v>1</v>
      </c>
      <c r="G2665" s="102"/>
      <c r="I2665" s="4"/>
      <c r="J2665" s="107"/>
      <c r="K2665" t="s">
        <v>1750</v>
      </c>
    </row>
    <row r="2666" spans="2:11" hidden="1" outlineLevel="2" x14ac:dyDescent="0.25">
      <c r="B2666" s="77" t="s">
        <v>1544</v>
      </c>
      <c r="C2666" s="2" t="s">
        <v>1489</v>
      </c>
      <c r="D2666" s="3"/>
      <c r="F2666" s="8">
        <v>1</v>
      </c>
      <c r="G2666" s="102"/>
      <c r="I2666" s="4"/>
      <c r="J2666" s="107"/>
      <c r="K2666" t="s">
        <v>1750</v>
      </c>
    </row>
    <row r="2667" spans="2:11" hidden="1" outlineLevel="2" x14ac:dyDescent="0.25">
      <c r="B2667" s="77" t="s">
        <v>1545</v>
      </c>
      <c r="C2667" s="2" t="s">
        <v>1489</v>
      </c>
      <c r="D2667" s="3"/>
      <c r="F2667" s="8">
        <v>1</v>
      </c>
      <c r="G2667" s="102"/>
      <c r="I2667" s="4"/>
      <c r="J2667" s="107"/>
      <c r="K2667" t="s">
        <v>1750</v>
      </c>
    </row>
    <row r="2668" spans="2:11" hidden="1" outlineLevel="2" x14ac:dyDescent="0.25">
      <c r="B2668" s="77" t="s">
        <v>1546</v>
      </c>
      <c r="C2668" s="2" t="s">
        <v>1489</v>
      </c>
      <c r="D2668" s="3"/>
      <c r="F2668" s="8">
        <v>1</v>
      </c>
      <c r="G2668" s="102"/>
      <c r="I2668" s="4"/>
      <c r="J2668" s="107"/>
      <c r="K2668" t="s">
        <v>1750</v>
      </c>
    </row>
    <row r="2669" spans="2:11" hidden="1" outlineLevel="2" x14ac:dyDescent="0.25">
      <c r="B2669" s="77" t="s">
        <v>1547</v>
      </c>
      <c r="C2669" s="2" t="s">
        <v>1489</v>
      </c>
      <c r="D2669" s="3"/>
      <c r="F2669" s="8">
        <v>1</v>
      </c>
      <c r="G2669" s="102"/>
      <c r="I2669" s="4"/>
      <c r="J2669" s="107"/>
      <c r="K2669" t="s">
        <v>1750</v>
      </c>
    </row>
    <row r="2670" spans="2:11" hidden="1" outlineLevel="2" x14ac:dyDescent="0.25">
      <c r="B2670" s="77" t="s">
        <v>1548</v>
      </c>
      <c r="C2670" s="2" t="s">
        <v>1489</v>
      </c>
      <c r="D2670" s="3"/>
      <c r="F2670" s="8">
        <v>1</v>
      </c>
      <c r="G2670" s="102"/>
      <c r="I2670" s="4"/>
      <c r="J2670" s="107"/>
      <c r="K2670" t="s">
        <v>1750</v>
      </c>
    </row>
    <row r="2671" spans="2:11" hidden="1" outlineLevel="2" x14ac:dyDescent="0.25">
      <c r="B2671" s="77" t="s">
        <v>1549</v>
      </c>
      <c r="C2671" s="2" t="s">
        <v>1489</v>
      </c>
      <c r="D2671" s="3"/>
      <c r="F2671" s="8">
        <v>1</v>
      </c>
      <c r="G2671" s="102"/>
      <c r="I2671" s="4"/>
      <c r="J2671" s="107"/>
      <c r="K2671" t="s">
        <v>1750</v>
      </c>
    </row>
    <row r="2672" spans="2:11" hidden="1" outlineLevel="2" x14ac:dyDescent="0.25">
      <c r="B2672" s="77" t="s">
        <v>1550</v>
      </c>
      <c r="C2672" s="2" t="s">
        <v>1489</v>
      </c>
      <c r="D2672" s="3"/>
      <c r="F2672" s="8">
        <v>1</v>
      </c>
      <c r="G2672" s="102"/>
      <c r="I2672" s="4"/>
      <c r="J2672" s="107"/>
      <c r="K2672" t="s">
        <v>1750</v>
      </c>
    </row>
    <row r="2673" spans="2:11" hidden="1" outlineLevel="2" x14ac:dyDescent="0.25">
      <c r="B2673" s="77" t="s">
        <v>1551</v>
      </c>
      <c r="C2673" s="2" t="s">
        <v>1489</v>
      </c>
      <c r="D2673" s="3"/>
      <c r="F2673" s="8">
        <v>1</v>
      </c>
      <c r="G2673" s="102"/>
      <c r="I2673" s="4"/>
      <c r="J2673" s="107"/>
      <c r="K2673" t="s">
        <v>1750</v>
      </c>
    </row>
    <row r="2674" spans="2:11" hidden="1" outlineLevel="2" x14ac:dyDescent="0.25">
      <c r="B2674" s="77" t="s">
        <v>1552</v>
      </c>
      <c r="C2674" s="2" t="s">
        <v>1489</v>
      </c>
      <c r="D2674" s="3"/>
      <c r="F2674" s="8">
        <v>1</v>
      </c>
      <c r="G2674" s="102"/>
      <c r="I2674" s="4"/>
      <c r="J2674" s="107"/>
      <c r="K2674" t="s">
        <v>1750</v>
      </c>
    </row>
    <row r="2675" spans="2:11" hidden="1" outlineLevel="2" x14ac:dyDescent="0.25">
      <c r="B2675" s="77" t="s">
        <v>1553</v>
      </c>
      <c r="C2675" s="2" t="s">
        <v>1489</v>
      </c>
      <c r="D2675" s="3"/>
      <c r="F2675" s="8">
        <v>1</v>
      </c>
      <c r="G2675" s="102"/>
      <c r="I2675" s="4"/>
      <c r="J2675" s="107"/>
      <c r="K2675" t="s">
        <v>1750</v>
      </c>
    </row>
    <row r="2676" spans="2:11" hidden="1" outlineLevel="2" x14ac:dyDescent="0.25">
      <c r="B2676" s="77" t="s">
        <v>1554</v>
      </c>
      <c r="C2676" s="2" t="s">
        <v>1489</v>
      </c>
      <c r="D2676" s="3"/>
      <c r="F2676" s="8">
        <v>1</v>
      </c>
      <c r="G2676" s="102"/>
      <c r="I2676" s="4"/>
      <c r="J2676" s="107"/>
      <c r="K2676" t="s">
        <v>1750</v>
      </c>
    </row>
    <row r="2677" spans="2:11" hidden="1" outlineLevel="2" x14ac:dyDescent="0.25">
      <c r="B2677" s="77" t="s">
        <v>1555</v>
      </c>
      <c r="C2677" s="2" t="s">
        <v>1489</v>
      </c>
      <c r="D2677" s="3"/>
      <c r="F2677" s="8">
        <v>1</v>
      </c>
      <c r="G2677" s="102"/>
      <c r="I2677" s="4"/>
      <c r="J2677" s="107"/>
      <c r="K2677" t="s">
        <v>1750</v>
      </c>
    </row>
    <row r="2678" spans="2:11" hidden="1" outlineLevel="2" x14ac:dyDescent="0.25">
      <c r="B2678" s="77" t="s">
        <v>1556</v>
      </c>
      <c r="C2678" s="2" t="s">
        <v>1489</v>
      </c>
      <c r="D2678" s="3"/>
      <c r="F2678" s="8">
        <v>1</v>
      </c>
      <c r="G2678" s="102"/>
      <c r="I2678" s="4"/>
      <c r="J2678" s="107"/>
      <c r="K2678" t="s">
        <v>1750</v>
      </c>
    </row>
    <row r="2679" spans="2:11" hidden="1" outlineLevel="2" x14ac:dyDescent="0.25">
      <c r="B2679" s="77" t="s">
        <v>1557</v>
      </c>
      <c r="C2679" s="2" t="s">
        <v>1489</v>
      </c>
      <c r="D2679" s="3"/>
      <c r="F2679" s="8">
        <v>1</v>
      </c>
      <c r="G2679" s="102"/>
      <c r="I2679" s="4"/>
      <c r="J2679" s="107"/>
      <c r="K2679" t="s">
        <v>1750</v>
      </c>
    </row>
    <row r="2680" spans="2:11" hidden="1" outlineLevel="2" x14ac:dyDescent="0.25">
      <c r="B2680" s="77" t="s">
        <v>1558</v>
      </c>
      <c r="C2680" s="2" t="s">
        <v>1489</v>
      </c>
      <c r="D2680" s="3"/>
      <c r="F2680" s="8">
        <v>1</v>
      </c>
      <c r="G2680" s="102"/>
      <c r="I2680" s="4"/>
      <c r="J2680" s="107"/>
      <c r="K2680" t="s">
        <v>1750</v>
      </c>
    </row>
    <row r="2681" spans="2:11" hidden="1" outlineLevel="2" x14ac:dyDescent="0.25">
      <c r="B2681" s="77" t="s">
        <v>1559</v>
      </c>
      <c r="C2681" s="2" t="s">
        <v>1489</v>
      </c>
      <c r="D2681" s="3"/>
      <c r="F2681" s="8">
        <v>1</v>
      </c>
      <c r="G2681" s="102"/>
      <c r="I2681" s="4"/>
      <c r="J2681" s="107"/>
      <c r="K2681" t="s">
        <v>1750</v>
      </c>
    </row>
    <row r="2682" spans="2:11" hidden="1" outlineLevel="2" x14ac:dyDescent="0.25">
      <c r="B2682" s="77" t="s">
        <v>1560</v>
      </c>
      <c r="C2682" s="2" t="s">
        <v>1489</v>
      </c>
      <c r="D2682" s="3"/>
      <c r="F2682" s="8">
        <v>1</v>
      </c>
      <c r="G2682" s="102"/>
      <c r="I2682" s="4"/>
      <c r="J2682" s="107"/>
      <c r="K2682" t="s">
        <v>1750</v>
      </c>
    </row>
    <row r="2683" spans="2:11" hidden="1" outlineLevel="2" x14ac:dyDescent="0.25">
      <c r="B2683" s="77" t="s">
        <v>1561</v>
      </c>
      <c r="C2683" s="2" t="s">
        <v>1489</v>
      </c>
      <c r="D2683" s="3"/>
      <c r="F2683" s="8">
        <v>1</v>
      </c>
      <c r="G2683" s="102"/>
      <c r="I2683" s="4"/>
      <c r="J2683" s="107"/>
      <c r="K2683" t="s">
        <v>1750</v>
      </c>
    </row>
    <row r="2684" spans="2:11" hidden="1" outlineLevel="2" x14ac:dyDescent="0.25">
      <c r="B2684" s="77" t="s">
        <v>1562</v>
      </c>
      <c r="C2684" s="2" t="s">
        <v>1489</v>
      </c>
      <c r="D2684" s="3"/>
      <c r="F2684" s="8">
        <v>1</v>
      </c>
      <c r="G2684" s="102"/>
      <c r="I2684" s="4"/>
      <c r="J2684" s="107"/>
      <c r="K2684" t="s">
        <v>1750</v>
      </c>
    </row>
    <row r="2685" spans="2:11" hidden="1" outlineLevel="2" x14ac:dyDescent="0.25">
      <c r="B2685" s="77" t="s">
        <v>1563</v>
      </c>
      <c r="C2685" s="2" t="s">
        <v>1489</v>
      </c>
      <c r="D2685" s="3"/>
      <c r="F2685" s="8">
        <v>1</v>
      </c>
      <c r="G2685" s="102"/>
      <c r="I2685" s="4"/>
      <c r="J2685" s="107"/>
      <c r="K2685" t="s">
        <v>1750</v>
      </c>
    </row>
    <row r="2686" spans="2:11" hidden="1" outlineLevel="2" x14ac:dyDescent="0.25">
      <c r="B2686" s="77" t="s">
        <v>1564</v>
      </c>
      <c r="C2686" s="2" t="s">
        <v>1489</v>
      </c>
      <c r="D2686" s="3"/>
      <c r="F2686" s="8">
        <v>1</v>
      </c>
      <c r="G2686" s="102"/>
      <c r="I2686" s="4"/>
      <c r="J2686" s="107"/>
      <c r="K2686" t="s">
        <v>1750</v>
      </c>
    </row>
    <row r="2687" spans="2:11" hidden="1" outlineLevel="2" x14ac:dyDescent="0.25">
      <c r="B2687" s="77" t="s">
        <v>1565</v>
      </c>
      <c r="C2687" s="2" t="s">
        <v>1489</v>
      </c>
      <c r="D2687" s="3"/>
      <c r="F2687" s="8">
        <v>1</v>
      </c>
      <c r="G2687" s="102"/>
      <c r="I2687" s="4"/>
      <c r="J2687" s="107"/>
      <c r="K2687" t="s">
        <v>1750</v>
      </c>
    </row>
    <row r="2688" spans="2:11" hidden="1" outlineLevel="2" x14ac:dyDescent="0.25">
      <c r="B2688" s="77" t="s">
        <v>1566</v>
      </c>
      <c r="C2688" s="2" t="s">
        <v>1489</v>
      </c>
      <c r="D2688" s="3"/>
      <c r="F2688" s="8">
        <v>1</v>
      </c>
      <c r="G2688" s="102"/>
      <c r="I2688" s="4"/>
      <c r="J2688" s="107"/>
      <c r="K2688" t="s">
        <v>1750</v>
      </c>
    </row>
    <row r="2689" spans="2:11" hidden="1" outlineLevel="2" x14ac:dyDescent="0.25">
      <c r="B2689" s="77" t="s">
        <v>1567</v>
      </c>
      <c r="C2689" s="2" t="s">
        <v>1489</v>
      </c>
      <c r="D2689" s="3"/>
      <c r="F2689" s="8">
        <v>1</v>
      </c>
      <c r="G2689" s="102"/>
      <c r="I2689" s="4"/>
      <c r="J2689" s="107"/>
      <c r="K2689" t="s">
        <v>1750</v>
      </c>
    </row>
    <row r="2690" spans="2:11" hidden="1" outlineLevel="2" x14ac:dyDescent="0.25">
      <c r="B2690" s="77" t="s">
        <v>1568</v>
      </c>
      <c r="C2690" s="2" t="s">
        <v>1489</v>
      </c>
      <c r="D2690" s="3"/>
      <c r="F2690" s="8">
        <v>1</v>
      </c>
      <c r="G2690" s="102"/>
      <c r="I2690" s="4"/>
      <c r="J2690" s="107"/>
      <c r="K2690" t="s">
        <v>1750</v>
      </c>
    </row>
    <row r="2691" spans="2:11" hidden="1" outlineLevel="2" x14ac:dyDescent="0.25">
      <c r="B2691" s="77" t="s">
        <v>1569</v>
      </c>
      <c r="C2691" s="2" t="s">
        <v>1489</v>
      </c>
      <c r="D2691" s="3"/>
      <c r="F2691" s="8">
        <v>1</v>
      </c>
      <c r="G2691" s="102"/>
      <c r="I2691" s="4"/>
      <c r="J2691" s="107"/>
      <c r="K2691" t="s">
        <v>1750</v>
      </c>
    </row>
    <row r="2692" spans="2:11" hidden="1" outlineLevel="2" x14ac:dyDescent="0.25">
      <c r="B2692" s="77" t="s">
        <v>1570</v>
      </c>
      <c r="C2692" s="2" t="s">
        <v>1489</v>
      </c>
      <c r="D2692" s="3"/>
      <c r="F2692" s="8">
        <v>1</v>
      </c>
      <c r="G2692" s="102"/>
      <c r="I2692" s="4"/>
      <c r="J2692" s="107"/>
      <c r="K2692" t="s">
        <v>1750</v>
      </c>
    </row>
    <row r="2693" spans="2:11" hidden="1" outlineLevel="2" x14ac:dyDescent="0.25">
      <c r="B2693" s="77" t="s">
        <v>1571</v>
      </c>
      <c r="C2693" s="2" t="s">
        <v>1489</v>
      </c>
      <c r="D2693" s="3"/>
      <c r="F2693" s="8">
        <v>1</v>
      </c>
      <c r="G2693" s="102"/>
      <c r="I2693" s="4"/>
      <c r="J2693" s="107"/>
      <c r="K2693" t="s">
        <v>1750</v>
      </c>
    </row>
    <row r="2694" spans="2:11" hidden="1" outlineLevel="2" x14ac:dyDescent="0.25">
      <c r="B2694" s="77" t="s">
        <v>1572</v>
      </c>
      <c r="C2694" s="2" t="s">
        <v>1489</v>
      </c>
      <c r="D2694" s="3"/>
      <c r="F2694" s="8">
        <v>1</v>
      </c>
      <c r="G2694" s="102"/>
      <c r="I2694" s="4"/>
      <c r="J2694" s="107"/>
      <c r="K2694" t="s">
        <v>1750</v>
      </c>
    </row>
    <row r="2695" spans="2:11" hidden="1" outlineLevel="2" x14ac:dyDescent="0.25">
      <c r="B2695" s="77" t="s">
        <v>1573</v>
      </c>
      <c r="C2695" s="2" t="s">
        <v>1489</v>
      </c>
      <c r="D2695" s="3"/>
      <c r="F2695" s="8">
        <v>1</v>
      </c>
      <c r="G2695" s="102"/>
      <c r="I2695" s="4"/>
      <c r="J2695" s="107"/>
      <c r="K2695" t="s">
        <v>1750</v>
      </c>
    </row>
    <row r="2696" spans="2:11" hidden="1" outlineLevel="2" x14ac:dyDescent="0.25">
      <c r="B2696" s="77" t="s">
        <v>1574</v>
      </c>
      <c r="C2696" s="2" t="s">
        <v>1489</v>
      </c>
      <c r="D2696" s="3"/>
      <c r="F2696" s="8">
        <v>1</v>
      </c>
      <c r="G2696" s="102"/>
      <c r="I2696" s="4"/>
      <c r="J2696" s="107"/>
      <c r="K2696" t="s">
        <v>1750</v>
      </c>
    </row>
    <row r="2697" spans="2:11" hidden="1" outlineLevel="2" x14ac:dyDescent="0.25">
      <c r="B2697" s="77" t="s">
        <v>1575</v>
      </c>
      <c r="C2697" s="2" t="s">
        <v>1489</v>
      </c>
      <c r="D2697" s="3"/>
      <c r="F2697" s="8">
        <v>1</v>
      </c>
      <c r="G2697" s="102"/>
      <c r="I2697" s="4"/>
      <c r="J2697" s="107"/>
      <c r="K2697" t="s">
        <v>1750</v>
      </c>
    </row>
    <row r="2698" spans="2:11" hidden="1" outlineLevel="2" x14ac:dyDescent="0.25">
      <c r="B2698" s="77" t="s">
        <v>1576</v>
      </c>
      <c r="C2698" s="2" t="s">
        <v>1489</v>
      </c>
      <c r="D2698" s="3"/>
      <c r="F2698" s="8">
        <v>1</v>
      </c>
      <c r="G2698" s="102"/>
      <c r="I2698" s="4"/>
      <c r="J2698" s="107"/>
      <c r="K2698" t="s">
        <v>1750</v>
      </c>
    </row>
    <row r="2699" spans="2:11" hidden="1" outlineLevel="2" x14ac:dyDescent="0.25">
      <c r="B2699" s="77" t="s">
        <v>1577</v>
      </c>
      <c r="C2699" s="2" t="s">
        <v>1489</v>
      </c>
      <c r="D2699" s="3"/>
      <c r="F2699" s="8">
        <v>1</v>
      </c>
      <c r="G2699" s="102"/>
      <c r="I2699" s="4"/>
      <c r="J2699" s="107"/>
      <c r="K2699" t="s">
        <v>1750</v>
      </c>
    </row>
    <row r="2700" spans="2:11" hidden="1" outlineLevel="2" x14ac:dyDescent="0.25">
      <c r="B2700" s="77" t="s">
        <v>1578</v>
      </c>
      <c r="C2700" s="2" t="s">
        <v>1489</v>
      </c>
      <c r="D2700" s="3"/>
      <c r="F2700" s="8">
        <v>1</v>
      </c>
      <c r="G2700" s="102"/>
      <c r="I2700" s="4"/>
      <c r="J2700" s="107"/>
      <c r="K2700" t="s">
        <v>1750</v>
      </c>
    </row>
    <row r="2701" spans="2:11" hidden="1" outlineLevel="2" x14ac:dyDescent="0.25">
      <c r="B2701" s="77" t="s">
        <v>1579</v>
      </c>
      <c r="C2701" s="2" t="s">
        <v>1489</v>
      </c>
      <c r="D2701" s="3"/>
      <c r="F2701" s="8">
        <v>1</v>
      </c>
      <c r="G2701" s="102"/>
      <c r="I2701" s="4"/>
      <c r="J2701" s="107"/>
      <c r="K2701" t="s">
        <v>1750</v>
      </c>
    </row>
    <row r="2702" spans="2:11" hidden="1" outlineLevel="2" x14ac:dyDescent="0.25">
      <c r="B2702" s="77" t="s">
        <v>1580</v>
      </c>
      <c r="C2702" s="2" t="s">
        <v>1489</v>
      </c>
      <c r="D2702" s="3"/>
      <c r="F2702" s="8">
        <v>1</v>
      </c>
      <c r="G2702" s="102"/>
      <c r="I2702" s="4"/>
      <c r="J2702" s="107"/>
      <c r="K2702" t="s">
        <v>1750</v>
      </c>
    </row>
    <row r="2703" spans="2:11" hidden="1" outlineLevel="2" x14ac:dyDescent="0.25">
      <c r="B2703" s="77" t="s">
        <v>1581</v>
      </c>
      <c r="C2703" s="2" t="s">
        <v>1489</v>
      </c>
      <c r="D2703" s="3"/>
      <c r="F2703" s="8">
        <v>1</v>
      </c>
      <c r="G2703" s="102"/>
      <c r="I2703" s="4"/>
      <c r="J2703" s="107"/>
      <c r="K2703" t="s">
        <v>1750</v>
      </c>
    </row>
    <row r="2704" spans="2:11" hidden="1" outlineLevel="2" x14ac:dyDescent="0.25">
      <c r="B2704" s="77" t="s">
        <v>1582</v>
      </c>
      <c r="C2704" s="2" t="s">
        <v>1489</v>
      </c>
      <c r="D2704" s="3"/>
      <c r="F2704" s="8">
        <v>1</v>
      </c>
      <c r="G2704" s="102"/>
      <c r="I2704" s="4"/>
      <c r="J2704" s="107"/>
      <c r="K2704" t="s">
        <v>1750</v>
      </c>
    </row>
    <row r="2705" spans="2:11" hidden="1" outlineLevel="2" x14ac:dyDescent="0.25">
      <c r="B2705" s="77" t="s">
        <v>1583</v>
      </c>
      <c r="C2705" s="2" t="s">
        <v>1489</v>
      </c>
      <c r="D2705" s="3"/>
      <c r="F2705" s="8">
        <v>1</v>
      </c>
      <c r="G2705" s="102"/>
      <c r="I2705" s="4"/>
      <c r="J2705" s="107"/>
      <c r="K2705" t="s">
        <v>1750</v>
      </c>
    </row>
    <row r="2706" spans="2:11" hidden="1" outlineLevel="2" x14ac:dyDescent="0.25">
      <c r="B2706" s="77" t="s">
        <v>1584</v>
      </c>
      <c r="C2706" s="2" t="s">
        <v>1489</v>
      </c>
      <c r="D2706" s="3"/>
      <c r="F2706" s="8">
        <v>1</v>
      </c>
      <c r="G2706" s="102"/>
      <c r="I2706" s="4"/>
      <c r="J2706" s="107"/>
      <c r="K2706" t="s">
        <v>1750</v>
      </c>
    </row>
    <row r="2707" spans="2:11" hidden="1" outlineLevel="2" x14ac:dyDescent="0.25">
      <c r="B2707" s="77" t="s">
        <v>1585</v>
      </c>
      <c r="C2707" s="2" t="s">
        <v>1489</v>
      </c>
      <c r="D2707" s="3"/>
      <c r="F2707" s="8">
        <v>1</v>
      </c>
      <c r="G2707" s="102"/>
      <c r="I2707" s="4"/>
      <c r="J2707" s="107"/>
      <c r="K2707" t="s">
        <v>1750</v>
      </c>
    </row>
    <row r="2708" spans="2:11" hidden="1" outlineLevel="2" x14ac:dyDescent="0.25">
      <c r="B2708" s="77" t="s">
        <v>1586</v>
      </c>
      <c r="C2708" s="2" t="s">
        <v>1489</v>
      </c>
      <c r="D2708" s="3"/>
      <c r="F2708" s="8">
        <v>1</v>
      </c>
      <c r="G2708" s="102"/>
      <c r="I2708" s="4"/>
      <c r="J2708" s="107"/>
      <c r="K2708" t="s">
        <v>1750</v>
      </c>
    </row>
    <row r="2709" spans="2:11" hidden="1" outlineLevel="2" x14ac:dyDescent="0.25">
      <c r="B2709" s="77" t="s">
        <v>1587</v>
      </c>
      <c r="C2709" s="2" t="s">
        <v>1489</v>
      </c>
      <c r="D2709" s="3"/>
      <c r="F2709" s="8">
        <v>1</v>
      </c>
      <c r="G2709" s="102"/>
      <c r="I2709" s="4"/>
      <c r="J2709" s="107"/>
      <c r="K2709" t="s">
        <v>1750</v>
      </c>
    </row>
    <row r="2710" spans="2:11" hidden="1" outlineLevel="2" x14ac:dyDescent="0.25">
      <c r="B2710" s="77" t="s">
        <v>1588</v>
      </c>
      <c r="C2710" s="2" t="s">
        <v>1489</v>
      </c>
      <c r="D2710" s="3"/>
      <c r="F2710" s="8">
        <v>1</v>
      </c>
      <c r="G2710" s="102"/>
      <c r="I2710" s="4"/>
      <c r="J2710" s="107"/>
      <c r="K2710" t="s">
        <v>1750</v>
      </c>
    </row>
    <row r="2711" spans="2:11" hidden="1" outlineLevel="2" x14ac:dyDescent="0.25">
      <c r="B2711" s="77" t="s">
        <v>1589</v>
      </c>
      <c r="C2711" s="2" t="s">
        <v>1489</v>
      </c>
      <c r="D2711" s="3"/>
      <c r="F2711" s="8">
        <v>1</v>
      </c>
      <c r="G2711" s="102"/>
      <c r="I2711" s="4"/>
      <c r="J2711" s="107"/>
      <c r="K2711" t="s">
        <v>1750</v>
      </c>
    </row>
    <row r="2712" spans="2:11" hidden="1" outlineLevel="2" x14ac:dyDescent="0.25">
      <c r="B2712" s="77" t="s">
        <v>1590</v>
      </c>
      <c r="C2712" s="2" t="s">
        <v>1489</v>
      </c>
      <c r="D2712" s="3"/>
      <c r="F2712" s="8">
        <v>1</v>
      </c>
      <c r="G2712" s="102"/>
      <c r="I2712" s="4"/>
      <c r="J2712" s="107"/>
      <c r="K2712" t="s">
        <v>1750</v>
      </c>
    </row>
    <row r="2713" spans="2:11" hidden="1" outlineLevel="2" x14ac:dyDescent="0.25">
      <c r="B2713" s="77" t="s">
        <v>1591</v>
      </c>
      <c r="C2713" s="2" t="s">
        <v>1489</v>
      </c>
      <c r="D2713" s="3"/>
      <c r="F2713" s="8">
        <v>1</v>
      </c>
      <c r="G2713" s="102"/>
      <c r="I2713" s="4"/>
      <c r="J2713" s="107"/>
      <c r="K2713" t="s">
        <v>1750</v>
      </c>
    </row>
    <row r="2714" spans="2:11" hidden="1" outlineLevel="2" x14ac:dyDescent="0.25">
      <c r="B2714" s="77" t="s">
        <v>1592</v>
      </c>
      <c r="C2714" s="2" t="s">
        <v>1489</v>
      </c>
      <c r="D2714" s="3"/>
      <c r="F2714" s="8">
        <v>1</v>
      </c>
      <c r="G2714" s="102"/>
      <c r="I2714" s="4"/>
      <c r="J2714" s="107"/>
      <c r="K2714" t="s">
        <v>1750</v>
      </c>
    </row>
    <row r="2715" spans="2:11" hidden="1" outlineLevel="2" x14ac:dyDescent="0.25">
      <c r="B2715" s="77" t="s">
        <v>1593</v>
      </c>
      <c r="C2715" s="2" t="s">
        <v>1489</v>
      </c>
      <c r="D2715" s="3"/>
      <c r="F2715" s="8">
        <v>1</v>
      </c>
      <c r="G2715" s="102"/>
      <c r="I2715" s="4"/>
      <c r="J2715" s="107"/>
      <c r="K2715" t="s">
        <v>1750</v>
      </c>
    </row>
    <row r="2716" spans="2:11" hidden="1" outlineLevel="2" x14ac:dyDescent="0.25">
      <c r="B2716" s="77" t="s">
        <v>1594</v>
      </c>
      <c r="C2716" s="2" t="s">
        <v>1489</v>
      </c>
      <c r="D2716" s="3"/>
      <c r="F2716" s="8">
        <v>1</v>
      </c>
      <c r="G2716" s="102"/>
      <c r="I2716" s="4"/>
      <c r="J2716" s="107"/>
      <c r="K2716" t="s">
        <v>1750</v>
      </c>
    </row>
    <row r="2717" spans="2:11" hidden="1" outlineLevel="2" x14ac:dyDescent="0.25">
      <c r="B2717" s="77" t="s">
        <v>1595</v>
      </c>
      <c r="C2717" s="2" t="s">
        <v>1489</v>
      </c>
      <c r="D2717" s="3"/>
      <c r="F2717" s="8">
        <v>1</v>
      </c>
      <c r="G2717" s="102"/>
      <c r="I2717" s="4"/>
      <c r="J2717" s="107"/>
      <c r="K2717" t="s">
        <v>1750</v>
      </c>
    </row>
    <row r="2718" spans="2:11" hidden="1" outlineLevel="2" x14ac:dyDescent="0.25">
      <c r="B2718" s="77" t="s">
        <v>1596</v>
      </c>
      <c r="C2718" s="2" t="s">
        <v>1489</v>
      </c>
      <c r="D2718" s="3"/>
      <c r="F2718" s="8">
        <v>1</v>
      </c>
      <c r="G2718" s="102"/>
      <c r="I2718" s="4"/>
      <c r="J2718" s="107"/>
      <c r="K2718" t="s">
        <v>1750</v>
      </c>
    </row>
    <row r="2719" spans="2:11" hidden="1" outlineLevel="2" x14ac:dyDescent="0.25">
      <c r="B2719" s="77" t="s">
        <v>1597</v>
      </c>
      <c r="C2719" s="2" t="s">
        <v>1489</v>
      </c>
      <c r="D2719" s="3"/>
      <c r="F2719" s="8">
        <v>1</v>
      </c>
      <c r="G2719" s="102"/>
      <c r="I2719" s="4"/>
      <c r="J2719" s="107"/>
      <c r="K2719" t="s">
        <v>1750</v>
      </c>
    </row>
    <row r="2720" spans="2:11" hidden="1" outlineLevel="2" x14ac:dyDescent="0.25">
      <c r="B2720" s="77" t="s">
        <v>1598</v>
      </c>
      <c r="C2720" s="2" t="s">
        <v>1489</v>
      </c>
      <c r="D2720" s="3"/>
      <c r="F2720" s="8">
        <v>1</v>
      </c>
      <c r="G2720" s="102"/>
      <c r="I2720" s="4"/>
      <c r="J2720" s="107"/>
      <c r="K2720" t="s">
        <v>1750</v>
      </c>
    </row>
    <row r="2721" spans="2:13" hidden="1" outlineLevel="2" x14ac:dyDescent="0.25">
      <c r="B2721" s="77" t="s">
        <v>1599</v>
      </c>
      <c r="C2721" s="2" t="s">
        <v>1489</v>
      </c>
      <c r="D2721" s="3"/>
      <c r="F2721" s="8">
        <v>1</v>
      </c>
      <c r="G2721" s="102"/>
      <c r="I2721" s="4"/>
      <c r="J2721" s="107"/>
      <c r="K2721" t="s">
        <v>1750</v>
      </c>
    </row>
    <row r="2722" spans="2:13" hidden="1" outlineLevel="2" x14ac:dyDescent="0.25">
      <c r="B2722" s="77" t="s">
        <v>1600</v>
      </c>
      <c r="C2722" s="2" t="s">
        <v>1489</v>
      </c>
      <c r="D2722" s="3"/>
      <c r="F2722" s="8">
        <v>1</v>
      </c>
      <c r="G2722" s="102"/>
      <c r="I2722" s="4"/>
      <c r="J2722" s="107"/>
      <c r="K2722" t="s">
        <v>1750</v>
      </c>
    </row>
    <row r="2723" spans="2:13" hidden="1" outlineLevel="2" x14ac:dyDescent="0.25">
      <c r="B2723" s="77" t="s">
        <v>1601</v>
      </c>
      <c r="C2723" s="2" t="s">
        <v>1489</v>
      </c>
      <c r="D2723" s="3"/>
      <c r="F2723" s="8">
        <v>1</v>
      </c>
      <c r="G2723" s="102"/>
      <c r="I2723" s="4"/>
      <c r="J2723" s="107"/>
      <c r="K2723" t="s">
        <v>1750</v>
      </c>
    </row>
    <row r="2724" spans="2:13" hidden="1" outlineLevel="2" x14ac:dyDescent="0.25">
      <c r="B2724" s="77" t="s">
        <v>1602</v>
      </c>
      <c r="C2724" s="2" t="s">
        <v>1489</v>
      </c>
      <c r="D2724" s="3"/>
      <c r="F2724" s="8">
        <v>1</v>
      </c>
      <c r="G2724" s="102"/>
      <c r="I2724" s="4"/>
      <c r="J2724" s="107"/>
      <c r="K2724" t="s">
        <v>1750</v>
      </c>
    </row>
    <row r="2725" spans="2:13" hidden="1" outlineLevel="2" x14ac:dyDescent="0.25">
      <c r="B2725" s="77" t="s">
        <v>1603</v>
      </c>
      <c r="C2725" s="2" t="s">
        <v>1489</v>
      </c>
      <c r="D2725" s="3"/>
      <c r="F2725" s="8">
        <v>1</v>
      </c>
      <c r="G2725" s="102"/>
      <c r="I2725" s="4"/>
      <c r="J2725" s="107"/>
      <c r="K2725" t="s">
        <v>1750</v>
      </c>
    </row>
    <row r="2726" spans="2:13" hidden="1" outlineLevel="2" x14ac:dyDescent="0.25">
      <c r="B2726" s="77" t="s">
        <v>1604</v>
      </c>
      <c r="C2726" s="2" t="s">
        <v>1489</v>
      </c>
      <c r="D2726" s="3"/>
      <c r="F2726" s="8">
        <v>1</v>
      </c>
      <c r="G2726" s="102"/>
      <c r="I2726" s="4"/>
      <c r="J2726" s="107"/>
      <c r="K2726" t="s">
        <v>1750</v>
      </c>
    </row>
    <row r="2727" spans="2:13" x14ac:dyDescent="0.25">
      <c r="B2727" s="78" t="s">
        <v>1488</v>
      </c>
      <c r="C2727" s="79" t="s">
        <v>1605</v>
      </c>
      <c r="D2727" s="80" t="s">
        <v>1606</v>
      </c>
      <c r="E2727" s="81">
        <f>SUM(E2728,E2758,E2772,E2782,E2802,E2851,E2895,E2903)</f>
        <v>262</v>
      </c>
      <c r="F2727" s="84">
        <f>SUM(F2728,F2758,F2772,F2782,F2802,F2851,F2895,F2903)</f>
        <v>262</v>
      </c>
      <c r="G2727" s="93"/>
      <c r="H2727" s="92">
        <f>SUM(H2728+H2758+H2772+H2782+H2802+H2851+H2895+H2903)</f>
        <v>94</v>
      </c>
      <c r="I2727" s="103">
        <v>60</v>
      </c>
      <c r="J2727" s="105">
        <f>(H2727*I2727/100)</f>
        <v>56.4</v>
      </c>
      <c r="K2727" s="85"/>
    </row>
    <row r="2728" spans="2:13" outlineLevel="1" collapsed="1" x14ac:dyDescent="0.25">
      <c r="B2728" s="79"/>
      <c r="C2728" s="79" t="s">
        <v>1605</v>
      </c>
      <c r="D2728" s="80" t="s">
        <v>1607</v>
      </c>
      <c r="E2728" s="81">
        <v>29</v>
      </c>
      <c r="F2728" s="84">
        <f>SUM(F2729:F2757)</f>
        <v>29</v>
      </c>
      <c r="G2728" s="93">
        <v>15</v>
      </c>
      <c r="H2728" s="92">
        <f>(F2728*G2728/E2728)</f>
        <v>15</v>
      </c>
      <c r="I2728" s="103"/>
      <c r="J2728" s="105"/>
      <c r="K2728" s="82" t="s">
        <v>10</v>
      </c>
      <c r="M2728" s="92"/>
    </row>
    <row r="2729" spans="2:13" hidden="1" outlineLevel="2" x14ac:dyDescent="0.25">
      <c r="B2729" s="83" t="s">
        <v>1493</v>
      </c>
      <c r="C2729" s="2"/>
      <c r="D2729" s="99"/>
      <c r="E2729" s="5"/>
      <c r="F2729" s="8">
        <v>1</v>
      </c>
      <c r="G2729" s="98"/>
      <c r="H2729" s="96"/>
      <c r="I2729" s="4"/>
      <c r="J2729" s="107"/>
      <c r="M2729" s="96"/>
    </row>
    <row r="2730" spans="2:13" hidden="1" outlineLevel="2" x14ac:dyDescent="0.25">
      <c r="B2730" s="83" t="s">
        <v>1494</v>
      </c>
      <c r="C2730" s="2"/>
      <c r="D2730" s="99"/>
      <c r="E2730" s="5"/>
      <c r="F2730" s="8">
        <v>1</v>
      </c>
      <c r="G2730" s="98"/>
      <c r="H2730" s="96"/>
      <c r="I2730" s="4"/>
      <c r="J2730" s="107"/>
      <c r="M2730" s="96"/>
    </row>
    <row r="2731" spans="2:13" hidden="1" outlineLevel="2" x14ac:dyDescent="0.25">
      <c r="B2731" s="83" t="s">
        <v>1608</v>
      </c>
      <c r="C2731" s="2"/>
      <c r="D2731" s="99"/>
      <c r="E2731" s="5"/>
      <c r="F2731" s="8">
        <v>1</v>
      </c>
      <c r="G2731" s="98"/>
      <c r="H2731" s="96"/>
      <c r="I2731" s="4"/>
      <c r="J2731" s="107"/>
      <c r="M2731" s="96"/>
    </row>
    <row r="2732" spans="2:13" hidden="1" outlineLevel="2" x14ac:dyDescent="0.25">
      <c r="B2732" s="83" t="s">
        <v>1495</v>
      </c>
      <c r="C2732" s="2"/>
      <c r="D2732" s="99"/>
      <c r="E2732" s="5"/>
      <c r="F2732" s="8">
        <v>1</v>
      </c>
      <c r="G2732" s="98"/>
      <c r="H2732" s="96"/>
      <c r="I2732" s="4"/>
      <c r="J2732" s="107"/>
      <c r="M2732" s="96"/>
    </row>
    <row r="2733" spans="2:13" hidden="1" outlineLevel="2" x14ac:dyDescent="0.25">
      <c r="B2733" s="83" t="s">
        <v>1382</v>
      </c>
      <c r="C2733" s="2"/>
      <c r="D2733" s="99"/>
      <c r="E2733" s="5"/>
      <c r="F2733" s="8">
        <v>1</v>
      </c>
      <c r="G2733" s="98"/>
      <c r="H2733" s="96"/>
      <c r="I2733" s="4"/>
      <c r="J2733" s="107"/>
      <c r="M2733" s="96"/>
    </row>
    <row r="2734" spans="2:13" hidden="1" outlineLevel="2" x14ac:dyDescent="0.25">
      <c r="B2734" s="83" t="s">
        <v>873</v>
      </c>
      <c r="C2734" s="2"/>
      <c r="D2734" s="99"/>
      <c r="E2734" s="5"/>
      <c r="F2734" s="8">
        <v>1</v>
      </c>
      <c r="G2734" s="98"/>
      <c r="H2734" s="96"/>
      <c r="I2734" s="4"/>
      <c r="J2734" s="107"/>
      <c r="M2734" s="96"/>
    </row>
    <row r="2735" spans="2:13" hidden="1" outlineLevel="2" x14ac:dyDescent="0.25">
      <c r="B2735" s="83" t="s">
        <v>1140</v>
      </c>
      <c r="C2735" s="2"/>
      <c r="D2735" s="99"/>
      <c r="E2735" s="5"/>
      <c r="F2735" s="8">
        <v>1</v>
      </c>
      <c r="G2735" s="98"/>
      <c r="H2735" s="96"/>
      <c r="I2735" s="4"/>
      <c r="J2735" s="107"/>
      <c r="M2735" s="96"/>
    </row>
    <row r="2736" spans="2:13" hidden="1" outlineLevel="2" x14ac:dyDescent="0.25">
      <c r="B2736" s="83" t="s">
        <v>1497</v>
      </c>
      <c r="C2736" s="2"/>
      <c r="D2736" s="99"/>
      <c r="E2736" s="5"/>
      <c r="F2736" s="8">
        <v>1</v>
      </c>
      <c r="G2736" s="98"/>
      <c r="H2736" s="96"/>
      <c r="I2736" s="4"/>
      <c r="J2736" s="107"/>
      <c r="M2736" s="96"/>
    </row>
    <row r="2737" spans="2:13" hidden="1" outlineLevel="2" x14ac:dyDescent="0.25">
      <c r="B2737" s="83" t="s">
        <v>1609</v>
      </c>
      <c r="C2737" s="2"/>
      <c r="D2737" s="99"/>
      <c r="E2737" s="5"/>
      <c r="F2737" s="8">
        <v>1</v>
      </c>
      <c r="G2737" s="98"/>
      <c r="H2737" s="96"/>
      <c r="I2737" s="4"/>
      <c r="J2737" s="107"/>
      <c r="M2737" s="96"/>
    </row>
    <row r="2738" spans="2:13" hidden="1" outlineLevel="2" x14ac:dyDescent="0.25">
      <c r="B2738" s="83" t="s">
        <v>1610</v>
      </c>
      <c r="C2738" s="2"/>
      <c r="D2738" s="99"/>
      <c r="E2738" s="5"/>
      <c r="F2738" s="8">
        <v>1</v>
      </c>
      <c r="G2738" s="98"/>
      <c r="H2738" s="96"/>
      <c r="I2738" s="4"/>
      <c r="J2738" s="107"/>
      <c r="M2738" s="96"/>
    </row>
    <row r="2739" spans="2:13" hidden="1" outlineLevel="2" x14ac:dyDescent="0.25">
      <c r="B2739" s="83" t="s">
        <v>1264</v>
      </c>
      <c r="C2739" s="2"/>
      <c r="D2739" s="99"/>
      <c r="E2739" s="5"/>
      <c r="F2739" s="8">
        <v>1</v>
      </c>
      <c r="G2739" s="98"/>
      <c r="H2739" s="96"/>
      <c r="I2739" s="4"/>
      <c r="J2739" s="107"/>
      <c r="M2739" s="96"/>
    </row>
    <row r="2740" spans="2:13" hidden="1" outlineLevel="2" x14ac:dyDescent="0.25">
      <c r="B2740" s="83" t="s">
        <v>1104</v>
      </c>
      <c r="C2740" s="2"/>
      <c r="D2740" s="99"/>
      <c r="E2740" s="5"/>
      <c r="F2740" s="8">
        <v>1</v>
      </c>
      <c r="G2740" s="98"/>
      <c r="H2740" s="96"/>
      <c r="I2740" s="4"/>
      <c r="J2740" s="107"/>
      <c r="M2740" s="96"/>
    </row>
    <row r="2741" spans="2:13" hidden="1" outlineLevel="2" x14ac:dyDescent="0.25">
      <c r="B2741" s="83" t="s">
        <v>1377</v>
      </c>
      <c r="C2741" s="2"/>
      <c r="D2741" s="99"/>
      <c r="E2741" s="5"/>
      <c r="F2741" s="8">
        <v>1</v>
      </c>
      <c r="G2741" s="98"/>
      <c r="H2741" s="96"/>
      <c r="I2741" s="4"/>
      <c r="J2741" s="107"/>
      <c r="M2741" s="96"/>
    </row>
    <row r="2742" spans="2:13" hidden="1" outlineLevel="2" x14ac:dyDescent="0.25">
      <c r="B2742" s="83" t="s">
        <v>1331</v>
      </c>
      <c r="C2742" s="2"/>
      <c r="D2742" s="99"/>
      <c r="E2742" s="5"/>
      <c r="F2742" s="8">
        <v>1</v>
      </c>
      <c r="G2742" s="98"/>
      <c r="H2742" s="96"/>
      <c r="I2742" s="4"/>
      <c r="J2742" s="107"/>
      <c r="M2742" s="96"/>
    </row>
    <row r="2743" spans="2:13" hidden="1" outlineLevel="2" x14ac:dyDescent="0.25">
      <c r="B2743" s="83" t="s">
        <v>1333</v>
      </c>
      <c r="C2743" s="2"/>
      <c r="D2743" s="99"/>
      <c r="E2743" s="5"/>
      <c r="F2743" s="8">
        <v>1</v>
      </c>
      <c r="G2743" s="98"/>
      <c r="H2743" s="96"/>
      <c r="I2743" s="4"/>
      <c r="J2743" s="107"/>
      <c r="M2743" s="96"/>
    </row>
    <row r="2744" spans="2:13" hidden="1" outlineLevel="2" x14ac:dyDescent="0.25">
      <c r="B2744" s="83" t="s">
        <v>1106</v>
      </c>
      <c r="C2744" s="2"/>
      <c r="D2744" s="99"/>
      <c r="E2744" s="5"/>
      <c r="F2744" s="8">
        <v>1</v>
      </c>
      <c r="G2744" s="98"/>
      <c r="H2744" s="96"/>
      <c r="I2744" s="4"/>
      <c r="J2744" s="107"/>
      <c r="M2744" s="96"/>
    </row>
    <row r="2745" spans="2:13" hidden="1" outlineLevel="2" x14ac:dyDescent="0.25">
      <c r="B2745" s="83" t="s">
        <v>957</v>
      </c>
      <c r="C2745" s="2"/>
      <c r="D2745" s="99"/>
      <c r="E2745" s="5"/>
      <c r="F2745" s="8">
        <v>1</v>
      </c>
      <c r="G2745" s="98"/>
      <c r="H2745" s="96"/>
      <c r="I2745" s="4"/>
      <c r="J2745" s="107"/>
      <c r="M2745" s="96"/>
    </row>
    <row r="2746" spans="2:13" hidden="1" outlineLevel="2" x14ac:dyDescent="0.25">
      <c r="B2746" s="83" t="s">
        <v>863</v>
      </c>
      <c r="C2746" s="2"/>
      <c r="D2746" s="99"/>
      <c r="E2746" s="5"/>
      <c r="F2746" s="8">
        <v>1</v>
      </c>
      <c r="G2746" s="98"/>
      <c r="H2746" s="96"/>
      <c r="I2746" s="4"/>
      <c r="J2746" s="107"/>
      <c r="M2746" s="96"/>
    </row>
    <row r="2747" spans="2:13" hidden="1" outlineLevel="2" x14ac:dyDescent="0.25">
      <c r="B2747" s="83" t="s">
        <v>879</v>
      </c>
      <c r="C2747" s="2"/>
      <c r="D2747" s="99"/>
      <c r="E2747" s="5"/>
      <c r="F2747" s="8">
        <v>1</v>
      </c>
      <c r="G2747" s="98"/>
      <c r="H2747" s="96"/>
      <c r="I2747" s="4"/>
      <c r="J2747" s="107"/>
      <c r="M2747" s="96"/>
    </row>
    <row r="2748" spans="2:13" hidden="1" outlineLevel="2" x14ac:dyDescent="0.25">
      <c r="B2748" s="83" t="s">
        <v>1083</v>
      </c>
      <c r="C2748" s="2"/>
      <c r="D2748" s="99"/>
      <c r="E2748" s="5"/>
      <c r="F2748" s="8">
        <v>1</v>
      </c>
      <c r="G2748" s="98"/>
      <c r="H2748" s="96"/>
      <c r="I2748" s="4"/>
      <c r="J2748" s="107"/>
      <c r="M2748" s="96"/>
    </row>
    <row r="2749" spans="2:13" hidden="1" outlineLevel="2" x14ac:dyDescent="0.25">
      <c r="B2749" s="83" t="s">
        <v>1085</v>
      </c>
      <c r="C2749" s="2"/>
      <c r="D2749" s="99"/>
      <c r="E2749" s="5"/>
      <c r="F2749" s="8">
        <v>1</v>
      </c>
      <c r="G2749" s="98"/>
      <c r="H2749" s="96"/>
      <c r="I2749" s="4"/>
      <c r="J2749" s="107"/>
      <c r="M2749" s="96"/>
    </row>
    <row r="2750" spans="2:13" hidden="1" outlineLevel="2" x14ac:dyDescent="0.25">
      <c r="B2750" s="83" t="s">
        <v>1190</v>
      </c>
      <c r="C2750" s="2"/>
      <c r="D2750" s="99"/>
      <c r="E2750" s="5"/>
      <c r="F2750" s="8">
        <v>1</v>
      </c>
      <c r="G2750" s="98"/>
      <c r="H2750" s="96"/>
      <c r="I2750" s="4"/>
      <c r="J2750" s="107"/>
      <c r="M2750" s="96"/>
    </row>
    <row r="2751" spans="2:13" hidden="1" outlineLevel="2" x14ac:dyDescent="0.25">
      <c r="B2751" s="83" t="s">
        <v>1191</v>
      </c>
      <c r="C2751" s="2"/>
      <c r="D2751" s="99"/>
      <c r="E2751" s="5"/>
      <c r="F2751" s="8">
        <v>1</v>
      </c>
      <c r="G2751" s="98"/>
      <c r="H2751" s="96"/>
      <c r="I2751" s="4"/>
      <c r="J2751" s="107"/>
      <c r="M2751" s="96"/>
    </row>
    <row r="2752" spans="2:13" hidden="1" outlineLevel="2" x14ac:dyDescent="0.25">
      <c r="B2752" s="83" t="s">
        <v>1192</v>
      </c>
      <c r="C2752" s="2"/>
      <c r="D2752" s="99"/>
      <c r="E2752" s="5"/>
      <c r="F2752" s="8">
        <v>1</v>
      </c>
      <c r="G2752" s="98"/>
      <c r="H2752" s="96"/>
      <c r="I2752" s="4"/>
      <c r="J2752" s="107"/>
      <c r="M2752" s="96"/>
    </row>
    <row r="2753" spans="2:13" hidden="1" outlineLevel="2" x14ac:dyDescent="0.25">
      <c r="B2753" s="83" t="s">
        <v>1193</v>
      </c>
      <c r="C2753" s="2"/>
      <c r="D2753" s="99"/>
      <c r="E2753" s="5"/>
      <c r="F2753" s="8">
        <v>1</v>
      </c>
      <c r="G2753" s="98"/>
      <c r="H2753" s="96"/>
      <c r="I2753" s="4"/>
      <c r="J2753" s="107"/>
      <c r="M2753" s="96"/>
    </row>
    <row r="2754" spans="2:13" hidden="1" outlineLevel="2" x14ac:dyDescent="0.25">
      <c r="B2754" s="83" t="s">
        <v>935</v>
      </c>
      <c r="C2754" s="2"/>
      <c r="D2754" s="99"/>
      <c r="E2754" s="5"/>
      <c r="F2754" s="8">
        <v>1</v>
      </c>
      <c r="G2754" s="98"/>
      <c r="H2754" s="96"/>
      <c r="I2754" s="4"/>
      <c r="J2754" s="107"/>
      <c r="M2754" s="96"/>
    </row>
    <row r="2755" spans="2:13" hidden="1" outlineLevel="2" x14ac:dyDescent="0.25">
      <c r="B2755" s="83" t="s">
        <v>902</v>
      </c>
      <c r="C2755" s="2"/>
      <c r="D2755" s="99"/>
      <c r="E2755" s="5"/>
      <c r="F2755" s="8">
        <v>1</v>
      </c>
      <c r="G2755" s="98"/>
      <c r="H2755" s="96"/>
      <c r="I2755" s="4"/>
      <c r="J2755" s="107"/>
      <c r="M2755" s="96"/>
    </row>
    <row r="2756" spans="2:13" hidden="1" outlineLevel="2" x14ac:dyDescent="0.25">
      <c r="B2756" s="83" t="s">
        <v>894</v>
      </c>
      <c r="C2756" s="2"/>
      <c r="D2756" s="99"/>
      <c r="E2756" s="5"/>
      <c r="F2756" s="8">
        <v>1</v>
      </c>
      <c r="G2756" s="98"/>
      <c r="H2756" s="96"/>
      <c r="I2756" s="4"/>
      <c r="J2756" s="107"/>
      <c r="M2756" s="96"/>
    </row>
    <row r="2757" spans="2:13" hidden="1" outlineLevel="2" x14ac:dyDescent="0.25">
      <c r="B2757" s="83" t="s">
        <v>1131</v>
      </c>
      <c r="C2757" s="2"/>
      <c r="D2757" s="99"/>
      <c r="E2757" s="5"/>
      <c r="F2757" s="8">
        <v>1</v>
      </c>
      <c r="G2757" s="98"/>
      <c r="H2757" s="96"/>
      <c r="I2757" s="4"/>
      <c r="J2757" s="107"/>
      <c r="M2757" s="96"/>
    </row>
    <row r="2758" spans="2:13" outlineLevel="1" collapsed="1" x14ac:dyDescent="0.25">
      <c r="B2758" s="82"/>
      <c r="C2758" s="79" t="s">
        <v>1605</v>
      </c>
      <c r="D2758" s="95" t="s">
        <v>1611</v>
      </c>
      <c r="E2758" s="81">
        <v>13</v>
      </c>
      <c r="F2758" s="84">
        <f>SUM(F2759:F2771)</f>
        <v>13</v>
      </c>
      <c r="G2758" s="93">
        <v>20</v>
      </c>
      <c r="H2758" s="92">
        <f>(F2758*G2758/E2758)</f>
        <v>20</v>
      </c>
      <c r="I2758" s="103"/>
      <c r="J2758" s="105"/>
      <c r="K2758" s="82" t="s">
        <v>10</v>
      </c>
      <c r="M2758" s="92"/>
    </row>
    <row r="2759" spans="2:13" hidden="1" outlineLevel="2" x14ac:dyDescent="0.25">
      <c r="B2759" s="83" t="s">
        <v>946</v>
      </c>
      <c r="C2759" s="2"/>
      <c r="D2759" s="3"/>
      <c r="E2759" s="5"/>
      <c r="F2759" s="8">
        <v>1</v>
      </c>
      <c r="G2759" s="98"/>
      <c r="H2759" s="96"/>
      <c r="I2759" s="4"/>
      <c r="J2759" s="107"/>
      <c r="M2759" s="96"/>
    </row>
    <row r="2760" spans="2:13" hidden="1" outlineLevel="2" x14ac:dyDescent="0.25">
      <c r="B2760" s="83" t="s">
        <v>1612</v>
      </c>
      <c r="C2760" s="2"/>
      <c r="D2760" s="3"/>
      <c r="E2760" s="5"/>
      <c r="F2760" s="8">
        <v>1</v>
      </c>
      <c r="G2760" s="98"/>
      <c r="H2760" s="96"/>
      <c r="I2760" s="4"/>
      <c r="J2760" s="107"/>
      <c r="M2760" s="96"/>
    </row>
    <row r="2761" spans="2:13" hidden="1" outlineLevel="2" x14ac:dyDescent="0.25">
      <c r="B2761" s="83" t="s">
        <v>907</v>
      </c>
      <c r="C2761" s="2"/>
      <c r="D2761" s="3"/>
      <c r="E2761" s="5"/>
      <c r="F2761" s="8">
        <v>1</v>
      </c>
      <c r="G2761" s="98"/>
      <c r="H2761" s="96"/>
      <c r="I2761" s="4"/>
      <c r="J2761" s="107"/>
      <c r="M2761" s="96"/>
    </row>
    <row r="2762" spans="2:13" hidden="1" outlineLevel="2" x14ac:dyDescent="0.25">
      <c r="B2762" s="83" t="s">
        <v>948</v>
      </c>
      <c r="C2762" s="2"/>
      <c r="D2762" s="3"/>
      <c r="E2762" s="5"/>
      <c r="F2762" s="8">
        <v>1</v>
      </c>
      <c r="G2762" s="98"/>
      <c r="H2762" s="96"/>
      <c r="I2762" s="4"/>
      <c r="J2762" s="107"/>
      <c r="M2762" s="96"/>
    </row>
    <row r="2763" spans="2:13" hidden="1" outlineLevel="2" x14ac:dyDescent="0.25">
      <c r="B2763" s="83" t="s">
        <v>1613</v>
      </c>
      <c r="C2763" s="2"/>
      <c r="D2763" s="3"/>
      <c r="E2763" s="5"/>
      <c r="F2763" s="8">
        <v>1</v>
      </c>
      <c r="G2763" s="98"/>
      <c r="H2763" s="96"/>
      <c r="I2763" s="4"/>
      <c r="J2763" s="107"/>
      <c r="M2763" s="96"/>
    </row>
    <row r="2764" spans="2:13" hidden="1" outlineLevel="2" x14ac:dyDescent="0.25">
      <c r="B2764" s="83" t="s">
        <v>884</v>
      </c>
      <c r="C2764" s="2"/>
      <c r="D2764" s="3"/>
      <c r="E2764" s="5"/>
      <c r="F2764" s="8">
        <v>1</v>
      </c>
      <c r="G2764" s="98"/>
      <c r="H2764" s="96"/>
      <c r="I2764" s="4"/>
      <c r="J2764" s="107"/>
      <c r="M2764" s="96"/>
    </row>
    <row r="2765" spans="2:13" hidden="1" outlineLevel="2" x14ac:dyDescent="0.25">
      <c r="B2765" s="83" t="s">
        <v>867</v>
      </c>
      <c r="C2765" s="2"/>
      <c r="D2765" s="3"/>
      <c r="E2765" s="5"/>
      <c r="F2765" s="8">
        <v>1</v>
      </c>
      <c r="G2765" s="98"/>
      <c r="H2765" s="96"/>
      <c r="I2765" s="4"/>
      <c r="J2765" s="107"/>
      <c r="M2765" s="96"/>
    </row>
    <row r="2766" spans="2:13" hidden="1" outlineLevel="2" x14ac:dyDescent="0.25">
      <c r="B2766" s="83" t="s">
        <v>915</v>
      </c>
      <c r="C2766" s="2"/>
      <c r="D2766" s="3"/>
      <c r="E2766" s="5"/>
      <c r="F2766" s="8">
        <v>1</v>
      </c>
      <c r="G2766" s="98"/>
      <c r="H2766" s="96"/>
      <c r="I2766" s="4"/>
      <c r="J2766" s="107"/>
      <c r="M2766" s="96"/>
    </row>
    <row r="2767" spans="2:13" hidden="1" outlineLevel="2" x14ac:dyDescent="0.25">
      <c r="B2767" s="83" t="s">
        <v>1614</v>
      </c>
      <c r="C2767" s="2"/>
      <c r="D2767" s="3"/>
      <c r="E2767" s="5"/>
      <c r="F2767" s="8">
        <v>1</v>
      </c>
      <c r="G2767" s="98"/>
      <c r="H2767" s="96"/>
      <c r="I2767" s="4"/>
      <c r="J2767" s="107"/>
      <c r="M2767" s="96"/>
    </row>
    <row r="2768" spans="2:13" hidden="1" outlineLevel="2" x14ac:dyDescent="0.25">
      <c r="B2768" s="83" t="s">
        <v>871</v>
      </c>
      <c r="C2768" s="2"/>
      <c r="D2768" s="3"/>
      <c r="E2768" s="5"/>
      <c r="F2768" s="8">
        <v>1</v>
      </c>
      <c r="G2768" s="98"/>
      <c r="H2768" s="96"/>
      <c r="I2768" s="4"/>
      <c r="J2768" s="107"/>
      <c r="M2768" s="96"/>
    </row>
    <row r="2769" spans="2:13" hidden="1" outlineLevel="2" x14ac:dyDescent="0.25">
      <c r="B2769" s="83" t="s">
        <v>847</v>
      </c>
      <c r="C2769" s="2"/>
      <c r="D2769" s="3"/>
      <c r="E2769" s="5"/>
      <c r="F2769" s="8">
        <v>1</v>
      </c>
      <c r="G2769" s="98"/>
      <c r="H2769" s="96"/>
      <c r="I2769" s="4"/>
      <c r="J2769" s="107"/>
      <c r="M2769" s="96"/>
    </row>
    <row r="2770" spans="2:13" hidden="1" outlineLevel="2" x14ac:dyDescent="0.25">
      <c r="B2770" s="83" t="s">
        <v>819</v>
      </c>
      <c r="C2770" s="2"/>
      <c r="D2770" s="3"/>
      <c r="E2770" s="5"/>
      <c r="F2770" s="8">
        <v>1</v>
      </c>
      <c r="G2770" s="98"/>
      <c r="H2770" s="96"/>
      <c r="I2770" s="4"/>
      <c r="J2770" s="107"/>
      <c r="M2770" s="96"/>
    </row>
    <row r="2771" spans="2:13" hidden="1" outlineLevel="2" x14ac:dyDescent="0.25">
      <c r="B2771" s="83" t="s">
        <v>807</v>
      </c>
      <c r="C2771" s="2"/>
      <c r="D2771" s="3"/>
      <c r="E2771" s="5"/>
      <c r="F2771" s="8">
        <v>1</v>
      </c>
      <c r="G2771" s="98"/>
      <c r="H2771" s="96"/>
      <c r="I2771" s="4"/>
      <c r="J2771" s="107"/>
      <c r="M2771" s="96"/>
    </row>
    <row r="2772" spans="2:13" outlineLevel="1" collapsed="1" x14ac:dyDescent="0.25">
      <c r="B2772" s="82"/>
      <c r="C2772" s="79" t="s">
        <v>1605</v>
      </c>
      <c r="D2772" s="95" t="s">
        <v>1615</v>
      </c>
      <c r="E2772" s="81">
        <v>9</v>
      </c>
      <c r="F2772" s="84">
        <f>SUM(F2773:F2781)</f>
        <v>9</v>
      </c>
      <c r="G2772" s="93">
        <v>3</v>
      </c>
      <c r="H2772" s="92">
        <f>(F2772*G2772/E2772)</f>
        <v>3</v>
      </c>
      <c r="I2772" s="103"/>
      <c r="J2772" s="105"/>
      <c r="K2772" s="82" t="s">
        <v>1750</v>
      </c>
      <c r="M2772" s="92"/>
    </row>
    <row r="2773" spans="2:13" hidden="1" outlineLevel="2" x14ac:dyDescent="0.25">
      <c r="B2773" s="83" t="s">
        <v>815</v>
      </c>
      <c r="C2773" s="2"/>
      <c r="D2773" s="3"/>
      <c r="E2773" s="5"/>
      <c r="F2773" s="8">
        <v>1</v>
      </c>
      <c r="G2773" s="98"/>
      <c r="H2773" s="96"/>
      <c r="I2773" s="4"/>
      <c r="J2773" s="107"/>
      <c r="K2773" t="s">
        <v>1750</v>
      </c>
      <c r="M2773" s="96"/>
    </row>
    <row r="2774" spans="2:13" hidden="1" outlineLevel="2" x14ac:dyDescent="0.25">
      <c r="B2774" s="83" t="s">
        <v>1158</v>
      </c>
      <c r="C2774" s="2"/>
      <c r="D2774" s="3"/>
      <c r="E2774" s="5"/>
      <c r="F2774" s="8">
        <v>1</v>
      </c>
      <c r="G2774" s="98"/>
      <c r="H2774" s="96"/>
      <c r="I2774" s="4"/>
      <c r="J2774" s="107"/>
      <c r="K2774" t="s">
        <v>1750</v>
      </c>
      <c r="M2774" s="96"/>
    </row>
    <row r="2775" spans="2:13" hidden="1" outlineLevel="2" x14ac:dyDescent="0.25">
      <c r="B2775" s="83" t="s">
        <v>1402</v>
      </c>
      <c r="C2775" s="2"/>
      <c r="D2775" s="3"/>
      <c r="E2775" s="5"/>
      <c r="F2775" s="8">
        <v>1</v>
      </c>
      <c r="G2775" s="98"/>
      <c r="H2775" s="96"/>
      <c r="I2775" s="4"/>
      <c r="J2775" s="107"/>
      <c r="K2775" t="s">
        <v>1750</v>
      </c>
      <c r="M2775" s="96"/>
    </row>
    <row r="2776" spans="2:13" hidden="1" outlineLevel="2" x14ac:dyDescent="0.25">
      <c r="B2776" s="83" t="s">
        <v>1616</v>
      </c>
      <c r="C2776" s="2"/>
      <c r="D2776" s="3"/>
      <c r="E2776" s="5"/>
      <c r="F2776" s="8">
        <v>1</v>
      </c>
      <c r="G2776" s="98"/>
      <c r="H2776" s="96"/>
      <c r="I2776" s="4"/>
      <c r="J2776" s="107"/>
      <c r="K2776" t="s">
        <v>1750</v>
      </c>
      <c r="M2776" s="96"/>
    </row>
    <row r="2777" spans="2:13" hidden="1" outlineLevel="2" x14ac:dyDescent="0.25">
      <c r="B2777" s="83" t="s">
        <v>851</v>
      </c>
      <c r="C2777" s="2"/>
      <c r="D2777" s="3"/>
      <c r="E2777" s="5"/>
      <c r="F2777" s="8">
        <v>1</v>
      </c>
      <c r="G2777" s="98"/>
      <c r="H2777" s="96"/>
      <c r="I2777" s="4"/>
      <c r="J2777" s="107"/>
      <c r="K2777" t="s">
        <v>1750</v>
      </c>
      <c r="M2777" s="96"/>
    </row>
    <row r="2778" spans="2:13" hidden="1" outlineLevel="2" x14ac:dyDescent="0.25">
      <c r="B2778" s="83" t="s">
        <v>1335</v>
      </c>
      <c r="C2778" s="2"/>
      <c r="D2778" s="3"/>
      <c r="E2778" s="5"/>
      <c r="F2778" s="8">
        <v>1</v>
      </c>
      <c r="G2778" s="98"/>
      <c r="H2778" s="96"/>
      <c r="I2778" s="4"/>
      <c r="J2778" s="107"/>
      <c r="K2778" t="s">
        <v>1750</v>
      </c>
      <c r="M2778" s="96"/>
    </row>
    <row r="2779" spans="2:13" hidden="1" outlineLevel="2" x14ac:dyDescent="0.25">
      <c r="B2779" s="83" t="s">
        <v>802</v>
      </c>
      <c r="C2779" s="2"/>
      <c r="D2779" s="3"/>
      <c r="E2779" s="5"/>
      <c r="F2779" s="8">
        <v>1</v>
      </c>
      <c r="G2779" s="98"/>
      <c r="H2779" s="96"/>
      <c r="I2779" s="4"/>
      <c r="J2779" s="107"/>
      <c r="K2779" t="s">
        <v>1750</v>
      </c>
      <c r="M2779" s="96"/>
    </row>
    <row r="2780" spans="2:13" hidden="1" outlineLevel="2" x14ac:dyDescent="0.25">
      <c r="B2780" s="83" t="s">
        <v>798</v>
      </c>
      <c r="C2780" s="2"/>
      <c r="D2780" s="3"/>
      <c r="E2780" s="5"/>
      <c r="F2780" s="8">
        <v>1</v>
      </c>
      <c r="G2780" s="98"/>
      <c r="H2780" s="96"/>
      <c r="I2780" s="4"/>
      <c r="J2780" s="107"/>
      <c r="K2780" t="s">
        <v>1750</v>
      </c>
      <c r="M2780" s="96"/>
    </row>
    <row r="2781" spans="2:13" hidden="1" outlineLevel="2" x14ac:dyDescent="0.25">
      <c r="B2781" s="83" t="s">
        <v>811</v>
      </c>
      <c r="C2781" s="2"/>
      <c r="D2781" s="3"/>
      <c r="E2781" s="5"/>
      <c r="F2781" s="8">
        <v>1</v>
      </c>
      <c r="G2781" s="98"/>
      <c r="H2781" s="96"/>
      <c r="I2781" s="4"/>
      <c r="J2781" s="107"/>
      <c r="K2781" t="s">
        <v>1750</v>
      </c>
      <c r="M2781" s="96"/>
    </row>
    <row r="2782" spans="2:13" outlineLevel="1" collapsed="1" x14ac:dyDescent="0.25">
      <c r="B2782" s="82"/>
      <c r="C2782" s="79" t="s">
        <v>1605</v>
      </c>
      <c r="D2782" s="95" t="s">
        <v>1617</v>
      </c>
      <c r="E2782" s="81">
        <v>19</v>
      </c>
      <c r="F2782" s="84">
        <f>SUM(F2783:F2801)</f>
        <v>19</v>
      </c>
      <c r="G2782" s="93">
        <v>15</v>
      </c>
      <c r="H2782" s="92">
        <f>(F2782*G2782/E2782)</f>
        <v>15</v>
      </c>
      <c r="I2782" s="103"/>
      <c r="J2782" s="105"/>
      <c r="K2782" s="82" t="s">
        <v>10</v>
      </c>
      <c r="M2782" s="92"/>
    </row>
    <row r="2783" spans="2:13" hidden="1" outlineLevel="2" x14ac:dyDescent="0.25">
      <c r="B2783" s="83" t="s">
        <v>923</v>
      </c>
      <c r="C2783" s="2"/>
      <c r="D2783" s="100"/>
      <c r="E2783" s="5"/>
      <c r="F2783" s="8">
        <v>1</v>
      </c>
      <c r="G2783" s="98"/>
      <c r="H2783" s="96"/>
      <c r="I2783" s="4"/>
      <c r="J2783" s="107"/>
      <c r="M2783" s="96"/>
    </row>
    <row r="2784" spans="2:13" hidden="1" outlineLevel="2" x14ac:dyDescent="0.25">
      <c r="B2784" s="83" t="s">
        <v>890</v>
      </c>
      <c r="C2784" s="2"/>
      <c r="D2784" s="100"/>
      <c r="E2784" s="5"/>
      <c r="F2784" s="8">
        <v>1</v>
      </c>
      <c r="G2784" s="98"/>
      <c r="H2784" s="96"/>
      <c r="I2784" s="4"/>
      <c r="J2784" s="107"/>
      <c r="M2784" s="96"/>
    </row>
    <row r="2785" spans="2:13" hidden="1" outlineLevel="2" x14ac:dyDescent="0.25">
      <c r="B2785" s="83" t="s">
        <v>898</v>
      </c>
      <c r="C2785" s="2"/>
      <c r="D2785" s="100"/>
      <c r="E2785" s="5"/>
      <c r="F2785" s="8">
        <v>1</v>
      </c>
      <c r="G2785" s="98"/>
      <c r="H2785" s="96"/>
      <c r="I2785" s="4"/>
      <c r="J2785" s="107"/>
      <c r="M2785" s="96"/>
    </row>
    <row r="2786" spans="2:13" hidden="1" outlineLevel="2" x14ac:dyDescent="0.25">
      <c r="B2786" s="83" t="s">
        <v>937</v>
      </c>
      <c r="C2786" s="2"/>
      <c r="D2786" s="100"/>
      <c r="E2786" s="5"/>
      <c r="F2786" s="8">
        <v>1</v>
      </c>
      <c r="G2786" s="98"/>
      <c r="H2786" s="96"/>
      <c r="I2786" s="4"/>
      <c r="J2786" s="107"/>
      <c r="M2786" s="96"/>
    </row>
    <row r="2787" spans="2:13" hidden="1" outlineLevel="2" x14ac:dyDescent="0.25">
      <c r="B2787" s="83" t="s">
        <v>950</v>
      </c>
      <c r="C2787" s="2"/>
      <c r="D2787" s="100"/>
      <c r="E2787" s="5"/>
      <c r="F2787" s="8">
        <v>1</v>
      </c>
      <c r="G2787" s="98"/>
      <c r="H2787" s="96"/>
      <c r="I2787" s="4"/>
      <c r="J2787" s="107"/>
      <c r="M2787" s="96"/>
    </row>
    <row r="2788" spans="2:13" hidden="1" outlineLevel="2" x14ac:dyDescent="0.25">
      <c r="B2788" s="83" t="s">
        <v>941</v>
      </c>
      <c r="C2788" s="2"/>
      <c r="D2788" s="100"/>
      <c r="E2788" s="5"/>
      <c r="F2788" s="8">
        <v>1</v>
      </c>
      <c r="G2788" s="98"/>
      <c r="H2788" s="96"/>
      <c r="I2788" s="4"/>
      <c r="J2788" s="107"/>
      <c r="M2788" s="96"/>
    </row>
    <row r="2789" spans="2:13" hidden="1" outlineLevel="2" x14ac:dyDescent="0.25">
      <c r="B2789" s="83" t="s">
        <v>945</v>
      </c>
      <c r="C2789" s="2"/>
      <c r="D2789" s="100"/>
      <c r="E2789" s="5"/>
      <c r="F2789" s="8">
        <v>1</v>
      </c>
      <c r="G2789" s="98"/>
      <c r="H2789" s="96"/>
      <c r="I2789" s="4"/>
      <c r="J2789" s="107"/>
      <c r="M2789" s="96"/>
    </row>
    <row r="2790" spans="2:13" hidden="1" outlineLevel="2" x14ac:dyDescent="0.25">
      <c r="B2790" s="83" t="s">
        <v>1139</v>
      </c>
      <c r="C2790" s="2"/>
      <c r="D2790" s="100"/>
      <c r="E2790" s="5"/>
      <c r="F2790" s="8">
        <v>1</v>
      </c>
      <c r="G2790" s="98"/>
      <c r="H2790" s="96"/>
      <c r="I2790" s="4"/>
      <c r="J2790" s="107"/>
      <c r="M2790" s="96"/>
    </row>
    <row r="2791" spans="2:13" hidden="1" outlineLevel="2" x14ac:dyDescent="0.25">
      <c r="B2791" s="83" t="s">
        <v>967</v>
      </c>
      <c r="C2791" s="2"/>
      <c r="D2791" s="100"/>
      <c r="E2791" s="5"/>
      <c r="F2791" s="8">
        <v>1</v>
      </c>
      <c r="G2791" s="98"/>
      <c r="H2791" s="96"/>
      <c r="I2791" s="4"/>
      <c r="J2791" s="107"/>
      <c r="M2791" s="96"/>
    </row>
    <row r="2792" spans="2:13" hidden="1" outlineLevel="2" x14ac:dyDescent="0.25">
      <c r="B2792" s="83" t="s">
        <v>1268</v>
      </c>
      <c r="C2792" s="2"/>
      <c r="D2792" s="100"/>
      <c r="E2792" s="5"/>
      <c r="F2792" s="8">
        <v>1</v>
      </c>
      <c r="G2792" s="98"/>
      <c r="H2792" s="96"/>
      <c r="I2792" s="4"/>
      <c r="J2792" s="107"/>
      <c r="M2792" s="96"/>
    </row>
    <row r="2793" spans="2:13" hidden="1" outlineLevel="2" x14ac:dyDescent="0.25">
      <c r="B2793" s="83" t="s">
        <v>1289</v>
      </c>
      <c r="C2793" s="2"/>
      <c r="D2793" s="100"/>
      <c r="E2793" s="5"/>
      <c r="F2793" s="8">
        <v>1</v>
      </c>
      <c r="G2793" s="98"/>
      <c r="H2793" s="96"/>
      <c r="I2793" s="4"/>
      <c r="J2793" s="107"/>
      <c r="M2793" s="96"/>
    </row>
    <row r="2794" spans="2:13" hidden="1" outlineLevel="2" x14ac:dyDescent="0.25">
      <c r="B2794" s="83" t="s">
        <v>1384</v>
      </c>
      <c r="C2794" s="2"/>
      <c r="D2794" s="100"/>
      <c r="E2794" s="5"/>
      <c r="F2794" s="8">
        <v>1</v>
      </c>
      <c r="G2794" s="98"/>
      <c r="H2794" s="96"/>
      <c r="I2794" s="4"/>
      <c r="J2794" s="107"/>
      <c r="M2794" s="96"/>
    </row>
    <row r="2795" spans="2:13" hidden="1" outlineLevel="2" x14ac:dyDescent="0.25">
      <c r="B2795" s="83" t="s">
        <v>1316</v>
      </c>
      <c r="C2795" s="2"/>
      <c r="D2795" s="100"/>
      <c r="E2795" s="5"/>
      <c r="F2795" s="8">
        <v>1</v>
      </c>
      <c r="G2795" s="98"/>
      <c r="H2795" s="96"/>
      <c r="I2795" s="4"/>
      <c r="J2795" s="107"/>
      <c r="M2795" s="96"/>
    </row>
    <row r="2796" spans="2:13" hidden="1" outlineLevel="2" x14ac:dyDescent="0.25">
      <c r="B2796" s="83" t="s">
        <v>1017</v>
      </c>
      <c r="C2796" s="2"/>
      <c r="D2796" s="100"/>
      <c r="E2796" s="5"/>
      <c r="F2796" s="8">
        <v>1</v>
      </c>
      <c r="G2796" s="98"/>
      <c r="H2796" s="96"/>
      <c r="I2796" s="4"/>
      <c r="J2796" s="107"/>
      <c r="M2796" s="96"/>
    </row>
    <row r="2797" spans="2:13" hidden="1" outlineLevel="2" x14ac:dyDescent="0.25">
      <c r="B2797" s="83" t="s">
        <v>911</v>
      </c>
      <c r="C2797" s="2"/>
      <c r="D2797" s="100"/>
      <c r="E2797" s="5"/>
      <c r="F2797" s="8">
        <v>1</v>
      </c>
      <c r="G2797" s="98"/>
      <c r="H2797" s="96"/>
      <c r="I2797" s="4"/>
      <c r="J2797" s="107"/>
      <c r="M2797" s="96"/>
    </row>
    <row r="2798" spans="2:13" hidden="1" outlineLevel="2" x14ac:dyDescent="0.25">
      <c r="B2798" s="83" t="s">
        <v>1290</v>
      </c>
      <c r="C2798" s="2"/>
      <c r="D2798" s="100"/>
      <c r="E2798" s="5"/>
      <c r="F2798" s="8">
        <v>1</v>
      </c>
      <c r="G2798" s="98"/>
      <c r="H2798" s="96"/>
      <c r="I2798" s="4"/>
      <c r="J2798" s="107"/>
      <c r="M2798" s="96"/>
    </row>
    <row r="2799" spans="2:13" hidden="1" outlineLevel="2" x14ac:dyDescent="0.25">
      <c r="B2799" s="83" t="s">
        <v>882</v>
      </c>
      <c r="C2799" s="2"/>
      <c r="D2799" s="100"/>
      <c r="E2799" s="5"/>
      <c r="F2799" s="8">
        <v>1</v>
      </c>
      <c r="G2799" s="98"/>
      <c r="H2799" s="96"/>
      <c r="I2799" s="4"/>
      <c r="J2799" s="107"/>
      <c r="M2799" s="96"/>
    </row>
    <row r="2800" spans="2:13" hidden="1" outlineLevel="2" x14ac:dyDescent="0.25">
      <c r="B2800" s="83" t="s">
        <v>1218</v>
      </c>
      <c r="C2800" s="2"/>
      <c r="D2800" s="100"/>
      <c r="E2800" s="5"/>
      <c r="F2800" s="8">
        <v>1</v>
      </c>
      <c r="G2800" s="98"/>
      <c r="H2800" s="96"/>
      <c r="I2800" s="4"/>
      <c r="J2800" s="107"/>
      <c r="M2800" s="96"/>
    </row>
    <row r="2801" spans="2:13" hidden="1" outlineLevel="2" x14ac:dyDescent="0.25">
      <c r="B2801" s="83" t="s">
        <v>1054</v>
      </c>
      <c r="C2801" s="2"/>
      <c r="D2801" s="100"/>
      <c r="E2801" s="5"/>
      <c r="F2801" s="8">
        <v>1</v>
      </c>
      <c r="G2801" s="98"/>
      <c r="H2801" s="96"/>
      <c r="I2801" s="4"/>
      <c r="J2801" s="107"/>
      <c r="M2801" s="96"/>
    </row>
    <row r="2802" spans="2:13" outlineLevel="1" collapsed="1" x14ac:dyDescent="0.25">
      <c r="B2802" s="82"/>
      <c r="C2802" s="79" t="s">
        <v>1605</v>
      </c>
      <c r="D2802" s="95" t="s">
        <v>1618</v>
      </c>
      <c r="E2802" s="81">
        <v>48</v>
      </c>
      <c r="F2802" s="84">
        <f>SUM(F2803:F2850)</f>
        <v>48</v>
      </c>
      <c r="G2802" s="93">
        <v>20</v>
      </c>
      <c r="H2802" s="92">
        <v>19</v>
      </c>
      <c r="I2802" s="103"/>
      <c r="J2802" s="105"/>
      <c r="K2802" s="82" t="s">
        <v>602</v>
      </c>
      <c r="M2802" s="92"/>
    </row>
    <row r="2803" spans="2:13" hidden="1" outlineLevel="2" x14ac:dyDescent="0.25">
      <c r="B2803" s="83" t="s">
        <v>886</v>
      </c>
      <c r="C2803" s="2"/>
      <c r="D2803" s="100"/>
      <c r="E2803" s="5"/>
      <c r="F2803" s="8">
        <v>1</v>
      </c>
      <c r="G2803" s="98"/>
      <c r="H2803" s="96"/>
      <c r="I2803" s="4"/>
      <c r="J2803" s="107"/>
      <c r="M2803" s="96"/>
    </row>
    <row r="2804" spans="2:13" hidden="1" outlineLevel="2" x14ac:dyDescent="0.25">
      <c r="B2804" s="83" t="s">
        <v>1173</v>
      </c>
      <c r="C2804" s="2"/>
      <c r="D2804" s="100"/>
      <c r="E2804" s="5"/>
      <c r="F2804" s="8">
        <v>1</v>
      </c>
      <c r="G2804" s="98"/>
      <c r="H2804" s="96"/>
      <c r="I2804" s="4"/>
      <c r="J2804" s="107"/>
      <c r="M2804" s="96"/>
    </row>
    <row r="2805" spans="2:13" hidden="1" outlineLevel="2" x14ac:dyDescent="0.25">
      <c r="B2805" s="83" t="s">
        <v>855</v>
      </c>
      <c r="C2805" s="2"/>
      <c r="D2805" s="100"/>
      <c r="E2805" s="5"/>
      <c r="F2805" s="8">
        <v>1</v>
      </c>
      <c r="G2805" s="98"/>
      <c r="H2805" s="96"/>
      <c r="I2805" s="4"/>
      <c r="J2805" s="107"/>
      <c r="M2805" s="96"/>
    </row>
    <row r="2806" spans="2:13" hidden="1" outlineLevel="2" x14ac:dyDescent="0.25">
      <c r="B2806" s="83" t="s">
        <v>1150</v>
      </c>
      <c r="C2806" s="2"/>
      <c r="D2806" s="100"/>
      <c r="E2806" s="5"/>
      <c r="F2806" s="8">
        <v>1</v>
      </c>
      <c r="G2806" s="98"/>
      <c r="H2806" s="96"/>
      <c r="I2806" s="4"/>
      <c r="J2806" s="107"/>
      <c r="M2806" s="96"/>
    </row>
    <row r="2807" spans="2:13" hidden="1" outlineLevel="2" x14ac:dyDescent="0.25">
      <c r="B2807" s="83" t="s">
        <v>993</v>
      </c>
      <c r="C2807" s="2"/>
      <c r="D2807" s="100"/>
      <c r="E2807" s="5"/>
      <c r="F2807" s="8">
        <v>1</v>
      </c>
      <c r="G2807" s="98"/>
      <c r="H2807" s="96"/>
      <c r="I2807" s="4"/>
      <c r="J2807" s="107"/>
      <c r="M2807" s="96"/>
    </row>
    <row r="2808" spans="2:13" hidden="1" outlineLevel="2" x14ac:dyDescent="0.25">
      <c r="B2808" s="83" t="s">
        <v>1133</v>
      </c>
      <c r="C2808" s="2"/>
      <c r="D2808" s="100"/>
      <c r="E2808" s="5"/>
      <c r="F2808" s="8">
        <v>1</v>
      </c>
      <c r="G2808" s="98"/>
      <c r="H2808" s="96"/>
      <c r="I2808" s="4"/>
      <c r="J2808" s="107"/>
      <c r="M2808" s="96"/>
    </row>
    <row r="2809" spans="2:13" hidden="1" outlineLevel="2" x14ac:dyDescent="0.25">
      <c r="B2809" s="83" t="s">
        <v>995</v>
      </c>
      <c r="C2809" s="2"/>
      <c r="D2809" s="100"/>
      <c r="E2809" s="5"/>
      <c r="F2809" s="8">
        <v>1</v>
      </c>
      <c r="G2809" s="98"/>
      <c r="H2809" s="96"/>
      <c r="I2809" s="4"/>
      <c r="J2809" s="107"/>
      <c r="M2809" s="96"/>
    </row>
    <row r="2810" spans="2:13" hidden="1" outlineLevel="2" x14ac:dyDescent="0.25">
      <c r="B2810" s="83" t="s">
        <v>927</v>
      </c>
      <c r="C2810" s="2"/>
      <c r="D2810" s="100"/>
      <c r="E2810" s="5"/>
      <c r="F2810" s="8">
        <v>1</v>
      </c>
      <c r="G2810" s="98"/>
      <c r="H2810" s="96"/>
      <c r="I2810" s="4"/>
      <c r="J2810" s="107"/>
      <c r="M2810" s="96"/>
    </row>
    <row r="2811" spans="2:13" hidden="1" outlineLevel="2" x14ac:dyDescent="0.25">
      <c r="B2811" s="83" t="s">
        <v>892</v>
      </c>
      <c r="C2811" s="2"/>
      <c r="D2811" s="100"/>
      <c r="E2811" s="5"/>
      <c r="F2811" s="8">
        <v>1</v>
      </c>
      <c r="G2811" s="98"/>
      <c r="H2811" s="96"/>
      <c r="I2811" s="4"/>
      <c r="J2811" s="107"/>
      <c r="M2811" s="96"/>
    </row>
    <row r="2812" spans="2:13" hidden="1" outlineLevel="2" x14ac:dyDescent="0.25">
      <c r="B2812" s="83" t="s">
        <v>839</v>
      </c>
      <c r="C2812" s="2"/>
      <c r="D2812" s="100"/>
      <c r="E2812" s="5"/>
      <c r="F2812" s="8">
        <v>1</v>
      </c>
      <c r="G2812" s="98"/>
      <c r="H2812" s="96"/>
      <c r="I2812" s="4"/>
      <c r="J2812" s="107"/>
      <c r="M2812" s="96"/>
    </row>
    <row r="2813" spans="2:13" hidden="1" outlineLevel="2" x14ac:dyDescent="0.25">
      <c r="B2813" s="83" t="s">
        <v>919</v>
      </c>
      <c r="C2813" s="2"/>
      <c r="D2813" s="100"/>
      <c r="E2813" s="5"/>
      <c r="F2813" s="8">
        <v>1</v>
      </c>
      <c r="G2813" s="98"/>
      <c r="H2813" s="96"/>
      <c r="I2813" s="4"/>
      <c r="J2813" s="107"/>
      <c r="M2813" s="96"/>
    </row>
    <row r="2814" spans="2:13" hidden="1" outlineLevel="2" x14ac:dyDescent="0.25">
      <c r="B2814" s="83" t="s">
        <v>1098</v>
      </c>
      <c r="C2814" s="2"/>
      <c r="D2814" s="100"/>
      <c r="E2814" s="5"/>
      <c r="F2814" s="8">
        <v>1</v>
      </c>
      <c r="G2814" s="98"/>
      <c r="H2814" s="96"/>
      <c r="I2814" s="4"/>
      <c r="J2814" s="107"/>
      <c r="M2814" s="96"/>
    </row>
    <row r="2815" spans="2:13" hidden="1" outlineLevel="2" x14ac:dyDescent="0.25">
      <c r="B2815" s="83" t="s">
        <v>1292</v>
      </c>
      <c r="C2815" s="2"/>
      <c r="D2815" s="100"/>
      <c r="E2815" s="5"/>
      <c r="F2815" s="8">
        <v>1</v>
      </c>
      <c r="G2815" s="98"/>
      <c r="H2815" s="96"/>
      <c r="I2815" s="4"/>
      <c r="J2815" s="107"/>
      <c r="M2815" s="96"/>
    </row>
    <row r="2816" spans="2:13" hidden="1" outlineLevel="2" x14ac:dyDescent="0.25">
      <c r="B2816" s="83" t="s">
        <v>1175</v>
      </c>
      <c r="C2816" s="2"/>
      <c r="D2816" s="100"/>
      <c r="E2816" s="5"/>
      <c r="F2816" s="8">
        <v>1</v>
      </c>
      <c r="G2816" s="98"/>
      <c r="H2816" s="96"/>
      <c r="I2816" s="4"/>
      <c r="J2816" s="107"/>
      <c r="M2816" s="96"/>
    </row>
    <row r="2817" spans="2:13" hidden="1" outlineLevel="2" x14ac:dyDescent="0.25">
      <c r="B2817" s="83" t="s">
        <v>1386</v>
      </c>
      <c r="C2817" s="2"/>
      <c r="D2817" s="100"/>
      <c r="E2817" s="5"/>
      <c r="F2817" s="8">
        <v>1</v>
      </c>
      <c r="G2817" s="98"/>
      <c r="H2817" s="96"/>
      <c r="I2817" s="4"/>
      <c r="J2817" s="107"/>
      <c r="M2817" s="96"/>
    </row>
    <row r="2818" spans="2:13" hidden="1" outlineLevel="2" x14ac:dyDescent="0.25">
      <c r="B2818" s="83" t="s">
        <v>1152</v>
      </c>
      <c r="C2818" s="2"/>
      <c r="D2818" s="100"/>
      <c r="E2818" s="5"/>
      <c r="F2818" s="8">
        <v>1</v>
      </c>
      <c r="G2818" s="98"/>
      <c r="H2818" s="96"/>
      <c r="I2818" s="4"/>
      <c r="J2818" s="107"/>
      <c r="M2818" s="96"/>
    </row>
    <row r="2819" spans="2:13" hidden="1" outlineLevel="2" x14ac:dyDescent="0.25">
      <c r="B2819" s="83" t="s">
        <v>1270</v>
      </c>
      <c r="C2819" s="2"/>
      <c r="D2819" s="100"/>
      <c r="E2819" s="5"/>
      <c r="F2819" s="8">
        <v>1</v>
      </c>
      <c r="G2819" s="98"/>
      <c r="H2819" s="96"/>
      <c r="I2819" s="4"/>
      <c r="J2819" s="107"/>
      <c r="M2819" s="96"/>
    </row>
    <row r="2820" spans="2:13" hidden="1" outlineLevel="2" x14ac:dyDescent="0.25">
      <c r="B2820" s="83" t="s">
        <v>1177</v>
      </c>
      <c r="C2820" s="2"/>
      <c r="D2820" s="100"/>
      <c r="E2820" s="5"/>
      <c r="F2820" s="8">
        <v>1</v>
      </c>
      <c r="G2820" s="98"/>
      <c r="H2820" s="96"/>
      <c r="I2820" s="4"/>
      <c r="J2820" s="107"/>
      <c r="M2820" s="96"/>
    </row>
    <row r="2821" spans="2:13" hidden="1" outlineLevel="2" x14ac:dyDescent="0.25">
      <c r="B2821" s="83" t="s">
        <v>1256</v>
      </c>
      <c r="C2821" s="2"/>
      <c r="D2821" s="100"/>
      <c r="E2821" s="5"/>
      <c r="F2821" s="8">
        <v>1</v>
      </c>
      <c r="G2821" s="98"/>
      <c r="H2821" s="96"/>
      <c r="I2821" s="4"/>
      <c r="J2821" s="107"/>
      <c r="M2821" s="96"/>
    </row>
    <row r="2822" spans="2:13" hidden="1" outlineLevel="2" x14ac:dyDescent="0.25">
      <c r="B2822" s="83" t="s">
        <v>1179</v>
      </c>
      <c r="C2822" s="2"/>
      <c r="D2822" s="100"/>
      <c r="E2822" s="5"/>
      <c r="F2822" s="8">
        <v>1</v>
      </c>
      <c r="G2822" s="98"/>
      <c r="H2822" s="96"/>
      <c r="I2822" s="4"/>
      <c r="J2822" s="107"/>
      <c r="M2822" s="96"/>
    </row>
    <row r="2823" spans="2:13" hidden="1" outlineLevel="2" x14ac:dyDescent="0.25">
      <c r="B2823" s="83" t="s">
        <v>1344</v>
      </c>
      <c r="C2823" s="2"/>
      <c r="D2823" s="100"/>
      <c r="E2823" s="5"/>
      <c r="F2823" s="8">
        <v>1</v>
      </c>
      <c r="G2823" s="98"/>
      <c r="H2823" s="96"/>
      <c r="I2823" s="4"/>
      <c r="J2823" s="107"/>
      <c r="M2823" s="96"/>
    </row>
    <row r="2824" spans="2:13" hidden="1" outlineLevel="2" x14ac:dyDescent="0.25">
      <c r="B2824" s="83" t="s">
        <v>1135</v>
      </c>
      <c r="C2824" s="2"/>
      <c r="D2824" s="100"/>
      <c r="E2824" s="5"/>
      <c r="F2824" s="8">
        <v>1</v>
      </c>
      <c r="G2824" s="98"/>
      <c r="H2824" s="96"/>
      <c r="I2824" s="4"/>
      <c r="J2824" s="107"/>
      <c r="M2824" s="96"/>
    </row>
    <row r="2825" spans="2:13" hidden="1" outlineLevel="2" x14ac:dyDescent="0.25">
      <c r="B2825" s="83" t="s">
        <v>1258</v>
      </c>
      <c r="C2825" s="2"/>
      <c r="D2825" s="100"/>
      <c r="E2825" s="5"/>
      <c r="F2825" s="8">
        <v>1</v>
      </c>
      <c r="G2825" s="98"/>
      <c r="H2825" s="96"/>
      <c r="I2825" s="4"/>
      <c r="J2825" s="107"/>
      <c r="M2825" s="96"/>
    </row>
    <row r="2826" spans="2:13" hidden="1" outlineLevel="2" x14ac:dyDescent="0.25">
      <c r="B2826" s="83" t="s">
        <v>1196</v>
      </c>
      <c r="C2826" s="2"/>
      <c r="D2826" s="100"/>
      <c r="E2826" s="5"/>
      <c r="F2826" s="8">
        <v>1</v>
      </c>
      <c r="G2826" s="98"/>
      <c r="H2826" s="96"/>
      <c r="I2826" s="4"/>
      <c r="J2826" s="107"/>
      <c r="M2826" s="96"/>
    </row>
    <row r="2827" spans="2:13" hidden="1" outlineLevel="2" x14ac:dyDescent="0.25">
      <c r="B2827" s="83" t="s">
        <v>1346</v>
      </c>
      <c r="C2827" s="2"/>
      <c r="D2827" s="100"/>
      <c r="E2827" s="5"/>
      <c r="F2827" s="8">
        <v>1</v>
      </c>
      <c r="G2827" s="98"/>
      <c r="H2827" s="96"/>
      <c r="I2827" s="4"/>
      <c r="J2827" s="107"/>
      <c r="M2827" s="96"/>
    </row>
    <row r="2828" spans="2:13" hidden="1" outlineLevel="2" x14ac:dyDescent="0.25">
      <c r="B2828" s="83" t="s">
        <v>1198</v>
      </c>
      <c r="C2828" s="2"/>
      <c r="D2828" s="100"/>
      <c r="E2828" s="5"/>
      <c r="F2828" s="8">
        <v>1</v>
      </c>
      <c r="G2828" s="98"/>
      <c r="H2828" s="96"/>
      <c r="I2828" s="4"/>
      <c r="J2828" s="107"/>
      <c r="M2828" s="96"/>
    </row>
    <row r="2829" spans="2:13" hidden="1" outlineLevel="2" x14ac:dyDescent="0.25">
      <c r="B2829" s="83" t="s">
        <v>939</v>
      </c>
      <c r="C2829" s="2"/>
      <c r="D2829" s="100"/>
      <c r="E2829" s="5"/>
      <c r="F2829" s="8">
        <v>1</v>
      </c>
      <c r="G2829" s="98"/>
      <c r="H2829" s="96"/>
      <c r="I2829" s="4"/>
      <c r="J2829" s="107"/>
      <c r="M2829" s="96"/>
    </row>
    <row r="2830" spans="2:13" hidden="1" outlineLevel="2" x14ac:dyDescent="0.25">
      <c r="B2830" s="83" t="s">
        <v>1181</v>
      </c>
      <c r="C2830" s="2"/>
      <c r="D2830" s="100"/>
      <c r="E2830" s="5"/>
      <c r="F2830" s="8">
        <v>1</v>
      </c>
      <c r="G2830" s="98"/>
      <c r="H2830" s="96"/>
      <c r="I2830" s="4"/>
      <c r="J2830" s="107"/>
      <c r="M2830" s="96"/>
    </row>
    <row r="2831" spans="2:13" hidden="1" outlineLevel="2" x14ac:dyDescent="0.25">
      <c r="B2831" s="83" t="s">
        <v>1019</v>
      </c>
      <c r="C2831" s="2"/>
      <c r="D2831" s="100"/>
      <c r="E2831" s="5"/>
      <c r="F2831" s="8">
        <v>1</v>
      </c>
      <c r="G2831" s="98"/>
      <c r="H2831" s="96"/>
      <c r="I2831" s="4"/>
      <c r="J2831" s="107"/>
      <c r="M2831" s="96"/>
    </row>
    <row r="2832" spans="2:13" hidden="1" outlineLevel="2" x14ac:dyDescent="0.25">
      <c r="B2832" s="83" t="s">
        <v>1214</v>
      </c>
      <c r="C2832" s="2"/>
      <c r="D2832" s="100"/>
      <c r="E2832" s="5"/>
      <c r="F2832" s="8">
        <v>1</v>
      </c>
      <c r="G2832" s="98"/>
      <c r="H2832" s="96"/>
      <c r="I2832" s="4"/>
      <c r="J2832" s="107"/>
      <c r="M2832" s="96"/>
    </row>
    <row r="2833" spans="2:13" hidden="1" outlineLevel="2" x14ac:dyDescent="0.25">
      <c r="B2833" s="83" t="s">
        <v>1388</v>
      </c>
      <c r="C2833" s="2"/>
      <c r="D2833" s="100"/>
      <c r="E2833" s="5"/>
      <c r="F2833" s="8">
        <v>1</v>
      </c>
      <c r="G2833" s="98"/>
      <c r="H2833" s="96"/>
      <c r="I2833" s="4"/>
      <c r="J2833" s="107"/>
      <c r="M2833" s="96"/>
    </row>
    <row r="2834" spans="2:13" hidden="1" outlineLevel="2" x14ac:dyDescent="0.25">
      <c r="B2834" s="83" t="s">
        <v>1183</v>
      </c>
      <c r="C2834" s="2"/>
      <c r="D2834" s="100"/>
      <c r="E2834" s="5"/>
      <c r="F2834" s="8">
        <v>1</v>
      </c>
      <c r="G2834" s="98"/>
      <c r="H2834" s="96"/>
      <c r="I2834" s="4"/>
      <c r="J2834" s="107"/>
      <c r="M2834" s="96"/>
    </row>
    <row r="2835" spans="2:13" hidden="1" outlineLevel="2" x14ac:dyDescent="0.25">
      <c r="B2835" s="83" t="s">
        <v>1390</v>
      </c>
      <c r="C2835" s="2"/>
      <c r="D2835" s="100"/>
      <c r="E2835" s="5"/>
      <c r="F2835" s="8">
        <v>1</v>
      </c>
      <c r="G2835" s="98"/>
      <c r="H2835" s="96"/>
      <c r="I2835" s="4"/>
      <c r="J2835" s="107"/>
      <c r="M2835" s="96"/>
    </row>
    <row r="2836" spans="2:13" hidden="1" outlineLevel="2" x14ac:dyDescent="0.25">
      <c r="B2836" s="83" t="s">
        <v>1154</v>
      </c>
      <c r="C2836" s="2"/>
      <c r="D2836" s="100"/>
      <c r="E2836" s="5"/>
      <c r="F2836" s="8">
        <v>1</v>
      </c>
      <c r="G2836" s="98"/>
      <c r="H2836" s="96"/>
      <c r="I2836" s="4"/>
      <c r="J2836" s="107"/>
      <c r="M2836" s="96"/>
    </row>
    <row r="2837" spans="2:13" hidden="1" outlineLevel="2" x14ac:dyDescent="0.25">
      <c r="B2837" s="83" t="s">
        <v>1392</v>
      </c>
      <c r="C2837" s="2"/>
      <c r="D2837" s="100"/>
      <c r="E2837" s="5"/>
      <c r="F2837" s="8">
        <v>1</v>
      </c>
      <c r="G2837" s="98"/>
      <c r="H2837" s="96"/>
      <c r="I2837" s="4"/>
      <c r="J2837" s="107"/>
      <c r="M2837" s="96"/>
    </row>
    <row r="2838" spans="2:13" hidden="1" outlineLevel="2" x14ac:dyDescent="0.25">
      <c r="B2838" s="83" t="s">
        <v>1100</v>
      </c>
      <c r="C2838" s="2"/>
      <c r="D2838" s="100"/>
      <c r="E2838" s="5"/>
      <c r="F2838" s="8">
        <v>1</v>
      </c>
      <c r="G2838" s="98"/>
      <c r="H2838" s="96"/>
      <c r="I2838" s="4"/>
      <c r="J2838" s="107"/>
      <c r="M2838" s="96"/>
    </row>
    <row r="2839" spans="2:13" hidden="1" outlineLevel="2" x14ac:dyDescent="0.25">
      <c r="B2839" s="83" t="s">
        <v>859</v>
      </c>
      <c r="C2839" s="2"/>
      <c r="D2839" s="100"/>
      <c r="E2839" s="5"/>
      <c r="F2839" s="8">
        <v>1</v>
      </c>
      <c r="G2839" s="98"/>
      <c r="H2839" s="96"/>
      <c r="I2839" s="4"/>
      <c r="J2839" s="107"/>
      <c r="M2839" s="96"/>
    </row>
    <row r="2840" spans="2:13" hidden="1" outlineLevel="2" x14ac:dyDescent="0.25">
      <c r="B2840" s="83" t="s">
        <v>1112</v>
      </c>
      <c r="C2840" s="2"/>
      <c r="D2840" s="100"/>
      <c r="E2840" s="5"/>
      <c r="F2840" s="8">
        <v>1</v>
      </c>
      <c r="G2840" s="98"/>
      <c r="H2840" s="96"/>
      <c r="I2840" s="4"/>
      <c r="J2840" s="107"/>
      <c r="M2840" s="96"/>
    </row>
    <row r="2841" spans="2:13" hidden="1" outlineLevel="2" x14ac:dyDescent="0.25">
      <c r="B2841" s="83" t="s">
        <v>1068</v>
      </c>
      <c r="C2841" s="2"/>
      <c r="D2841" s="100"/>
      <c r="E2841" s="5"/>
      <c r="F2841" s="8">
        <v>1</v>
      </c>
      <c r="G2841" s="98"/>
      <c r="H2841" s="96"/>
      <c r="I2841" s="4"/>
      <c r="J2841" s="107"/>
      <c r="M2841" s="96"/>
    </row>
    <row r="2842" spans="2:13" hidden="1" outlineLevel="2" x14ac:dyDescent="0.25">
      <c r="B2842" s="83" t="s">
        <v>1023</v>
      </c>
      <c r="C2842" s="2"/>
      <c r="D2842" s="100"/>
      <c r="E2842" s="5"/>
      <c r="F2842" s="8">
        <v>1</v>
      </c>
      <c r="G2842" s="98"/>
      <c r="H2842" s="96"/>
      <c r="I2842" s="4"/>
      <c r="J2842" s="107"/>
      <c r="M2842" s="96"/>
    </row>
    <row r="2843" spans="2:13" hidden="1" outlineLevel="2" x14ac:dyDescent="0.25">
      <c r="B2843" s="83" t="s">
        <v>1318</v>
      </c>
      <c r="C2843" s="2"/>
      <c r="D2843" s="100"/>
      <c r="E2843" s="5"/>
      <c r="F2843" s="8">
        <v>1</v>
      </c>
      <c r="G2843" s="98"/>
      <c r="H2843" s="96"/>
      <c r="I2843" s="4"/>
      <c r="J2843" s="107"/>
      <c r="M2843" s="96"/>
    </row>
    <row r="2844" spans="2:13" hidden="1" outlineLevel="2" x14ac:dyDescent="0.25">
      <c r="B2844" s="241" t="s">
        <v>1619</v>
      </c>
      <c r="C2844" s="2"/>
      <c r="D2844" s="100"/>
      <c r="E2844" s="5"/>
      <c r="F2844" s="8">
        <v>1</v>
      </c>
      <c r="G2844" s="98"/>
      <c r="H2844" s="96"/>
      <c r="I2844" s="4"/>
      <c r="J2844" s="107"/>
      <c r="M2844" s="96"/>
    </row>
    <row r="2845" spans="2:13" hidden="1" outlineLevel="2" x14ac:dyDescent="0.25">
      <c r="B2845" s="241" t="s">
        <v>1394</v>
      </c>
      <c r="C2845" s="2"/>
      <c r="D2845" s="100"/>
      <c r="E2845" s="5"/>
      <c r="F2845" s="8">
        <v>1</v>
      </c>
      <c r="G2845" s="98"/>
      <c r="H2845" s="96"/>
      <c r="I2845" s="4"/>
      <c r="J2845" s="107"/>
      <c r="M2845" s="96"/>
    </row>
    <row r="2846" spans="2:13" hidden="1" outlineLevel="2" x14ac:dyDescent="0.25">
      <c r="B2846" s="241" t="s">
        <v>888</v>
      </c>
      <c r="C2846" s="2"/>
      <c r="D2846" s="100"/>
      <c r="E2846" s="5"/>
      <c r="F2846" s="8">
        <v>1</v>
      </c>
      <c r="G2846" s="98"/>
      <c r="H2846" s="96"/>
      <c r="I2846" s="4"/>
      <c r="J2846" s="107"/>
      <c r="M2846" s="96"/>
    </row>
    <row r="2847" spans="2:13" hidden="1" outlineLevel="2" x14ac:dyDescent="0.25">
      <c r="B2847" s="241" t="s">
        <v>1096</v>
      </c>
      <c r="C2847" s="2"/>
      <c r="D2847" s="100"/>
      <c r="E2847" s="5"/>
      <c r="F2847" s="8">
        <v>1</v>
      </c>
      <c r="G2847" s="98"/>
      <c r="H2847" s="96"/>
      <c r="I2847" s="4"/>
      <c r="J2847" s="107"/>
      <c r="M2847" s="96"/>
    </row>
    <row r="2848" spans="2:13" hidden="1" outlineLevel="2" x14ac:dyDescent="0.25">
      <c r="B2848" s="83" t="s">
        <v>929</v>
      </c>
      <c r="C2848" s="2"/>
      <c r="D2848" s="100"/>
      <c r="E2848" s="5"/>
      <c r="F2848" s="8">
        <v>1</v>
      </c>
      <c r="G2848" s="98"/>
      <c r="H2848" s="96"/>
      <c r="I2848" s="4"/>
      <c r="J2848" s="107"/>
      <c r="M2848" s="96"/>
    </row>
    <row r="2849" spans="2:14" hidden="1" outlineLevel="2" x14ac:dyDescent="0.25">
      <c r="B2849" s="83" t="s">
        <v>875</v>
      </c>
      <c r="C2849" s="2"/>
      <c r="D2849" s="100"/>
      <c r="E2849" s="5"/>
      <c r="F2849" s="8">
        <v>1</v>
      </c>
      <c r="G2849" s="98"/>
      <c r="H2849" s="96"/>
      <c r="I2849" s="4"/>
      <c r="J2849" s="107"/>
      <c r="M2849" s="96"/>
    </row>
    <row r="2850" spans="2:14" hidden="1" outlineLevel="2" x14ac:dyDescent="0.25">
      <c r="B2850" s="83" t="s">
        <v>900</v>
      </c>
      <c r="C2850" s="2"/>
      <c r="D2850" s="100"/>
      <c r="E2850" s="5"/>
      <c r="F2850" s="8">
        <v>1</v>
      </c>
      <c r="G2850" s="98"/>
      <c r="H2850" s="96"/>
      <c r="I2850" s="4"/>
      <c r="J2850" s="107"/>
      <c r="M2850" s="92" t="e">
        <f>(K2850*L2850/J2850)</f>
        <v>#DIV/0!</v>
      </c>
      <c r="N2850">
        <v>10</v>
      </c>
    </row>
    <row r="2851" spans="2:14" outlineLevel="1" collapsed="1" x14ac:dyDescent="0.25">
      <c r="B2851" s="82"/>
      <c r="C2851" s="79" t="s">
        <v>1605</v>
      </c>
      <c r="D2851" s="95" t="s">
        <v>1620</v>
      </c>
      <c r="E2851" s="81">
        <v>43</v>
      </c>
      <c r="F2851" s="84">
        <f>SUM(F2852:F2894)</f>
        <v>43</v>
      </c>
      <c r="G2851" s="93">
        <v>5</v>
      </c>
      <c r="H2851" s="92">
        <f>(F2851*G2851/E2851)</f>
        <v>5</v>
      </c>
      <c r="I2851" s="103"/>
      <c r="J2851" s="105"/>
      <c r="K2851" s="82" t="s">
        <v>1750</v>
      </c>
      <c r="M2851" s="96"/>
    </row>
    <row r="2852" spans="2:14" hidden="1" outlineLevel="2" x14ac:dyDescent="0.25">
      <c r="B2852" s="83" t="s">
        <v>943</v>
      </c>
      <c r="C2852" s="2"/>
      <c r="D2852" s="100"/>
      <c r="E2852" s="5"/>
      <c r="F2852" s="8">
        <v>1</v>
      </c>
      <c r="G2852" s="98"/>
      <c r="H2852" s="96"/>
      <c r="I2852" s="4"/>
      <c r="J2852" s="107"/>
      <c r="K2852" t="s">
        <v>1750</v>
      </c>
      <c r="M2852" s="96"/>
    </row>
    <row r="2853" spans="2:14" hidden="1" outlineLevel="2" x14ac:dyDescent="0.25">
      <c r="B2853" s="83" t="s">
        <v>1621</v>
      </c>
      <c r="C2853" s="2"/>
      <c r="D2853" s="100"/>
      <c r="E2853" s="5"/>
      <c r="F2853" s="8">
        <v>1</v>
      </c>
      <c r="G2853" s="98"/>
      <c r="H2853" s="96"/>
      <c r="I2853" s="4"/>
      <c r="J2853" s="107"/>
      <c r="K2853" t="s">
        <v>1750</v>
      </c>
      <c r="M2853" s="96"/>
    </row>
    <row r="2854" spans="2:14" hidden="1" outlineLevel="2" x14ac:dyDescent="0.25">
      <c r="B2854" s="83" t="s">
        <v>835</v>
      </c>
      <c r="C2854" s="2"/>
      <c r="D2854" s="100"/>
      <c r="E2854" s="5"/>
      <c r="F2854" s="8">
        <v>1</v>
      </c>
      <c r="G2854" s="98"/>
      <c r="H2854" s="96"/>
      <c r="I2854" s="4"/>
      <c r="J2854" s="107"/>
      <c r="K2854" t="s">
        <v>1750</v>
      </c>
      <c r="M2854" s="96"/>
    </row>
    <row r="2855" spans="2:14" hidden="1" outlineLevel="2" x14ac:dyDescent="0.25">
      <c r="B2855" s="83" t="s">
        <v>1622</v>
      </c>
      <c r="C2855" s="2"/>
      <c r="D2855" s="100"/>
      <c r="E2855" s="5"/>
      <c r="F2855" s="8">
        <v>1</v>
      </c>
      <c r="G2855" s="98"/>
      <c r="H2855" s="96"/>
      <c r="I2855" s="4"/>
      <c r="J2855" s="107"/>
      <c r="K2855" t="s">
        <v>1750</v>
      </c>
      <c r="M2855" s="96"/>
    </row>
    <row r="2856" spans="2:14" hidden="1" outlineLevel="2" x14ac:dyDescent="0.25">
      <c r="B2856" s="83" t="s">
        <v>1294</v>
      </c>
      <c r="C2856" s="2"/>
      <c r="D2856" s="100"/>
      <c r="E2856" s="5"/>
      <c r="F2856" s="8">
        <v>1</v>
      </c>
      <c r="G2856" s="98"/>
      <c r="H2856" s="96"/>
      <c r="I2856" s="4"/>
      <c r="J2856" s="107"/>
      <c r="K2856" t="s">
        <v>1750</v>
      </c>
      <c r="M2856" s="96"/>
    </row>
    <row r="2857" spans="2:14" hidden="1" outlineLevel="2" x14ac:dyDescent="0.25">
      <c r="B2857" s="83" t="s">
        <v>1319</v>
      </c>
      <c r="C2857" s="2"/>
      <c r="D2857" s="100"/>
      <c r="E2857" s="5"/>
      <c r="F2857" s="8">
        <v>1</v>
      </c>
      <c r="G2857" s="98"/>
      <c r="H2857" s="96"/>
      <c r="I2857" s="4"/>
      <c r="J2857" s="107"/>
      <c r="K2857" t="s">
        <v>1750</v>
      </c>
      <c r="M2857" s="96"/>
    </row>
    <row r="2858" spans="2:14" hidden="1" outlineLevel="2" x14ac:dyDescent="0.25">
      <c r="B2858" s="83" t="s">
        <v>1125</v>
      </c>
      <c r="C2858" s="2"/>
      <c r="D2858" s="100"/>
      <c r="E2858" s="5"/>
      <c r="F2858" s="8">
        <v>1</v>
      </c>
      <c r="G2858" s="98"/>
      <c r="H2858" s="96"/>
      <c r="I2858" s="4"/>
      <c r="J2858" s="107"/>
      <c r="K2858" t="s">
        <v>1750</v>
      </c>
      <c r="M2858" s="96"/>
    </row>
    <row r="2859" spans="2:14" hidden="1" outlineLevel="2" x14ac:dyDescent="0.25">
      <c r="B2859" s="83" t="s">
        <v>1021</v>
      </c>
      <c r="C2859" s="2"/>
      <c r="D2859" s="100"/>
      <c r="E2859" s="5"/>
      <c r="F2859" s="8">
        <v>1</v>
      </c>
      <c r="G2859" s="98"/>
      <c r="H2859" s="96"/>
      <c r="I2859" s="4"/>
      <c r="J2859" s="107"/>
      <c r="K2859" t="s">
        <v>1750</v>
      </c>
      <c r="M2859" s="96"/>
    </row>
    <row r="2860" spans="2:14" hidden="1" outlineLevel="2" x14ac:dyDescent="0.25">
      <c r="B2860" s="83" t="s">
        <v>1078</v>
      </c>
      <c r="C2860" s="2"/>
      <c r="D2860" s="100"/>
      <c r="E2860" s="5"/>
      <c r="F2860" s="8">
        <v>1</v>
      </c>
      <c r="G2860" s="98"/>
      <c r="H2860" s="96"/>
      <c r="I2860" s="4"/>
      <c r="J2860" s="107"/>
      <c r="K2860" t="s">
        <v>1750</v>
      </c>
      <c r="M2860" s="96"/>
    </row>
    <row r="2861" spans="2:14" hidden="1" outlineLevel="2" x14ac:dyDescent="0.25">
      <c r="B2861" s="83" t="s">
        <v>1623</v>
      </c>
      <c r="C2861" s="2"/>
      <c r="D2861" s="100"/>
      <c r="E2861" s="5"/>
      <c r="F2861" s="8">
        <v>1</v>
      </c>
      <c r="G2861" s="98"/>
      <c r="H2861" s="96"/>
      <c r="I2861" s="4"/>
      <c r="J2861" s="107"/>
      <c r="K2861" t="s">
        <v>1750</v>
      </c>
      <c r="M2861" s="96"/>
    </row>
    <row r="2862" spans="2:14" hidden="1" outlineLevel="2" x14ac:dyDescent="0.25">
      <c r="B2862" s="83" t="s">
        <v>1624</v>
      </c>
      <c r="C2862" s="2"/>
      <c r="D2862" s="100"/>
      <c r="E2862" s="5"/>
      <c r="F2862" s="8">
        <v>1</v>
      </c>
      <c r="G2862" s="98"/>
      <c r="H2862" s="96"/>
      <c r="I2862" s="4"/>
      <c r="J2862" s="107"/>
      <c r="K2862" t="s">
        <v>1750</v>
      </c>
      <c r="M2862" s="96"/>
    </row>
    <row r="2863" spans="2:14" hidden="1" outlineLevel="2" x14ac:dyDescent="0.25">
      <c r="B2863" s="83" t="s">
        <v>1625</v>
      </c>
      <c r="C2863" s="2"/>
      <c r="D2863" s="100"/>
      <c r="E2863" s="5"/>
      <c r="F2863" s="8">
        <v>1</v>
      </c>
      <c r="G2863" s="98"/>
      <c r="H2863" s="96"/>
      <c r="I2863" s="4"/>
      <c r="J2863" s="107"/>
      <c r="K2863" t="s">
        <v>1750</v>
      </c>
      <c r="M2863" s="96"/>
    </row>
    <row r="2864" spans="2:14" hidden="1" outlineLevel="2" x14ac:dyDescent="0.25">
      <c r="B2864" s="83" t="s">
        <v>1626</v>
      </c>
      <c r="C2864" s="2"/>
      <c r="D2864" s="100"/>
      <c r="E2864" s="5"/>
      <c r="F2864" s="8">
        <v>1</v>
      </c>
      <c r="G2864" s="98"/>
      <c r="H2864" s="96"/>
      <c r="I2864" s="4"/>
      <c r="J2864" s="107"/>
      <c r="K2864" t="s">
        <v>1750</v>
      </c>
      <c r="M2864" s="96"/>
    </row>
    <row r="2865" spans="2:13" hidden="1" outlineLevel="2" x14ac:dyDescent="0.25">
      <c r="B2865" s="83" t="s">
        <v>1627</v>
      </c>
      <c r="C2865" s="2"/>
      <c r="D2865" s="100"/>
      <c r="E2865" s="5"/>
      <c r="F2865" s="8">
        <v>1</v>
      </c>
      <c r="G2865" s="98"/>
      <c r="H2865" s="96"/>
      <c r="I2865" s="4"/>
      <c r="J2865" s="107"/>
      <c r="K2865" t="s">
        <v>1750</v>
      </c>
      <c r="M2865" s="96"/>
    </row>
    <row r="2866" spans="2:13" hidden="1" outlineLevel="2" x14ac:dyDescent="0.25">
      <c r="B2866" s="83" t="s">
        <v>1628</v>
      </c>
      <c r="C2866" s="2"/>
      <c r="D2866" s="100"/>
      <c r="E2866" s="5"/>
      <c r="F2866" s="8">
        <v>1</v>
      </c>
      <c r="G2866" s="98"/>
      <c r="H2866" s="96"/>
      <c r="I2866" s="4"/>
      <c r="J2866" s="107"/>
      <c r="K2866" t="s">
        <v>1750</v>
      </c>
      <c r="M2866" s="96"/>
    </row>
    <row r="2867" spans="2:13" hidden="1" outlineLevel="2" x14ac:dyDescent="0.25">
      <c r="B2867" s="83" t="s">
        <v>1629</v>
      </c>
      <c r="C2867" s="2"/>
      <c r="D2867" s="100"/>
      <c r="E2867" s="5"/>
      <c r="F2867" s="8">
        <v>1</v>
      </c>
      <c r="G2867" s="98"/>
      <c r="H2867" s="96"/>
      <c r="I2867" s="4"/>
      <c r="J2867" s="107"/>
      <c r="K2867" t="s">
        <v>1750</v>
      </c>
      <c r="M2867" s="96"/>
    </row>
    <row r="2868" spans="2:13" hidden="1" outlineLevel="2" x14ac:dyDescent="0.25">
      <c r="B2868" s="83" t="s">
        <v>1630</v>
      </c>
      <c r="C2868" s="2"/>
      <c r="D2868" s="100"/>
      <c r="E2868" s="5"/>
      <c r="F2868" s="8">
        <v>1</v>
      </c>
      <c r="G2868" s="98"/>
      <c r="H2868" s="96"/>
      <c r="I2868" s="4"/>
      <c r="J2868" s="107"/>
      <c r="K2868" t="s">
        <v>1750</v>
      </c>
      <c r="M2868" s="96"/>
    </row>
    <row r="2869" spans="2:13" hidden="1" outlineLevel="2" x14ac:dyDescent="0.25">
      <c r="B2869" s="83" t="s">
        <v>1631</v>
      </c>
      <c r="C2869" s="2"/>
      <c r="D2869" s="100"/>
      <c r="E2869" s="5"/>
      <c r="F2869" s="8">
        <v>1</v>
      </c>
      <c r="G2869" s="98"/>
      <c r="H2869" s="96"/>
      <c r="I2869" s="4"/>
      <c r="J2869" s="107"/>
      <c r="K2869" t="s">
        <v>1750</v>
      </c>
      <c r="M2869" s="96"/>
    </row>
    <row r="2870" spans="2:13" hidden="1" outlineLevel="2" x14ac:dyDescent="0.25">
      <c r="B2870" s="83" t="s">
        <v>1632</v>
      </c>
      <c r="C2870" s="2"/>
      <c r="D2870" s="100"/>
      <c r="E2870" s="5"/>
      <c r="F2870" s="8">
        <v>1</v>
      </c>
      <c r="G2870" s="98"/>
      <c r="H2870" s="96"/>
      <c r="I2870" s="4"/>
      <c r="J2870" s="107"/>
      <c r="K2870" t="s">
        <v>1750</v>
      </c>
      <c r="M2870" s="96"/>
    </row>
    <row r="2871" spans="2:13" hidden="1" outlineLevel="2" x14ac:dyDescent="0.25">
      <c r="B2871" s="83" t="s">
        <v>1633</v>
      </c>
      <c r="C2871" s="2"/>
      <c r="D2871" s="100"/>
      <c r="E2871" s="5"/>
      <c r="F2871" s="8">
        <v>1</v>
      </c>
      <c r="G2871" s="98"/>
      <c r="H2871" s="96"/>
      <c r="I2871" s="4"/>
      <c r="J2871" s="107"/>
      <c r="K2871" t="s">
        <v>1750</v>
      </c>
      <c r="M2871" s="96"/>
    </row>
    <row r="2872" spans="2:13" hidden="1" outlineLevel="2" x14ac:dyDescent="0.25">
      <c r="B2872" s="83" t="s">
        <v>1320</v>
      </c>
      <c r="C2872" s="2"/>
      <c r="D2872" s="100"/>
      <c r="E2872" s="5"/>
      <c r="F2872" s="8">
        <v>1</v>
      </c>
      <c r="G2872" s="98"/>
      <c r="H2872" s="96"/>
      <c r="I2872" s="4"/>
      <c r="J2872" s="107"/>
      <c r="K2872" t="s">
        <v>1750</v>
      </c>
      <c r="M2872" s="96"/>
    </row>
    <row r="2873" spans="2:13" hidden="1" outlineLevel="2" x14ac:dyDescent="0.25">
      <c r="B2873" s="83" t="s">
        <v>1634</v>
      </c>
      <c r="C2873" s="2"/>
      <c r="D2873" s="100"/>
      <c r="E2873" s="5"/>
      <c r="F2873" s="8">
        <v>1</v>
      </c>
      <c r="G2873" s="98"/>
      <c r="H2873" s="96"/>
      <c r="I2873" s="4"/>
      <c r="J2873" s="107"/>
      <c r="K2873" t="s">
        <v>1750</v>
      </c>
      <c r="M2873" s="96"/>
    </row>
    <row r="2874" spans="2:13" hidden="1" outlineLevel="2" x14ac:dyDescent="0.25">
      <c r="B2874" s="83" t="s">
        <v>1635</v>
      </c>
      <c r="C2874" s="2"/>
      <c r="D2874" s="100"/>
      <c r="E2874" s="5"/>
      <c r="F2874" s="8">
        <v>1</v>
      </c>
      <c r="G2874" s="98"/>
      <c r="H2874" s="96"/>
      <c r="I2874" s="4"/>
      <c r="J2874" s="107"/>
      <c r="K2874" t="s">
        <v>1750</v>
      </c>
      <c r="M2874" s="96"/>
    </row>
    <row r="2875" spans="2:13" hidden="1" outlineLevel="2" x14ac:dyDescent="0.25">
      <c r="B2875" s="83" t="s">
        <v>1636</v>
      </c>
      <c r="C2875" s="2"/>
      <c r="D2875" s="100"/>
      <c r="E2875" s="5"/>
      <c r="F2875" s="8">
        <v>1</v>
      </c>
      <c r="G2875" s="98"/>
      <c r="H2875" s="96"/>
      <c r="I2875" s="4"/>
      <c r="J2875" s="107"/>
      <c r="K2875" t="s">
        <v>1750</v>
      </c>
      <c r="M2875" s="96"/>
    </row>
    <row r="2876" spans="2:13" hidden="1" outlineLevel="2" x14ac:dyDescent="0.25">
      <c r="B2876" s="83" t="s">
        <v>1395</v>
      </c>
      <c r="C2876" s="2"/>
      <c r="D2876" s="100"/>
      <c r="E2876" s="5"/>
      <c r="F2876" s="8">
        <v>1</v>
      </c>
      <c r="G2876" s="98"/>
      <c r="H2876" s="96"/>
      <c r="I2876" s="4"/>
      <c r="J2876" s="107"/>
      <c r="K2876" t="s">
        <v>1750</v>
      </c>
      <c r="M2876" s="96"/>
    </row>
    <row r="2877" spans="2:13" hidden="1" outlineLevel="2" x14ac:dyDescent="0.25">
      <c r="B2877" s="83" t="s">
        <v>1396</v>
      </c>
      <c r="C2877" s="2"/>
      <c r="D2877" s="100"/>
      <c r="E2877" s="5"/>
      <c r="F2877" s="8">
        <v>1</v>
      </c>
      <c r="G2877" s="98"/>
      <c r="H2877" s="96"/>
      <c r="I2877" s="4"/>
      <c r="J2877" s="107"/>
      <c r="K2877" t="s">
        <v>1750</v>
      </c>
      <c r="M2877" s="96"/>
    </row>
    <row r="2878" spans="2:13" hidden="1" outlineLevel="2" x14ac:dyDescent="0.25">
      <c r="B2878" s="83" t="s">
        <v>1321</v>
      </c>
      <c r="C2878" s="2"/>
      <c r="D2878" s="100"/>
      <c r="E2878" s="5"/>
      <c r="F2878" s="8">
        <v>1</v>
      </c>
      <c r="G2878" s="98"/>
      <c r="H2878" s="96"/>
      <c r="I2878" s="4"/>
      <c r="J2878" s="107"/>
      <c r="K2878" t="s">
        <v>1750</v>
      </c>
      <c r="M2878" s="96"/>
    </row>
    <row r="2879" spans="2:13" hidden="1" outlineLevel="2" x14ac:dyDescent="0.25">
      <c r="B2879" s="83" t="s">
        <v>1397</v>
      </c>
      <c r="C2879" s="2"/>
      <c r="D2879" s="100"/>
      <c r="E2879" s="5"/>
      <c r="F2879" s="8">
        <v>1</v>
      </c>
      <c r="G2879" s="98"/>
      <c r="H2879" s="96"/>
      <c r="I2879" s="4"/>
      <c r="J2879" s="107"/>
      <c r="K2879" t="s">
        <v>1750</v>
      </c>
      <c r="M2879" s="96"/>
    </row>
    <row r="2880" spans="2:13" hidden="1" outlineLevel="2" x14ac:dyDescent="0.25">
      <c r="B2880" s="83" t="s">
        <v>1637</v>
      </c>
      <c r="C2880" s="2"/>
      <c r="D2880" s="100"/>
      <c r="E2880" s="5"/>
      <c r="F2880" s="8">
        <v>1</v>
      </c>
      <c r="G2880" s="98"/>
      <c r="H2880" s="96"/>
      <c r="I2880" s="4"/>
      <c r="J2880" s="107"/>
      <c r="K2880" t="s">
        <v>1750</v>
      </c>
      <c r="M2880" s="96"/>
    </row>
    <row r="2881" spans="2:14" hidden="1" outlineLevel="2" x14ac:dyDescent="0.25">
      <c r="B2881" s="83" t="s">
        <v>1638</v>
      </c>
      <c r="C2881" s="2"/>
      <c r="D2881" s="100"/>
      <c r="E2881" s="5"/>
      <c r="F2881" s="8">
        <v>1</v>
      </c>
      <c r="G2881" s="98"/>
      <c r="H2881" s="96"/>
      <c r="I2881" s="4"/>
      <c r="J2881" s="107"/>
      <c r="K2881" t="s">
        <v>1750</v>
      </c>
      <c r="M2881" s="96"/>
    </row>
    <row r="2882" spans="2:14" hidden="1" outlineLevel="2" x14ac:dyDescent="0.25">
      <c r="B2882" s="83" t="s">
        <v>1639</v>
      </c>
      <c r="C2882" s="2"/>
      <c r="D2882" s="100"/>
      <c r="E2882" s="5"/>
      <c r="F2882" s="8">
        <v>1</v>
      </c>
      <c r="G2882" s="98"/>
      <c r="H2882" s="96"/>
      <c r="I2882" s="4"/>
      <c r="J2882" s="107"/>
      <c r="K2882" t="s">
        <v>1750</v>
      </c>
      <c r="M2882" s="96"/>
    </row>
    <row r="2883" spans="2:14" hidden="1" outlineLevel="2" x14ac:dyDescent="0.25">
      <c r="B2883" s="83" t="s">
        <v>1398</v>
      </c>
      <c r="C2883" s="2"/>
      <c r="D2883" s="100"/>
      <c r="E2883" s="5"/>
      <c r="F2883" s="8">
        <v>1</v>
      </c>
      <c r="G2883" s="98"/>
      <c r="H2883" s="96"/>
      <c r="I2883" s="4"/>
      <c r="J2883" s="107"/>
      <c r="K2883" t="s">
        <v>1750</v>
      </c>
      <c r="M2883" s="96"/>
    </row>
    <row r="2884" spans="2:14" hidden="1" outlineLevel="2" x14ac:dyDescent="0.25">
      <c r="B2884" s="83" t="s">
        <v>1640</v>
      </c>
      <c r="C2884" s="2"/>
      <c r="D2884" s="100"/>
      <c r="E2884" s="5"/>
      <c r="F2884" s="8">
        <v>1</v>
      </c>
      <c r="G2884" s="98"/>
      <c r="H2884" s="96"/>
      <c r="I2884" s="4"/>
      <c r="J2884" s="107"/>
      <c r="K2884" t="s">
        <v>1750</v>
      </c>
      <c r="M2884" s="96"/>
    </row>
    <row r="2885" spans="2:14" hidden="1" outlineLevel="2" x14ac:dyDescent="0.25">
      <c r="B2885" s="83" t="s">
        <v>1641</v>
      </c>
      <c r="C2885" s="2"/>
      <c r="D2885" s="100"/>
      <c r="E2885" s="5"/>
      <c r="F2885" s="8">
        <v>1</v>
      </c>
      <c r="G2885" s="98"/>
      <c r="H2885" s="96"/>
      <c r="I2885" s="4"/>
      <c r="J2885" s="107"/>
      <c r="K2885" t="s">
        <v>1750</v>
      </c>
      <c r="M2885" s="96"/>
    </row>
    <row r="2886" spans="2:14" hidden="1" outlineLevel="2" x14ac:dyDescent="0.25">
      <c r="B2886" s="83" t="s">
        <v>1642</v>
      </c>
      <c r="C2886" s="2"/>
      <c r="D2886" s="100"/>
      <c r="E2886" s="5"/>
      <c r="F2886" s="8">
        <v>1</v>
      </c>
      <c r="G2886" s="98"/>
      <c r="H2886" s="96"/>
      <c r="I2886" s="4"/>
      <c r="J2886" s="107"/>
      <c r="K2886" t="s">
        <v>1750</v>
      </c>
      <c r="M2886" s="96"/>
    </row>
    <row r="2887" spans="2:14" hidden="1" outlineLevel="2" x14ac:dyDescent="0.25">
      <c r="B2887" s="83" t="s">
        <v>1399</v>
      </c>
      <c r="C2887" s="2"/>
      <c r="D2887" s="100"/>
      <c r="E2887" s="5"/>
      <c r="F2887" s="8">
        <v>1</v>
      </c>
      <c r="G2887" s="98"/>
      <c r="H2887" s="96"/>
      <c r="I2887" s="4"/>
      <c r="J2887" s="107"/>
      <c r="K2887" t="s">
        <v>1750</v>
      </c>
      <c r="M2887" s="96"/>
    </row>
    <row r="2888" spans="2:14" hidden="1" outlineLevel="2" x14ac:dyDescent="0.25">
      <c r="B2888" s="83" t="s">
        <v>1643</v>
      </c>
      <c r="C2888" s="2"/>
      <c r="D2888" s="100"/>
      <c r="E2888" s="5"/>
      <c r="F2888" s="8">
        <v>1</v>
      </c>
      <c r="G2888" s="98"/>
      <c r="H2888" s="96"/>
      <c r="I2888" s="4"/>
      <c r="J2888" s="107"/>
      <c r="K2888" t="s">
        <v>1750</v>
      </c>
      <c r="M2888" s="96"/>
    </row>
    <row r="2889" spans="2:14" hidden="1" outlineLevel="2" x14ac:dyDescent="0.25">
      <c r="B2889" s="83" t="s">
        <v>1347</v>
      </c>
      <c r="C2889" s="2"/>
      <c r="D2889" s="100"/>
      <c r="E2889" s="5"/>
      <c r="F2889" s="8">
        <v>1</v>
      </c>
      <c r="G2889" s="98"/>
      <c r="H2889" s="96"/>
      <c r="I2889" s="4"/>
      <c r="J2889" s="107"/>
      <c r="K2889" t="s">
        <v>1750</v>
      </c>
      <c r="M2889" s="96"/>
    </row>
    <row r="2890" spans="2:14" hidden="1" outlineLevel="2" x14ac:dyDescent="0.25">
      <c r="B2890" s="83" t="s">
        <v>1400</v>
      </c>
      <c r="C2890" s="2"/>
      <c r="D2890" s="100"/>
      <c r="E2890" s="5"/>
      <c r="F2890" s="8">
        <v>1</v>
      </c>
      <c r="G2890" s="98"/>
      <c r="H2890" s="96"/>
      <c r="I2890" s="4"/>
      <c r="J2890" s="107"/>
      <c r="K2890" t="s">
        <v>1750</v>
      </c>
      <c r="M2890" s="96"/>
    </row>
    <row r="2891" spans="2:14" hidden="1" outlineLevel="2" x14ac:dyDescent="0.25">
      <c r="B2891" s="83" t="s">
        <v>1644</v>
      </c>
      <c r="C2891" s="2"/>
      <c r="D2891" s="100"/>
      <c r="E2891" s="5"/>
      <c r="F2891" s="8">
        <v>1</v>
      </c>
      <c r="G2891" s="98"/>
      <c r="H2891" s="96"/>
      <c r="I2891" s="4"/>
      <c r="J2891" s="107"/>
      <c r="K2891" t="s">
        <v>1750</v>
      </c>
      <c r="M2891" s="96"/>
    </row>
    <row r="2892" spans="2:14" hidden="1" outlineLevel="2" x14ac:dyDescent="0.25">
      <c r="B2892" s="83" t="s">
        <v>983</v>
      </c>
      <c r="C2892" s="2"/>
      <c r="D2892" s="100"/>
      <c r="E2892" s="5"/>
      <c r="F2892" s="8">
        <v>1</v>
      </c>
      <c r="G2892" s="98"/>
      <c r="H2892" s="96"/>
      <c r="I2892" s="4"/>
      <c r="J2892" s="107"/>
      <c r="K2892" t="s">
        <v>1750</v>
      </c>
      <c r="M2892" s="96"/>
    </row>
    <row r="2893" spans="2:14" hidden="1" outlineLevel="2" x14ac:dyDescent="0.25">
      <c r="B2893" s="83" t="s">
        <v>905</v>
      </c>
      <c r="C2893" s="2"/>
      <c r="D2893" s="100"/>
      <c r="E2893" s="5"/>
      <c r="F2893" s="8">
        <v>1</v>
      </c>
      <c r="G2893" s="98"/>
      <c r="H2893" s="96"/>
      <c r="I2893" s="4"/>
      <c r="J2893" s="107"/>
      <c r="K2893" t="s">
        <v>1750</v>
      </c>
      <c r="M2893" s="96"/>
    </row>
    <row r="2894" spans="2:14" hidden="1" outlineLevel="2" x14ac:dyDescent="0.25">
      <c r="B2894" s="83" t="s">
        <v>968</v>
      </c>
      <c r="C2894" s="2"/>
      <c r="D2894" s="100"/>
      <c r="E2894" s="5"/>
      <c r="F2894" s="8">
        <v>1</v>
      </c>
      <c r="G2894" s="98"/>
      <c r="H2894" s="96"/>
      <c r="I2894" s="4"/>
      <c r="J2894" s="107"/>
      <c r="K2894" t="s">
        <v>1750</v>
      </c>
      <c r="M2894" s="92" t="e">
        <f>(K2894*L2894/J2894)</f>
        <v>#VALUE!</v>
      </c>
      <c r="N2894">
        <v>5</v>
      </c>
    </row>
    <row r="2895" spans="2:14" outlineLevel="1" collapsed="1" x14ac:dyDescent="0.25">
      <c r="B2895" s="82"/>
      <c r="C2895" s="79" t="s">
        <v>1605</v>
      </c>
      <c r="D2895" s="95" t="s">
        <v>1645</v>
      </c>
      <c r="E2895" s="81">
        <v>7</v>
      </c>
      <c r="F2895" s="84">
        <f>SUM(F2896:F2902)</f>
        <v>7</v>
      </c>
      <c r="G2895" s="93">
        <v>5</v>
      </c>
      <c r="H2895" s="92">
        <f>(F2895*G2895/E2895)</f>
        <v>5</v>
      </c>
      <c r="I2895" s="103"/>
      <c r="J2895" s="105"/>
      <c r="K2895" s="82" t="s">
        <v>1750</v>
      </c>
    </row>
    <row r="2896" spans="2:14" hidden="1" outlineLevel="2" x14ac:dyDescent="0.25">
      <c r="B2896" s="83" t="s">
        <v>1108</v>
      </c>
      <c r="C2896" s="2"/>
      <c r="D2896" s="100"/>
      <c r="E2896" s="5"/>
      <c r="F2896" s="8">
        <v>1</v>
      </c>
      <c r="G2896" s="98"/>
      <c r="H2896" s="96"/>
      <c r="I2896" s="4"/>
      <c r="J2896" s="107"/>
      <c r="K2896" t="s">
        <v>1750</v>
      </c>
    </row>
    <row r="2897" spans="2:11" hidden="1" outlineLevel="2" x14ac:dyDescent="0.25">
      <c r="B2897" s="83" t="s">
        <v>1224</v>
      </c>
      <c r="C2897" s="2"/>
      <c r="D2897" s="100"/>
      <c r="E2897" s="5"/>
      <c r="F2897" s="8">
        <v>1</v>
      </c>
      <c r="G2897" s="98"/>
      <c r="H2897" s="96"/>
      <c r="I2897" s="4"/>
      <c r="J2897" s="107"/>
      <c r="K2897" t="s">
        <v>1750</v>
      </c>
    </row>
    <row r="2898" spans="2:11" hidden="1" outlineLevel="2" x14ac:dyDescent="0.25">
      <c r="B2898" s="83" t="s">
        <v>917</v>
      </c>
      <c r="C2898" s="2"/>
      <c r="D2898" s="100"/>
      <c r="E2898" s="5"/>
      <c r="F2898" s="8">
        <v>1</v>
      </c>
      <c r="G2898" s="98"/>
      <c r="H2898" s="96"/>
      <c r="I2898" s="4"/>
      <c r="J2898" s="107"/>
      <c r="K2898" t="s">
        <v>1750</v>
      </c>
    </row>
    <row r="2899" spans="2:11" hidden="1" outlineLevel="2" x14ac:dyDescent="0.25">
      <c r="B2899" s="83" t="s">
        <v>1146</v>
      </c>
      <c r="C2899" s="2"/>
      <c r="D2899" s="100"/>
      <c r="E2899" s="5"/>
      <c r="F2899" s="8">
        <v>1</v>
      </c>
      <c r="G2899" s="98"/>
      <c r="H2899" s="96"/>
      <c r="I2899" s="4"/>
      <c r="J2899" s="107"/>
      <c r="K2899" t="s">
        <v>1750</v>
      </c>
    </row>
    <row r="2900" spans="2:11" hidden="1" outlineLevel="2" x14ac:dyDescent="0.25">
      <c r="B2900" s="83" t="s">
        <v>1127</v>
      </c>
      <c r="C2900" s="2"/>
      <c r="D2900" s="100"/>
      <c r="E2900" s="5"/>
      <c r="F2900" s="8">
        <v>1</v>
      </c>
      <c r="G2900" s="98"/>
      <c r="H2900" s="96"/>
      <c r="I2900" s="4"/>
      <c r="J2900" s="107"/>
      <c r="K2900" t="s">
        <v>1750</v>
      </c>
    </row>
    <row r="2901" spans="2:11" hidden="1" outlineLevel="2" x14ac:dyDescent="0.25">
      <c r="B2901" s="83" t="s">
        <v>1110</v>
      </c>
      <c r="C2901" s="2"/>
      <c r="D2901" s="100"/>
      <c r="E2901" s="5"/>
      <c r="F2901" s="8">
        <v>1</v>
      </c>
      <c r="G2901" s="98"/>
      <c r="H2901" s="96"/>
      <c r="I2901" s="4"/>
      <c r="J2901" s="107"/>
      <c r="K2901" t="s">
        <v>1750</v>
      </c>
    </row>
    <row r="2902" spans="2:11" hidden="1" outlineLevel="2" x14ac:dyDescent="0.25">
      <c r="B2902" s="83" t="s">
        <v>904</v>
      </c>
      <c r="C2902" s="2"/>
      <c r="D2902" s="100"/>
      <c r="E2902" s="5"/>
      <c r="F2902" s="8">
        <v>1</v>
      </c>
      <c r="G2902" s="98"/>
      <c r="H2902" s="96"/>
      <c r="I2902" s="4"/>
      <c r="J2902" s="107"/>
      <c r="K2902" t="s">
        <v>1750</v>
      </c>
    </row>
    <row r="2903" spans="2:11" outlineLevel="1" collapsed="1" x14ac:dyDescent="0.25">
      <c r="B2903" s="82"/>
      <c r="C2903" s="79" t="s">
        <v>1605</v>
      </c>
      <c r="D2903" s="95" t="s">
        <v>1646</v>
      </c>
      <c r="E2903" s="81">
        <v>94</v>
      </c>
      <c r="F2903" s="84">
        <f>SUM(F2904:F2997)</f>
        <v>94</v>
      </c>
      <c r="G2903" s="93">
        <v>12</v>
      </c>
      <c r="H2903" s="92">
        <f>(F2903*G2903/E2903)</f>
        <v>12</v>
      </c>
      <c r="I2903" s="103"/>
      <c r="J2903" s="105"/>
      <c r="K2903" s="82" t="s">
        <v>1750</v>
      </c>
    </row>
    <row r="2904" spans="2:11" hidden="1" outlineLevel="2" x14ac:dyDescent="0.25">
      <c r="B2904" s="83" t="s">
        <v>970</v>
      </c>
      <c r="C2904" s="2"/>
      <c r="D2904" s="3"/>
      <c r="E2904" s="5"/>
      <c r="F2904" s="8">
        <v>1</v>
      </c>
      <c r="G2904" s="98"/>
      <c r="H2904" s="96"/>
      <c r="I2904" s="4"/>
      <c r="J2904" s="107"/>
      <c r="K2904" t="s">
        <v>1750</v>
      </c>
    </row>
    <row r="2905" spans="2:11" hidden="1" outlineLevel="2" x14ac:dyDescent="0.25">
      <c r="B2905" s="83" t="s">
        <v>1300</v>
      </c>
      <c r="C2905" s="2"/>
      <c r="D2905" s="3"/>
      <c r="E2905" s="5"/>
      <c r="F2905" s="8">
        <v>1</v>
      </c>
      <c r="G2905" s="98"/>
      <c r="H2905" s="96"/>
      <c r="I2905" s="4"/>
      <c r="J2905" s="107"/>
      <c r="K2905" t="s">
        <v>1750</v>
      </c>
    </row>
    <row r="2906" spans="2:11" hidden="1" outlineLevel="2" x14ac:dyDescent="0.25">
      <c r="B2906" s="83" t="s">
        <v>985</v>
      </c>
      <c r="C2906" s="2"/>
      <c r="D2906" s="3"/>
      <c r="E2906" s="5"/>
      <c r="F2906" s="8">
        <v>1</v>
      </c>
      <c r="G2906" s="98"/>
      <c r="H2906" s="96"/>
      <c r="I2906" s="4"/>
      <c r="J2906" s="107"/>
      <c r="K2906" t="s">
        <v>1750</v>
      </c>
    </row>
    <row r="2907" spans="2:11" hidden="1" outlineLevel="2" x14ac:dyDescent="0.25">
      <c r="B2907" s="83" t="s">
        <v>1231</v>
      </c>
      <c r="C2907" s="2"/>
      <c r="D2907" s="3"/>
      <c r="E2907" s="5"/>
      <c r="F2907" s="8">
        <v>1</v>
      </c>
      <c r="G2907" s="98"/>
      <c r="H2907" s="96"/>
      <c r="I2907" s="4"/>
      <c r="J2907" s="107"/>
      <c r="K2907" t="s">
        <v>1750</v>
      </c>
    </row>
    <row r="2908" spans="2:11" hidden="1" outlineLevel="2" x14ac:dyDescent="0.25">
      <c r="B2908" s="83" t="s">
        <v>1025</v>
      </c>
      <c r="C2908" s="2"/>
      <c r="D2908" s="3"/>
      <c r="E2908" s="5"/>
      <c r="F2908" s="8">
        <v>1</v>
      </c>
      <c r="G2908" s="98"/>
      <c r="H2908" s="96"/>
      <c r="I2908" s="4"/>
      <c r="J2908" s="107"/>
      <c r="K2908" t="s">
        <v>1750</v>
      </c>
    </row>
    <row r="2909" spans="2:11" hidden="1" outlineLevel="2" x14ac:dyDescent="0.25">
      <c r="B2909" s="83" t="s">
        <v>1355</v>
      </c>
      <c r="C2909" s="2"/>
      <c r="D2909" s="3"/>
      <c r="E2909" s="5"/>
      <c r="F2909" s="8">
        <v>1</v>
      </c>
      <c r="G2909" s="98"/>
      <c r="H2909" s="96"/>
      <c r="I2909" s="4"/>
      <c r="J2909" s="107"/>
      <c r="K2909" t="s">
        <v>1750</v>
      </c>
    </row>
    <row r="2910" spans="2:11" hidden="1" outlineLevel="2" x14ac:dyDescent="0.25">
      <c r="B2910" s="83" t="s">
        <v>1040</v>
      </c>
      <c r="C2910" s="2"/>
      <c r="D2910" s="3"/>
      <c r="E2910" s="5"/>
      <c r="F2910" s="8">
        <v>1</v>
      </c>
      <c r="G2910" s="98"/>
      <c r="H2910" s="96"/>
      <c r="I2910" s="4"/>
      <c r="J2910" s="107"/>
      <c r="K2910" t="s">
        <v>1750</v>
      </c>
    </row>
    <row r="2911" spans="2:11" hidden="1" outlineLevel="2" x14ac:dyDescent="0.25">
      <c r="B2911" s="83" t="s">
        <v>1357</v>
      </c>
      <c r="C2911" s="2"/>
      <c r="D2911" s="3"/>
      <c r="E2911" s="5"/>
      <c r="F2911" s="8">
        <v>1</v>
      </c>
      <c r="G2911" s="98"/>
      <c r="H2911" s="96"/>
      <c r="I2911" s="4"/>
      <c r="J2911" s="107"/>
      <c r="K2911" t="s">
        <v>1750</v>
      </c>
    </row>
    <row r="2912" spans="2:11" hidden="1" outlineLevel="2" x14ac:dyDescent="0.25">
      <c r="B2912" s="83" t="s">
        <v>1003</v>
      </c>
      <c r="C2912" s="2"/>
      <c r="D2912" s="3"/>
      <c r="E2912" s="5"/>
      <c r="F2912" s="8">
        <v>1</v>
      </c>
      <c r="G2912" s="98"/>
      <c r="H2912" s="96"/>
      <c r="I2912" s="4"/>
      <c r="J2912" s="107"/>
      <c r="K2912" t="s">
        <v>1750</v>
      </c>
    </row>
    <row r="2913" spans="2:11" hidden="1" outlineLevel="2" x14ac:dyDescent="0.25">
      <c r="B2913" s="83" t="s">
        <v>1302</v>
      </c>
      <c r="C2913" s="2"/>
      <c r="D2913" s="3"/>
      <c r="E2913" s="5"/>
      <c r="F2913" s="8">
        <v>1</v>
      </c>
      <c r="G2913" s="98"/>
      <c r="H2913" s="96"/>
      <c r="I2913" s="4"/>
      <c r="J2913" s="107"/>
      <c r="K2913" t="s">
        <v>1750</v>
      </c>
    </row>
    <row r="2914" spans="2:11" hidden="1" outlineLevel="2" x14ac:dyDescent="0.25">
      <c r="B2914" s="83" t="s">
        <v>997</v>
      </c>
      <c r="C2914" s="2"/>
      <c r="D2914" s="3"/>
      <c r="E2914" s="5"/>
      <c r="F2914" s="8">
        <v>1</v>
      </c>
      <c r="G2914" s="98"/>
      <c r="H2914" s="96"/>
      <c r="I2914" s="4"/>
      <c r="J2914" s="107"/>
      <c r="K2914" t="s">
        <v>1750</v>
      </c>
    </row>
    <row r="2915" spans="2:11" hidden="1" outlineLevel="2" x14ac:dyDescent="0.25">
      <c r="B2915" s="83" t="s">
        <v>1222</v>
      </c>
      <c r="C2915" s="2"/>
      <c r="D2915" s="3"/>
      <c r="E2915" s="5"/>
      <c r="F2915" s="8">
        <v>1</v>
      </c>
      <c r="G2915" s="98"/>
      <c r="H2915" s="96"/>
      <c r="I2915" s="4"/>
      <c r="J2915" s="107"/>
      <c r="K2915" t="s">
        <v>1750</v>
      </c>
    </row>
    <row r="2916" spans="2:11" hidden="1" outlineLevel="2" x14ac:dyDescent="0.25">
      <c r="B2916" s="83" t="s">
        <v>972</v>
      </c>
      <c r="C2916" s="2"/>
      <c r="D2916" s="3"/>
      <c r="E2916" s="5"/>
      <c r="F2916" s="8">
        <v>1</v>
      </c>
      <c r="G2916" s="98"/>
      <c r="H2916" s="96"/>
      <c r="I2916" s="4"/>
      <c r="J2916" s="107"/>
      <c r="K2916" t="s">
        <v>1750</v>
      </c>
    </row>
    <row r="2917" spans="2:11" hidden="1" outlineLevel="2" x14ac:dyDescent="0.25">
      <c r="B2917" s="83" t="s">
        <v>1233</v>
      </c>
      <c r="C2917" s="2"/>
      <c r="D2917" s="3"/>
      <c r="E2917" s="5"/>
      <c r="F2917" s="8">
        <v>1</v>
      </c>
      <c r="G2917" s="98"/>
      <c r="H2917" s="96"/>
      <c r="I2917" s="4"/>
      <c r="J2917" s="107"/>
      <c r="K2917" t="s">
        <v>1750</v>
      </c>
    </row>
    <row r="2918" spans="2:11" hidden="1" outlineLevel="2" x14ac:dyDescent="0.25">
      <c r="B2918" s="83" t="s">
        <v>963</v>
      </c>
      <c r="C2918" s="2"/>
      <c r="D2918" s="3"/>
      <c r="E2918" s="5"/>
      <c r="F2918" s="8">
        <v>1</v>
      </c>
      <c r="G2918" s="98"/>
      <c r="H2918" s="96"/>
      <c r="I2918" s="4"/>
      <c r="J2918" s="107"/>
      <c r="K2918" t="s">
        <v>1750</v>
      </c>
    </row>
    <row r="2919" spans="2:11" hidden="1" outlineLevel="2" x14ac:dyDescent="0.25">
      <c r="B2919" s="83" t="s">
        <v>1185</v>
      </c>
      <c r="C2919" s="2"/>
      <c r="D2919" s="3"/>
      <c r="E2919" s="5"/>
      <c r="F2919" s="8">
        <v>1</v>
      </c>
      <c r="G2919" s="98"/>
      <c r="H2919" s="96"/>
      <c r="I2919" s="4"/>
      <c r="J2919" s="107"/>
      <c r="K2919" t="s">
        <v>1750</v>
      </c>
    </row>
    <row r="2920" spans="2:11" hidden="1" outlineLevel="2" x14ac:dyDescent="0.25">
      <c r="B2920" s="83" t="s">
        <v>999</v>
      </c>
      <c r="C2920" s="2"/>
      <c r="D2920" s="3"/>
      <c r="E2920" s="5"/>
      <c r="F2920" s="8">
        <v>1</v>
      </c>
      <c r="G2920" s="98"/>
      <c r="H2920" s="96"/>
      <c r="I2920" s="4"/>
      <c r="J2920" s="107"/>
      <c r="K2920" t="s">
        <v>1750</v>
      </c>
    </row>
    <row r="2921" spans="2:11" hidden="1" outlineLevel="2" x14ac:dyDescent="0.25">
      <c r="B2921" s="83" t="s">
        <v>1229</v>
      </c>
      <c r="C2921" s="2"/>
      <c r="D2921" s="3"/>
      <c r="E2921" s="5"/>
      <c r="F2921" s="8">
        <v>1</v>
      </c>
      <c r="G2921" s="98"/>
      <c r="H2921" s="96"/>
      <c r="I2921" s="4"/>
      <c r="J2921" s="107"/>
      <c r="K2921" t="s">
        <v>1750</v>
      </c>
    </row>
    <row r="2922" spans="2:11" hidden="1" outlineLevel="2" x14ac:dyDescent="0.25">
      <c r="B2922" s="83" t="s">
        <v>1027</v>
      </c>
      <c r="C2922" s="2"/>
      <c r="D2922" s="3"/>
      <c r="E2922" s="5"/>
      <c r="F2922" s="8">
        <v>1</v>
      </c>
      <c r="G2922" s="98"/>
      <c r="H2922" s="96"/>
      <c r="I2922" s="4"/>
      <c r="J2922" s="107"/>
      <c r="K2922" t="s">
        <v>1750</v>
      </c>
    </row>
    <row r="2923" spans="2:11" hidden="1" outlineLevel="2" x14ac:dyDescent="0.25">
      <c r="B2923" s="83" t="s">
        <v>1166</v>
      </c>
      <c r="C2923" s="2"/>
      <c r="D2923" s="3"/>
      <c r="E2923" s="5"/>
      <c r="F2923" s="8">
        <v>1</v>
      </c>
      <c r="G2923" s="98"/>
      <c r="H2923" s="96"/>
      <c r="I2923" s="4"/>
      <c r="J2923" s="107"/>
      <c r="K2923" t="s">
        <v>1750</v>
      </c>
    </row>
    <row r="2924" spans="2:11" hidden="1" outlineLevel="2" x14ac:dyDescent="0.25">
      <c r="B2924" s="83" t="s">
        <v>1070</v>
      </c>
      <c r="C2924" s="2"/>
      <c r="D2924" s="3"/>
      <c r="E2924" s="5"/>
      <c r="F2924" s="8">
        <v>1</v>
      </c>
      <c r="G2924" s="98"/>
      <c r="H2924" s="96"/>
      <c r="I2924" s="4"/>
      <c r="J2924" s="107"/>
      <c r="K2924" t="s">
        <v>1750</v>
      </c>
    </row>
    <row r="2925" spans="2:11" hidden="1" outlineLevel="2" x14ac:dyDescent="0.25">
      <c r="B2925" s="83" t="s">
        <v>1272</v>
      </c>
      <c r="C2925" s="2"/>
      <c r="D2925" s="3"/>
      <c r="E2925" s="5"/>
      <c r="F2925" s="8">
        <v>1</v>
      </c>
      <c r="G2925" s="98"/>
      <c r="H2925" s="96"/>
      <c r="I2925" s="4"/>
      <c r="J2925" s="107"/>
      <c r="K2925" t="s">
        <v>1750</v>
      </c>
    </row>
    <row r="2926" spans="2:11" hidden="1" outlineLevel="2" x14ac:dyDescent="0.25">
      <c r="B2926" s="83" t="s">
        <v>1072</v>
      </c>
      <c r="C2926" s="2"/>
      <c r="D2926" s="3"/>
      <c r="E2926" s="5"/>
      <c r="F2926" s="8">
        <v>1</v>
      </c>
      <c r="G2926" s="98"/>
      <c r="H2926" s="96"/>
      <c r="I2926" s="4"/>
      <c r="J2926" s="107"/>
      <c r="K2926" t="s">
        <v>1750</v>
      </c>
    </row>
    <row r="2927" spans="2:11" hidden="1" outlineLevel="2" x14ac:dyDescent="0.25">
      <c r="B2927" s="83" t="s">
        <v>1405</v>
      </c>
      <c r="C2927" s="2"/>
      <c r="D2927" s="3"/>
      <c r="E2927" s="5"/>
      <c r="F2927" s="8">
        <v>1</v>
      </c>
      <c r="G2927" s="98"/>
      <c r="H2927" s="96"/>
      <c r="I2927" s="4"/>
      <c r="J2927" s="107"/>
      <c r="K2927" t="s">
        <v>1750</v>
      </c>
    </row>
    <row r="2928" spans="2:11" hidden="1" outlineLevel="2" x14ac:dyDescent="0.25">
      <c r="B2928" s="83" t="s">
        <v>1056</v>
      </c>
      <c r="C2928" s="2"/>
      <c r="D2928" s="3"/>
      <c r="E2928" s="5"/>
      <c r="F2928" s="8">
        <v>1</v>
      </c>
      <c r="G2928" s="98"/>
      <c r="H2928" s="96"/>
      <c r="I2928" s="4"/>
      <c r="J2928" s="107"/>
      <c r="K2928" t="s">
        <v>1750</v>
      </c>
    </row>
    <row r="2929" spans="2:11" hidden="1" outlineLevel="2" x14ac:dyDescent="0.25">
      <c r="B2929" s="83" t="s">
        <v>1260</v>
      </c>
      <c r="C2929" s="2"/>
      <c r="D2929" s="3"/>
      <c r="E2929" s="5"/>
      <c r="F2929" s="8">
        <v>1</v>
      </c>
      <c r="G2929" s="98"/>
      <c r="H2929" s="96"/>
      <c r="I2929" s="4"/>
      <c r="J2929" s="107"/>
      <c r="K2929" t="s">
        <v>1750</v>
      </c>
    </row>
    <row r="2930" spans="2:11" hidden="1" outlineLevel="2" x14ac:dyDescent="0.25">
      <c r="B2930" s="83" t="s">
        <v>1074</v>
      </c>
      <c r="C2930" s="2"/>
      <c r="D2930" s="3"/>
      <c r="E2930" s="5"/>
      <c r="F2930" s="8">
        <v>1</v>
      </c>
      <c r="G2930" s="98"/>
      <c r="H2930" s="96"/>
      <c r="I2930" s="4"/>
      <c r="J2930" s="107"/>
      <c r="K2930" t="s">
        <v>1750</v>
      </c>
    </row>
    <row r="2931" spans="2:11" hidden="1" outlineLevel="2" x14ac:dyDescent="0.25">
      <c r="B2931" s="83" t="s">
        <v>1323</v>
      </c>
      <c r="C2931" s="2"/>
      <c r="D2931" s="3"/>
      <c r="E2931" s="5"/>
      <c r="F2931" s="8">
        <v>1</v>
      </c>
      <c r="G2931" s="98"/>
      <c r="H2931" s="96"/>
      <c r="I2931" s="4"/>
      <c r="J2931" s="107"/>
      <c r="K2931" t="s">
        <v>1750</v>
      </c>
    </row>
    <row r="2932" spans="2:11" hidden="1" outlineLevel="2" x14ac:dyDescent="0.25">
      <c r="B2932" s="83" t="s">
        <v>1076</v>
      </c>
      <c r="C2932" s="2"/>
      <c r="D2932" s="3"/>
      <c r="E2932" s="5"/>
      <c r="F2932" s="8">
        <v>1</v>
      </c>
      <c r="G2932" s="98"/>
      <c r="H2932" s="96"/>
      <c r="I2932" s="4"/>
      <c r="J2932" s="107"/>
      <c r="K2932" t="s">
        <v>1750</v>
      </c>
    </row>
    <row r="2933" spans="2:11" hidden="1" outlineLevel="2" x14ac:dyDescent="0.25">
      <c r="B2933" s="83" t="s">
        <v>1274</v>
      </c>
      <c r="C2933" s="2"/>
      <c r="D2933" s="3"/>
      <c r="E2933" s="5"/>
      <c r="F2933" s="8">
        <v>1</v>
      </c>
      <c r="G2933" s="98"/>
      <c r="H2933" s="96"/>
      <c r="I2933" s="4"/>
      <c r="J2933" s="107"/>
      <c r="K2933" t="s">
        <v>1750</v>
      </c>
    </row>
    <row r="2934" spans="2:11" hidden="1" outlineLevel="2" x14ac:dyDescent="0.25">
      <c r="B2934" s="83" t="s">
        <v>1042</v>
      </c>
      <c r="C2934" s="2"/>
      <c r="D2934" s="3"/>
      <c r="E2934" s="5"/>
      <c r="F2934" s="8">
        <v>1</v>
      </c>
      <c r="G2934" s="98"/>
      <c r="H2934" s="96"/>
      <c r="I2934" s="4"/>
      <c r="J2934" s="107"/>
      <c r="K2934" t="s">
        <v>1750</v>
      </c>
    </row>
    <row r="2935" spans="2:11" hidden="1" outlineLevel="2" x14ac:dyDescent="0.25">
      <c r="B2935" s="83" t="s">
        <v>1235</v>
      </c>
      <c r="C2935" s="2"/>
      <c r="D2935" s="3"/>
      <c r="E2935" s="5"/>
      <c r="F2935" s="8">
        <v>1</v>
      </c>
      <c r="G2935" s="98"/>
      <c r="H2935" s="96"/>
      <c r="I2935" s="4"/>
      <c r="J2935" s="107"/>
      <c r="K2935" t="s">
        <v>1750</v>
      </c>
    </row>
    <row r="2936" spans="2:11" hidden="1" outlineLevel="2" x14ac:dyDescent="0.25">
      <c r="B2936" s="83" t="s">
        <v>1087</v>
      </c>
      <c r="C2936" s="2"/>
      <c r="D2936" s="3"/>
      <c r="E2936" s="5"/>
      <c r="F2936" s="8">
        <v>1</v>
      </c>
      <c r="G2936" s="98"/>
      <c r="H2936" s="96"/>
      <c r="I2936" s="4"/>
      <c r="J2936" s="107"/>
      <c r="K2936" t="s">
        <v>1750</v>
      </c>
    </row>
    <row r="2937" spans="2:11" hidden="1" outlineLevel="2" x14ac:dyDescent="0.25">
      <c r="B2937" s="83" t="s">
        <v>1237</v>
      </c>
      <c r="C2937" s="2"/>
      <c r="D2937" s="3"/>
      <c r="E2937" s="5"/>
      <c r="F2937" s="8">
        <v>1</v>
      </c>
      <c r="G2937" s="98"/>
      <c r="H2937" s="96"/>
      <c r="I2937" s="4"/>
      <c r="J2937" s="107"/>
      <c r="K2937" t="s">
        <v>1750</v>
      </c>
    </row>
    <row r="2938" spans="2:11" hidden="1" outlineLevel="2" x14ac:dyDescent="0.25">
      <c r="B2938" s="83" t="s">
        <v>1089</v>
      </c>
      <c r="C2938" s="2"/>
      <c r="D2938" s="3"/>
      <c r="E2938" s="5"/>
      <c r="F2938" s="8">
        <v>1</v>
      </c>
      <c r="G2938" s="98"/>
      <c r="H2938" s="96"/>
      <c r="I2938" s="4"/>
      <c r="J2938" s="107"/>
      <c r="K2938" t="s">
        <v>1750</v>
      </c>
    </row>
    <row r="2939" spans="2:11" hidden="1" outlineLevel="2" x14ac:dyDescent="0.25">
      <c r="B2939" s="83" t="s">
        <v>1304</v>
      </c>
      <c r="C2939" s="2"/>
      <c r="D2939" s="3"/>
      <c r="E2939" s="5"/>
      <c r="F2939" s="8">
        <v>1</v>
      </c>
      <c r="G2939" s="98"/>
      <c r="H2939" s="96"/>
      <c r="I2939" s="4"/>
      <c r="J2939" s="107"/>
      <c r="K2939" t="s">
        <v>1750</v>
      </c>
    </row>
    <row r="2940" spans="2:11" hidden="1" outlineLevel="2" x14ac:dyDescent="0.25">
      <c r="B2940" s="83" t="s">
        <v>1091</v>
      </c>
      <c r="C2940" s="2"/>
      <c r="D2940" s="3"/>
      <c r="E2940" s="5"/>
      <c r="F2940" s="8">
        <v>1</v>
      </c>
      <c r="G2940" s="98"/>
      <c r="H2940" s="96"/>
      <c r="I2940" s="4"/>
      <c r="J2940" s="107"/>
      <c r="K2940" t="s">
        <v>1750</v>
      </c>
    </row>
    <row r="2941" spans="2:11" hidden="1" outlineLevel="2" x14ac:dyDescent="0.25">
      <c r="B2941" s="83" t="s">
        <v>1359</v>
      </c>
      <c r="C2941" s="2"/>
      <c r="D2941" s="3"/>
      <c r="E2941" s="5"/>
      <c r="F2941" s="8">
        <v>1</v>
      </c>
      <c r="G2941" s="98"/>
      <c r="H2941" s="96"/>
      <c r="I2941" s="4"/>
      <c r="J2941" s="107"/>
      <c r="K2941" t="s">
        <v>1750</v>
      </c>
    </row>
    <row r="2942" spans="2:11" hidden="1" outlineLevel="2" x14ac:dyDescent="0.25">
      <c r="B2942" s="83" t="s">
        <v>965</v>
      </c>
      <c r="C2942" s="2"/>
      <c r="D2942" s="3"/>
      <c r="E2942" s="5"/>
      <c r="F2942" s="8">
        <v>1</v>
      </c>
      <c r="G2942" s="98"/>
      <c r="H2942" s="96"/>
      <c r="I2942" s="4"/>
      <c r="J2942" s="107"/>
      <c r="K2942" t="s">
        <v>1750</v>
      </c>
    </row>
    <row r="2943" spans="2:11" hidden="1" outlineLevel="2" x14ac:dyDescent="0.25">
      <c r="B2943" s="83" t="s">
        <v>1167</v>
      </c>
      <c r="C2943" s="2"/>
      <c r="D2943" s="3"/>
      <c r="E2943" s="5"/>
      <c r="F2943" s="8">
        <v>1</v>
      </c>
      <c r="G2943" s="98"/>
      <c r="H2943" s="96"/>
      <c r="I2943" s="4"/>
      <c r="J2943" s="107"/>
      <c r="K2943" t="s">
        <v>1750</v>
      </c>
    </row>
    <row r="2944" spans="2:11" hidden="1" outlineLevel="2" x14ac:dyDescent="0.25">
      <c r="B2944" s="83" t="s">
        <v>1156</v>
      </c>
      <c r="C2944" s="2"/>
      <c r="D2944" s="3"/>
      <c r="E2944" s="5"/>
      <c r="F2944" s="8">
        <v>1</v>
      </c>
      <c r="G2944" s="98"/>
      <c r="H2944" s="96"/>
      <c r="I2944" s="4"/>
      <c r="J2944" s="107"/>
      <c r="K2944" t="s">
        <v>1750</v>
      </c>
    </row>
    <row r="2945" spans="2:11" hidden="1" outlineLevel="2" x14ac:dyDescent="0.25">
      <c r="B2945" s="83" t="s">
        <v>1206</v>
      </c>
      <c r="C2945" s="2"/>
      <c r="D2945" s="3"/>
      <c r="E2945" s="5"/>
      <c r="F2945" s="8">
        <v>1</v>
      </c>
      <c r="G2945" s="98"/>
      <c r="H2945" s="96"/>
      <c r="I2945" s="4"/>
      <c r="J2945" s="107"/>
      <c r="K2945" t="s">
        <v>1750</v>
      </c>
    </row>
    <row r="2946" spans="2:11" hidden="1" outlineLevel="2" x14ac:dyDescent="0.25">
      <c r="B2946" s="83" t="s">
        <v>1102</v>
      </c>
      <c r="C2946" s="2"/>
      <c r="D2946" s="3"/>
      <c r="E2946" s="5"/>
      <c r="F2946" s="8">
        <v>1</v>
      </c>
      <c r="G2946" s="98"/>
      <c r="H2946" s="96"/>
      <c r="I2946" s="4"/>
      <c r="J2946" s="107"/>
      <c r="K2946" t="s">
        <v>1750</v>
      </c>
    </row>
    <row r="2947" spans="2:11" hidden="1" outlineLevel="2" x14ac:dyDescent="0.25">
      <c r="B2947" s="83" t="s">
        <v>1169</v>
      </c>
      <c r="C2947" s="2"/>
      <c r="D2947" s="3"/>
      <c r="E2947" s="5"/>
      <c r="F2947" s="8">
        <v>1</v>
      </c>
      <c r="G2947" s="98"/>
      <c r="H2947" s="96"/>
      <c r="I2947" s="4"/>
      <c r="J2947" s="107"/>
      <c r="K2947" t="s">
        <v>1750</v>
      </c>
    </row>
    <row r="2948" spans="2:11" hidden="1" outlineLevel="2" x14ac:dyDescent="0.25">
      <c r="B2948" s="83" t="s">
        <v>1044</v>
      </c>
      <c r="C2948" s="2"/>
      <c r="D2948" s="3"/>
      <c r="E2948" s="5"/>
      <c r="F2948" s="8">
        <v>1</v>
      </c>
      <c r="G2948" s="98"/>
      <c r="H2948" s="96"/>
      <c r="I2948" s="4"/>
      <c r="J2948" s="107"/>
      <c r="K2948" t="s">
        <v>1750</v>
      </c>
    </row>
    <row r="2949" spans="2:11" hidden="1" outlineLevel="2" x14ac:dyDescent="0.25">
      <c r="B2949" s="83" t="s">
        <v>1171</v>
      </c>
      <c r="C2949" s="2"/>
      <c r="D2949" s="3"/>
      <c r="E2949" s="5"/>
      <c r="F2949" s="8">
        <v>1</v>
      </c>
      <c r="G2949" s="98"/>
      <c r="H2949" s="96"/>
      <c r="I2949" s="4"/>
      <c r="J2949" s="107"/>
      <c r="K2949" t="s">
        <v>1750</v>
      </c>
    </row>
    <row r="2950" spans="2:11" hidden="1" outlineLevel="2" x14ac:dyDescent="0.25">
      <c r="B2950" s="83" t="s">
        <v>1046</v>
      </c>
      <c r="C2950" s="2"/>
      <c r="D2950" s="3"/>
      <c r="E2950" s="5"/>
      <c r="F2950" s="8">
        <v>1</v>
      </c>
      <c r="G2950" s="98"/>
      <c r="H2950" s="96"/>
      <c r="I2950" s="4"/>
      <c r="J2950" s="107"/>
      <c r="K2950" t="s">
        <v>1750</v>
      </c>
    </row>
    <row r="2951" spans="2:11" hidden="1" outlineLevel="2" x14ac:dyDescent="0.25">
      <c r="B2951" s="83" t="s">
        <v>1187</v>
      </c>
      <c r="C2951" s="2"/>
      <c r="D2951" s="3"/>
      <c r="E2951" s="5"/>
      <c r="F2951" s="8">
        <v>1</v>
      </c>
      <c r="G2951" s="98"/>
      <c r="H2951" s="96"/>
      <c r="I2951" s="4"/>
      <c r="J2951" s="107"/>
      <c r="K2951" t="s">
        <v>1750</v>
      </c>
    </row>
    <row r="2952" spans="2:11" hidden="1" outlineLevel="2" x14ac:dyDescent="0.25">
      <c r="B2952" s="83" t="s">
        <v>1114</v>
      </c>
      <c r="C2952" s="2"/>
      <c r="D2952" s="3"/>
      <c r="E2952" s="5"/>
      <c r="F2952" s="8">
        <v>1</v>
      </c>
      <c r="G2952" s="98"/>
      <c r="H2952" s="96"/>
      <c r="I2952" s="4"/>
      <c r="J2952" s="107"/>
      <c r="K2952" t="s">
        <v>1750</v>
      </c>
    </row>
    <row r="2953" spans="2:11" hidden="1" outlineLevel="2" x14ac:dyDescent="0.25">
      <c r="B2953" s="83" t="s">
        <v>1208</v>
      </c>
      <c r="C2953" s="2"/>
      <c r="D2953" s="3"/>
      <c r="E2953" s="5"/>
      <c r="F2953" s="8">
        <v>1</v>
      </c>
      <c r="G2953" s="98"/>
      <c r="H2953" s="96"/>
      <c r="I2953" s="4"/>
      <c r="J2953" s="107"/>
      <c r="K2953" t="s">
        <v>1750</v>
      </c>
    </row>
    <row r="2954" spans="2:11" hidden="1" outlineLevel="2" x14ac:dyDescent="0.25">
      <c r="B2954" s="83" t="s">
        <v>1058</v>
      </c>
      <c r="C2954" s="2"/>
      <c r="D2954" s="3"/>
      <c r="E2954" s="5"/>
      <c r="F2954" s="8">
        <v>1</v>
      </c>
      <c r="G2954" s="98"/>
      <c r="H2954" s="96"/>
      <c r="I2954" s="4"/>
      <c r="J2954" s="107"/>
      <c r="K2954" t="s">
        <v>1750</v>
      </c>
    </row>
    <row r="2955" spans="2:11" hidden="1" outlineLevel="2" x14ac:dyDescent="0.25">
      <c r="B2955" s="83" t="s">
        <v>1189</v>
      </c>
      <c r="C2955" s="2"/>
      <c r="D2955" s="3"/>
      <c r="E2955" s="5"/>
      <c r="F2955" s="8">
        <v>1</v>
      </c>
      <c r="G2955" s="98"/>
      <c r="H2955" s="96"/>
      <c r="I2955" s="4"/>
      <c r="J2955" s="107"/>
      <c r="K2955" t="s">
        <v>1750</v>
      </c>
    </row>
    <row r="2956" spans="2:11" hidden="1" outlineLevel="2" x14ac:dyDescent="0.25">
      <c r="B2956" s="83" t="s">
        <v>1060</v>
      </c>
      <c r="C2956" s="2"/>
      <c r="D2956" s="3"/>
      <c r="E2956" s="5"/>
      <c r="F2956" s="8">
        <v>1</v>
      </c>
      <c r="G2956" s="98"/>
      <c r="H2956" s="96"/>
      <c r="I2956" s="4"/>
      <c r="J2956" s="107"/>
      <c r="K2956" t="s">
        <v>1750</v>
      </c>
    </row>
    <row r="2957" spans="2:11" hidden="1" outlineLevel="2" x14ac:dyDescent="0.25">
      <c r="B2957" s="83" t="s">
        <v>1210</v>
      </c>
      <c r="C2957" s="2"/>
      <c r="D2957" s="3"/>
      <c r="E2957" s="5"/>
      <c r="F2957" s="8">
        <v>1</v>
      </c>
      <c r="G2957" s="98"/>
      <c r="H2957" s="96"/>
      <c r="I2957" s="4"/>
      <c r="J2957" s="107"/>
      <c r="K2957" t="s">
        <v>1750</v>
      </c>
    </row>
    <row r="2958" spans="2:11" hidden="1" outlineLevel="2" x14ac:dyDescent="0.25">
      <c r="B2958" s="83" t="s">
        <v>1048</v>
      </c>
      <c r="C2958" s="2"/>
      <c r="D2958" s="3"/>
      <c r="E2958" s="5"/>
      <c r="F2958" s="8">
        <v>1</v>
      </c>
      <c r="G2958" s="98"/>
      <c r="H2958" s="96"/>
      <c r="I2958" s="4"/>
      <c r="J2958" s="107"/>
      <c r="K2958" t="s">
        <v>1750</v>
      </c>
    </row>
    <row r="2959" spans="2:11" hidden="1" outlineLevel="2" x14ac:dyDescent="0.25">
      <c r="B2959" s="83" t="s">
        <v>1239</v>
      </c>
      <c r="C2959" s="2"/>
      <c r="D2959" s="3"/>
      <c r="E2959" s="5"/>
      <c r="F2959" s="8">
        <v>1</v>
      </c>
      <c r="G2959" s="98"/>
      <c r="H2959" s="96"/>
      <c r="I2959" s="4"/>
      <c r="J2959" s="107"/>
      <c r="K2959" t="s">
        <v>1750</v>
      </c>
    </row>
    <row r="2960" spans="2:11" hidden="1" outlineLevel="2" x14ac:dyDescent="0.25">
      <c r="B2960" s="83" t="s">
        <v>1062</v>
      </c>
      <c r="C2960" s="2"/>
      <c r="D2960" s="3"/>
      <c r="E2960" s="5"/>
      <c r="F2960" s="8">
        <v>1</v>
      </c>
      <c r="G2960" s="98"/>
      <c r="H2960" s="96"/>
      <c r="I2960" s="4"/>
      <c r="J2960" s="107"/>
      <c r="K2960" t="s">
        <v>1750</v>
      </c>
    </row>
    <row r="2961" spans="2:11" hidden="1" outlineLevel="2" x14ac:dyDescent="0.25">
      <c r="B2961" s="83" t="s">
        <v>1361</v>
      </c>
      <c r="C2961" s="2"/>
      <c r="D2961" s="3"/>
      <c r="E2961" s="5"/>
      <c r="F2961" s="8">
        <v>1</v>
      </c>
      <c r="G2961" s="98"/>
      <c r="H2961" s="96"/>
      <c r="I2961" s="4"/>
      <c r="J2961" s="107"/>
      <c r="K2961" t="s">
        <v>1750</v>
      </c>
    </row>
    <row r="2962" spans="2:11" hidden="1" outlineLevel="2" x14ac:dyDescent="0.25">
      <c r="B2962" s="83" t="s">
        <v>1029</v>
      </c>
      <c r="C2962" s="2"/>
      <c r="D2962" s="3"/>
      <c r="E2962" s="5"/>
      <c r="F2962" s="8">
        <v>1</v>
      </c>
      <c r="G2962" s="98"/>
      <c r="H2962" s="96"/>
      <c r="I2962" s="4"/>
      <c r="J2962" s="107"/>
      <c r="K2962" t="s">
        <v>1750</v>
      </c>
    </row>
    <row r="2963" spans="2:11" hidden="1" outlineLevel="2" x14ac:dyDescent="0.25">
      <c r="B2963" s="83" t="s">
        <v>1325</v>
      </c>
      <c r="C2963" s="2"/>
      <c r="D2963" s="3"/>
      <c r="E2963" s="5"/>
      <c r="F2963" s="8">
        <v>1</v>
      </c>
      <c r="G2963" s="98"/>
      <c r="H2963" s="96"/>
      <c r="I2963" s="4"/>
      <c r="J2963" s="107"/>
      <c r="K2963" t="s">
        <v>1750</v>
      </c>
    </row>
    <row r="2964" spans="2:11" hidden="1" outlineLevel="2" x14ac:dyDescent="0.25">
      <c r="B2964" s="83" t="s">
        <v>1005</v>
      </c>
      <c r="C2964" s="2"/>
      <c r="D2964" s="3"/>
      <c r="E2964" s="5"/>
      <c r="F2964" s="8">
        <v>1</v>
      </c>
      <c r="G2964" s="98"/>
      <c r="H2964" s="96"/>
      <c r="I2964" s="4"/>
      <c r="J2964" s="107"/>
      <c r="K2964" t="s">
        <v>1750</v>
      </c>
    </row>
    <row r="2965" spans="2:11" hidden="1" outlineLevel="2" x14ac:dyDescent="0.25">
      <c r="B2965" s="83" t="s">
        <v>1212</v>
      </c>
      <c r="C2965" s="2"/>
      <c r="D2965" s="3"/>
      <c r="E2965" s="5"/>
      <c r="F2965" s="8">
        <v>1</v>
      </c>
      <c r="G2965" s="98"/>
      <c r="H2965" s="96"/>
      <c r="I2965" s="4"/>
      <c r="J2965" s="107"/>
      <c r="K2965" t="s">
        <v>1750</v>
      </c>
    </row>
    <row r="2966" spans="2:11" hidden="1" outlineLevel="2" x14ac:dyDescent="0.25">
      <c r="B2966" s="83" t="s">
        <v>955</v>
      </c>
      <c r="C2966" s="2"/>
      <c r="D2966" s="3"/>
      <c r="E2966" s="5"/>
      <c r="F2966" s="8">
        <v>1</v>
      </c>
      <c r="G2966" s="98"/>
      <c r="H2966" s="96"/>
      <c r="I2966" s="4"/>
      <c r="J2966" s="107"/>
      <c r="K2966" t="s">
        <v>1750</v>
      </c>
    </row>
    <row r="2967" spans="2:11" hidden="1" outlineLevel="2" x14ac:dyDescent="0.25">
      <c r="B2967" s="83" t="s">
        <v>1144</v>
      </c>
      <c r="C2967" s="2"/>
      <c r="D2967" s="3"/>
      <c r="E2967" s="5"/>
      <c r="F2967" s="8">
        <v>1</v>
      </c>
      <c r="G2967" s="98"/>
      <c r="H2967" s="96"/>
      <c r="I2967" s="4"/>
      <c r="J2967" s="107"/>
      <c r="K2967" t="s">
        <v>1750</v>
      </c>
    </row>
    <row r="2968" spans="2:11" hidden="1" outlineLevel="2" x14ac:dyDescent="0.25">
      <c r="B2968" s="83" t="s">
        <v>1241</v>
      </c>
      <c r="C2968" s="2"/>
      <c r="D2968" s="3"/>
      <c r="E2968" s="5"/>
      <c r="F2968" s="8">
        <v>1</v>
      </c>
      <c r="G2968" s="98"/>
      <c r="H2968" s="96"/>
      <c r="I2968" s="4"/>
      <c r="J2968" s="107"/>
      <c r="K2968" t="s">
        <v>1750</v>
      </c>
    </row>
    <row r="2969" spans="2:11" hidden="1" outlineLevel="2" x14ac:dyDescent="0.25">
      <c r="B2969" s="83" t="s">
        <v>1031</v>
      </c>
      <c r="C2969" s="2"/>
      <c r="D2969" s="3"/>
      <c r="E2969" s="5"/>
      <c r="F2969" s="8">
        <v>1</v>
      </c>
      <c r="G2969" s="98"/>
      <c r="H2969" s="96"/>
      <c r="I2969" s="4"/>
      <c r="J2969" s="107"/>
      <c r="K2969" t="s">
        <v>1750</v>
      </c>
    </row>
    <row r="2970" spans="2:11" hidden="1" outlineLevel="2" x14ac:dyDescent="0.25">
      <c r="B2970" s="83" t="s">
        <v>1306</v>
      </c>
      <c r="C2970" s="2"/>
      <c r="D2970" s="3"/>
      <c r="E2970" s="5"/>
      <c r="F2970" s="8">
        <v>1</v>
      </c>
      <c r="G2970" s="98"/>
      <c r="H2970" s="96"/>
      <c r="I2970" s="4"/>
      <c r="J2970" s="107"/>
      <c r="K2970" t="s">
        <v>1750</v>
      </c>
    </row>
    <row r="2971" spans="2:11" hidden="1" outlineLevel="2" x14ac:dyDescent="0.25">
      <c r="B2971" s="83" t="s">
        <v>1327</v>
      </c>
      <c r="C2971" s="2"/>
      <c r="D2971" s="3"/>
      <c r="E2971" s="5"/>
      <c r="F2971" s="8">
        <v>1</v>
      </c>
      <c r="G2971" s="98"/>
      <c r="H2971" s="96"/>
      <c r="I2971" s="4"/>
      <c r="J2971" s="107"/>
      <c r="K2971" t="s">
        <v>1750</v>
      </c>
    </row>
    <row r="2972" spans="2:11" hidden="1" outlineLevel="2" x14ac:dyDescent="0.25">
      <c r="B2972" s="83" t="s">
        <v>1033</v>
      </c>
      <c r="C2972" s="2"/>
      <c r="D2972" s="3"/>
      <c r="E2972" s="5"/>
      <c r="F2972" s="8">
        <v>1</v>
      </c>
      <c r="G2972" s="98"/>
      <c r="H2972" s="96"/>
      <c r="I2972" s="4"/>
      <c r="J2972" s="107"/>
      <c r="K2972" t="s">
        <v>1750</v>
      </c>
    </row>
    <row r="2973" spans="2:11" hidden="1" outlineLevel="2" x14ac:dyDescent="0.25">
      <c r="B2973" s="83" t="s">
        <v>1363</v>
      </c>
      <c r="C2973" s="2"/>
      <c r="D2973" s="3"/>
      <c r="E2973" s="5"/>
      <c r="F2973" s="8">
        <v>1</v>
      </c>
      <c r="G2973" s="98"/>
      <c r="H2973" s="96"/>
      <c r="I2973" s="4"/>
      <c r="J2973" s="107"/>
      <c r="K2973" t="s">
        <v>1750</v>
      </c>
    </row>
    <row r="2974" spans="2:11" hidden="1" outlineLevel="2" x14ac:dyDescent="0.25">
      <c r="B2974" s="83" t="s">
        <v>1064</v>
      </c>
      <c r="C2974" s="2"/>
      <c r="D2974" s="3"/>
      <c r="E2974" s="5"/>
      <c r="F2974" s="8">
        <v>1</v>
      </c>
      <c r="G2974" s="98"/>
      <c r="H2974" s="96"/>
      <c r="I2974" s="4"/>
      <c r="J2974" s="107"/>
      <c r="K2974" t="s">
        <v>1750</v>
      </c>
    </row>
    <row r="2975" spans="2:11" hidden="1" outlineLevel="2" x14ac:dyDescent="0.25">
      <c r="B2975" s="83" t="s">
        <v>1276</v>
      </c>
      <c r="C2975" s="2"/>
      <c r="D2975" s="3"/>
      <c r="E2975" s="5"/>
      <c r="F2975" s="8">
        <v>1</v>
      </c>
      <c r="G2975" s="98"/>
      <c r="H2975" s="96"/>
      <c r="I2975" s="4"/>
      <c r="J2975" s="107"/>
      <c r="K2975" t="s">
        <v>1750</v>
      </c>
    </row>
    <row r="2976" spans="2:11" hidden="1" outlineLevel="2" x14ac:dyDescent="0.25">
      <c r="B2976" s="83" t="s">
        <v>1007</v>
      </c>
      <c r="C2976" s="2"/>
      <c r="D2976" s="3"/>
      <c r="E2976" s="5"/>
      <c r="F2976" s="8">
        <v>1</v>
      </c>
      <c r="G2976" s="98"/>
      <c r="H2976" s="96"/>
      <c r="I2976" s="4"/>
      <c r="J2976" s="107"/>
      <c r="K2976" t="s">
        <v>1750</v>
      </c>
    </row>
    <row r="2977" spans="2:11" hidden="1" outlineLevel="2" x14ac:dyDescent="0.25">
      <c r="B2977" s="83" t="s">
        <v>1308</v>
      </c>
      <c r="C2977" s="2"/>
      <c r="D2977" s="3"/>
      <c r="E2977" s="5"/>
      <c r="F2977" s="8">
        <v>1</v>
      </c>
      <c r="G2977" s="98"/>
      <c r="H2977" s="96"/>
      <c r="I2977" s="4"/>
      <c r="J2977" s="107"/>
      <c r="K2977" t="s">
        <v>1750</v>
      </c>
    </row>
    <row r="2978" spans="2:11" hidden="1" outlineLevel="2" x14ac:dyDescent="0.25">
      <c r="B2978" s="83" t="s">
        <v>1066</v>
      </c>
      <c r="C2978" s="2"/>
      <c r="D2978" s="3"/>
      <c r="E2978" s="5"/>
      <c r="F2978" s="8">
        <v>1</v>
      </c>
      <c r="G2978" s="98"/>
      <c r="H2978" s="96"/>
      <c r="I2978" s="4"/>
      <c r="J2978" s="107"/>
      <c r="K2978" t="s">
        <v>1750</v>
      </c>
    </row>
    <row r="2979" spans="2:11" hidden="1" outlineLevel="2" x14ac:dyDescent="0.25">
      <c r="B2979" s="83" t="s">
        <v>1243</v>
      </c>
      <c r="C2979" s="2"/>
      <c r="D2979" s="3"/>
      <c r="E2979" s="5"/>
      <c r="F2979" s="8">
        <v>1</v>
      </c>
      <c r="G2979" s="98"/>
      <c r="H2979" s="96"/>
      <c r="I2979" s="4"/>
      <c r="J2979" s="107"/>
      <c r="K2979" t="s">
        <v>1750</v>
      </c>
    </row>
    <row r="2980" spans="2:11" hidden="1" outlineLevel="2" x14ac:dyDescent="0.25">
      <c r="B2980" s="83" t="s">
        <v>1035</v>
      </c>
      <c r="C2980" s="2"/>
      <c r="D2980" s="3"/>
      <c r="E2980" s="5"/>
      <c r="F2980" s="8">
        <v>1</v>
      </c>
      <c r="G2980" s="98"/>
      <c r="H2980" s="96"/>
      <c r="I2980" s="4"/>
      <c r="J2980" s="107"/>
      <c r="K2980" t="s">
        <v>1750</v>
      </c>
    </row>
    <row r="2981" spans="2:11" hidden="1" outlineLevel="2" x14ac:dyDescent="0.25">
      <c r="B2981" s="83" t="s">
        <v>1365</v>
      </c>
      <c r="C2981" s="2"/>
      <c r="D2981" s="3"/>
      <c r="E2981" s="5"/>
      <c r="F2981" s="8">
        <v>1</v>
      </c>
      <c r="G2981" s="98"/>
      <c r="H2981" s="96"/>
      <c r="I2981" s="4"/>
      <c r="J2981" s="107"/>
      <c r="K2981" t="s">
        <v>1750</v>
      </c>
    </row>
    <row r="2982" spans="2:11" hidden="1" outlineLevel="2" x14ac:dyDescent="0.25">
      <c r="B2982" s="83" t="s">
        <v>1009</v>
      </c>
      <c r="C2982" s="2"/>
      <c r="D2982" s="3"/>
      <c r="E2982" s="5"/>
      <c r="F2982" s="8">
        <v>1</v>
      </c>
      <c r="G2982" s="98"/>
      <c r="H2982" s="96"/>
      <c r="I2982" s="4"/>
      <c r="J2982" s="107"/>
      <c r="K2982" t="s">
        <v>1750</v>
      </c>
    </row>
    <row r="2983" spans="2:11" hidden="1" outlineLevel="2" x14ac:dyDescent="0.25">
      <c r="B2983" s="83" t="s">
        <v>1262</v>
      </c>
      <c r="C2983" s="2"/>
      <c r="D2983" s="3"/>
      <c r="E2983" s="5"/>
      <c r="F2983" s="8">
        <v>1</v>
      </c>
      <c r="G2983" s="98"/>
      <c r="H2983" s="96"/>
      <c r="I2983" s="4"/>
      <c r="J2983" s="107"/>
      <c r="K2983" t="s">
        <v>1750</v>
      </c>
    </row>
    <row r="2984" spans="2:11" hidden="1" outlineLevel="2" x14ac:dyDescent="0.25">
      <c r="B2984" s="83" t="s">
        <v>1050</v>
      </c>
      <c r="C2984" s="2"/>
      <c r="D2984" s="3"/>
      <c r="E2984" s="5"/>
      <c r="F2984" s="8">
        <v>1</v>
      </c>
      <c r="G2984" s="98"/>
      <c r="H2984" s="96"/>
      <c r="I2984" s="4"/>
      <c r="J2984" s="107"/>
      <c r="K2984" t="s">
        <v>1750</v>
      </c>
    </row>
    <row r="2985" spans="2:11" hidden="1" outlineLevel="2" x14ac:dyDescent="0.25">
      <c r="B2985" s="83" t="s">
        <v>1278</v>
      </c>
      <c r="C2985" s="2"/>
      <c r="D2985" s="3"/>
      <c r="E2985" s="5"/>
      <c r="F2985" s="8">
        <v>1</v>
      </c>
      <c r="G2985" s="98"/>
      <c r="H2985" s="96"/>
      <c r="I2985" s="4"/>
      <c r="J2985" s="107"/>
      <c r="K2985" t="s">
        <v>1750</v>
      </c>
    </row>
    <row r="2986" spans="2:11" hidden="1" outlineLevel="2" x14ac:dyDescent="0.25">
      <c r="B2986" s="83" t="s">
        <v>1093</v>
      </c>
      <c r="C2986" s="2"/>
      <c r="D2986" s="3"/>
      <c r="E2986" s="5"/>
      <c r="F2986" s="8">
        <v>1</v>
      </c>
      <c r="G2986" s="98"/>
      <c r="H2986" s="96"/>
      <c r="I2986" s="4"/>
      <c r="J2986" s="107"/>
      <c r="K2986" t="s">
        <v>1750</v>
      </c>
    </row>
    <row r="2987" spans="2:11" hidden="1" outlineLevel="2" x14ac:dyDescent="0.25">
      <c r="B2987" s="83" t="s">
        <v>1647</v>
      </c>
      <c r="C2987" s="2"/>
      <c r="D2987" s="3"/>
      <c r="E2987" s="5"/>
      <c r="F2987" s="8">
        <v>1</v>
      </c>
      <c r="G2987" s="98"/>
      <c r="H2987" s="96"/>
      <c r="I2987" s="4"/>
      <c r="J2987" s="107"/>
      <c r="K2987" t="s">
        <v>1750</v>
      </c>
    </row>
    <row r="2988" spans="2:11" hidden="1" outlineLevel="2" x14ac:dyDescent="0.25">
      <c r="B2988" s="83" t="s">
        <v>1095</v>
      </c>
      <c r="C2988" s="2"/>
      <c r="D2988" s="3"/>
      <c r="E2988" s="5"/>
      <c r="F2988" s="8">
        <v>1</v>
      </c>
      <c r="G2988" s="98"/>
      <c r="H2988" s="96"/>
      <c r="I2988" s="4"/>
      <c r="J2988" s="107"/>
      <c r="K2988" t="s">
        <v>1750</v>
      </c>
    </row>
    <row r="2989" spans="2:11" hidden="1" outlineLevel="2" x14ac:dyDescent="0.25">
      <c r="B2989" s="83" t="s">
        <v>1648</v>
      </c>
      <c r="C2989" s="2"/>
      <c r="D2989" s="3"/>
      <c r="E2989" s="5"/>
      <c r="F2989" s="8">
        <v>1</v>
      </c>
      <c r="G2989" s="98"/>
      <c r="H2989" s="96"/>
      <c r="I2989" s="4"/>
      <c r="J2989" s="107"/>
      <c r="K2989" t="s">
        <v>1750</v>
      </c>
    </row>
    <row r="2990" spans="2:11" hidden="1" outlineLevel="2" x14ac:dyDescent="0.25">
      <c r="B2990" s="83" t="s">
        <v>1296</v>
      </c>
      <c r="C2990" s="2"/>
      <c r="D2990" s="3"/>
      <c r="E2990" s="5"/>
      <c r="F2990" s="8">
        <v>1</v>
      </c>
      <c r="G2990" s="98"/>
      <c r="H2990" s="96"/>
      <c r="I2990" s="4"/>
      <c r="J2990" s="107"/>
      <c r="K2990" t="s">
        <v>1750</v>
      </c>
    </row>
    <row r="2991" spans="2:11" hidden="1" outlineLevel="2" x14ac:dyDescent="0.25">
      <c r="B2991" s="83" t="s">
        <v>1649</v>
      </c>
      <c r="C2991" s="2"/>
      <c r="D2991" s="3"/>
      <c r="E2991" s="5"/>
      <c r="F2991" s="8">
        <v>1</v>
      </c>
      <c r="G2991" s="98"/>
      <c r="H2991" s="96"/>
      <c r="I2991" s="4"/>
      <c r="J2991" s="107"/>
      <c r="K2991" t="s">
        <v>1750</v>
      </c>
    </row>
    <row r="2992" spans="2:11" hidden="1" outlineLevel="2" x14ac:dyDescent="0.25">
      <c r="B2992" s="83" t="s">
        <v>1650</v>
      </c>
      <c r="C2992" s="2"/>
      <c r="D2992" s="3"/>
      <c r="E2992" s="5"/>
      <c r="F2992" s="8">
        <v>1</v>
      </c>
      <c r="G2992" s="98"/>
      <c r="H2992" s="96"/>
      <c r="I2992" s="4"/>
      <c r="J2992" s="107"/>
      <c r="K2992" t="s">
        <v>1750</v>
      </c>
    </row>
    <row r="2993" spans="2:11" hidden="1" outlineLevel="2" x14ac:dyDescent="0.25">
      <c r="B2993" s="83" t="s">
        <v>1349</v>
      </c>
      <c r="C2993" s="2"/>
      <c r="D2993" s="3"/>
      <c r="E2993" s="5"/>
      <c r="F2993" s="8">
        <v>1</v>
      </c>
      <c r="G2993" s="98"/>
      <c r="H2993" s="96"/>
      <c r="I2993" s="4"/>
      <c r="J2993" s="107"/>
      <c r="K2993" t="s">
        <v>1750</v>
      </c>
    </row>
    <row r="2994" spans="2:11" hidden="1" outlineLevel="2" x14ac:dyDescent="0.25">
      <c r="B2994" s="83" t="s">
        <v>1351</v>
      </c>
      <c r="C2994" s="2"/>
      <c r="D2994" s="3"/>
      <c r="E2994" s="5"/>
      <c r="F2994" s="8">
        <v>1</v>
      </c>
      <c r="G2994" s="98"/>
      <c r="H2994" s="96"/>
      <c r="I2994" s="4"/>
      <c r="J2994" s="107"/>
      <c r="K2994" t="s">
        <v>1750</v>
      </c>
    </row>
    <row r="2995" spans="2:11" hidden="1" outlineLevel="2" x14ac:dyDescent="0.25">
      <c r="B2995" s="83" t="s">
        <v>1651</v>
      </c>
      <c r="C2995" s="2"/>
      <c r="D2995" s="3"/>
      <c r="E2995" s="5"/>
      <c r="F2995" s="8">
        <v>1</v>
      </c>
      <c r="G2995" s="98"/>
      <c r="H2995" s="96"/>
      <c r="I2995" s="4"/>
      <c r="J2995" s="107"/>
      <c r="K2995" t="s">
        <v>1750</v>
      </c>
    </row>
    <row r="2996" spans="2:11" hidden="1" outlineLevel="2" x14ac:dyDescent="0.25">
      <c r="B2996" s="83" t="s">
        <v>1298</v>
      </c>
      <c r="C2996" s="2"/>
      <c r="D2996" s="3"/>
      <c r="E2996" s="5"/>
      <c r="F2996" s="8">
        <v>1</v>
      </c>
      <c r="G2996" s="98"/>
      <c r="H2996" s="96"/>
      <c r="I2996" s="4"/>
      <c r="J2996" s="107"/>
      <c r="K2996" t="s">
        <v>1750</v>
      </c>
    </row>
    <row r="2997" spans="2:11" hidden="1" outlineLevel="2" x14ac:dyDescent="0.25">
      <c r="B2997" s="83" t="s">
        <v>1353</v>
      </c>
      <c r="C2997" s="2"/>
      <c r="D2997" s="3"/>
      <c r="E2997" s="5"/>
      <c r="F2997" s="8">
        <v>1</v>
      </c>
      <c r="G2997" s="98"/>
      <c r="H2997" s="96"/>
      <c r="I2997" s="4"/>
      <c r="J2997" s="107"/>
      <c r="K2997" t="s">
        <v>1750</v>
      </c>
    </row>
    <row r="2998" spans="2:11" collapsed="1" x14ac:dyDescent="0.25">
      <c r="B2998" s="78" t="s">
        <v>1488</v>
      </c>
      <c r="C2998" s="79" t="s">
        <v>1652</v>
      </c>
      <c r="D2998" s="80" t="s">
        <v>1653</v>
      </c>
      <c r="E2998" s="81">
        <v>13</v>
      </c>
      <c r="F2998" s="84">
        <f>SUM(F2999:F3011)</f>
        <v>0</v>
      </c>
      <c r="G2998" s="103">
        <f>SUM(G2999:G3011)</f>
        <v>13</v>
      </c>
      <c r="H2998" s="92">
        <f>SUM(G2999:G3011)</f>
        <v>13</v>
      </c>
      <c r="I2998" s="103">
        <v>7</v>
      </c>
      <c r="J2998" s="105">
        <f>H2998</f>
        <v>13</v>
      </c>
      <c r="K2998" s="82"/>
    </row>
    <row r="2999" spans="2:11" hidden="1" outlineLevel="1" x14ac:dyDescent="0.25">
      <c r="B2999" s="83" t="s">
        <v>1296</v>
      </c>
      <c r="C2999" s="86"/>
      <c r="D2999" s="3"/>
      <c r="E2999" s="5"/>
      <c r="F2999" s="8"/>
      <c r="G2999" s="4">
        <v>1</v>
      </c>
      <c r="H2999" s="97"/>
      <c r="I2999" s="4"/>
      <c r="K2999" t="s">
        <v>1750</v>
      </c>
    </row>
    <row r="3000" spans="2:11" hidden="1" outlineLevel="1" x14ac:dyDescent="0.25">
      <c r="B3000" s="83" t="s">
        <v>1649</v>
      </c>
      <c r="C3000" s="86"/>
      <c r="D3000" s="3"/>
      <c r="E3000" s="5"/>
      <c r="F3000" s="8"/>
      <c r="G3000" s="4">
        <v>1</v>
      </c>
      <c r="H3000" s="97"/>
      <c r="I3000" s="4"/>
      <c r="K3000" t="s">
        <v>1750</v>
      </c>
    </row>
    <row r="3001" spans="2:11" hidden="1" outlineLevel="1" x14ac:dyDescent="0.25">
      <c r="B3001" s="83" t="s">
        <v>1650</v>
      </c>
      <c r="C3001" s="86"/>
      <c r="D3001" s="3"/>
      <c r="E3001" s="5"/>
      <c r="F3001" s="8"/>
      <c r="G3001" s="4">
        <v>1</v>
      </c>
      <c r="H3001" s="97"/>
      <c r="I3001" s="4"/>
      <c r="K3001" t="s">
        <v>1750</v>
      </c>
    </row>
    <row r="3002" spans="2:11" hidden="1" outlineLevel="1" x14ac:dyDescent="0.25">
      <c r="B3002" s="83" t="s">
        <v>1655</v>
      </c>
      <c r="C3002" s="86"/>
      <c r="D3002" s="3"/>
      <c r="E3002" s="5"/>
      <c r="F3002" s="8"/>
      <c r="G3002" s="4">
        <v>1</v>
      </c>
      <c r="H3002" s="97"/>
      <c r="I3002" s="4"/>
      <c r="K3002" t="s">
        <v>1750</v>
      </c>
    </row>
    <row r="3003" spans="2:11" hidden="1" outlineLevel="1" x14ac:dyDescent="0.25">
      <c r="B3003" s="83" t="s">
        <v>1725</v>
      </c>
      <c r="C3003" s="86"/>
      <c r="D3003" s="3"/>
      <c r="E3003" s="5"/>
      <c r="F3003" s="8"/>
      <c r="G3003" s="4">
        <v>1</v>
      </c>
      <c r="H3003" s="97"/>
      <c r="I3003" s="4"/>
      <c r="K3003" t="s">
        <v>1750</v>
      </c>
    </row>
    <row r="3004" spans="2:11" hidden="1" outlineLevel="1" x14ac:dyDescent="0.25">
      <c r="B3004" s="83" t="s">
        <v>1726</v>
      </c>
      <c r="C3004" s="86"/>
      <c r="D3004" s="3"/>
      <c r="E3004" s="5"/>
      <c r="F3004" s="8"/>
      <c r="G3004" s="4">
        <v>1</v>
      </c>
      <c r="H3004" s="97"/>
      <c r="I3004" s="4"/>
      <c r="K3004" t="s">
        <v>1750</v>
      </c>
    </row>
    <row r="3005" spans="2:11" hidden="1" outlineLevel="1" x14ac:dyDescent="0.25">
      <c r="B3005" s="83" t="s">
        <v>1727</v>
      </c>
      <c r="C3005" s="86"/>
      <c r="D3005" s="3"/>
      <c r="E3005" s="5"/>
      <c r="F3005" s="8"/>
      <c r="G3005" s="4">
        <v>1</v>
      </c>
      <c r="H3005" s="97"/>
      <c r="I3005" s="4"/>
      <c r="K3005" t="s">
        <v>1750</v>
      </c>
    </row>
    <row r="3006" spans="2:11" hidden="1" outlineLevel="1" x14ac:dyDescent="0.25">
      <c r="B3006" s="83" t="s">
        <v>1728</v>
      </c>
      <c r="C3006" s="86"/>
      <c r="D3006" s="3"/>
      <c r="E3006" s="5"/>
      <c r="F3006" s="8"/>
      <c r="G3006" s="4">
        <v>1</v>
      </c>
      <c r="H3006" s="97"/>
      <c r="I3006" s="4"/>
      <c r="K3006" t="s">
        <v>1750</v>
      </c>
    </row>
    <row r="3007" spans="2:11" hidden="1" outlineLevel="1" x14ac:dyDescent="0.25">
      <c r="B3007" s="83" t="s">
        <v>1729</v>
      </c>
      <c r="C3007" s="86"/>
      <c r="D3007" s="3"/>
      <c r="E3007" s="5"/>
      <c r="F3007" s="8"/>
      <c r="G3007" s="4">
        <v>1</v>
      </c>
      <c r="H3007" s="97"/>
      <c r="I3007" s="4"/>
      <c r="K3007" t="s">
        <v>1750</v>
      </c>
    </row>
    <row r="3008" spans="2:11" hidden="1" outlineLevel="1" x14ac:dyDescent="0.25">
      <c r="B3008" s="83" t="s">
        <v>1730</v>
      </c>
      <c r="C3008" s="86"/>
      <c r="D3008" s="3"/>
      <c r="E3008" s="5"/>
      <c r="F3008" s="8"/>
      <c r="G3008" s="4">
        <v>1</v>
      </c>
      <c r="H3008" s="97"/>
      <c r="I3008" s="4"/>
      <c r="K3008" t="s">
        <v>1750</v>
      </c>
    </row>
    <row r="3009" spans="2:11" hidden="1" outlineLevel="1" x14ac:dyDescent="0.25">
      <c r="B3009" s="83" t="s">
        <v>1731</v>
      </c>
      <c r="C3009" s="86"/>
      <c r="D3009" s="3"/>
      <c r="E3009" s="5"/>
      <c r="F3009" s="8"/>
      <c r="G3009" s="4">
        <v>1</v>
      </c>
      <c r="H3009" s="97"/>
      <c r="I3009" s="4"/>
      <c r="K3009" t="s">
        <v>1750</v>
      </c>
    </row>
    <row r="3010" spans="2:11" hidden="1" outlineLevel="1" x14ac:dyDescent="0.25">
      <c r="B3010" s="83" t="s">
        <v>1394</v>
      </c>
      <c r="C3010" s="86" t="s">
        <v>1605</v>
      </c>
      <c r="D3010" s="3"/>
      <c r="E3010" s="5"/>
      <c r="F3010" s="8"/>
      <c r="G3010" s="4">
        <v>1</v>
      </c>
      <c r="H3010" s="97"/>
      <c r="I3010" s="4"/>
      <c r="K3010" t="s">
        <v>1750</v>
      </c>
    </row>
    <row r="3011" spans="2:11" hidden="1" outlineLevel="1" x14ac:dyDescent="0.25">
      <c r="B3011" s="83" t="s">
        <v>1732</v>
      </c>
      <c r="C3011" s="86" t="s">
        <v>1605</v>
      </c>
      <c r="D3011" s="3"/>
      <c r="E3011" s="5"/>
      <c r="F3011" s="8"/>
      <c r="G3011" s="4">
        <v>1</v>
      </c>
      <c r="H3011" s="97"/>
      <c r="I3011" s="4"/>
      <c r="K3011" t="s">
        <v>1750</v>
      </c>
    </row>
    <row r="3012" spans="2:11" collapsed="1" x14ac:dyDescent="0.25">
      <c r="B3012" s="78" t="s">
        <v>1488</v>
      </c>
      <c r="C3012" s="79" t="s">
        <v>1733</v>
      </c>
      <c r="D3012" s="80" t="s">
        <v>1734</v>
      </c>
      <c r="E3012" s="81">
        <v>29</v>
      </c>
      <c r="F3012" s="84">
        <f>SUM(F3013:F3041)</f>
        <v>0</v>
      </c>
      <c r="G3012" s="103"/>
      <c r="H3012" s="92">
        <f>SUM(G3013:G3041)</f>
        <v>0</v>
      </c>
      <c r="I3012" s="103">
        <v>3</v>
      </c>
      <c r="J3012" s="105">
        <f>(H3012*I3012/100)</f>
        <v>0</v>
      </c>
      <c r="K3012" s="82"/>
    </row>
    <row r="3013" spans="2:11" hidden="1" outlineLevel="1" x14ac:dyDescent="0.25">
      <c r="B3013" s="77" t="s">
        <v>1493</v>
      </c>
      <c r="C3013" s="2"/>
      <c r="D3013" s="3"/>
      <c r="F3013" s="8"/>
      <c r="G3013" s="4">
        <v>0</v>
      </c>
      <c r="J3013" s="107"/>
    </row>
    <row r="3014" spans="2:11" hidden="1" outlineLevel="1" x14ac:dyDescent="0.25">
      <c r="B3014" s="77" t="s">
        <v>1494</v>
      </c>
      <c r="C3014" s="2"/>
      <c r="D3014" s="3"/>
      <c r="F3014" s="8"/>
      <c r="G3014" s="4">
        <v>0</v>
      </c>
      <c r="J3014" s="107"/>
    </row>
    <row r="3015" spans="2:11" hidden="1" outlineLevel="1" x14ac:dyDescent="0.25">
      <c r="B3015" s="77" t="s">
        <v>1367</v>
      </c>
      <c r="C3015" s="2"/>
      <c r="D3015" s="3"/>
      <c r="F3015" s="8"/>
      <c r="G3015" s="4">
        <v>0</v>
      </c>
      <c r="J3015" s="107"/>
    </row>
    <row r="3016" spans="2:11" hidden="1" outlineLevel="1" x14ac:dyDescent="0.25">
      <c r="B3016" s="77" t="s">
        <v>1495</v>
      </c>
      <c r="C3016" s="2"/>
      <c r="D3016" s="3"/>
      <c r="F3016" s="8"/>
      <c r="G3016" s="4">
        <v>0</v>
      </c>
      <c r="J3016" s="107"/>
    </row>
    <row r="3017" spans="2:11" hidden="1" outlineLevel="1" x14ac:dyDescent="0.25">
      <c r="B3017" s="77" t="s">
        <v>1382</v>
      </c>
      <c r="C3017" s="2"/>
      <c r="D3017" s="3"/>
      <c r="F3017" s="8"/>
      <c r="G3017" s="4">
        <v>0</v>
      </c>
      <c r="J3017" s="107"/>
    </row>
    <row r="3018" spans="2:11" hidden="1" outlineLevel="1" x14ac:dyDescent="0.25">
      <c r="B3018" s="77" t="s">
        <v>873</v>
      </c>
      <c r="C3018" s="2"/>
      <c r="D3018" s="3"/>
      <c r="F3018" s="8"/>
      <c r="G3018" s="4">
        <v>0</v>
      </c>
      <c r="J3018" s="107"/>
    </row>
    <row r="3019" spans="2:11" hidden="1" outlineLevel="1" x14ac:dyDescent="0.25">
      <c r="B3019" s="77" t="s">
        <v>1140</v>
      </c>
      <c r="C3019" s="2"/>
      <c r="D3019" s="3"/>
      <c r="F3019" s="8"/>
      <c r="G3019" s="4">
        <v>0</v>
      </c>
      <c r="J3019" s="107"/>
    </row>
    <row r="3020" spans="2:11" hidden="1" outlineLevel="1" x14ac:dyDescent="0.25">
      <c r="B3020" s="77" t="s">
        <v>1496</v>
      </c>
      <c r="C3020" s="2"/>
      <c r="D3020" s="3"/>
      <c r="F3020" s="8"/>
      <c r="G3020" s="4">
        <v>0</v>
      </c>
      <c r="J3020" s="107"/>
    </row>
    <row r="3021" spans="2:11" hidden="1" outlineLevel="1" x14ac:dyDescent="0.25">
      <c r="B3021" s="77" t="s">
        <v>1497</v>
      </c>
      <c r="C3021" s="2"/>
      <c r="D3021" s="3"/>
      <c r="F3021" s="8"/>
      <c r="G3021" s="4">
        <v>0</v>
      </c>
      <c r="J3021" s="107"/>
    </row>
    <row r="3022" spans="2:11" hidden="1" outlineLevel="1" x14ac:dyDescent="0.25">
      <c r="B3022" s="77" t="s">
        <v>1298</v>
      </c>
      <c r="C3022" s="2"/>
      <c r="D3022" s="3"/>
      <c r="F3022" s="8"/>
      <c r="G3022" s="4">
        <v>0</v>
      </c>
      <c r="J3022" s="107"/>
    </row>
    <row r="3023" spans="2:11" hidden="1" outlineLevel="1" x14ac:dyDescent="0.25">
      <c r="B3023" s="77" t="s">
        <v>1735</v>
      </c>
      <c r="C3023" s="2"/>
      <c r="D3023" s="3"/>
      <c r="F3023" s="8"/>
      <c r="G3023" s="4">
        <v>0</v>
      </c>
      <c r="J3023" s="107"/>
    </row>
    <row r="3024" spans="2:11" hidden="1" outlineLevel="1" x14ac:dyDescent="0.25">
      <c r="B3024" s="77" t="s">
        <v>1736</v>
      </c>
      <c r="C3024" s="2"/>
      <c r="D3024" s="3"/>
      <c r="F3024" s="8"/>
      <c r="G3024" s="4">
        <v>0</v>
      </c>
      <c r="J3024" s="107"/>
    </row>
    <row r="3025" spans="2:10" hidden="1" outlineLevel="1" x14ac:dyDescent="0.25">
      <c r="B3025" s="77" t="s">
        <v>1737</v>
      </c>
      <c r="C3025" s="2"/>
      <c r="D3025" s="3"/>
      <c r="F3025" s="8"/>
      <c r="G3025" s="4">
        <v>0</v>
      </c>
      <c r="J3025" s="107"/>
    </row>
    <row r="3026" spans="2:10" hidden="1" outlineLevel="1" x14ac:dyDescent="0.25">
      <c r="B3026" s="77" t="s">
        <v>1738</v>
      </c>
      <c r="C3026" s="2"/>
      <c r="D3026" s="3"/>
      <c r="F3026" s="8"/>
      <c r="G3026" s="4">
        <v>0</v>
      </c>
      <c r="J3026" s="107"/>
    </row>
    <row r="3027" spans="2:10" hidden="1" outlineLevel="1" x14ac:dyDescent="0.25">
      <c r="B3027" s="77" t="s">
        <v>1739</v>
      </c>
      <c r="C3027" s="2"/>
      <c r="D3027" s="3"/>
      <c r="F3027" s="8"/>
      <c r="G3027" s="4">
        <v>0</v>
      </c>
      <c r="J3027" s="107"/>
    </row>
    <row r="3028" spans="2:10" hidden="1" outlineLevel="1" x14ac:dyDescent="0.25">
      <c r="B3028" s="77" t="s">
        <v>1740</v>
      </c>
      <c r="C3028" s="2"/>
      <c r="D3028" s="3"/>
      <c r="F3028" s="8"/>
      <c r="G3028" s="4">
        <v>0</v>
      </c>
      <c r="J3028" s="107"/>
    </row>
    <row r="3029" spans="2:10" hidden="1" outlineLevel="1" x14ac:dyDescent="0.25">
      <c r="B3029" s="77" t="s">
        <v>1741</v>
      </c>
      <c r="C3029" s="2"/>
      <c r="D3029" s="3"/>
      <c r="F3029" s="8"/>
      <c r="G3029" s="4">
        <v>0</v>
      </c>
      <c r="J3029" s="107"/>
    </row>
    <row r="3030" spans="2:10" hidden="1" outlineLevel="1" x14ac:dyDescent="0.25">
      <c r="B3030" s="77" t="s">
        <v>1742</v>
      </c>
      <c r="C3030" s="2"/>
      <c r="D3030" s="3"/>
      <c r="F3030" s="8"/>
      <c r="G3030" s="4">
        <v>0</v>
      </c>
      <c r="J3030" s="107"/>
    </row>
    <row r="3031" spans="2:10" hidden="1" outlineLevel="1" x14ac:dyDescent="0.25">
      <c r="B3031" s="77" t="s">
        <v>1743</v>
      </c>
      <c r="C3031" s="2"/>
      <c r="D3031" s="3"/>
      <c r="F3031" s="8"/>
      <c r="G3031" s="4">
        <v>0</v>
      </c>
      <c r="J3031" s="107"/>
    </row>
    <row r="3032" spans="2:10" hidden="1" outlineLevel="1" x14ac:dyDescent="0.25">
      <c r="B3032" s="77" t="s">
        <v>1744</v>
      </c>
      <c r="C3032" s="2"/>
      <c r="D3032" s="3"/>
      <c r="F3032" s="8"/>
      <c r="G3032" s="4">
        <v>0</v>
      </c>
      <c r="J3032" s="107"/>
    </row>
    <row r="3033" spans="2:10" hidden="1" outlineLevel="1" x14ac:dyDescent="0.25">
      <c r="B3033" s="77" t="s">
        <v>1745</v>
      </c>
      <c r="C3033" s="2"/>
      <c r="D3033" s="3"/>
      <c r="F3033" s="8"/>
      <c r="G3033" s="4">
        <v>0</v>
      </c>
      <c r="J3033" s="107"/>
    </row>
    <row r="3034" spans="2:10" hidden="1" outlineLevel="1" x14ac:dyDescent="0.25">
      <c r="B3034" s="77" t="s">
        <v>1746</v>
      </c>
      <c r="C3034" s="2"/>
      <c r="D3034" s="3"/>
      <c r="F3034" s="8"/>
      <c r="G3034" s="4">
        <v>0</v>
      </c>
      <c r="J3034" s="107"/>
    </row>
    <row r="3035" spans="2:10" hidden="1" outlineLevel="1" x14ac:dyDescent="0.25">
      <c r="B3035" s="77" t="s">
        <v>1353</v>
      </c>
      <c r="C3035" s="2"/>
      <c r="D3035" s="3"/>
      <c r="F3035" s="8"/>
      <c r="G3035" s="4">
        <v>0</v>
      </c>
      <c r="J3035" s="107"/>
    </row>
    <row r="3036" spans="2:10" hidden="1" outlineLevel="1" x14ac:dyDescent="0.25">
      <c r="B3036" s="83" t="s">
        <v>1619</v>
      </c>
      <c r="C3036" s="86" t="s">
        <v>1605</v>
      </c>
      <c r="D3036" s="3"/>
      <c r="F3036" s="8"/>
      <c r="G3036" s="4">
        <v>0</v>
      </c>
      <c r="J3036" s="107"/>
    </row>
    <row r="3037" spans="2:10" hidden="1" outlineLevel="1" x14ac:dyDescent="0.25">
      <c r="B3037" s="83" t="s">
        <v>1747</v>
      </c>
      <c r="C3037" s="86" t="s">
        <v>1605</v>
      </c>
      <c r="D3037" s="3"/>
      <c r="F3037" s="8"/>
      <c r="G3037" s="4">
        <v>0</v>
      </c>
      <c r="J3037" s="107"/>
    </row>
    <row r="3038" spans="2:10" hidden="1" outlineLevel="1" x14ac:dyDescent="0.25">
      <c r="B3038" s="83" t="s">
        <v>888</v>
      </c>
      <c r="C3038" s="86" t="s">
        <v>1605</v>
      </c>
      <c r="D3038" s="3"/>
      <c r="F3038" s="8"/>
      <c r="G3038" s="4">
        <v>0</v>
      </c>
      <c r="J3038" s="107"/>
    </row>
    <row r="3039" spans="2:10" hidden="1" outlineLevel="1" x14ac:dyDescent="0.25">
      <c r="B3039" s="83" t="s">
        <v>1096</v>
      </c>
      <c r="C3039" s="86" t="s">
        <v>1605</v>
      </c>
      <c r="D3039" s="3"/>
      <c r="F3039" s="8"/>
      <c r="G3039" s="4">
        <v>0</v>
      </c>
      <c r="J3039" s="107"/>
    </row>
    <row r="3040" spans="2:10" hidden="1" outlineLevel="1" x14ac:dyDescent="0.25">
      <c r="B3040" s="83" t="s">
        <v>897</v>
      </c>
      <c r="C3040" s="86" t="s">
        <v>1605</v>
      </c>
      <c r="D3040" s="3"/>
      <c r="F3040" s="8"/>
      <c r="G3040" s="4">
        <v>0</v>
      </c>
      <c r="J3040" s="107"/>
    </row>
    <row r="3041" spans="2:11" hidden="1" outlineLevel="1" x14ac:dyDescent="0.25">
      <c r="B3041" s="83" t="s">
        <v>895</v>
      </c>
      <c r="C3041" s="86" t="s">
        <v>1605</v>
      </c>
      <c r="D3041" s="3"/>
      <c r="F3041" s="8"/>
      <c r="G3041" s="4">
        <v>0</v>
      </c>
      <c r="J3041" s="107"/>
    </row>
    <row r="3042" spans="2:11" x14ac:dyDescent="0.25">
      <c r="B3042" s="26" t="s">
        <v>1748</v>
      </c>
      <c r="C3042" s="30"/>
      <c r="D3042" s="27"/>
      <c r="E3042" s="28">
        <f>SUM(E2532,E2727,E2998,E3012)</f>
        <v>493</v>
      </c>
      <c r="F3042" s="28">
        <f>SUM(F2532,F2727,F2998,F3012)</f>
        <v>451</v>
      </c>
      <c r="G3042" s="101"/>
      <c r="H3042" s="82"/>
      <c r="I3042" s="104">
        <v>100</v>
      </c>
      <c r="J3042" s="106">
        <f>SUM(J2532,J2727,J2998,J3012)/100</f>
        <v>0.99400000000000011</v>
      </c>
      <c r="K3042" s="82"/>
    </row>
  </sheetData>
  <autoFilter ref="B2015:M2525" xr:uid="{DD6D2483-68C7-4C35-A16C-873AA49C1023}"/>
  <mergeCells count="1">
    <mergeCell ref="I1338:K1338"/>
  </mergeCells>
  <hyperlinks>
    <hyperlink ref="C1306" location="B1C5SAB!A1" display="B1C5SAB!A1" xr:uid="{7CF5BD43-34E7-4231-AB71-EB355067BAB9}"/>
    <hyperlink ref="C1330" location="Personas!A1" display="Personas!A1" xr:uid="{CA79B1E1-5E32-4B43-8955-B85BD0F8F0FB}"/>
    <hyperlink ref="C1331:C1335" location="Personas!A1" display="Personas!A1" xr:uid="{F9EE3A2E-8A3A-478C-BAF6-D958B7AF7D7E}"/>
    <hyperlink ref="C1304" location="Personas!A1" display="Personas!A1" xr:uid="{38B52BF1-FF24-4678-9100-1370874D90C4}"/>
    <hyperlink ref="C1305" location="Personas!A1" display="Personas!A1" xr:uid="{A886952E-F836-4805-8ECE-F4696703F4FB}"/>
    <hyperlink ref="C699" location="Hogares!A1" display="Hogares!A1" xr:uid="{F6145EA1-48D4-4051-A825-30A6F42F7ADC}"/>
    <hyperlink ref="C674" location="Hogares!A1" display="Hogares!A1" xr:uid="{B12A0B42-DF04-4837-9061-F424ECF92DC9}"/>
    <hyperlink ref="C697:C698" location="Hogares!A1" display="Hogares!A1" xr:uid="{69FDF858-76C1-4797-BDDF-40E74D7E352D}"/>
    <hyperlink ref="C683" location="Hogares!A1" display="Hogares!A1" xr:uid="{E6B2C720-CD64-4E25-BD9C-EBF1E9872EF7}"/>
    <hyperlink ref="C673" location="Hogares!A1" display="Hogares!A1" xr:uid="{82C66DB0-749F-414E-AD0A-FFDC290B019E}"/>
    <hyperlink ref="C868" location="Personas!A1" display="Personas!A1" xr:uid="{655FABE1-59F1-49C0-AD67-0CC4ACF99D68}"/>
    <hyperlink ref="C869" location="Personas!A1" display="Personas!A1" xr:uid="{01EA3012-2936-4997-9344-D550C66E35E9}"/>
    <hyperlink ref="C899" location="Personas!A1" display="Personas!A1" xr:uid="{8ED2C964-AE15-478E-BAA2-00932C918C65}"/>
    <hyperlink ref="C913" location="Personas!A1" display="Personas!A1" xr:uid="{F5AFAAF6-968D-467B-9414-2BCF0797FC1F}"/>
    <hyperlink ref="C923" location="Personas!A1" display="Personas!A1" xr:uid="{6C01AC2E-3458-44B6-B47A-7210D0553B40}"/>
    <hyperlink ref="C943" location="Personas!A1" display="Personas!A1" xr:uid="{6BAA5956-9006-443F-9288-3A3E1D163150}"/>
    <hyperlink ref="C992" location="Personas!A1" display="Personas!A1" xr:uid="{7BFD6A8A-2BD2-4078-A926-D10479F7EE2A}"/>
    <hyperlink ref="C1036" location="Personas!A1" display="Personas!A1" xr:uid="{DEE111CB-936D-41C9-B04B-135A1FBD2D03}"/>
    <hyperlink ref="C1044" location="Personas!A1" display="Personas!A1" xr:uid="{36FA8495-75E6-4921-9FD8-022CEF045B35}"/>
    <hyperlink ref="C736" location="Hogares!A1" display="Hogares!A1" xr:uid="{7BC47B97-2052-4603-A538-C3330B77E4D4}"/>
    <hyperlink ref="C772" location="Hogares!A1" display="Hogares!A1" xr:uid="{37C13043-1C20-4A36-9B78-E5388D11C558}"/>
    <hyperlink ref="C777" location="Hogares!A1" display="Hogares!A1" xr:uid="{FC85D2DF-C94B-402B-9918-8A0C6F9BE832}"/>
    <hyperlink ref="C637" location="B1C5SAB!A1" display="B1C5SAB!A1" xr:uid="{58C575E0-4AF7-496E-AD72-CAD2A362D62A}"/>
    <hyperlink ref="C661" location="Personas!A1" display="Personas!A1" xr:uid="{BC535065-3C70-427E-9569-4BEEDF2D4CCF}"/>
    <hyperlink ref="C662:C666" location="Personas!A1" display="Personas!A1" xr:uid="{DC31D18B-5AF0-404A-AAE4-D856F624B860}"/>
    <hyperlink ref="C635" location="Personas!A1" display="Personas!A1" xr:uid="{F8DBD0F9-7129-4B64-B5A9-C17DD956E5DD}"/>
    <hyperlink ref="C636" location="Personas!A1" display="Personas!A1" xr:uid="{B6675C77-2DEC-478C-85E3-CDE16AA33826}"/>
    <hyperlink ref="C30" location="Hogares!A1" display="Hogares!A1" xr:uid="{A561E66C-C414-40F5-9EC3-093602F59FA3}"/>
    <hyperlink ref="C5" location="Hogares!A1" display="Hogares!A1" xr:uid="{61CC0AA6-33E0-46E0-B417-A9F9722AC1E5}"/>
    <hyperlink ref="C28:C29" location="Hogares!A1" display="Hogares!A1" xr:uid="{B7BCB1C0-F2D3-495D-B75B-112147342BEB}"/>
    <hyperlink ref="C14" location="Hogares!A1" display="Hogares!A1" xr:uid="{F38D2A3E-A52B-4D3B-A8E5-8C373E30CA5F}"/>
    <hyperlink ref="C4" location="Hogares!A1" display="Hogares!A1" xr:uid="{479DC5CC-0864-42EA-B412-A7F0344BCF88}"/>
    <hyperlink ref="C199" location="Personas!A1" display="Personas!A1" xr:uid="{A39D67BC-BA36-4B0B-832A-DCB7AC0EE937}"/>
    <hyperlink ref="C200" location="Personas!A1" display="Personas!A1" xr:uid="{E36D7BC5-5A5B-4E45-9B83-18206CBD10C3}"/>
    <hyperlink ref="C230" location="Personas!A1" display="Personas!A1" xr:uid="{3B1553A4-E223-4C97-89C8-C7813E52870D}"/>
    <hyperlink ref="C244" location="Personas!A1" display="Personas!A1" xr:uid="{0B5A7762-B7D1-4017-8C55-2FBFE9259CF0}"/>
    <hyperlink ref="C254" location="Personas!A1" display="Personas!A1" xr:uid="{E5A785B3-241E-4128-9788-0BC4CCED5BBE}"/>
    <hyperlink ref="C274" location="Personas!A1" display="Personas!A1" xr:uid="{BCE2028A-9FC3-4A24-B0A7-97C2C6A251D3}"/>
    <hyperlink ref="C323" location="Personas!A1" display="Personas!A1" xr:uid="{28FAF29E-6106-45EF-9724-226A8681A79B}"/>
    <hyperlink ref="C367" location="Personas!A1" display="Personas!A1" xr:uid="{D5F59DD1-EFA0-4C27-B6C9-147A550C53EA}"/>
    <hyperlink ref="C375" location="Personas!A1" display="Personas!A1" xr:uid="{E80B35F9-F9F2-491C-88E5-0010662A8D58}"/>
    <hyperlink ref="C67" location="Hogares!A1" display="Hogares!A1" xr:uid="{A68FB9B1-0F8E-4D67-A5CA-A4968B7D6E55}"/>
    <hyperlink ref="C103" location="Hogares!A1" display="Hogares!A1" xr:uid="{E97633BA-6E37-45C8-A59D-D74ED426B3E5}"/>
    <hyperlink ref="C108" location="Hogares!A1" display="Hogares!A1" xr:uid="{DA43D6CD-E825-45D6-AE0D-286223316FC4}"/>
    <hyperlink ref="C1979" location="B1C5SAB!A1" display="B1C5SAB!A1" xr:uid="{2E29649F-B51D-4CF8-B1F5-85A15F40F6A9}"/>
    <hyperlink ref="C2003" location="Personas!A1" display="Personas!A1" xr:uid="{9C6B524B-D085-45A9-B99C-58B3085F5C4C}"/>
    <hyperlink ref="C2004:C2008" location="Personas!A1" display="Personas!A1" xr:uid="{618CCB01-D5A2-46BB-81B7-D9A16CEB9B61}"/>
    <hyperlink ref="C1977" location="Personas!A1" display="Personas!A1" xr:uid="{887A6B94-2CA3-439D-A344-1CFD164C746A}"/>
    <hyperlink ref="C1978" location="Personas!A1" display="Personas!A1" xr:uid="{434A5C18-38A3-462B-8009-FFEAD6803B12}"/>
    <hyperlink ref="C1373" location="Hogares!A1" display="Hogares!A1" xr:uid="{4A87B5C1-D563-4459-BE55-9EA6C4A1A7B7}"/>
    <hyperlink ref="C1348" location="Hogares!A1" display="Hogares!A1" xr:uid="{D8E7286D-4AE4-46C3-B704-99FA93536A39}"/>
    <hyperlink ref="C1371:C1372" location="Hogares!A1" display="Hogares!A1" xr:uid="{9013E2DB-E080-435B-B313-3F4F0C9E164C}"/>
    <hyperlink ref="C1357" location="Hogares!A1" display="Hogares!A1" xr:uid="{DBC97F25-9B1C-4F02-BDF3-F4E1B56BDE42}"/>
    <hyperlink ref="C1347" location="Hogares!A1" display="Hogares!A1" xr:uid="{4A75BC81-6CC5-45DE-98AE-66C2B5A9BE2B}"/>
    <hyperlink ref="C1542" location="Personas!A1" display="Personas!A1" xr:uid="{C1D514A9-457F-40DC-AE73-DB9A25E7DAF2}"/>
    <hyperlink ref="C1543" location="Personas!A1" display="Personas!A1" xr:uid="{63CE2CBE-1110-4C4C-99FF-1244C676848B}"/>
    <hyperlink ref="C1573" location="Personas!A1" display="Personas!A1" xr:uid="{1165C17C-F278-40B1-921B-75094FA935D9}"/>
    <hyperlink ref="C1587" location="Personas!A1" display="Personas!A1" xr:uid="{0989C7C4-CA78-483A-B75B-F0FF6F1FBBB6}"/>
    <hyperlink ref="C1597" location="Personas!A1" display="Personas!A1" xr:uid="{7C5CB52B-28D1-47F6-85CF-F2FFC990A8F5}"/>
    <hyperlink ref="C1617" location="Personas!A1" display="Personas!A1" xr:uid="{85462ADA-4542-46D7-AD04-33B017F149C7}"/>
    <hyperlink ref="C1665" location="Personas!A1" display="Personas!A1" xr:uid="{74F4ABAA-DE56-439B-A949-68DE2BA6E9FE}"/>
    <hyperlink ref="C1709" location="Personas!A1" display="Personas!A1" xr:uid="{EE7250DE-D582-4EF4-A9BC-76DABDBE2796}"/>
    <hyperlink ref="C1717" location="Personas!A1" display="Personas!A1" xr:uid="{F3BAF887-2F03-479E-B69A-B99ECAB331B4}"/>
    <hyperlink ref="C1410" location="Hogares!A1" display="Hogares!A1" xr:uid="{79E16604-10B7-4DFA-AB99-BF569281F814}"/>
    <hyperlink ref="C1446" location="Hogares!A1" display="Hogares!A1" xr:uid="{56617DCE-1789-4FA0-AEDB-F328D4EB862A}"/>
    <hyperlink ref="C1451" location="Hogares!A1" display="Hogares!A1" xr:uid="{431ABCDF-8736-40D3-B2D5-1142F8F47F0E}"/>
    <hyperlink ref="C2495" location="B1C5SAB!A1" display="B1C5SAB!A1" xr:uid="{6109D195-D182-4D0C-A091-4329D73BADAE}"/>
    <hyperlink ref="C2519" location="Personas!A1" display="Personas!A1" xr:uid="{E13831FA-14DB-40AB-ADD7-33A042F6C517}"/>
    <hyperlink ref="C2520:C2524" location="Personas!A1" display="Personas!A1" xr:uid="{B3EA7B60-4226-4ABB-B320-6F05CF98ADBF}"/>
    <hyperlink ref="C2493" location="Personas!A1" display="Personas!A1" xr:uid="{606385B0-4394-4206-B1B8-6F73968AD6AC}"/>
    <hyperlink ref="C2494" location="Personas!A1" display="Personas!A1" xr:uid="{49962B61-86AC-4D68-9F6D-D071C497C98A}"/>
    <hyperlink ref="C2042" location="Hogares!A1" display="Hogares!A1" xr:uid="{BE399B0C-5FA3-41E9-941E-29D31D279CF2}"/>
    <hyperlink ref="C2017" location="Hogares!A1" display="Hogares!A1" xr:uid="{ECEACEEE-BFBD-401B-98BA-DE1E41B5A4F2}"/>
    <hyperlink ref="C2040:C2041" location="Hogares!A1" display="Hogares!A1" xr:uid="{FACE96CF-EB7F-476E-9123-0959CCAADCC3}"/>
    <hyperlink ref="C2026" location="Hogares!A1" display="Hogares!A1" xr:uid="{F3783FC2-03A2-4E95-A6DB-51F8FEF8B313}"/>
    <hyperlink ref="C2016" location="Hogares!A1" display="Hogares!A1" xr:uid="{423C8FAD-05F1-4E5E-8532-C1FFE0446EFB}"/>
    <hyperlink ref="C2211" location="Personas!A1" display="Personas!A1" xr:uid="{E617211A-1DE8-4B4C-BC5A-331EAF507948}"/>
    <hyperlink ref="C2212" location="Personas!A1" display="Personas!A1" xr:uid="{13DD7EDE-1B93-4124-8370-F7B5609166E3}"/>
    <hyperlink ref="C2242" location="Personas!A1" display="Personas!A1" xr:uid="{8DF9E3BF-9049-4106-96B9-3FD17DAE1D37}"/>
    <hyperlink ref="C2256" location="Personas!A1" display="Personas!A1" xr:uid="{83B04E1C-10B4-4DAF-95F3-FEA53BF3BB94}"/>
    <hyperlink ref="C2266" location="Personas!A1" display="Personas!A1" xr:uid="{08D9B310-10AA-4991-9773-1E3ED240D8F0}"/>
    <hyperlink ref="C2286" location="Personas!A1" display="Personas!A1" xr:uid="{981E3DDB-13CC-4E9C-8AFD-C26A72FC0311}"/>
    <hyperlink ref="C2334" location="Personas!A1" display="Personas!A1" xr:uid="{55F3246F-3B49-4F6E-8207-2672D2C4A18B}"/>
    <hyperlink ref="C2378" location="Personas!A1" display="Personas!A1" xr:uid="{D2EAD29D-1E3C-4D9D-A025-71E4DA558CB5}"/>
    <hyperlink ref="C2386" location="Personas!A1" display="Personas!A1" xr:uid="{80F189B7-F2CA-41A9-B582-D53EA2938FD1}"/>
    <hyperlink ref="C2079" location="Hogares!A1" display="Hogares!A1" xr:uid="{AAA8E960-10A8-4D34-8A78-107B33DB60DD}"/>
    <hyperlink ref="C2115" location="Hogares!A1" display="Hogares!A1" xr:uid="{A7F4DA89-B778-4443-A618-AE433A9A9C92}"/>
    <hyperlink ref="C2120" location="Hogares!A1" display="Hogares!A1" xr:uid="{28721224-7509-41AD-899B-CB8383777D5D}"/>
    <hyperlink ref="C3012" location="B1C5SAB!A1" display="B1C5SAB!A1" xr:uid="{DA294A3D-5CF9-4687-AE35-511999354FE5}"/>
    <hyperlink ref="C3036" location="Personas!A1" display="Personas!A1" xr:uid="{2CFC9F29-3423-4ED2-815B-6C9FA19E175B}"/>
    <hyperlink ref="C3037:C3041" location="Personas!A1" display="Personas!A1" xr:uid="{C0DD19EB-B12B-409A-B140-DABF187B56AA}"/>
    <hyperlink ref="C3010" location="Personas!A1" display="Personas!A1" xr:uid="{F721522E-9063-4DF8-846E-C0C252A68961}"/>
    <hyperlink ref="C3011" location="Personas!A1" display="Personas!A1" xr:uid="{FD22B254-9B7B-47C5-A506-D841CF1B5A47}"/>
    <hyperlink ref="C2558" location="Hogares!A1" display="Hogares!A1" xr:uid="{DB6642FD-1659-4F70-ACFD-92B1CD44E4FF}"/>
    <hyperlink ref="C2533" location="Hogares!A1" display="Hogares!A1" xr:uid="{772000E5-8F4C-4708-9975-F36506DE819E}"/>
    <hyperlink ref="C2556:C2557" location="Hogares!A1" display="Hogares!A1" xr:uid="{4AC1CB12-D3BE-4538-A0BD-7BF1FA3779C9}"/>
    <hyperlink ref="C2542" location="Hogares!A1" display="Hogares!A1" xr:uid="{C504EEA4-7E40-4463-A4C2-ACEFB480D1C6}"/>
    <hyperlink ref="C2532" location="Hogares!A1" display="Hogares!A1" xr:uid="{9E482223-D8A8-4914-82BC-59EAB2ECBBB4}"/>
    <hyperlink ref="C2727" location="Personas!A1" display="Personas!A1" xr:uid="{A19A0C84-07AF-40F3-863D-D013BDE5C2D5}"/>
    <hyperlink ref="C2728" location="Personas!A1" display="Personas!A1" xr:uid="{DE0385F6-F814-4CA2-BA1F-BB4DBC37BDE9}"/>
    <hyperlink ref="C2758" location="Personas!A1" display="Personas!A1" xr:uid="{F5440471-796A-460B-A221-4ABBDE267AB8}"/>
    <hyperlink ref="C2772" location="Personas!A1" display="Personas!A1" xr:uid="{6005648D-DD95-4599-B34B-7919ED97C7A3}"/>
    <hyperlink ref="C2782" location="Personas!A1" display="Personas!A1" xr:uid="{69265F0C-6D02-40D9-B2B0-3A32457B830B}"/>
    <hyperlink ref="C2802" location="Personas!A1" display="Personas!A1" xr:uid="{A64E306C-EA3E-48A5-B133-A176C365FDB9}"/>
    <hyperlink ref="C2851" location="Personas!A1" display="Personas!A1" xr:uid="{AC86E7F8-AA30-40A7-B48E-DC3A50279324}"/>
    <hyperlink ref="C2895" location="Personas!A1" display="Personas!A1" xr:uid="{20ACFCF3-213A-4450-B8C4-31AF80D17826}"/>
    <hyperlink ref="C2903" location="Personas!A1" display="Personas!A1" xr:uid="{D10A3154-EBCC-4DC1-BE0D-42B9B37FFA5A}"/>
    <hyperlink ref="C2595" location="Hogares!A1" display="Hogares!A1" xr:uid="{F5A8976D-1FD8-4020-B596-4A6C27F9D4D4}"/>
    <hyperlink ref="C2631" location="Hogares!A1" display="Hogares!A1" xr:uid="{E9480447-8F8F-48FF-AA94-927D0F88E316}"/>
    <hyperlink ref="C2636" location="Hogares!A1" display="Hogares!A1" xr:uid="{8F7F9F1E-B105-4558-AEB0-244FE96CEA7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9CA0-A761-40A5-8896-7165F98AB730}">
  <dimension ref="A1:P340"/>
  <sheetViews>
    <sheetView topLeftCell="J307" zoomScale="85" zoomScaleNormal="85" workbookViewId="0">
      <selection activeCell="J307" sqref="J307"/>
    </sheetView>
  </sheetViews>
  <sheetFormatPr baseColWidth="10" defaultColWidth="11.42578125" defaultRowHeight="15" outlineLevelRow="1" x14ac:dyDescent="0.25"/>
  <cols>
    <col min="2" max="2" width="30.7109375" bestFit="1" customWidth="1"/>
    <col min="3" max="3" width="31" customWidth="1"/>
    <col min="4" max="4" width="31.5703125" customWidth="1"/>
    <col min="5" max="12" width="23.7109375" customWidth="1"/>
    <col min="13" max="13" width="14" bestFit="1" customWidth="1"/>
    <col min="14" max="14" width="11.7109375" customWidth="1"/>
  </cols>
  <sheetData>
    <row r="1" spans="2:13" s="74" customFormat="1" x14ac:dyDescent="0.25">
      <c r="B1" s="75" t="s">
        <v>1762</v>
      </c>
    </row>
    <row r="2" spans="2:13" outlineLevel="1" x14ac:dyDescent="0.25"/>
    <row r="3" spans="2:13" s="21" customFormat="1" outlineLevel="1" x14ac:dyDescent="0.25">
      <c r="B3" s="21" t="s">
        <v>1763</v>
      </c>
    </row>
    <row r="4" spans="2:13" ht="30.75" outlineLevel="1" thickBot="1" x14ac:dyDescent="0.3">
      <c r="B4" s="22" t="s">
        <v>2</v>
      </c>
      <c r="C4" s="23" t="s">
        <v>1480</v>
      </c>
      <c r="D4" s="23" t="s">
        <v>1481</v>
      </c>
      <c r="E4" s="24" t="s">
        <v>1418</v>
      </c>
      <c r="F4" s="24"/>
      <c r="G4" s="24" t="s">
        <v>1419</v>
      </c>
      <c r="H4" s="31"/>
      <c r="I4" s="25" t="s">
        <v>1764</v>
      </c>
      <c r="J4" s="155"/>
      <c r="K4" s="32" t="s">
        <v>1487</v>
      </c>
    </row>
    <row r="5" spans="2:13" outlineLevel="1" x14ac:dyDescent="0.25">
      <c r="B5" s="1" t="s">
        <v>1765</v>
      </c>
      <c r="C5" s="2" t="s">
        <v>1766</v>
      </c>
      <c r="D5" s="3" t="s">
        <v>1767</v>
      </c>
      <c r="E5" s="12">
        <v>16</v>
      </c>
      <c r="F5" s="12"/>
      <c r="G5" s="12">
        <v>15</v>
      </c>
      <c r="H5" s="12"/>
      <c r="I5" s="7">
        <f>G5/E5</f>
        <v>0.9375</v>
      </c>
      <c r="J5" s="7"/>
      <c r="K5" t="s">
        <v>10</v>
      </c>
    </row>
    <row r="6" spans="2:13" outlineLevel="1" x14ac:dyDescent="0.25">
      <c r="B6" s="1" t="s">
        <v>1765</v>
      </c>
      <c r="C6" s="2" t="s">
        <v>1768</v>
      </c>
      <c r="D6" s="3" t="s">
        <v>1769</v>
      </c>
      <c r="E6" s="12">
        <v>38</v>
      </c>
      <c r="F6" s="12"/>
      <c r="G6" s="12">
        <v>26</v>
      </c>
      <c r="H6" s="12"/>
      <c r="I6" s="7">
        <f>G6/E6</f>
        <v>0.68421052631578949</v>
      </c>
      <c r="J6" s="7"/>
      <c r="K6" t="s">
        <v>10</v>
      </c>
    </row>
    <row r="7" spans="2:13" outlineLevel="1" x14ac:dyDescent="0.25">
      <c r="B7" s="1" t="s">
        <v>1765</v>
      </c>
      <c r="C7" s="2" t="s">
        <v>1770</v>
      </c>
      <c r="D7" s="3" t="s">
        <v>1771</v>
      </c>
      <c r="E7" s="12">
        <v>36</v>
      </c>
      <c r="F7" s="12"/>
      <c r="G7" s="12">
        <v>19</v>
      </c>
      <c r="H7" s="12"/>
      <c r="I7" s="7">
        <f>G7/E7</f>
        <v>0.52777777777777779</v>
      </c>
      <c r="J7" s="7"/>
      <c r="K7" t="s">
        <v>10</v>
      </c>
    </row>
    <row r="8" spans="2:13" outlineLevel="1" x14ac:dyDescent="0.25">
      <c r="B8" s="1" t="s">
        <v>1765</v>
      </c>
      <c r="C8" s="2" t="s">
        <v>1772</v>
      </c>
      <c r="D8" s="3" t="s">
        <v>1773</v>
      </c>
      <c r="E8" s="12">
        <v>38</v>
      </c>
      <c r="F8" s="12"/>
      <c r="G8" s="12">
        <v>26</v>
      </c>
      <c r="H8" s="12"/>
      <c r="I8" s="7">
        <f>G8/E8</f>
        <v>0.68421052631578949</v>
      </c>
      <c r="J8" s="7"/>
      <c r="K8" t="s">
        <v>10</v>
      </c>
    </row>
    <row r="9" spans="2:13" outlineLevel="1" x14ac:dyDescent="0.25">
      <c r="B9" s="26" t="s">
        <v>1748</v>
      </c>
      <c r="C9" s="30">
        <f>COUNTA(C5:C8)</f>
        <v>4</v>
      </c>
      <c r="D9" s="27"/>
      <c r="E9" s="28">
        <f>SUM(E5:E8)</f>
        <v>128</v>
      </c>
      <c r="F9" s="28"/>
      <c r="G9" s="28">
        <f>SUM(G5:G8)</f>
        <v>86</v>
      </c>
      <c r="H9" s="28"/>
      <c r="I9" s="29">
        <f>G9/E9</f>
        <v>0.671875</v>
      </c>
      <c r="J9" s="29"/>
    </row>
    <row r="10" spans="2:13" outlineLevel="1" x14ac:dyDescent="0.25"/>
    <row r="11" spans="2:13" outlineLevel="1" x14ac:dyDescent="0.25"/>
    <row r="12" spans="2:13" ht="30" customHeight="1" outlineLevel="1" x14ac:dyDescent="0.25">
      <c r="B12" s="17" t="s">
        <v>1774</v>
      </c>
      <c r="C12" s="542" t="s">
        <v>1775</v>
      </c>
      <c r="D12" s="542"/>
      <c r="E12" s="542"/>
      <c r="F12" s="542"/>
      <c r="G12" s="542"/>
      <c r="H12" s="153"/>
      <c r="I12" s="542" t="s">
        <v>1776</v>
      </c>
      <c r="J12" s="542"/>
      <c r="K12" s="542"/>
      <c r="L12" s="542"/>
      <c r="M12" t="s">
        <v>1777</v>
      </c>
    </row>
    <row r="13" spans="2:13" outlineLevel="1" x14ac:dyDescent="0.25">
      <c r="B13" s="10"/>
      <c r="C13" s="13" t="s">
        <v>1778</v>
      </c>
      <c r="D13" s="13" t="s">
        <v>1779</v>
      </c>
      <c r="E13" s="13" t="s">
        <v>1780</v>
      </c>
      <c r="F13" s="13"/>
      <c r="G13" s="13"/>
      <c r="H13" s="13"/>
      <c r="I13" s="13" t="s">
        <v>1781</v>
      </c>
      <c r="J13" s="13"/>
      <c r="K13" s="13" t="s">
        <v>5</v>
      </c>
      <c r="L13" s="13" t="s">
        <v>1782</v>
      </c>
    </row>
    <row r="14" spans="2:13" outlineLevel="1" x14ac:dyDescent="0.25">
      <c r="B14" s="18" t="s">
        <v>1783</v>
      </c>
      <c r="C14" s="19">
        <v>640</v>
      </c>
      <c r="D14" s="19">
        <v>430</v>
      </c>
      <c r="E14" s="37">
        <f>D14/C14</f>
        <v>0.671875</v>
      </c>
      <c r="F14" s="37"/>
      <c r="G14" s="19"/>
      <c r="H14" s="19"/>
      <c r="I14" s="19">
        <v>48440</v>
      </c>
      <c r="J14" s="19"/>
      <c r="K14" s="19">
        <f>SUM(K15:K20)</f>
        <v>41419</v>
      </c>
      <c r="L14" s="37">
        <f>K14/I14</f>
        <v>0.85505780346820814</v>
      </c>
    </row>
    <row r="15" spans="2:13" outlineLevel="1" x14ac:dyDescent="0.25">
      <c r="B15" s="14" t="s">
        <v>10</v>
      </c>
      <c r="C15" s="15"/>
      <c r="D15" s="15">
        <v>354</v>
      </c>
      <c r="E15" s="33">
        <f t="shared" ref="E15:E20" si="0">D15/$C$14</f>
        <v>0.55312499999999998</v>
      </c>
      <c r="F15" s="33"/>
      <c r="G15" s="15"/>
      <c r="H15" s="15"/>
      <c r="I15" s="16"/>
      <c r="J15" s="16"/>
      <c r="K15" s="15">
        <v>7137</v>
      </c>
      <c r="L15" s="33">
        <f>K15/$I$14</f>
        <v>0.14733691164327004</v>
      </c>
      <c r="M15" t="s">
        <v>1784</v>
      </c>
    </row>
    <row r="16" spans="2:13" outlineLevel="1" x14ac:dyDescent="0.25">
      <c r="B16" s="14" t="s">
        <v>1785</v>
      </c>
      <c r="C16" s="15"/>
      <c r="D16" s="15">
        <v>33</v>
      </c>
      <c r="E16" s="33">
        <f t="shared" si="0"/>
        <v>5.1562499999999997E-2</v>
      </c>
      <c r="F16" s="33"/>
      <c r="G16" s="15"/>
      <c r="H16" s="15"/>
      <c r="I16" s="16"/>
      <c r="J16" s="16"/>
      <c r="K16" s="15">
        <v>15850</v>
      </c>
      <c r="L16" s="33">
        <f t="shared" ref="L16:L20" si="1">K16/$I$14</f>
        <v>0.3272089182493807</v>
      </c>
      <c r="M16" t="s">
        <v>1786</v>
      </c>
    </row>
    <row r="17" spans="2:13" outlineLevel="1" x14ac:dyDescent="0.25">
      <c r="B17" s="14" t="s">
        <v>1787</v>
      </c>
      <c r="C17" s="15"/>
      <c r="D17" s="15">
        <v>3</v>
      </c>
      <c r="E17" s="33">
        <f t="shared" si="0"/>
        <v>4.6874999999999998E-3</v>
      </c>
      <c r="F17" s="33"/>
      <c r="G17" s="15"/>
      <c r="H17" s="15"/>
      <c r="I17" s="16"/>
      <c r="J17" s="16"/>
      <c r="K17" s="15">
        <v>2678</v>
      </c>
      <c r="L17" s="33">
        <f t="shared" si="1"/>
        <v>5.5284888521882743E-2</v>
      </c>
    </row>
    <row r="18" spans="2:13" outlineLevel="1" x14ac:dyDescent="0.25">
      <c r="B18" s="14" t="s">
        <v>19</v>
      </c>
      <c r="C18" s="15"/>
      <c r="D18" s="15">
        <v>30</v>
      </c>
      <c r="E18" s="33">
        <f t="shared" si="0"/>
        <v>4.6875E-2</v>
      </c>
      <c r="F18" s="33"/>
      <c r="G18" s="15"/>
      <c r="H18" s="15"/>
      <c r="I18" s="16"/>
      <c r="J18" s="16"/>
      <c r="K18" s="15">
        <v>8314</v>
      </c>
      <c r="L18" s="33">
        <f t="shared" si="1"/>
        <v>0.17163501238645748</v>
      </c>
    </row>
    <row r="19" spans="2:13" outlineLevel="1" x14ac:dyDescent="0.25">
      <c r="B19" s="14" t="s">
        <v>1788</v>
      </c>
      <c r="C19" s="15"/>
      <c r="D19" s="15">
        <v>5</v>
      </c>
      <c r="E19" s="33">
        <f t="shared" si="0"/>
        <v>7.8125E-3</v>
      </c>
      <c r="F19" s="33"/>
      <c r="G19" s="15"/>
      <c r="H19" s="15"/>
      <c r="I19" s="16"/>
      <c r="J19" s="16"/>
      <c r="K19" s="15">
        <v>3836</v>
      </c>
      <c r="L19" s="33">
        <f t="shared" si="1"/>
        <v>7.9190751445086707E-2</v>
      </c>
      <c r="M19" t="s">
        <v>1789</v>
      </c>
    </row>
    <row r="20" spans="2:13" outlineLevel="1" x14ac:dyDescent="0.25">
      <c r="B20" s="14" t="s">
        <v>1790</v>
      </c>
      <c r="C20" s="15"/>
      <c r="D20" s="15">
        <v>4</v>
      </c>
      <c r="E20" s="33">
        <f t="shared" si="0"/>
        <v>6.2500000000000003E-3</v>
      </c>
      <c r="F20" s="33"/>
      <c r="G20" s="15"/>
      <c r="H20" s="15"/>
      <c r="I20" s="16"/>
      <c r="J20" s="16"/>
      <c r="K20" s="15">
        <v>3604</v>
      </c>
      <c r="L20" s="33">
        <f t="shared" si="1"/>
        <v>7.4401321222130473E-2</v>
      </c>
    </row>
    <row r="21" spans="2:13" outlineLevel="1" x14ac:dyDescent="0.25"/>
    <row r="22" spans="2:13" outlineLevel="1" x14ac:dyDescent="0.25">
      <c r="B22" s="17" t="s">
        <v>1791</v>
      </c>
      <c r="C22" s="542" t="s">
        <v>1775</v>
      </c>
      <c r="D22" s="542"/>
      <c r="E22" s="542"/>
      <c r="F22" s="542"/>
      <c r="G22" s="542"/>
      <c r="H22" s="153"/>
      <c r="I22" s="542" t="s">
        <v>1776</v>
      </c>
      <c r="J22" s="542"/>
      <c r="K22" s="542"/>
      <c r="L22" s="542"/>
    </row>
    <row r="23" spans="2:13" outlineLevel="1" x14ac:dyDescent="0.25">
      <c r="B23" s="10"/>
      <c r="C23" s="13" t="s">
        <v>1748</v>
      </c>
      <c r="D23" s="13" t="s">
        <v>1792</v>
      </c>
      <c r="E23" s="13" t="s">
        <v>1780</v>
      </c>
      <c r="F23" s="13"/>
      <c r="G23" s="13"/>
      <c r="H23" s="13"/>
      <c r="I23" s="13" t="s">
        <v>1748</v>
      </c>
      <c r="J23" s="13"/>
      <c r="K23" s="13" t="s">
        <v>1793</v>
      </c>
      <c r="L23" s="13" t="s">
        <v>1780</v>
      </c>
    </row>
    <row r="24" spans="2:13" outlineLevel="1" x14ac:dyDescent="0.25">
      <c r="B24" s="18" t="s">
        <v>1783</v>
      </c>
      <c r="C24" s="19"/>
      <c r="D24" s="19"/>
      <c r="E24" s="20" t="e">
        <f>D24/C24</f>
        <v>#DIV/0!</v>
      </c>
      <c r="F24" s="20"/>
      <c r="G24" s="19"/>
      <c r="H24" s="19"/>
      <c r="I24" s="19"/>
      <c r="J24" s="19"/>
      <c r="K24" s="19"/>
      <c r="L24" s="20" t="e">
        <f>K24/I24</f>
        <v>#DIV/0!</v>
      </c>
    </row>
    <row r="25" spans="2:13" outlineLevel="1" x14ac:dyDescent="0.25">
      <c r="B25" s="14" t="s">
        <v>10</v>
      </c>
      <c r="C25" s="15"/>
      <c r="D25" s="15"/>
      <c r="E25" s="16" t="e">
        <f>D25/C24</f>
        <v>#DIV/0!</v>
      </c>
      <c r="F25" s="16"/>
      <c r="G25" s="15"/>
      <c r="H25" s="15"/>
      <c r="I25" s="15"/>
      <c r="J25" s="15"/>
      <c r="K25" s="15"/>
      <c r="L25" s="16" t="e">
        <f>K25/I24</f>
        <v>#DIV/0!</v>
      </c>
    </row>
    <row r="26" spans="2:13" outlineLevel="1" x14ac:dyDescent="0.25">
      <c r="B26" s="14" t="s">
        <v>1785</v>
      </c>
      <c r="C26" s="15"/>
      <c r="D26" s="15"/>
      <c r="E26" s="16" t="e">
        <f>D26/C24</f>
        <v>#DIV/0!</v>
      </c>
      <c r="F26" s="16"/>
      <c r="G26" s="15"/>
      <c r="H26" s="15"/>
      <c r="I26" s="15"/>
      <c r="J26" s="15"/>
      <c r="K26" s="15"/>
      <c r="L26" s="16" t="e">
        <f>K26/I24</f>
        <v>#DIV/0!</v>
      </c>
    </row>
    <row r="27" spans="2:13" outlineLevel="1" x14ac:dyDescent="0.25">
      <c r="B27" s="14" t="s">
        <v>1787</v>
      </c>
      <c r="C27" s="15"/>
      <c r="D27" s="15"/>
      <c r="E27" s="16" t="e">
        <f>D27/C24</f>
        <v>#DIV/0!</v>
      </c>
      <c r="F27" s="16"/>
      <c r="G27" s="15"/>
      <c r="H27" s="15"/>
      <c r="I27" s="15"/>
      <c r="J27" s="15"/>
      <c r="K27" s="15"/>
      <c r="L27" s="16" t="e">
        <f>K27/I24</f>
        <v>#DIV/0!</v>
      </c>
    </row>
    <row r="28" spans="2:13" outlineLevel="1" x14ac:dyDescent="0.25">
      <c r="B28" s="14" t="s">
        <v>19</v>
      </c>
      <c r="C28" s="15"/>
      <c r="D28" s="15"/>
      <c r="E28" s="15"/>
      <c r="F28" s="15"/>
      <c r="G28" s="15"/>
      <c r="H28" s="15"/>
      <c r="I28" s="15"/>
      <c r="J28" s="15"/>
      <c r="K28" s="15"/>
      <c r="L28" s="15"/>
    </row>
    <row r="29" spans="2:13" outlineLevel="1" x14ac:dyDescent="0.25">
      <c r="B29" s="14" t="s">
        <v>1788</v>
      </c>
      <c r="C29" s="15"/>
      <c r="D29" s="15"/>
      <c r="E29" s="15"/>
      <c r="F29" s="15"/>
      <c r="G29" s="15"/>
      <c r="H29" s="15"/>
      <c r="I29" s="15"/>
      <c r="J29" s="15"/>
      <c r="K29" s="15"/>
      <c r="L29" s="15"/>
    </row>
    <row r="30" spans="2:13" outlineLevel="1" x14ac:dyDescent="0.25">
      <c r="B30" s="14" t="s">
        <v>1790</v>
      </c>
      <c r="C30" s="15"/>
      <c r="D30" s="15"/>
      <c r="E30" s="15"/>
      <c r="F30" s="15"/>
      <c r="G30" s="15"/>
      <c r="H30" s="15"/>
      <c r="I30" s="15"/>
      <c r="J30" s="15"/>
      <c r="K30" s="15"/>
      <c r="L30" s="15"/>
    </row>
    <row r="31" spans="2:13" outlineLevel="1" x14ac:dyDescent="0.25"/>
    <row r="32" spans="2:13" ht="15" customHeight="1" outlineLevel="1" x14ac:dyDescent="0.25">
      <c r="B32" s="17" t="s">
        <v>1794</v>
      </c>
      <c r="C32" s="542" t="s">
        <v>1775</v>
      </c>
      <c r="D32" s="542"/>
      <c r="E32" s="542"/>
      <c r="F32" s="542"/>
      <c r="G32" s="542"/>
      <c r="H32" s="153"/>
      <c r="I32" s="542" t="s">
        <v>1776</v>
      </c>
      <c r="J32" s="542"/>
      <c r="K32" s="542"/>
      <c r="L32" s="542"/>
    </row>
    <row r="33" spans="2:12" outlineLevel="1" x14ac:dyDescent="0.25">
      <c r="B33" s="10"/>
      <c r="C33" s="13" t="s">
        <v>1748</v>
      </c>
      <c r="D33" s="13" t="s">
        <v>1792</v>
      </c>
      <c r="E33" s="13" t="s">
        <v>1780</v>
      </c>
      <c r="F33" s="13"/>
      <c r="G33" s="13"/>
      <c r="H33" s="13"/>
      <c r="I33" s="13" t="s">
        <v>1748</v>
      </c>
      <c r="J33" s="13"/>
      <c r="K33" s="13" t="s">
        <v>1793</v>
      </c>
      <c r="L33" s="13" t="s">
        <v>1780</v>
      </c>
    </row>
    <row r="34" spans="2:12" outlineLevel="1" x14ac:dyDescent="0.25">
      <c r="B34" s="18" t="s">
        <v>1783</v>
      </c>
      <c r="C34" s="19">
        <v>143</v>
      </c>
      <c r="D34" s="19">
        <v>143</v>
      </c>
      <c r="E34" s="20">
        <f>D34/C34</f>
        <v>1</v>
      </c>
      <c r="F34" s="20"/>
      <c r="G34" s="19"/>
      <c r="H34" s="19"/>
      <c r="I34" s="19">
        <v>310</v>
      </c>
      <c r="J34" s="19"/>
      <c r="K34" s="19">
        <v>310</v>
      </c>
      <c r="L34" s="20">
        <f>K34/I34</f>
        <v>1</v>
      </c>
    </row>
    <row r="35" spans="2:12" outlineLevel="1" x14ac:dyDescent="0.25">
      <c r="B35" s="14" t="s">
        <v>10</v>
      </c>
      <c r="C35" s="15">
        <v>143</v>
      </c>
      <c r="D35" s="15">
        <v>143</v>
      </c>
      <c r="E35" s="16">
        <f>D35/C34</f>
        <v>1</v>
      </c>
      <c r="F35" s="16"/>
      <c r="G35" s="15"/>
      <c r="H35" s="15"/>
      <c r="I35" s="15">
        <v>310</v>
      </c>
      <c r="J35" s="15"/>
      <c r="K35" s="15">
        <v>310</v>
      </c>
      <c r="L35" s="16">
        <f>K35/I34</f>
        <v>1</v>
      </c>
    </row>
    <row r="36" spans="2:12" outlineLevel="1" x14ac:dyDescent="0.25">
      <c r="B36" s="14"/>
      <c r="C36" s="15"/>
      <c r="D36" s="15"/>
      <c r="E36" s="16">
        <f>D36/C34</f>
        <v>0</v>
      </c>
      <c r="F36" s="16"/>
      <c r="G36" s="15"/>
      <c r="H36" s="15"/>
      <c r="I36" s="15"/>
      <c r="J36" s="15"/>
      <c r="K36" s="15"/>
      <c r="L36" s="16">
        <f>K36/I34</f>
        <v>0</v>
      </c>
    </row>
    <row r="37" spans="2:12" outlineLevel="1" x14ac:dyDescent="0.25"/>
    <row r="38" spans="2:12" outlineLevel="1" x14ac:dyDescent="0.25"/>
    <row r="39" spans="2:12" outlineLevel="1" x14ac:dyDescent="0.25"/>
    <row r="40" spans="2:12" outlineLevel="1" x14ac:dyDescent="0.25"/>
    <row r="41" spans="2:12" outlineLevel="1" x14ac:dyDescent="0.25"/>
    <row r="42" spans="2:12" outlineLevel="1" x14ac:dyDescent="0.25">
      <c r="B42" s="39" t="s">
        <v>1795</v>
      </c>
      <c r="C42" s="39" t="s">
        <v>1796</v>
      </c>
      <c r="D42" s="39" t="s">
        <v>1797</v>
      </c>
      <c r="E42" s="39" t="s">
        <v>1798</v>
      </c>
      <c r="F42" s="39"/>
      <c r="G42" s="39" t="s">
        <v>1799</v>
      </c>
      <c r="H42" s="39"/>
      <c r="I42" s="38"/>
      <c r="J42" s="38"/>
      <c r="K42" s="38"/>
      <c r="L42" s="38"/>
    </row>
    <row r="43" spans="2:12" outlineLevel="1" x14ac:dyDescent="0.25">
      <c r="B43" t="s">
        <v>1774</v>
      </c>
      <c r="C43" s="4">
        <v>3348</v>
      </c>
      <c r="D43" s="40">
        <f>C43/K14</f>
        <v>8.0832468190926876E-2</v>
      </c>
      <c r="E43" s="4">
        <v>822</v>
      </c>
      <c r="F43" s="4"/>
      <c r="G43" s="40">
        <f>E43/C43</f>
        <v>0.24551971326164876</v>
      </c>
      <c r="H43" s="40"/>
    </row>
    <row r="44" spans="2:12" outlineLevel="1" x14ac:dyDescent="0.25">
      <c r="C44" s="4"/>
      <c r="D44" s="40"/>
      <c r="E44" s="4"/>
      <c r="F44" s="4"/>
      <c r="G44" s="40"/>
      <c r="H44" s="40"/>
    </row>
    <row r="45" spans="2:12" outlineLevel="1" x14ac:dyDescent="0.25">
      <c r="B45" t="s">
        <v>1800</v>
      </c>
      <c r="C45" t="s">
        <v>1801</v>
      </c>
      <c r="D45" t="s">
        <v>1777</v>
      </c>
    </row>
    <row r="46" spans="2:12" outlineLevel="1" x14ac:dyDescent="0.25">
      <c r="B46" t="s">
        <v>1802</v>
      </c>
      <c r="C46" s="52">
        <v>822</v>
      </c>
    </row>
    <row r="47" spans="2:12" outlineLevel="1" x14ac:dyDescent="0.25">
      <c r="B47" s="44" t="s">
        <v>1803</v>
      </c>
      <c r="C47" s="44">
        <v>728</v>
      </c>
      <c r="D47" s="44"/>
    </row>
    <row r="48" spans="2:12" outlineLevel="1" x14ac:dyDescent="0.25">
      <c r="B48" s="44" t="s">
        <v>1804</v>
      </c>
      <c r="C48" s="44">
        <v>94</v>
      </c>
      <c r="D48" s="44" t="s">
        <v>1805</v>
      </c>
    </row>
    <row r="49" spans="2:7" outlineLevel="1" x14ac:dyDescent="0.25">
      <c r="B49" s="44"/>
      <c r="C49" s="44"/>
      <c r="D49" s="44" t="s">
        <v>1806</v>
      </c>
    </row>
    <row r="50" spans="2:7" outlineLevel="1" x14ac:dyDescent="0.25">
      <c r="B50" s="44"/>
      <c r="C50" s="44"/>
      <c r="D50" s="44"/>
    </row>
    <row r="51" spans="2:7" outlineLevel="1" x14ac:dyDescent="0.25">
      <c r="B51" s="45" t="s">
        <v>1807</v>
      </c>
      <c r="C51" s="53" t="s">
        <v>1801</v>
      </c>
      <c r="D51" s="54" t="s">
        <v>1808</v>
      </c>
    </row>
    <row r="52" spans="2:7" outlineLevel="1" x14ac:dyDescent="0.25">
      <c r="B52" s="46" t="s">
        <v>1809</v>
      </c>
      <c r="C52" s="47">
        <v>7</v>
      </c>
      <c r="D52" s="48">
        <v>0.01</v>
      </c>
    </row>
    <row r="53" spans="2:7" outlineLevel="1" x14ac:dyDescent="0.25">
      <c r="B53" s="49" t="s">
        <v>1810</v>
      </c>
      <c r="C53" s="50">
        <v>9</v>
      </c>
      <c r="D53" s="51">
        <v>0.01</v>
      </c>
    </row>
    <row r="54" spans="2:7" outlineLevel="1" x14ac:dyDescent="0.25">
      <c r="B54" s="46" t="s">
        <v>1811</v>
      </c>
      <c r="C54" s="47">
        <v>28</v>
      </c>
      <c r="D54" s="48">
        <v>0.04</v>
      </c>
    </row>
    <row r="55" spans="2:7" outlineLevel="1" x14ac:dyDescent="0.25">
      <c r="B55" s="49" t="s">
        <v>1812</v>
      </c>
      <c r="C55" s="50">
        <v>29</v>
      </c>
      <c r="D55" s="51">
        <v>0.04</v>
      </c>
    </row>
    <row r="56" spans="2:7" outlineLevel="1" x14ac:dyDescent="0.25">
      <c r="B56" s="46" t="s">
        <v>1813</v>
      </c>
      <c r="C56" s="47">
        <v>31</v>
      </c>
      <c r="D56" s="48">
        <v>0.04</v>
      </c>
    </row>
    <row r="57" spans="2:7" outlineLevel="1" x14ac:dyDescent="0.25">
      <c r="B57" s="49" t="s">
        <v>1814</v>
      </c>
      <c r="C57" s="50">
        <v>48</v>
      </c>
      <c r="D57" s="51">
        <v>7.0000000000000007E-2</v>
      </c>
    </row>
    <row r="58" spans="2:7" outlineLevel="1" x14ac:dyDescent="0.25">
      <c r="B58" s="46" t="s">
        <v>1815</v>
      </c>
      <c r="C58" s="47">
        <v>74</v>
      </c>
      <c r="D58" s="48">
        <v>0.1</v>
      </c>
    </row>
    <row r="59" spans="2:7" outlineLevel="1" x14ac:dyDescent="0.25">
      <c r="B59" s="49" t="s">
        <v>1816</v>
      </c>
      <c r="C59" s="50">
        <v>130</v>
      </c>
      <c r="D59" s="51">
        <v>0.18</v>
      </c>
    </row>
    <row r="60" spans="2:7" outlineLevel="1" x14ac:dyDescent="0.25">
      <c r="B60" s="46" t="s">
        <v>1817</v>
      </c>
      <c r="C60" s="47">
        <v>179</v>
      </c>
      <c r="D60" s="48">
        <v>0.25</v>
      </c>
    </row>
    <row r="61" spans="2:7" outlineLevel="1" x14ac:dyDescent="0.25">
      <c r="B61" s="49" t="s">
        <v>1818</v>
      </c>
      <c r="C61" s="50">
        <v>193</v>
      </c>
      <c r="D61" s="51">
        <v>0.27</v>
      </c>
    </row>
    <row r="62" spans="2:7" outlineLevel="1" x14ac:dyDescent="0.25">
      <c r="B62" s="55" t="s">
        <v>1819</v>
      </c>
      <c r="C62" s="56">
        <v>728</v>
      </c>
      <c r="D62" s="57">
        <v>1</v>
      </c>
    </row>
    <row r="63" spans="2:7" outlineLevel="1" x14ac:dyDescent="0.25"/>
    <row r="64" spans="2:7" outlineLevel="1" x14ac:dyDescent="0.25">
      <c r="B64" t="s">
        <v>1820</v>
      </c>
      <c r="C64" t="s">
        <v>1821</v>
      </c>
      <c r="D64" t="s">
        <v>1822</v>
      </c>
      <c r="E64" t="s">
        <v>1823</v>
      </c>
      <c r="G64">
        <f>Boleta2!K200/2</f>
        <v>0.5</v>
      </c>
    </row>
    <row r="65" spans="2:12" outlineLevel="1" x14ac:dyDescent="0.25">
      <c r="B65" t="s">
        <v>1824</v>
      </c>
      <c r="C65">
        <v>822</v>
      </c>
      <c r="D65">
        <v>94</v>
      </c>
      <c r="E65" s="58">
        <f>D65/C65</f>
        <v>0.11435523114355231</v>
      </c>
      <c r="F65" s="58"/>
    </row>
    <row r="66" spans="2:12" outlineLevel="1" x14ac:dyDescent="0.25">
      <c r="B66" t="s">
        <v>1825</v>
      </c>
      <c r="C66">
        <v>806</v>
      </c>
      <c r="D66">
        <v>550</v>
      </c>
      <c r="E66" s="58">
        <f>D66/C66</f>
        <v>0.68238213399503722</v>
      </c>
      <c r="F66" s="58"/>
    </row>
    <row r="67" spans="2:12" outlineLevel="1" x14ac:dyDescent="0.25"/>
    <row r="68" spans="2:12" s="74" customFormat="1" x14ac:dyDescent="0.25">
      <c r="B68" s="75" t="s">
        <v>1826</v>
      </c>
    </row>
    <row r="69" spans="2:12" x14ac:dyDescent="0.25">
      <c r="B69" s="44" t="s">
        <v>1827</v>
      </c>
    </row>
    <row r="70" spans="2:12" x14ac:dyDescent="0.25">
      <c r="B70" s="21"/>
    </row>
    <row r="71" spans="2:12" x14ac:dyDescent="0.25">
      <c r="B71" s="21" t="s">
        <v>1763</v>
      </c>
      <c r="C71" s="21"/>
      <c r="D71" s="21"/>
      <c r="E71" s="21"/>
      <c r="F71" s="21"/>
      <c r="G71" s="21"/>
      <c r="H71" s="21"/>
      <c r="I71" s="21"/>
      <c r="J71" s="21"/>
      <c r="K71" s="21"/>
    </row>
    <row r="72" spans="2:12" ht="30" x14ac:dyDescent="0.25">
      <c r="B72" s="22" t="s">
        <v>2</v>
      </c>
      <c r="C72" s="23" t="s">
        <v>1480</v>
      </c>
      <c r="D72" s="23" t="s">
        <v>1481</v>
      </c>
      <c r="E72" s="24" t="s">
        <v>1418</v>
      </c>
      <c r="F72" s="24"/>
      <c r="G72" s="24" t="s">
        <v>1419</v>
      </c>
      <c r="H72" s="31"/>
      <c r="I72" s="25" t="s">
        <v>1764</v>
      </c>
      <c r="J72" s="155"/>
      <c r="K72" s="32" t="s">
        <v>1487</v>
      </c>
    </row>
    <row r="73" spans="2:12" x14ac:dyDescent="0.25">
      <c r="B73" s="1" t="s">
        <v>1765</v>
      </c>
      <c r="C73" s="2" t="s">
        <v>1828</v>
      </c>
      <c r="D73" s="3" t="s">
        <v>1767</v>
      </c>
      <c r="E73" s="12">
        <v>18</v>
      </c>
      <c r="F73" s="12"/>
      <c r="G73" s="12">
        <v>18</v>
      </c>
      <c r="H73" s="12"/>
      <c r="I73" s="7">
        <f>G73/E73</f>
        <v>1</v>
      </c>
      <c r="J73" s="7"/>
      <c r="K73" t="s">
        <v>10</v>
      </c>
    </row>
    <row r="74" spans="2:12" x14ac:dyDescent="0.25">
      <c r="B74" s="1" t="s">
        <v>1765</v>
      </c>
      <c r="C74" s="2" t="s">
        <v>1829</v>
      </c>
      <c r="D74" s="3" t="s">
        <v>1769</v>
      </c>
      <c r="E74" s="12">
        <v>37</v>
      </c>
      <c r="F74" s="12"/>
      <c r="G74" s="12">
        <v>24</v>
      </c>
      <c r="H74" s="12"/>
      <c r="I74" s="7">
        <f>G74/E74</f>
        <v>0.64864864864864868</v>
      </c>
      <c r="J74" s="7"/>
      <c r="K74" t="s">
        <v>10</v>
      </c>
    </row>
    <row r="75" spans="2:12" x14ac:dyDescent="0.25">
      <c r="B75" s="1" t="s">
        <v>1765</v>
      </c>
      <c r="C75" s="2" t="s">
        <v>1830</v>
      </c>
      <c r="D75" s="3" t="s">
        <v>1771</v>
      </c>
      <c r="E75" s="12">
        <v>35</v>
      </c>
      <c r="F75" s="12"/>
      <c r="G75" s="12">
        <v>0</v>
      </c>
      <c r="H75" s="12"/>
      <c r="I75" s="7">
        <f>G75/E75</f>
        <v>0</v>
      </c>
      <c r="J75" s="7"/>
      <c r="K75" t="s">
        <v>10</v>
      </c>
    </row>
    <row r="76" spans="2:12" x14ac:dyDescent="0.25">
      <c r="B76" s="1" t="s">
        <v>1765</v>
      </c>
      <c r="C76" s="2" t="s">
        <v>1831</v>
      </c>
      <c r="D76" s="3" t="s">
        <v>1773</v>
      </c>
      <c r="E76" s="12">
        <v>36</v>
      </c>
      <c r="F76" s="12"/>
      <c r="G76" s="12">
        <v>0</v>
      </c>
      <c r="H76" s="12"/>
      <c r="I76" s="7">
        <f>G76/E76</f>
        <v>0</v>
      </c>
      <c r="J76" s="7"/>
      <c r="K76" t="s">
        <v>10</v>
      </c>
    </row>
    <row r="77" spans="2:12" x14ac:dyDescent="0.25">
      <c r="B77" s="26" t="s">
        <v>1748</v>
      </c>
      <c r="C77" s="30">
        <f>COUNTA(C73:C76)</f>
        <v>4</v>
      </c>
      <c r="D77" s="27"/>
      <c r="E77" s="28">
        <f>SUM(E73:E76)</f>
        <v>126</v>
      </c>
      <c r="F77" s="28"/>
      <c r="G77" s="28">
        <f>SUM(G73:G76)</f>
        <v>42</v>
      </c>
      <c r="H77" s="28"/>
      <c r="I77" s="29">
        <f>G77/E77</f>
        <v>0.33333333333333331</v>
      </c>
      <c r="J77" s="29"/>
    </row>
    <row r="78" spans="2:12" x14ac:dyDescent="0.25">
      <c r="B78" s="26"/>
      <c r="C78" s="30"/>
      <c r="D78" s="27"/>
      <c r="E78" s="28"/>
      <c r="F78" s="28"/>
      <c r="G78" s="28"/>
      <c r="H78" s="28"/>
      <c r="I78" s="29"/>
      <c r="J78" s="29"/>
    </row>
    <row r="80" spans="2:12" ht="15" customHeight="1" x14ac:dyDescent="0.25">
      <c r="B80" s="17" t="s">
        <v>1774</v>
      </c>
      <c r="C80" s="542" t="s">
        <v>1775</v>
      </c>
      <c r="D80" s="542"/>
      <c r="E80" s="542"/>
      <c r="F80" s="542"/>
      <c r="G80" s="542"/>
      <c r="H80" s="153"/>
      <c r="I80" s="542" t="s">
        <v>1776</v>
      </c>
      <c r="J80" s="542"/>
      <c r="K80" s="542"/>
      <c r="L80" s="542"/>
    </row>
    <row r="81" spans="2:12" x14ac:dyDescent="0.25">
      <c r="B81" s="10"/>
      <c r="C81" s="13" t="s">
        <v>1778</v>
      </c>
      <c r="D81" s="13" t="s">
        <v>1779</v>
      </c>
      <c r="E81" s="13" t="s">
        <v>1780</v>
      </c>
      <c r="F81" s="13"/>
      <c r="G81" s="13"/>
      <c r="H81" s="13"/>
      <c r="I81" s="13" t="s">
        <v>1781</v>
      </c>
      <c r="J81" s="13"/>
      <c r="K81" s="13" t="s">
        <v>5</v>
      </c>
      <c r="L81" s="13" t="s">
        <v>1782</v>
      </c>
    </row>
    <row r="82" spans="2:12" x14ac:dyDescent="0.25">
      <c r="B82" s="18" t="s">
        <v>1783</v>
      </c>
      <c r="C82" s="19">
        <v>762</v>
      </c>
      <c r="D82" s="19">
        <f>SUM(D83:D89)</f>
        <v>704</v>
      </c>
      <c r="E82" s="37">
        <f>D82/C82</f>
        <v>0.92388451443569553</v>
      </c>
      <c r="F82" s="37"/>
      <c r="G82" s="19"/>
      <c r="H82" s="19"/>
      <c r="I82" s="19">
        <v>100351</v>
      </c>
      <c r="J82" s="19"/>
      <c r="K82" s="19">
        <f>SUM(K83:K89)</f>
        <v>92359</v>
      </c>
      <c r="L82" s="37">
        <f>K82/I82</f>
        <v>0.92035953802154435</v>
      </c>
    </row>
    <row r="83" spans="2:12" x14ac:dyDescent="0.25">
      <c r="B83" s="14" t="s">
        <v>10</v>
      </c>
      <c r="C83" s="15"/>
      <c r="D83" s="15">
        <v>410</v>
      </c>
      <c r="E83" s="33">
        <f>D83/$C$82</f>
        <v>0.53805774278215224</v>
      </c>
      <c r="F83" s="33"/>
      <c r="G83" s="15"/>
      <c r="H83" s="15"/>
      <c r="I83" s="16"/>
      <c r="J83" s="16"/>
      <c r="K83" s="15">
        <v>20361</v>
      </c>
      <c r="L83" s="33">
        <f t="shared" ref="L83:L89" si="2">K83/$I$82</f>
        <v>0.20289782862153841</v>
      </c>
    </row>
    <row r="84" spans="2:12" x14ac:dyDescent="0.25">
      <c r="B84" s="14" t="s">
        <v>21</v>
      </c>
      <c r="C84" s="15"/>
      <c r="D84" s="15">
        <v>63</v>
      </c>
      <c r="E84" s="33">
        <f t="shared" ref="E84:E89" si="3">D84/$C$82</f>
        <v>8.2677165354330714E-2</v>
      </c>
      <c r="F84" s="33"/>
      <c r="G84" s="15"/>
      <c r="H84" s="15"/>
      <c r="I84" s="16"/>
      <c r="J84" s="16"/>
      <c r="K84" s="15">
        <v>19558</v>
      </c>
      <c r="L84" s="33">
        <f t="shared" si="2"/>
        <v>0.19489591533716655</v>
      </c>
    </row>
    <row r="85" spans="2:12" x14ac:dyDescent="0.25">
      <c r="B85" s="14" t="s">
        <v>19</v>
      </c>
      <c r="C85" s="15"/>
      <c r="D85" s="15">
        <v>59</v>
      </c>
      <c r="E85" s="33">
        <f t="shared" si="3"/>
        <v>7.7427821522309717E-2</v>
      </c>
      <c r="F85" s="33"/>
      <c r="G85" s="15"/>
      <c r="H85" s="15"/>
      <c r="I85" s="16"/>
      <c r="J85" s="16"/>
      <c r="K85" s="15">
        <v>20465</v>
      </c>
      <c r="L85" s="33">
        <f t="shared" si="2"/>
        <v>0.20393419098962642</v>
      </c>
    </row>
    <row r="86" spans="2:12" x14ac:dyDescent="0.25">
      <c r="B86" s="14" t="s">
        <v>15</v>
      </c>
      <c r="C86" s="15"/>
      <c r="D86" s="15">
        <v>87</v>
      </c>
      <c r="E86" s="33">
        <f t="shared" si="3"/>
        <v>0.1141732283464567</v>
      </c>
      <c r="F86" s="33"/>
      <c r="G86" s="15"/>
      <c r="H86" s="15"/>
      <c r="I86" s="16"/>
      <c r="J86" s="16"/>
      <c r="K86" s="15">
        <v>25704</v>
      </c>
      <c r="L86" s="33">
        <f t="shared" si="2"/>
        <v>0.25614094528206</v>
      </c>
    </row>
    <row r="87" spans="2:12" x14ac:dyDescent="0.25">
      <c r="B87" s="14" t="s">
        <v>23</v>
      </c>
      <c r="C87" s="15"/>
      <c r="D87" s="15">
        <v>24</v>
      </c>
      <c r="E87" s="33">
        <f t="shared" si="3"/>
        <v>3.1496062992125984E-2</v>
      </c>
      <c r="F87" s="33"/>
      <c r="G87" s="15"/>
      <c r="H87" s="15"/>
      <c r="I87" s="16"/>
      <c r="J87" s="16"/>
      <c r="K87" s="15">
        <v>1606</v>
      </c>
      <c r="L87" s="33">
        <f t="shared" si="2"/>
        <v>1.6003826568743711E-2</v>
      </c>
    </row>
    <row r="88" spans="2:12" x14ac:dyDescent="0.25">
      <c r="B88" s="14" t="s">
        <v>22</v>
      </c>
      <c r="C88" s="15"/>
      <c r="D88" s="15">
        <v>60</v>
      </c>
      <c r="E88" s="33">
        <f t="shared" ref="E88" si="4">D88/$C$82</f>
        <v>7.874015748031496E-2</v>
      </c>
      <c r="F88" s="33"/>
      <c r="G88" s="15"/>
      <c r="H88" s="15"/>
      <c r="I88" s="16"/>
      <c r="J88" s="16"/>
      <c r="K88" s="15">
        <v>4378</v>
      </c>
      <c r="L88" s="33">
        <f t="shared" ref="L88" si="5">K88/$I$82</f>
        <v>4.3626869687397235E-2</v>
      </c>
    </row>
    <row r="89" spans="2:12" x14ac:dyDescent="0.25">
      <c r="B89" s="14" t="s">
        <v>1832</v>
      </c>
      <c r="C89" s="15"/>
      <c r="D89" s="15">
        <v>1</v>
      </c>
      <c r="E89" s="33">
        <f t="shared" si="3"/>
        <v>1.3123359580052493E-3</v>
      </c>
      <c r="F89" s="33"/>
      <c r="G89" s="15"/>
      <c r="H89" s="15"/>
      <c r="I89" s="16"/>
      <c r="J89" s="16"/>
      <c r="K89" s="15">
        <v>287</v>
      </c>
      <c r="L89" s="33">
        <f t="shared" si="2"/>
        <v>2.8599615350121074E-3</v>
      </c>
    </row>
    <row r="90" spans="2:12" x14ac:dyDescent="0.25">
      <c r="C90" s="4"/>
      <c r="D90" s="4"/>
      <c r="E90" s="117"/>
      <c r="F90" s="117"/>
      <c r="G90" s="4"/>
      <c r="H90" s="4"/>
      <c r="I90" s="118"/>
      <c r="J90" s="118"/>
      <c r="K90" s="4"/>
      <c r="L90" s="117"/>
    </row>
    <row r="92" spans="2:12" s="74" customFormat="1" x14ac:dyDescent="0.25">
      <c r="B92" s="75" t="s">
        <v>1833</v>
      </c>
    </row>
    <row r="93" spans="2:12" x14ac:dyDescent="0.25">
      <c r="B93" s="21"/>
    </row>
    <row r="94" spans="2:12" x14ac:dyDescent="0.25">
      <c r="B94" s="21" t="s">
        <v>1763</v>
      </c>
      <c r="C94" s="21"/>
      <c r="D94" s="21"/>
      <c r="E94" s="21"/>
      <c r="F94" s="21"/>
      <c r="G94" s="21"/>
      <c r="H94" s="21"/>
      <c r="I94" s="21"/>
      <c r="J94" s="21"/>
    </row>
    <row r="95" spans="2:12" ht="30" x14ac:dyDescent="0.25">
      <c r="B95" s="22" t="s">
        <v>2</v>
      </c>
      <c r="C95" s="23" t="s">
        <v>1480</v>
      </c>
      <c r="D95" s="23" t="s">
        <v>1481</v>
      </c>
      <c r="E95" s="24" t="s">
        <v>1418</v>
      </c>
      <c r="F95" s="24" t="s">
        <v>1834</v>
      </c>
      <c r="G95" s="24" t="s">
        <v>1835</v>
      </c>
      <c r="H95" s="24" t="s">
        <v>1419</v>
      </c>
      <c r="I95" s="24" t="s">
        <v>1836</v>
      </c>
      <c r="J95" s="25" t="s">
        <v>1764</v>
      </c>
      <c r="K95" s="25" t="s">
        <v>1837</v>
      </c>
    </row>
    <row r="96" spans="2:12" x14ac:dyDescent="0.25">
      <c r="B96" s="1" t="s">
        <v>1765</v>
      </c>
      <c r="C96" s="2" t="s">
        <v>1838</v>
      </c>
      <c r="D96" s="3" t="s">
        <v>1767</v>
      </c>
      <c r="E96" s="12">
        <v>18</v>
      </c>
      <c r="F96" s="12">
        <v>124812</v>
      </c>
      <c r="G96" s="12">
        <v>36</v>
      </c>
      <c r="H96" s="12">
        <v>0</v>
      </c>
      <c r="I96" s="12">
        <f>F96</f>
        <v>124812</v>
      </c>
      <c r="J96" s="7">
        <f t="shared" ref="J96:K100" si="6">H96/E96</f>
        <v>0</v>
      </c>
      <c r="K96" s="7">
        <f t="shared" si="6"/>
        <v>1</v>
      </c>
    </row>
    <row r="97" spans="2:12" x14ac:dyDescent="0.25">
      <c r="B97" s="1" t="s">
        <v>1765</v>
      </c>
      <c r="C97" s="2" t="s">
        <v>1839</v>
      </c>
      <c r="D97" s="3" t="s">
        <v>1769</v>
      </c>
      <c r="E97" s="12">
        <v>39</v>
      </c>
      <c r="F97" s="12">
        <v>149023</v>
      </c>
      <c r="G97" s="12">
        <v>755</v>
      </c>
      <c r="H97" s="12">
        <v>0</v>
      </c>
      <c r="I97" s="12">
        <v>149023</v>
      </c>
      <c r="J97" s="7">
        <f t="shared" si="6"/>
        <v>0</v>
      </c>
      <c r="K97" s="7">
        <f t="shared" si="6"/>
        <v>1</v>
      </c>
    </row>
    <row r="98" spans="2:12" x14ac:dyDescent="0.25">
      <c r="B98" s="1" t="s">
        <v>1765</v>
      </c>
      <c r="C98" s="2" t="s">
        <v>1840</v>
      </c>
      <c r="D98" s="3" t="s">
        <v>1771</v>
      </c>
      <c r="E98" s="12">
        <v>38</v>
      </c>
      <c r="F98" s="12">
        <f>I120</f>
        <v>25678</v>
      </c>
      <c r="G98" s="12">
        <v>186</v>
      </c>
      <c r="H98" s="12">
        <v>0</v>
      </c>
      <c r="I98" s="12">
        <v>25678</v>
      </c>
      <c r="J98" s="7">
        <f t="shared" si="6"/>
        <v>0</v>
      </c>
      <c r="K98" s="7">
        <f t="shared" si="6"/>
        <v>1</v>
      </c>
    </row>
    <row r="99" spans="2:12" x14ac:dyDescent="0.25">
      <c r="B99" s="1" t="s">
        <v>1765</v>
      </c>
      <c r="C99" s="2" t="s">
        <v>1841</v>
      </c>
      <c r="D99" s="3" t="s">
        <v>1773</v>
      </c>
      <c r="E99" s="12">
        <v>29</v>
      </c>
      <c r="F99" s="12">
        <v>62</v>
      </c>
      <c r="G99" s="12">
        <v>47</v>
      </c>
      <c r="H99" s="12">
        <v>0</v>
      </c>
      <c r="I99" s="12">
        <v>62</v>
      </c>
      <c r="J99" s="7">
        <f t="shared" si="6"/>
        <v>0</v>
      </c>
      <c r="K99" s="7">
        <f t="shared" si="6"/>
        <v>1</v>
      </c>
    </row>
    <row r="100" spans="2:12" x14ac:dyDescent="0.25">
      <c r="B100" s="26" t="s">
        <v>1748</v>
      </c>
      <c r="C100" s="30">
        <f>COUNTA(C96:C99)</f>
        <v>4</v>
      </c>
      <c r="D100" s="27"/>
      <c r="E100" s="28">
        <f>SUM(E96:E99)</f>
        <v>124</v>
      </c>
      <c r="F100" s="28">
        <f>SUM(F96:F99)</f>
        <v>299575</v>
      </c>
      <c r="G100" s="28">
        <f>SUM(G96:G99)</f>
        <v>1024</v>
      </c>
      <c r="H100" s="28">
        <f>SUM(H96:H99)</f>
        <v>0</v>
      </c>
      <c r="I100" s="28">
        <f>SUM(I96:I99)</f>
        <v>299575</v>
      </c>
      <c r="J100" s="29">
        <f t="shared" si="6"/>
        <v>0</v>
      </c>
      <c r="K100" s="29">
        <f t="shared" si="6"/>
        <v>1</v>
      </c>
    </row>
    <row r="101" spans="2:12" x14ac:dyDescent="0.25">
      <c r="B101" s="26"/>
      <c r="C101" s="30"/>
      <c r="D101" s="27"/>
      <c r="E101" s="28"/>
      <c r="F101" s="28"/>
      <c r="G101" s="28"/>
      <c r="H101" s="28"/>
      <c r="I101" s="28"/>
      <c r="J101" s="29"/>
      <c r="K101" s="29"/>
    </row>
    <row r="102" spans="2:12" x14ac:dyDescent="0.25">
      <c r="B102" s="21"/>
    </row>
    <row r="104" spans="2:12" x14ac:dyDescent="0.25">
      <c r="B104" s="17" t="s">
        <v>1774</v>
      </c>
      <c r="C104" s="542" t="s">
        <v>1775</v>
      </c>
      <c r="D104" s="542"/>
      <c r="E104" s="542"/>
      <c r="F104" s="542"/>
      <c r="G104" s="542"/>
      <c r="H104" s="153"/>
      <c r="I104" s="542" t="s">
        <v>1776</v>
      </c>
      <c r="J104" s="542"/>
      <c r="K104" s="542"/>
      <c r="L104" s="542"/>
    </row>
    <row r="105" spans="2:12" x14ac:dyDescent="0.25">
      <c r="B105" s="10"/>
      <c r="C105" s="13" t="s">
        <v>1778</v>
      </c>
      <c r="D105" s="13" t="s">
        <v>1779</v>
      </c>
      <c r="E105" s="13" t="s">
        <v>1780</v>
      </c>
      <c r="F105" s="13"/>
      <c r="G105" s="13"/>
      <c r="H105" s="13"/>
      <c r="I105" s="13" t="s">
        <v>1781</v>
      </c>
      <c r="J105" s="13"/>
      <c r="K105" s="13" t="s">
        <v>5</v>
      </c>
      <c r="L105" s="13" t="s">
        <v>1782</v>
      </c>
    </row>
    <row r="106" spans="2:12" x14ac:dyDescent="0.25">
      <c r="B106" s="18" t="s">
        <v>1783</v>
      </c>
      <c r="C106" s="19">
        <v>768</v>
      </c>
      <c r="D106" s="19">
        <f>SUM(D107:D113)</f>
        <v>718</v>
      </c>
      <c r="E106" s="37">
        <f>D106/C106</f>
        <v>0.93489583333333337</v>
      </c>
      <c r="F106" s="37"/>
      <c r="G106" s="19"/>
      <c r="H106" s="19"/>
      <c r="I106" s="19">
        <v>145642</v>
      </c>
      <c r="J106" s="19"/>
      <c r="K106" s="19">
        <f>SUM(K107:K113)</f>
        <v>145642</v>
      </c>
      <c r="L106" s="37">
        <f>K106/I106</f>
        <v>1</v>
      </c>
    </row>
    <row r="107" spans="2:12" x14ac:dyDescent="0.25">
      <c r="B107" s="14" t="s">
        <v>10</v>
      </c>
      <c r="C107" s="15"/>
      <c r="D107" s="15">
        <v>411</v>
      </c>
      <c r="E107" s="33">
        <f t="shared" ref="E107:E113" si="7">D107/$C$106</f>
        <v>0.53515625</v>
      </c>
      <c r="F107" s="33"/>
      <c r="G107" s="15"/>
      <c r="H107" s="15"/>
      <c r="I107" s="16"/>
      <c r="J107" s="16"/>
      <c r="K107" s="15">
        <v>31967</v>
      </c>
      <c r="L107" s="33">
        <f t="shared" ref="L107:L113" si="8">K107/$I$106</f>
        <v>0.21949025693137969</v>
      </c>
    </row>
    <row r="108" spans="2:12" x14ac:dyDescent="0.25">
      <c r="B108" s="14" t="s">
        <v>21</v>
      </c>
      <c r="C108" s="15"/>
      <c r="D108" s="15">
        <v>63</v>
      </c>
      <c r="E108" s="33">
        <f t="shared" si="7"/>
        <v>8.203125E-2</v>
      </c>
      <c r="F108" s="33"/>
      <c r="G108" s="15"/>
      <c r="H108" s="15"/>
      <c r="I108" s="16"/>
      <c r="J108" s="16"/>
      <c r="K108" s="15">
        <v>28359</v>
      </c>
      <c r="L108" s="33">
        <f t="shared" si="8"/>
        <v>0.1947171832301122</v>
      </c>
    </row>
    <row r="109" spans="2:12" x14ac:dyDescent="0.25">
      <c r="B109" s="14" t="s">
        <v>19</v>
      </c>
      <c r="C109" s="15"/>
      <c r="D109" s="15">
        <v>72</v>
      </c>
      <c r="E109" s="33">
        <f t="shared" si="7"/>
        <v>9.375E-2</v>
      </c>
      <c r="F109" s="33"/>
      <c r="G109" s="15"/>
      <c r="H109" s="15"/>
      <c r="I109" s="16"/>
      <c r="J109" s="16"/>
      <c r="K109" s="15">
        <v>37110</v>
      </c>
      <c r="L109" s="33">
        <f t="shared" si="8"/>
        <v>0.25480287279768199</v>
      </c>
    </row>
    <row r="110" spans="2:12" x14ac:dyDescent="0.25">
      <c r="B110" s="14" t="s">
        <v>15</v>
      </c>
      <c r="C110" s="15"/>
      <c r="D110" s="15">
        <v>87</v>
      </c>
      <c r="E110" s="33">
        <f t="shared" si="7"/>
        <v>0.11328125</v>
      </c>
      <c r="F110" s="33"/>
      <c r="G110" s="15"/>
      <c r="H110" s="15"/>
      <c r="I110" s="16"/>
      <c r="J110" s="16"/>
      <c r="K110" s="15">
        <v>38962</v>
      </c>
      <c r="L110" s="33">
        <f t="shared" si="8"/>
        <v>0.26751898490819953</v>
      </c>
    </row>
    <row r="111" spans="2:12" x14ac:dyDescent="0.25">
      <c r="B111" s="14" t="s">
        <v>23</v>
      </c>
      <c r="C111" s="15"/>
      <c r="D111" s="15">
        <v>24</v>
      </c>
      <c r="E111" s="33">
        <f t="shared" si="7"/>
        <v>3.125E-2</v>
      </c>
      <c r="F111" s="33"/>
      <c r="G111" s="15"/>
      <c r="H111" s="15"/>
      <c r="I111" s="16"/>
      <c r="J111" s="16"/>
      <c r="K111" s="15">
        <v>2612</v>
      </c>
      <c r="L111" s="33">
        <f t="shared" si="8"/>
        <v>1.7934387058678128E-2</v>
      </c>
    </row>
    <row r="112" spans="2:12" x14ac:dyDescent="0.25">
      <c r="B112" s="14" t="s">
        <v>22</v>
      </c>
      <c r="C112" s="15"/>
      <c r="D112" s="15">
        <v>60</v>
      </c>
      <c r="E112" s="33">
        <f t="shared" si="7"/>
        <v>7.8125E-2</v>
      </c>
      <c r="F112" s="33"/>
      <c r="G112" s="15"/>
      <c r="H112" s="15"/>
      <c r="I112" s="16"/>
      <c r="J112" s="16"/>
      <c r="K112" s="15">
        <v>6209</v>
      </c>
      <c r="L112" s="33">
        <f t="shared" si="8"/>
        <v>4.2631933096222242E-2</v>
      </c>
    </row>
    <row r="113" spans="2:14" x14ac:dyDescent="0.25">
      <c r="B113" s="14" t="s">
        <v>1832</v>
      </c>
      <c r="C113" s="15"/>
      <c r="D113" s="15">
        <v>1</v>
      </c>
      <c r="E113" s="33">
        <f t="shared" si="7"/>
        <v>1.3020833333333333E-3</v>
      </c>
      <c r="F113" s="33"/>
      <c r="G113" s="15"/>
      <c r="H113" s="15"/>
      <c r="I113" s="16"/>
      <c r="J113" s="16"/>
      <c r="K113" s="15">
        <v>423</v>
      </c>
      <c r="L113" s="33">
        <f t="shared" si="8"/>
        <v>2.9043819777262053E-3</v>
      </c>
    </row>
    <row r="116" spans="2:14" x14ac:dyDescent="0.25">
      <c r="B116" s="75" t="s">
        <v>1842</v>
      </c>
      <c r="C116" s="74"/>
      <c r="D116" s="74"/>
      <c r="E116" s="74"/>
      <c r="F116" s="74"/>
      <c r="G116" s="74"/>
      <c r="H116" s="74"/>
      <c r="I116" s="74"/>
      <c r="J116" s="74"/>
      <c r="K116" s="74"/>
      <c r="L116" s="74"/>
    </row>
    <row r="118" spans="2:14" x14ac:dyDescent="0.25">
      <c r="B118" s="17" t="s">
        <v>1791</v>
      </c>
      <c r="C118" s="542" t="s">
        <v>1775</v>
      </c>
      <c r="D118" s="542"/>
      <c r="E118" s="542"/>
      <c r="F118" s="542"/>
      <c r="G118" s="542"/>
      <c r="H118" s="153"/>
      <c r="I118" s="542" t="s">
        <v>1776</v>
      </c>
      <c r="J118" s="542"/>
      <c r="K118" s="542"/>
      <c r="L118" s="542"/>
    </row>
    <row r="119" spans="2:14" x14ac:dyDescent="0.25">
      <c r="B119" s="10"/>
      <c r="C119" s="13" t="s">
        <v>1778</v>
      </c>
      <c r="D119" s="13" t="s">
        <v>1779</v>
      </c>
      <c r="E119" s="13" t="s">
        <v>1780</v>
      </c>
      <c r="F119" s="13"/>
      <c r="G119" s="13"/>
      <c r="H119" s="13"/>
      <c r="I119" s="13" t="s">
        <v>1781</v>
      </c>
      <c r="J119" s="13"/>
      <c r="K119" s="13" t="s">
        <v>5</v>
      </c>
      <c r="L119" s="13" t="s">
        <v>1782</v>
      </c>
    </row>
    <row r="120" spans="2:14" x14ac:dyDescent="0.25">
      <c r="B120" s="18" t="s">
        <v>1783</v>
      </c>
      <c r="C120" s="19">
        <v>202</v>
      </c>
      <c r="D120" s="19">
        <f>SUM(D121:D129)</f>
        <v>31</v>
      </c>
      <c r="E120" s="37">
        <f>D120/C120</f>
        <v>0.15346534653465346</v>
      </c>
      <c r="F120" s="37"/>
      <c r="G120" s="19"/>
      <c r="H120" s="19"/>
      <c r="I120" s="19">
        <v>25678</v>
      </c>
      <c r="J120" s="19"/>
      <c r="K120" s="19">
        <f>SUM(K121:K129)</f>
        <v>25678</v>
      </c>
      <c r="L120" s="37">
        <f>K120/$I$120</f>
        <v>1</v>
      </c>
    </row>
    <row r="121" spans="2:14" x14ac:dyDescent="0.25">
      <c r="B121" s="14" t="s">
        <v>1843</v>
      </c>
      <c r="C121" s="15"/>
      <c r="D121" s="15">
        <v>6</v>
      </c>
      <c r="E121" s="33">
        <f>D121/$D$120</f>
        <v>0.19354838709677419</v>
      </c>
      <c r="F121" s="33"/>
      <c r="G121" s="15"/>
      <c r="H121" s="15"/>
      <c r="I121" s="16"/>
      <c r="J121" s="16"/>
      <c r="K121" s="15">
        <v>3145</v>
      </c>
      <c r="L121" s="33">
        <f>K121/$I$120</f>
        <v>0.12247838616714697</v>
      </c>
    </row>
    <row r="122" spans="2:14" x14ac:dyDescent="0.25">
      <c r="B122" s="14" t="s">
        <v>1844</v>
      </c>
      <c r="C122" s="15"/>
      <c r="D122" s="15">
        <v>2</v>
      </c>
      <c r="E122" s="33">
        <f t="shared" ref="E122:E129" si="9">D122/$D$120</f>
        <v>6.4516129032258063E-2</v>
      </c>
      <c r="F122" s="33"/>
      <c r="G122" s="15"/>
      <c r="H122" s="15"/>
      <c r="I122" s="16"/>
      <c r="J122" s="16"/>
      <c r="K122" s="15">
        <v>2404</v>
      </c>
      <c r="L122" s="33">
        <f t="shared" ref="L122:L129" si="10">K122/$I$120</f>
        <v>9.3620998520133961E-2</v>
      </c>
    </row>
    <row r="123" spans="2:14" x14ac:dyDescent="0.25">
      <c r="B123" s="14" t="s">
        <v>1845</v>
      </c>
      <c r="C123" s="15"/>
      <c r="D123" s="15"/>
      <c r="E123" s="33">
        <f t="shared" si="9"/>
        <v>0</v>
      </c>
      <c r="F123" s="33"/>
      <c r="G123" s="15"/>
      <c r="H123" s="15"/>
      <c r="I123" s="16"/>
      <c r="J123" s="16"/>
      <c r="K123" s="15"/>
      <c r="L123" s="33">
        <f t="shared" si="10"/>
        <v>0</v>
      </c>
      <c r="N123" t="s">
        <v>1846</v>
      </c>
    </row>
    <row r="124" spans="2:14" x14ac:dyDescent="0.25">
      <c r="B124" s="14" t="s">
        <v>1847</v>
      </c>
      <c r="C124" s="15"/>
      <c r="D124" s="15">
        <v>6</v>
      </c>
      <c r="E124" s="33">
        <f t="shared" si="9"/>
        <v>0.19354838709677419</v>
      </c>
      <c r="F124" s="33"/>
      <c r="G124" s="15"/>
      <c r="H124" s="15"/>
      <c r="I124" s="16"/>
      <c r="J124" s="16"/>
      <c r="K124" s="15">
        <v>1747</v>
      </c>
      <c r="L124" s="33">
        <f t="shared" si="10"/>
        <v>6.8034893683308673E-2</v>
      </c>
    </row>
    <row r="125" spans="2:14" x14ac:dyDescent="0.25">
      <c r="B125" s="14" t="s">
        <v>1848</v>
      </c>
      <c r="C125" s="15"/>
      <c r="D125" s="15">
        <v>5</v>
      </c>
      <c r="E125" s="33">
        <f t="shared" si="9"/>
        <v>0.16129032258064516</v>
      </c>
      <c r="F125" s="33"/>
      <c r="G125" s="15"/>
      <c r="H125" s="15"/>
      <c r="I125" s="16"/>
      <c r="J125" s="16"/>
      <c r="K125" s="15">
        <v>3092</v>
      </c>
      <c r="L125" s="33">
        <f t="shared" si="10"/>
        <v>0.12041436248929044</v>
      </c>
    </row>
    <row r="126" spans="2:14" x14ac:dyDescent="0.25">
      <c r="B126" s="14" t="s">
        <v>1849</v>
      </c>
      <c r="C126" s="15"/>
      <c r="D126" s="15">
        <v>7</v>
      </c>
      <c r="E126" s="33">
        <f t="shared" si="9"/>
        <v>0.22580645161290322</v>
      </c>
      <c r="F126" s="33"/>
      <c r="G126" s="15"/>
      <c r="H126" s="15"/>
      <c r="I126" s="16"/>
      <c r="J126" s="16"/>
      <c r="K126" s="15">
        <v>2470</v>
      </c>
      <c r="L126" s="33">
        <f t="shared" si="10"/>
        <v>9.6191292156710018E-2</v>
      </c>
    </row>
    <row r="127" spans="2:14" x14ac:dyDescent="0.25">
      <c r="B127" s="14" t="s">
        <v>1850</v>
      </c>
      <c r="C127" s="15"/>
      <c r="D127" s="15">
        <v>5</v>
      </c>
      <c r="E127" s="33">
        <f t="shared" si="9"/>
        <v>0.16129032258064516</v>
      </c>
      <c r="F127" s="33"/>
      <c r="G127" s="15"/>
      <c r="H127" s="15"/>
      <c r="I127" s="16"/>
      <c r="J127" s="16"/>
      <c r="K127" s="15">
        <v>2129</v>
      </c>
      <c r="L127" s="33">
        <f t="shared" si="10"/>
        <v>8.2911441701067068E-2</v>
      </c>
    </row>
    <row r="128" spans="2:14" x14ac:dyDescent="0.25">
      <c r="B128" s="14" t="s">
        <v>1851</v>
      </c>
      <c r="C128" s="15"/>
      <c r="D128" s="15"/>
      <c r="E128" s="33"/>
      <c r="F128" s="33"/>
      <c r="G128" s="15"/>
      <c r="H128" s="15"/>
      <c r="I128" s="16"/>
      <c r="J128" s="16"/>
      <c r="K128" s="15">
        <v>2958</v>
      </c>
      <c r="L128" s="33">
        <f t="shared" si="10"/>
        <v>0.11519588753018148</v>
      </c>
    </row>
    <row r="129" spans="1:12" x14ac:dyDescent="0.25">
      <c r="B129" s="14" t="s">
        <v>1852</v>
      </c>
      <c r="C129" s="15"/>
      <c r="D129" s="15"/>
      <c r="E129" s="33">
        <f t="shared" si="9"/>
        <v>0</v>
      </c>
      <c r="F129" s="33"/>
      <c r="G129" s="15"/>
      <c r="H129" s="15"/>
      <c r="I129" s="16"/>
      <c r="J129" s="16"/>
      <c r="K129" s="15">
        <v>7733</v>
      </c>
      <c r="L129" s="33">
        <f t="shared" si="10"/>
        <v>0.30115273775216139</v>
      </c>
    </row>
    <row r="130" spans="1:12" x14ac:dyDescent="0.25">
      <c r="B130" s="183"/>
      <c r="C130" s="4"/>
      <c r="D130" s="4"/>
      <c r="E130" s="117"/>
      <c r="F130" s="117"/>
      <c r="G130" s="4"/>
      <c r="H130" s="4"/>
      <c r="I130" s="118"/>
      <c r="J130" s="182"/>
      <c r="K130" s="4"/>
      <c r="L130" s="117"/>
    </row>
    <row r="133" spans="1:12" x14ac:dyDescent="0.25">
      <c r="A133" s="154"/>
      <c r="B133" s="75" t="s">
        <v>1853</v>
      </c>
      <c r="C133" s="74"/>
      <c r="D133" s="74"/>
      <c r="E133" s="74"/>
      <c r="F133" s="74"/>
      <c r="G133" s="74"/>
      <c r="H133" s="74"/>
      <c r="I133" s="74"/>
      <c r="J133" s="74"/>
      <c r="K133" s="74"/>
      <c r="L133" s="74"/>
    </row>
    <row r="134" spans="1:12" x14ac:dyDescent="0.25">
      <c r="B134" s="44" t="s">
        <v>1854</v>
      </c>
    </row>
    <row r="135" spans="1:12" x14ac:dyDescent="0.25">
      <c r="B135" s="21"/>
    </row>
    <row r="136" spans="1:12" x14ac:dyDescent="0.25">
      <c r="B136" s="21" t="s">
        <v>1763</v>
      </c>
      <c r="C136" s="21"/>
      <c r="D136" s="21"/>
      <c r="E136" s="21"/>
      <c r="F136" s="21"/>
      <c r="G136" s="21"/>
      <c r="H136" s="21"/>
      <c r="I136" s="21"/>
      <c r="J136" s="21"/>
      <c r="K136" s="21"/>
    </row>
    <row r="137" spans="1:12" ht="30" x14ac:dyDescent="0.25">
      <c r="B137" s="22" t="s">
        <v>2</v>
      </c>
      <c r="C137" s="23" t="s">
        <v>1480</v>
      </c>
      <c r="D137" s="23" t="s">
        <v>1481</v>
      </c>
      <c r="E137" s="24" t="s">
        <v>1418</v>
      </c>
      <c r="F137" s="24" t="s">
        <v>1834</v>
      </c>
      <c r="G137" s="24" t="s">
        <v>1835</v>
      </c>
      <c r="H137" s="24" t="s">
        <v>1419</v>
      </c>
      <c r="I137" s="24" t="s">
        <v>1836</v>
      </c>
      <c r="J137" s="25" t="s">
        <v>1855</v>
      </c>
      <c r="K137" s="25" t="s">
        <v>1837</v>
      </c>
      <c r="L137" s="32" t="s">
        <v>1487</v>
      </c>
    </row>
    <row r="138" spans="1:12" x14ac:dyDescent="0.25">
      <c r="B138" s="1" t="s">
        <v>1765</v>
      </c>
      <c r="C138" s="2" t="s">
        <v>1838</v>
      </c>
      <c r="D138" s="3" t="s">
        <v>1767</v>
      </c>
      <c r="E138" s="12">
        <v>18</v>
      </c>
      <c r="F138" s="12">
        <f>G171</f>
        <v>82908</v>
      </c>
      <c r="G138" s="12">
        <v>36</v>
      </c>
      <c r="H138" s="12">
        <v>0</v>
      </c>
      <c r="I138" s="238">
        <f>H171</f>
        <v>82908</v>
      </c>
      <c r="J138" s="7">
        <f>D171/G138</f>
        <v>1</v>
      </c>
      <c r="K138" s="7">
        <f>I138/F138</f>
        <v>1</v>
      </c>
    </row>
    <row r="139" spans="1:12" x14ac:dyDescent="0.25">
      <c r="B139" s="1" t="s">
        <v>1765</v>
      </c>
      <c r="C139" s="2" t="s">
        <v>1839</v>
      </c>
      <c r="D139" s="3" t="s">
        <v>1769</v>
      </c>
      <c r="E139" s="12">
        <v>39</v>
      </c>
      <c r="F139" s="12">
        <f>G147</f>
        <v>101415</v>
      </c>
      <c r="G139" s="12">
        <f>C147</f>
        <v>689</v>
      </c>
      <c r="H139" s="12">
        <v>0</v>
      </c>
      <c r="I139" s="238">
        <f>H147</f>
        <v>101415</v>
      </c>
      <c r="J139" s="7">
        <f>D147/G139</f>
        <v>1</v>
      </c>
      <c r="K139" s="7">
        <f>I139/F139</f>
        <v>1</v>
      </c>
    </row>
    <row r="140" spans="1:12" x14ac:dyDescent="0.25">
      <c r="B140" s="1" t="s">
        <v>1765</v>
      </c>
      <c r="C140" s="2" t="s">
        <v>1840</v>
      </c>
      <c r="D140" s="3" t="s">
        <v>1771</v>
      </c>
      <c r="E140" s="12">
        <v>35</v>
      </c>
      <c r="F140" s="12">
        <f>G160</f>
        <v>21435</v>
      </c>
      <c r="G140" s="12">
        <f>C160</f>
        <v>165</v>
      </c>
      <c r="H140" s="12">
        <v>0</v>
      </c>
      <c r="I140" s="238">
        <f>H160</f>
        <v>21435</v>
      </c>
      <c r="J140" s="7">
        <f>D160/G140</f>
        <v>1</v>
      </c>
      <c r="K140" s="7">
        <f>I140/F140</f>
        <v>1</v>
      </c>
    </row>
    <row r="141" spans="1:12" x14ac:dyDescent="0.25">
      <c r="B141" s="1" t="s">
        <v>1765</v>
      </c>
      <c r="C141" s="2" t="s">
        <v>1841</v>
      </c>
      <c r="D141" s="3" t="s">
        <v>1773</v>
      </c>
      <c r="E141" s="12">
        <v>36</v>
      </c>
      <c r="F141" s="12">
        <v>3396</v>
      </c>
      <c r="G141" s="12">
        <v>113</v>
      </c>
      <c r="H141" s="12">
        <v>0</v>
      </c>
      <c r="I141" s="240">
        <v>3396</v>
      </c>
      <c r="J141" s="7">
        <f>E141/E141</f>
        <v>1</v>
      </c>
      <c r="K141" s="7">
        <f>I141/F141</f>
        <v>1</v>
      </c>
    </row>
    <row r="142" spans="1:12" x14ac:dyDescent="0.25">
      <c r="B142" s="26" t="s">
        <v>1748</v>
      </c>
      <c r="C142" s="30">
        <f>COUNTA(C138:C141)</f>
        <v>4</v>
      </c>
      <c r="D142" s="27"/>
      <c r="E142" s="28">
        <f>SUM(E138:E141)</f>
        <v>128</v>
      </c>
      <c r="F142" s="28">
        <f>SUM(F138:F141)</f>
        <v>209154</v>
      </c>
      <c r="G142" s="28">
        <f>SUM(G138:G141)</f>
        <v>1003</v>
      </c>
      <c r="H142" s="28">
        <f>SUM(H138:H141)</f>
        <v>0</v>
      </c>
      <c r="I142" s="28">
        <f>SUM(I138:I141)</f>
        <v>209154</v>
      </c>
      <c r="J142" s="29">
        <f>AVERAGE(J138:J141)</f>
        <v>1</v>
      </c>
      <c r="K142" s="29">
        <f>I142/F142</f>
        <v>1</v>
      </c>
    </row>
    <row r="143" spans="1:12" x14ac:dyDescent="0.25">
      <c r="B143" s="26"/>
      <c r="C143" s="30"/>
      <c r="D143" s="27"/>
      <c r="E143" s="28"/>
      <c r="F143" s="28"/>
      <c r="G143" s="28"/>
      <c r="H143" s="28"/>
      <c r="I143" s="28"/>
      <c r="J143" s="29"/>
      <c r="K143" s="29"/>
    </row>
    <row r="145" spans="2:11" ht="15" customHeight="1" x14ac:dyDescent="0.25">
      <c r="B145" s="221" t="s">
        <v>1774</v>
      </c>
      <c r="C145" s="540" t="s">
        <v>1775</v>
      </c>
      <c r="D145" s="540"/>
      <c r="E145" s="540"/>
      <c r="F145" s="540"/>
      <c r="G145" s="540"/>
      <c r="H145" s="541" t="s">
        <v>1776</v>
      </c>
      <c r="I145" s="541"/>
      <c r="J145" s="213"/>
      <c r="K145" s="213"/>
    </row>
    <row r="146" spans="2:11" x14ac:dyDescent="0.25">
      <c r="B146" s="202"/>
      <c r="C146" s="181" t="s">
        <v>1778</v>
      </c>
      <c r="D146" s="13" t="s">
        <v>1779</v>
      </c>
      <c r="E146" s="13" t="s">
        <v>1780</v>
      </c>
      <c r="F146" s="13"/>
      <c r="G146" s="13" t="s">
        <v>1781</v>
      </c>
      <c r="H146" s="13" t="s">
        <v>5</v>
      </c>
      <c r="I146" s="206" t="s">
        <v>1782</v>
      </c>
      <c r="J146" s="115"/>
    </row>
    <row r="147" spans="2:11" x14ac:dyDescent="0.25">
      <c r="B147" s="203" t="s">
        <v>1783</v>
      </c>
      <c r="C147" s="201">
        <v>689</v>
      </c>
      <c r="D147" s="19">
        <f>SUM(D148:D156)</f>
        <v>689</v>
      </c>
      <c r="E147" s="37">
        <f>D147/C147</f>
        <v>1</v>
      </c>
      <c r="F147" s="19"/>
      <c r="G147" s="19">
        <v>101415</v>
      </c>
      <c r="H147" s="19">
        <f>SUM(H148:H156)</f>
        <v>101415</v>
      </c>
      <c r="I147" s="204">
        <f>H147/G147</f>
        <v>1</v>
      </c>
      <c r="J147" s="199"/>
    </row>
    <row r="148" spans="2:11" x14ac:dyDescent="0.25">
      <c r="B148" s="205" t="s">
        <v>15</v>
      </c>
      <c r="C148" s="15"/>
      <c r="D148" s="15">
        <v>72</v>
      </c>
      <c r="E148" s="33">
        <f>D148/$C$82</f>
        <v>9.4488188976377951E-2</v>
      </c>
      <c r="F148" s="15"/>
      <c r="G148" s="16"/>
      <c r="H148" s="196">
        <v>17545</v>
      </c>
      <c r="I148" s="206">
        <f t="shared" ref="I148:I156" si="11">H148/$G$147</f>
        <v>0.1730020213972292</v>
      </c>
      <c r="J148" s="117"/>
    </row>
    <row r="149" spans="2:11" x14ac:dyDescent="0.25">
      <c r="B149" s="207" t="s">
        <v>20</v>
      </c>
      <c r="C149" s="15"/>
      <c r="D149" s="15">
        <v>26</v>
      </c>
      <c r="E149" s="33">
        <f t="shared" ref="E149:E153" si="12">D149/$C$82</f>
        <v>3.4120734908136482E-2</v>
      </c>
      <c r="F149" s="15"/>
      <c r="G149" s="16"/>
      <c r="H149" s="196">
        <v>4628</v>
      </c>
      <c r="I149" s="206">
        <f t="shared" si="11"/>
        <v>4.5634275008627913E-2</v>
      </c>
      <c r="J149" s="117"/>
    </row>
    <row r="150" spans="2:11" x14ac:dyDescent="0.25">
      <c r="B150" s="207" t="s">
        <v>19</v>
      </c>
      <c r="C150" s="15"/>
      <c r="D150" s="15">
        <v>48</v>
      </c>
      <c r="E150" s="33">
        <f t="shared" si="12"/>
        <v>6.2992125984251968E-2</v>
      </c>
      <c r="F150" s="15"/>
      <c r="G150" s="16"/>
      <c r="H150" s="196">
        <v>14199</v>
      </c>
      <c r="I150" s="206">
        <f t="shared" si="11"/>
        <v>0.14000887442685994</v>
      </c>
      <c r="J150" s="117"/>
    </row>
    <row r="151" spans="2:11" x14ac:dyDescent="0.25">
      <c r="B151" s="207" t="s">
        <v>21</v>
      </c>
      <c r="C151" s="15"/>
      <c r="D151" s="15">
        <v>85</v>
      </c>
      <c r="E151" s="33">
        <f t="shared" si="12"/>
        <v>0.1115485564304462</v>
      </c>
      <c r="F151" s="15"/>
      <c r="G151" s="16"/>
      <c r="H151" s="196">
        <v>12706</v>
      </c>
      <c r="I151" s="206">
        <f t="shared" si="11"/>
        <v>0.12528718631366167</v>
      </c>
      <c r="J151" s="117"/>
    </row>
    <row r="152" spans="2:11" x14ac:dyDescent="0.25">
      <c r="B152" s="207" t="s">
        <v>10</v>
      </c>
      <c r="C152" s="15"/>
      <c r="D152" s="15">
        <v>23</v>
      </c>
      <c r="E152" s="33">
        <f t="shared" si="12"/>
        <v>3.0183727034120734E-2</v>
      </c>
      <c r="F152" s="15"/>
      <c r="G152" s="16"/>
      <c r="H152" s="196">
        <v>15591</v>
      </c>
      <c r="I152" s="206">
        <f t="shared" si="11"/>
        <v>0.15373465463688804</v>
      </c>
      <c r="J152" s="117"/>
    </row>
    <row r="153" spans="2:11" x14ac:dyDescent="0.25">
      <c r="B153" s="207" t="s">
        <v>22</v>
      </c>
      <c r="C153" s="15"/>
      <c r="D153" s="15">
        <v>45</v>
      </c>
      <c r="E153" s="33">
        <f t="shared" si="12"/>
        <v>5.905511811023622E-2</v>
      </c>
      <c r="F153" s="15"/>
      <c r="G153" s="16"/>
      <c r="H153" s="196">
        <v>10113</v>
      </c>
      <c r="I153" s="206">
        <f t="shared" si="11"/>
        <v>9.9718976482768826E-2</v>
      </c>
      <c r="J153" s="117"/>
    </row>
    <row r="154" spans="2:11" x14ac:dyDescent="0.25">
      <c r="B154" s="207" t="s">
        <v>23</v>
      </c>
      <c r="C154" s="15"/>
      <c r="D154" s="15">
        <v>52</v>
      </c>
      <c r="E154" s="33">
        <f t="shared" ref="E154:E156" si="13">D154/$C$82</f>
        <v>6.8241469816272965E-2</v>
      </c>
      <c r="F154" s="15"/>
      <c r="G154" s="16"/>
      <c r="H154" s="196">
        <v>12077</v>
      </c>
      <c r="I154" s="206">
        <f t="shared" si="11"/>
        <v>0.11908494798599813</v>
      </c>
      <c r="J154" s="117"/>
    </row>
    <row r="155" spans="2:11" x14ac:dyDescent="0.25">
      <c r="B155" s="207" t="s">
        <v>1856</v>
      </c>
      <c r="C155" s="15"/>
      <c r="D155" s="15">
        <v>338</v>
      </c>
      <c r="E155" s="33">
        <f t="shared" ref="E155" si="14">D155/$C$82</f>
        <v>0.44356955380577429</v>
      </c>
      <c r="F155" s="15"/>
      <c r="G155" s="16"/>
      <c r="H155" s="196">
        <v>14476</v>
      </c>
      <c r="I155" s="206">
        <f t="shared" si="11"/>
        <v>0.1427402258048612</v>
      </c>
      <c r="J155" s="117"/>
    </row>
    <row r="156" spans="2:11" x14ac:dyDescent="0.25">
      <c r="B156" s="208" t="s">
        <v>1857</v>
      </c>
      <c r="C156" s="209"/>
      <c r="D156" s="209"/>
      <c r="E156" s="210">
        <f t="shared" si="13"/>
        <v>0</v>
      </c>
      <c r="F156" s="209"/>
      <c r="G156" s="211"/>
      <c r="H156" s="212">
        <v>80</v>
      </c>
      <c r="I156" s="210">
        <f t="shared" si="11"/>
        <v>7.8883794310506336E-4</v>
      </c>
      <c r="J156" s="117"/>
    </row>
    <row r="158" spans="2:11" ht="15" customHeight="1" x14ac:dyDescent="0.25">
      <c r="B158" s="219" t="s">
        <v>1791</v>
      </c>
      <c r="C158" s="543" t="s">
        <v>1775</v>
      </c>
      <c r="D158" s="543"/>
      <c r="E158" s="543"/>
      <c r="F158" s="543"/>
      <c r="G158" s="543"/>
      <c r="H158" s="544" t="s">
        <v>1776</v>
      </c>
      <c r="I158" s="544"/>
      <c r="J158" s="213"/>
      <c r="K158" s="213"/>
    </row>
    <row r="159" spans="2:11" x14ac:dyDescent="0.25">
      <c r="B159" s="220"/>
      <c r="C159" s="200" t="s">
        <v>1778</v>
      </c>
      <c r="D159" s="200" t="s">
        <v>1779</v>
      </c>
      <c r="E159" s="200" t="s">
        <v>1780</v>
      </c>
      <c r="F159" s="200"/>
      <c r="G159" s="200" t="s">
        <v>1781</v>
      </c>
      <c r="H159" s="200" t="s">
        <v>5</v>
      </c>
      <c r="I159" s="214" t="s">
        <v>1782</v>
      </c>
      <c r="J159" s="115"/>
    </row>
    <row r="160" spans="2:11" x14ac:dyDescent="0.25">
      <c r="B160" s="215" t="s">
        <v>1783</v>
      </c>
      <c r="C160" s="197">
        <v>165</v>
      </c>
      <c r="D160" s="197">
        <f>SUM(D161:D167)</f>
        <v>165</v>
      </c>
      <c r="E160" s="198">
        <f>D160/C160</f>
        <v>1</v>
      </c>
      <c r="F160" s="197"/>
      <c r="G160" s="197">
        <v>21435</v>
      </c>
      <c r="H160" s="236">
        <f>SUM(H161:H167)</f>
        <v>21435</v>
      </c>
      <c r="I160" s="216">
        <f>H160/G160</f>
        <v>1</v>
      </c>
      <c r="J160" s="199"/>
    </row>
    <row r="161" spans="1:10" x14ac:dyDescent="0.25">
      <c r="B161" s="217" t="s">
        <v>15</v>
      </c>
      <c r="C161" s="15"/>
      <c r="D161" s="15">
        <v>64</v>
      </c>
      <c r="E161" s="33">
        <f>D161/$C$82</f>
        <v>8.3989501312335957E-2</v>
      </c>
      <c r="F161" s="15"/>
      <c r="G161" s="16"/>
      <c r="H161" s="237">
        <v>2759</v>
      </c>
      <c r="I161" s="218">
        <f t="shared" ref="I161:I167" si="15">H161/$I$82</f>
        <v>2.7493497822642526E-2</v>
      </c>
      <c r="J161" s="117"/>
    </row>
    <row r="162" spans="1:10" x14ac:dyDescent="0.25">
      <c r="B162" s="217" t="s">
        <v>20</v>
      </c>
      <c r="C162" s="15"/>
      <c r="D162" s="15">
        <v>9</v>
      </c>
      <c r="E162" s="33">
        <f t="shared" ref="E162:E167" si="16">D162/$C$82</f>
        <v>1.1811023622047244E-2</v>
      </c>
      <c r="F162" s="15"/>
      <c r="G162" s="16"/>
      <c r="H162" s="237">
        <v>751</v>
      </c>
      <c r="I162" s="218">
        <f t="shared" si="15"/>
        <v>7.4837321003278492E-3</v>
      </c>
      <c r="J162" s="117"/>
    </row>
    <row r="163" spans="1:10" x14ac:dyDescent="0.25">
      <c r="B163" s="217" t="s">
        <v>19</v>
      </c>
      <c r="C163" s="15"/>
      <c r="D163" s="15">
        <v>14</v>
      </c>
      <c r="E163" s="33">
        <f t="shared" si="16"/>
        <v>1.8372703412073491E-2</v>
      </c>
      <c r="F163" s="15"/>
      <c r="G163" s="16"/>
      <c r="H163" s="237">
        <v>886</v>
      </c>
      <c r="I163" s="218">
        <f t="shared" si="15"/>
        <v>8.8290101742882487E-3</v>
      </c>
      <c r="J163" s="117"/>
    </row>
    <row r="164" spans="1:10" x14ac:dyDescent="0.25">
      <c r="B164" s="217" t="s">
        <v>21</v>
      </c>
      <c r="C164" s="15"/>
      <c r="D164" s="15">
        <v>27</v>
      </c>
      <c r="E164" s="33">
        <f t="shared" si="16"/>
        <v>3.5433070866141732E-2</v>
      </c>
      <c r="F164" s="15"/>
      <c r="G164" s="16"/>
      <c r="H164" s="237">
        <v>2804</v>
      </c>
      <c r="I164" s="218">
        <f t="shared" si="15"/>
        <v>2.7941923847295991E-2</v>
      </c>
      <c r="J164" s="117"/>
    </row>
    <row r="165" spans="1:10" x14ac:dyDescent="0.25">
      <c r="B165" s="217" t="s">
        <v>22</v>
      </c>
      <c r="C165" s="15"/>
      <c r="D165" s="15">
        <v>18</v>
      </c>
      <c r="E165" s="33">
        <f t="shared" si="16"/>
        <v>2.3622047244094488E-2</v>
      </c>
      <c r="F165" s="15"/>
      <c r="G165" s="16"/>
      <c r="H165" s="237">
        <v>1750</v>
      </c>
      <c r="I165" s="218">
        <f t="shared" si="15"/>
        <v>1.7438789847634802E-2</v>
      </c>
      <c r="J165" s="117"/>
    </row>
    <row r="166" spans="1:10" x14ac:dyDescent="0.25">
      <c r="B166" s="217" t="s">
        <v>23</v>
      </c>
      <c r="C166" s="15"/>
      <c r="D166" s="15">
        <v>31</v>
      </c>
      <c r="E166" s="33">
        <f t="shared" si="16"/>
        <v>4.0682414698162729E-2</v>
      </c>
      <c r="F166" s="15"/>
      <c r="G166" s="16"/>
      <c r="H166" s="237">
        <v>2789</v>
      </c>
      <c r="I166" s="218">
        <f t="shared" si="15"/>
        <v>2.7792448505744836E-2</v>
      </c>
      <c r="J166" s="117"/>
    </row>
    <row r="167" spans="1:10" x14ac:dyDescent="0.25">
      <c r="B167" s="217" t="s">
        <v>1852</v>
      </c>
      <c r="C167" s="15"/>
      <c r="D167" s="15">
        <v>2</v>
      </c>
      <c r="E167" s="33">
        <f t="shared" si="16"/>
        <v>2.6246719160104987E-3</v>
      </c>
      <c r="F167" s="15"/>
      <c r="G167" s="16"/>
      <c r="H167" s="237">
        <v>9696</v>
      </c>
      <c r="I167" s="218">
        <f t="shared" si="15"/>
        <v>9.6620860778666884E-2</v>
      </c>
      <c r="J167" s="117"/>
    </row>
    <row r="169" spans="1:10" x14ac:dyDescent="0.25">
      <c r="B169" s="235" t="s">
        <v>1858</v>
      </c>
      <c r="C169" s="539" t="s">
        <v>1775</v>
      </c>
      <c r="D169" s="539"/>
      <c r="E169" s="539"/>
      <c r="F169" s="539"/>
      <c r="G169" s="539"/>
      <c r="H169" s="538" t="s">
        <v>1776</v>
      </c>
      <c r="I169" s="538"/>
    </row>
    <row r="170" spans="1:10" x14ac:dyDescent="0.25">
      <c r="B170" s="222"/>
      <c r="C170" s="200" t="s">
        <v>1778</v>
      </c>
      <c r="D170" s="200" t="s">
        <v>1779</v>
      </c>
      <c r="E170" s="200" t="s">
        <v>1780</v>
      </c>
      <c r="F170" s="200"/>
      <c r="G170" s="200" t="s">
        <v>1781</v>
      </c>
      <c r="H170" s="200" t="s">
        <v>5</v>
      </c>
      <c r="I170" s="223" t="s">
        <v>1782</v>
      </c>
    </row>
    <row r="171" spans="1:10" x14ac:dyDescent="0.25">
      <c r="B171" s="231" t="s">
        <v>1783</v>
      </c>
      <c r="C171" s="232">
        <v>36</v>
      </c>
      <c r="D171" s="232">
        <f>SUM(D172:D173)</f>
        <v>36</v>
      </c>
      <c r="E171" s="233">
        <f>D171/C171</f>
        <v>1</v>
      </c>
      <c r="F171" s="232"/>
      <c r="G171" s="232">
        <v>82908</v>
      </c>
      <c r="H171" s="232">
        <f>SUM(H172:H173)</f>
        <v>82908</v>
      </c>
      <c r="I171" s="234">
        <f>H171/G171</f>
        <v>1</v>
      </c>
    </row>
    <row r="172" spans="1:10" x14ac:dyDescent="0.25">
      <c r="B172" s="224" t="s">
        <v>1856</v>
      </c>
      <c r="C172" s="15"/>
      <c r="D172" s="15">
        <v>36</v>
      </c>
      <c r="E172" s="33">
        <f t="shared" ref="E172:E173" si="17">D172/$C$82</f>
        <v>4.7244094488188976E-2</v>
      </c>
      <c r="F172" s="15"/>
      <c r="G172" s="16"/>
      <c r="H172" s="237">
        <v>82908</v>
      </c>
      <c r="I172" s="225">
        <f t="shared" ref="I172:I173" si="18">H172/$I$82</f>
        <v>0.82618010782154638</v>
      </c>
    </row>
    <row r="173" spans="1:10" x14ac:dyDescent="0.25">
      <c r="B173" s="226" t="s">
        <v>1857</v>
      </c>
      <c r="C173" s="227"/>
      <c r="D173" s="227"/>
      <c r="E173" s="228">
        <f t="shared" si="17"/>
        <v>0</v>
      </c>
      <c r="F173" s="227"/>
      <c r="G173" s="229"/>
      <c r="H173" s="239"/>
      <c r="I173" s="230">
        <f t="shared" si="18"/>
        <v>0</v>
      </c>
    </row>
    <row r="175" spans="1:10" x14ac:dyDescent="0.25">
      <c r="A175" s="248"/>
      <c r="B175" s="249" t="s">
        <v>1859</v>
      </c>
      <c r="C175" s="248"/>
    </row>
    <row r="176" spans="1:10" x14ac:dyDescent="0.25">
      <c r="B176" t="s">
        <v>1860</v>
      </c>
    </row>
    <row r="177" spans="1:7" ht="15" customHeight="1" x14ac:dyDescent="0.25">
      <c r="A177" t="s">
        <v>1861</v>
      </c>
      <c r="B177" s="221" t="s">
        <v>1774</v>
      </c>
      <c r="C177" s="546" t="s">
        <v>1775</v>
      </c>
      <c r="D177" s="546"/>
      <c r="E177" s="546"/>
      <c r="G177" s="21" t="s">
        <v>1800</v>
      </c>
    </row>
    <row r="178" spans="1:7" x14ac:dyDescent="0.25">
      <c r="B178" s="202"/>
      <c r="C178" s="181" t="s">
        <v>1862</v>
      </c>
      <c r="D178" s="13" t="s">
        <v>1779</v>
      </c>
      <c r="E178" s="13" t="s">
        <v>1780</v>
      </c>
      <c r="G178" t="s">
        <v>1863</v>
      </c>
    </row>
    <row r="179" spans="1:7" x14ac:dyDescent="0.25">
      <c r="B179" s="203" t="s">
        <v>1783</v>
      </c>
      <c r="C179" s="201">
        <v>8</v>
      </c>
      <c r="D179" s="19">
        <f>SUM(D180:D187)</f>
        <v>6</v>
      </c>
      <c r="E179" s="37">
        <f>D179/C179</f>
        <v>0.75</v>
      </c>
      <c r="G179" t="s">
        <v>1864</v>
      </c>
    </row>
    <row r="180" spans="1:7" x14ac:dyDescent="0.25">
      <c r="B180" s="205" t="s">
        <v>15</v>
      </c>
      <c r="C180" s="15" t="s">
        <v>1865</v>
      </c>
      <c r="D180" s="15">
        <v>1</v>
      </c>
      <c r="E180" s="33">
        <f>D180/$C$82</f>
        <v>1.3123359580052493E-3</v>
      </c>
      <c r="G180" t="s">
        <v>1866</v>
      </c>
    </row>
    <row r="181" spans="1:7" x14ac:dyDescent="0.25">
      <c r="B181" s="207" t="s">
        <v>20</v>
      </c>
      <c r="C181" s="15" t="s">
        <v>1867</v>
      </c>
      <c r="D181" s="15">
        <v>1</v>
      </c>
      <c r="E181" s="33">
        <f t="shared" ref="E181:E187" si="19">D181/$C$82</f>
        <v>1.3123359580052493E-3</v>
      </c>
      <c r="G181" t="s">
        <v>1868</v>
      </c>
    </row>
    <row r="182" spans="1:7" x14ac:dyDescent="0.25">
      <c r="B182" s="207" t="s">
        <v>19</v>
      </c>
      <c r="C182" s="15" t="s">
        <v>1869</v>
      </c>
      <c r="D182" s="15"/>
      <c r="E182" s="33">
        <f t="shared" si="19"/>
        <v>0</v>
      </c>
      <c r="G182" t="s">
        <v>1870</v>
      </c>
    </row>
    <row r="183" spans="1:7" x14ac:dyDescent="0.25">
      <c r="B183" s="207" t="s">
        <v>21</v>
      </c>
      <c r="C183" s="15"/>
      <c r="D183" s="15">
        <v>1</v>
      </c>
      <c r="E183" s="33">
        <f t="shared" si="19"/>
        <v>1.3123359580052493E-3</v>
      </c>
      <c r="G183" t="s">
        <v>1871</v>
      </c>
    </row>
    <row r="184" spans="1:7" x14ac:dyDescent="0.25">
      <c r="B184" s="207" t="s">
        <v>22</v>
      </c>
      <c r="C184" s="15" t="s">
        <v>1866</v>
      </c>
      <c r="D184" s="15">
        <v>1</v>
      </c>
      <c r="E184" s="33">
        <f t="shared" si="19"/>
        <v>1.3123359580052493E-3</v>
      </c>
      <c r="G184" t="s">
        <v>1869</v>
      </c>
    </row>
    <row r="185" spans="1:7" x14ac:dyDescent="0.25">
      <c r="B185" s="207" t="s">
        <v>23</v>
      </c>
      <c r="C185" s="15" t="s">
        <v>1868</v>
      </c>
      <c r="D185" s="15">
        <v>1</v>
      </c>
      <c r="E185" s="33">
        <f t="shared" si="19"/>
        <v>1.3123359580052493E-3</v>
      </c>
      <c r="G185" t="s">
        <v>321</v>
      </c>
    </row>
    <row r="186" spans="1:7" x14ac:dyDescent="0.25">
      <c r="B186" s="207" t="s">
        <v>1856</v>
      </c>
      <c r="C186" s="15" t="s">
        <v>321</v>
      </c>
      <c r="D186" s="15">
        <v>1</v>
      </c>
      <c r="E186" s="33">
        <f t="shared" si="19"/>
        <v>1.3123359580052493E-3</v>
      </c>
    </row>
    <row r="187" spans="1:7" x14ac:dyDescent="0.25">
      <c r="B187" s="208" t="s">
        <v>1857</v>
      </c>
      <c r="C187" s="209"/>
      <c r="D187" s="209"/>
      <c r="E187" s="210">
        <f t="shared" si="19"/>
        <v>0</v>
      </c>
    </row>
    <row r="191" spans="1:7" s="316" customFormat="1" x14ac:dyDescent="0.25">
      <c r="B191" s="317" t="s">
        <v>1872</v>
      </c>
    </row>
    <row r="192" spans="1:7" x14ac:dyDescent="0.25">
      <c r="B192" s="44" t="s">
        <v>1872</v>
      </c>
    </row>
    <row r="193" spans="2:16" x14ac:dyDescent="0.25">
      <c r="B193" s="21"/>
    </row>
    <row r="194" spans="2:16" x14ac:dyDescent="0.25">
      <c r="B194" s="21" t="s">
        <v>1763</v>
      </c>
      <c r="C194" s="21"/>
      <c r="D194" s="21"/>
      <c r="E194" s="21"/>
      <c r="F194" s="21"/>
      <c r="G194" s="21"/>
      <c r="H194" s="21"/>
      <c r="I194" s="21"/>
      <c r="J194" s="21"/>
      <c r="K194" s="21"/>
      <c r="O194" t="s">
        <v>1873</v>
      </c>
    </row>
    <row r="195" spans="2:16" ht="30" x14ac:dyDescent="0.25">
      <c r="B195" s="22" t="s">
        <v>2</v>
      </c>
      <c r="C195" s="23" t="s">
        <v>1480</v>
      </c>
      <c r="D195" s="23" t="s">
        <v>1481</v>
      </c>
      <c r="E195" s="24" t="s">
        <v>1418</v>
      </c>
      <c r="F195" s="24" t="s">
        <v>1834</v>
      </c>
      <c r="G195" s="24" t="s">
        <v>1835</v>
      </c>
      <c r="H195" s="24" t="s">
        <v>1874</v>
      </c>
      <c r="I195" s="24" t="s">
        <v>1836</v>
      </c>
      <c r="J195" s="25" t="s">
        <v>1855</v>
      </c>
      <c r="K195" s="25" t="s">
        <v>1837</v>
      </c>
      <c r="L195" s="32" t="s">
        <v>1487</v>
      </c>
      <c r="O195" t="s">
        <v>1875</v>
      </c>
      <c r="P195" t="s">
        <v>1876</v>
      </c>
    </row>
    <row r="196" spans="2:16" x14ac:dyDescent="0.25">
      <c r="B196" s="1" t="s">
        <v>1765</v>
      </c>
      <c r="C196" s="2" t="s">
        <v>1838</v>
      </c>
      <c r="D196" s="3" t="s">
        <v>1767</v>
      </c>
      <c r="E196" s="12">
        <v>18</v>
      </c>
      <c r="F196" s="12">
        <v>43285</v>
      </c>
      <c r="G196" s="12">
        <v>36</v>
      </c>
      <c r="H196" s="12">
        <f>D233</f>
        <v>36</v>
      </c>
      <c r="I196" s="238">
        <f>H233</f>
        <v>43285</v>
      </c>
      <c r="J196" s="7">
        <f>H196/G196</f>
        <v>1</v>
      </c>
      <c r="K196" s="7">
        <f t="shared" ref="K196" si="20">I196/F196</f>
        <v>1</v>
      </c>
      <c r="M196" t="s">
        <v>1877</v>
      </c>
      <c r="N196" s="481">
        <f>F196/$F$200</f>
        <v>0.3911000677659815</v>
      </c>
    </row>
    <row r="197" spans="2:16" x14ac:dyDescent="0.25">
      <c r="B197" s="1" t="s">
        <v>1765</v>
      </c>
      <c r="C197" s="2" t="s">
        <v>1839</v>
      </c>
      <c r="D197" s="3" t="s">
        <v>1769</v>
      </c>
      <c r="E197" s="12">
        <v>39</v>
      </c>
      <c r="F197" s="12">
        <v>48986</v>
      </c>
      <c r="G197" s="12">
        <v>558</v>
      </c>
      <c r="H197" s="12">
        <f>D205</f>
        <v>558</v>
      </c>
      <c r="I197" s="238">
        <f>H205</f>
        <v>48986</v>
      </c>
      <c r="J197" s="7">
        <f>H197/G197</f>
        <v>1</v>
      </c>
      <c r="K197" s="7">
        <f>I197/F197</f>
        <v>1</v>
      </c>
      <c r="M197" t="s">
        <v>1878</v>
      </c>
      <c r="N197" s="481">
        <f>F197/$F$200</f>
        <v>0.44261124915292521</v>
      </c>
      <c r="O197">
        <f>N197*0.5</f>
        <v>0.22130562457646261</v>
      </c>
      <c r="P197">
        <f>N197*0.5</f>
        <v>0.22130562457646261</v>
      </c>
    </row>
    <row r="198" spans="2:16" x14ac:dyDescent="0.25">
      <c r="B198" s="1" t="s">
        <v>1765</v>
      </c>
      <c r="C198" s="2" t="s">
        <v>1840</v>
      </c>
      <c r="D198" s="3" t="s">
        <v>1771</v>
      </c>
      <c r="E198" s="12">
        <v>38</v>
      </c>
      <c r="F198" s="12">
        <v>13721</v>
      </c>
      <c r="G198" s="12">
        <v>102</v>
      </c>
      <c r="H198" s="12">
        <f>D219</f>
        <v>102</v>
      </c>
      <c r="I198" s="238">
        <f>H219</f>
        <v>13721</v>
      </c>
      <c r="J198" s="7">
        <f>H198/G198</f>
        <v>1</v>
      </c>
      <c r="K198" s="7">
        <f t="shared" ref="K198:K199" si="21">I198/F198</f>
        <v>1</v>
      </c>
      <c r="M198" t="s">
        <v>1879</v>
      </c>
      <c r="N198" s="481">
        <f>F198/$F$200</f>
        <v>0.12397560424666818</v>
      </c>
    </row>
    <row r="199" spans="2:16" x14ac:dyDescent="0.25">
      <c r="B199" s="1" t="s">
        <v>1765</v>
      </c>
      <c r="C199" s="2" t="s">
        <v>1841</v>
      </c>
      <c r="D199" s="3" t="s">
        <v>1773</v>
      </c>
      <c r="E199" s="12">
        <v>38</v>
      </c>
      <c r="F199" s="12">
        <v>4683</v>
      </c>
      <c r="G199" s="12">
        <v>113</v>
      </c>
      <c r="H199" s="12">
        <f>D240</f>
        <v>113</v>
      </c>
      <c r="I199" s="240">
        <f>H240</f>
        <v>4683</v>
      </c>
      <c r="J199" s="7">
        <f t="shared" ref="J199" si="22">H199/G199</f>
        <v>1</v>
      </c>
      <c r="K199" s="7">
        <f t="shared" si="21"/>
        <v>1</v>
      </c>
      <c r="M199" t="s">
        <v>1880</v>
      </c>
      <c r="N199" s="481">
        <f>F199/$F$200</f>
        <v>4.2313078834425116E-2</v>
      </c>
    </row>
    <row r="200" spans="2:16" x14ac:dyDescent="0.25">
      <c r="B200" s="26" t="s">
        <v>1748</v>
      </c>
      <c r="C200" s="30">
        <f>COUNTA(C196:C199)</f>
        <v>4</v>
      </c>
      <c r="D200" s="27"/>
      <c r="E200" s="28">
        <f t="shared" ref="E200:I200" si="23">SUM(E196:E199)</f>
        <v>133</v>
      </c>
      <c r="F200" s="28">
        <f t="shared" si="23"/>
        <v>110675</v>
      </c>
      <c r="G200" s="28">
        <f t="shared" si="23"/>
        <v>809</v>
      </c>
      <c r="H200" s="28">
        <f t="shared" si="23"/>
        <v>809</v>
      </c>
      <c r="I200" s="334">
        <f t="shared" si="23"/>
        <v>110675</v>
      </c>
      <c r="J200" s="29">
        <f>H200/G200</f>
        <v>1</v>
      </c>
      <c r="K200" s="29">
        <f>I200/F200</f>
        <v>1</v>
      </c>
      <c r="N200" s="91">
        <f>SUM(N196:N199)</f>
        <v>1</v>
      </c>
    </row>
    <row r="201" spans="2:16" x14ac:dyDescent="0.25">
      <c r="B201" s="26"/>
      <c r="C201" s="30"/>
      <c r="D201" s="27"/>
      <c r="E201" s="28"/>
      <c r="F201" s="28"/>
      <c r="G201" s="28"/>
      <c r="H201" s="28"/>
      <c r="I201" s="28"/>
      <c r="J201" s="29"/>
      <c r="K201" s="29"/>
      <c r="O201">
        <f>O197*0.5</f>
        <v>0.1106528122882313</v>
      </c>
    </row>
    <row r="203" spans="2:16" x14ac:dyDescent="0.25">
      <c r="B203" s="221" t="s">
        <v>1774</v>
      </c>
      <c r="C203" s="540" t="s">
        <v>1775</v>
      </c>
      <c r="D203" s="540"/>
      <c r="E203" s="540"/>
      <c r="F203" s="540"/>
      <c r="G203" s="540"/>
      <c r="H203" s="541" t="s">
        <v>1776</v>
      </c>
      <c r="I203" s="541"/>
      <c r="J203" s="213"/>
      <c r="K203" s="213"/>
    </row>
    <row r="204" spans="2:16" x14ac:dyDescent="0.25">
      <c r="B204" s="202"/>
      <c r="C204" s="181" t="s">
        <v>1778</v>
      </c>
      <c r="D204" s="13" t="s">
        <v>1779</v>
      </c>
      <c r="E204" s="13" t="s">
        <v>1780</v>
      </c>
      <c r="F204" s="13"/>
      <c r="G204" s="13" t="s">
        <v>1781</v>
      </c>
      <c r="H204" s="13" t="s">
        <v>5</v>
      </c>
      <c r="I204" s="206" t="s">
        <v>1782</v>
      </c>
      <c r="J204" s="115"/>
    </row>
    <row r="205" spans="2:16" x14ac:dyDescent="0.25">
      <c r="B205" s="203" t="s">
        <v>1783</v>
      </c>
      <c r="C205" s="201">
        <f>G197</f>
        <v>558</v>
      </c>
      <c r="D205" s="19">
        <f>SUM(D206:D214)</f>
        <v>558</v>
      </c>
      <c r="E205" s="37">
        <f>D205/C205</f>
        <v>1</v>
      </c>
      <c r="F205" s="19"/>
      <c r="G205" s="19">
        <f>F197</f>
        <v>48986</v>
      </c>
      <c r="H205" s="333">
        <f>SUM(H206:H214)</f>
        <v>48986</v>
      </c>
      <c r="I205" s="204">
        <f>H205/G205</f>
        <v>1</v>
      </c>
      <c r="J205" s="199"/>
    </row>
    <row r="206" spans="2:16" x14ac:dyDescent="0.25">
      <c r="B206" s="205" t="s">
        <v>15</v>
      </c>
      <c r="C206" s="15"/>
      <c r="D206" s="15">
        <v>61</v>
      </c>
      <c r="E206" s="33">
        <f>D206/$C$82</f>
        <v>8.0052493438320216E-2</v>
      </c>
      <c r="F206" s="15"/>
      <c r="G206" s="16"/>
      <c r="H206" s="196">
        <v>8839</v>
      </c>
      <c r="I206" s="206">
        <f t="shared" ref="I206:I214" si="24">H206/$G$205</f>
        <v>0.18043930919038093</v>
      </c>
      <c r="J206" s="476"/>
    </row>
    <row r="207" spans="2:16" x14ac:dyDescent="0.25">
      <c r="B207" s="205" t="s">
        <v>18</v>
      </c>
      <c r="C207" s="15"/>
      <c r="D207" s="15">
        <v>7</v>
      </c>
      <c r="E207" s="33">
        <f>D207/$C$82</f>
        <v>9.1863517060367453E-3</v>
      </c>
      <c r="F207" s="15"/>
      <c r="G207" s="16"/>
      <c r="H207" s="196">
        <v>1447</v>
      </c>
      <c r="I207" s="206">
        <f t="shared" si="24"/>
        <v>2.9539051974033396E-2</v>
      </c>
      <c r="J207" s="117"/>
    </row>
    <row r="208" spans="2:16" x14ac:dyDescent="0.25">
      <c r="B208" s="207" t="s">
        <v>20</v>
      </c>
      <c r="C208" s="15"/>
      <c r="D208" s="15">
        <v>30</v>
      </c>
      <c r="E208" s="33">
        <f t="shared" ref="E208:E212" si="25">D208/$C$82</f>
        <v>3.937007874015748E-2</v>
      </c>
      <c r="F208" s="15"/>
      <c r="G208" s="16"/>
      <c r="H208" s="196">
        <v>3663</v>
      </c>
      <c r="I208" s="206">
        <f t="shared" si="24"/>
        <v>7.4776466745600789E-2</v>
      </c>
      <c r="J208" s="117"/>
    </row>
    <row r="209" spans="2:10" x14ac:dyDescent="0.25">
      <c r="B209" s="207" t="s">
        <v>19</v>
      </c>
      <c r="C209" s="15"/>
      <c r="D209" s="15">
        <v>70</v>
      </c>
      <c r="E209" s="33">
        <f t="shared" si="25"/>
        <v>9.1863517060367453E-2</v>
      </c>
      <c r="F209" s="15"/>
      <c r="G209" s="16"/>
      <c r="H209" s="196">
        <v>6888</v>
      </c>
      <c r="I209" s="206">
        <f t="shared" si="24"/>
        <v>0.14061160331523292</v>
      </c>
      <c r="J209" s="117"/>
    </row>
    <row r="210" spans="2:10" x14ac:dyDescent="0.25">
      <c r="B210" s="207" t="s">
        <v>21</v>
      </c>
      <c r="C210" s="15"/>
      <c r="D210" s="15">
        <v>55</v>
      </c>
      <c r="E210" s="33">
        <f t="shared" si="25"/>
        <v>7.217847769028872E-2</v>
      </c>
      <c r="F210" s="15"/>
      <c r="G210" s="16"/>
      <c r="H210" s="196">
        <v>10747</v>
      </c>
      <c r="I210" s="206">
        <f t="shared" si="24"/>
        <v>0.21938921324460051</v>
      </c>
      <c r="J210" s="117"/>
    </row>
    <row r="211" spans="2:10" x14ac:dyDescent="0.25">
      <c r="B211" s="207" t="s">
        <v>22</v>
      </c>
      <c r="C211" s="15"/>
      <c r="D211" s="15">
        <v>52</v>
      </c>
      <c r="E211" s="33">
        <f t="shared" si="25"/>
        <v>6.8241469816272965E-2</v>
      </c>
      <c r="F211" s="15"/>
      <c r="G211" s="16"/>
      <c r="H211" s="196">
        <v>3963</v>
      </c>
      <c r="I211" s="206">
        <f t="shared" si="24"/>
        <v>8.0900665496264235E-2</v>
      </c>
      <c r="J211" s="117"/>
    </row>
    <row r="212" spans="2:10" x14ac:dyDescent="0.25">
      <c r="B212" s="208" t="s">
        <v>23</v>
      </c>
      <c r="C212" s="209"/>
      <c r="D212" s="209">
        <v>51</v>
      </c>
      <c r="E212" s="210">
        <f t="shared" si="25"/>
        <v>6.6929133858267723E-2</v>
      </c>
      <c r="F212" s="209"/>
      <c r="G212" s="211"/>
      <c r="H212" s="212">
        <v>6977</v>
      </c>
      <c r="I212" s="206">
        <f t="shared" si="24"/>
        <v>0.14242844894459641</v>
      </c>
      <c r="J212" s="117"/>
    </row>
    <row r="213" spans="2:10" x14ac:dyDescent="0.25">
      <c r="B213" s="208" t="s">
        <v>1856</v>
      </c>
      <c r="C213" s="209"/>
      <c r="D213" s="209">
        <v>1</v>
      </c>
      <c r="E213" s="210">
        <f t="shared" ref="E213" si="26">D213/$C$82</f>
        <v>1.3123359580052493E-3</v>
      </c>
      <c r="F213" s="209"/>
      <c r="G213" s="211"/>
      <c r="H213" s="212">
        <v>5850</v>
      </c>
      <c r="I213" s="206">
        <f t="shared" si="24"/>
        <v>0.11942187563793737</v>
      </c>
    </row>
    <row r="214" spans="2:10" x14ac:dyDescent="0.25">
      <c r="B214" s="315" t="s">
        <v>1857</v>
      </c>
      <c r="C214" s="15"/>
      <c r="D214" s="15">
        <v>231</v>
      </c>
      <c r="E214" s="33">
        <f>D214/C205</f>
        <v>0.41397849462365593</v>
      </c>
      <c r="F214" s="15"/>
      <c r="G214" s="16"/>
      <c r="H214" s="196">
        <v>612</v>
      </c>
      <c r="I214" s="206">
        <f t="shared" si="24"/>
        <v>1.2493365451353449E-2</v>
      </c>
    </row>
    <row r="216" spans="2:10" ht="15.75" thickBot="1" x14ac:dyDescent="0.3">
      <c r="H216" s="335"/>
    </row>
    <row r="217" spans="2:10" ht="15.75" thickTop="1" x14ac:dyDescent="0.25">
      <c r="B217" s="347" t="s">
        <v>1791</v>
      </c>
      <c r="C217" s="550" t="s">
        <v>1775</v>
      </c>
      <c r="D217" s="550"/>
      <c r="E217" s="550"/>
      <c r="F217" s="550"/>
      <c r="G217" s="550"/>
      <c r="H217" s="545" t="s">
        <v>1776</v>
      </c>
      <c r="I217" s="545"/>
    </row>
    <row r="218" spans="2:10" x14ac:dyDescent="0.25">
      <c r="B218" s="348"/>
      <c r="C218" s="181" t="s">
        <v>1778</v>
      </c>
      <c r="D218" s="13" t="s">
        <v>1779</v>
      </c>
      <c r="E218" s="13" t="s">
        <v>1780</v>
      </c>
      <c r="F218" s="13"/>
      <c r="G218" s="13" t="s">
        <v>1781</v>
      </c>
      <c r="H218" s="13" t="s">
        <v>5</v>
      </c>
      <c r="I218" s="349" t="s">
        <v>1782</v>
      </c>
      <c r="J218" s="349" t="s">
        <v>1881</v>
      </c>
    </row>
    <row r="219" spans="2:10" x14ac:dyDescent="0.25">
      <c r="B219" s="358" t="s">
        <v>1783</v>
      </c>
      <c r="C219" s="359">
        <f>G198</f>
        <v>102</v>
      </c>
      <c r="D219" s="360">
        <f>SUM(D220:D228)</f>
        <v>102</v>
      </c>
      <c r="E219" s="361">
        <f>D219/C219</f>
        <v>1</v>
      </c>
      <c r="F219" s="360"/>
      <c r="G219" s="360">
        <f>F198</f>
        <v>13721</v>
      </c>
      <c r="H219" s="362">
        <f>SUM(H220:H228)</f>
        <v>13721</v>
      </c>
      <c r="I219" s="363">
        <f>H219/G219</f>
        <v>1</v>
      </c>
      <c r="J219" s="363"/>
    </row>
    <row r="220" spans="2:10" x14ac:dyDescent="0.25">
      <c r="B220" s="350" t="s">
        <v>15</v>
      </c>
      <c r="C220" s="15"/>
      <c r="D220" s="15">
        <v>1</v>
      </c>
      <c r="E220" s="33">
        <f>D220/$C$82</f>
        <v>1.3123359580052493E-3</v>
      </c>
      <c r="F220" s="15"/>
      <c r="G220" s="16"/>
      <c r="H220" s="196">
        <v>2296</v>
      </c>
      <c r="I220" s="364">
        <f>H220/$G$219</f>
        <v>0.16733474236571677</v>
      </c>
      <c r="J220" s="364">
        <v>2475</v>
      </c>
    </row>
    <row r="221" spans="2:10" x14ac:dyDescent="0.25">
      <c r="B221" s="350" t="s">
        <v>18</v>
      </c>
      <c r="C221" s="15"/>
      <c r="D221" s="15">
        <v>10</v>
      </c>
      <c r="E221" s="33">
        <f>D221/$C$82</f>
        <v>1.3123359580052493E-2</v>
      </c>
      <c r="F221" s="15"/>
      <c r="G221" s="16"/>
      <c r="H221" s="196">
        <v>207</v>
      </c>
      <c r="I221" s="364">
        <f t="shared" ref="I221:I228" si="27">H221/$G$219</f>
        <v>1.5086363967640843E-2</v>
      </c>
      <c r="J221" s="364">
        <v>133</v>
      </c>
    </row>
    <row r="222" spans="2:10" x14ac:dyDescent="0.25">
      <c r="B222" s="351" t="s">
        <v>19</v>
      </c>
      <c r="C222" s="15"/>
      <c r="D222" s="15">
        <v>3</v>
      </c>
      <c r="E222" s="33">
        <f t="shared" ref="E222:E227" si="28">D222/$C$82</f>
        <v>3.937007874015748E-3</v>
      </c>
      <c r="F222" s="15"/>
      <c r="G222" s="16"/>
      <c r="H222" s="196">
        <v>1156</v>
      </c>
      <c r="I222" s="364">
        <f t="shared" si="27"/>
        <v>8.4250419065665771E-2</v>
      </c>
      <c r="J222" s="364">
        <v>1104</v>
      </c>
    </row>
    <row r="223" spans="2:10" x14ac:dyDescent="0.25">
      <c r="B223" s="351" t="s">
        <v>20</v>
      </c>
      <c r="C223" s="15"/>
      <c r="D223" s="15">
        <v>1</v>
      </c>
      <c r="E223" s="33">
        <f t="shared" si="28"/>
        <v>1.3123359580052493E-3</v>
      </c>
      <c r="F223" s="15"/>
      <c r="G223" s="16"/>
      <c r="H223" s="196">
        <v>663</v>
      </c>
      <c r="I223" s="364">
        <f t="shared" si="27"/>
        <v>4.832009328766125E-2</v>
      </c>
      <c r="J223" s="364">
        <v>786</v>
      </c>
    </row>
    <row r="224" spans="2:10" x14ac:dyDescent="0.25">
      <c r="B224" s="351" t="s">
        <v>21</v>
      </c>
      <c r="C224" s="15"/>
      <c r="D224" s="15">
        <v>83</v>
      </c>
      <c r="E224" s="33">
        <f t="shared" si="28"/>
        <v>0.1089238845144357</v>
      </c>
      <c r="F224" s="15"/>
      <c r="G224" s="16"/>
      <c r="H224" s="196">
        <v>400</v>
      </c>
      <c r="I224" s="364">
        <f t="shared" si="27"/>
        <v>2.9152394140368777E-2</v>
      </c>
      <c r="J224" s="364">
        <v>153</v>
      </c>
    </row>
    <row r="225" spans="2:10" x14ac:dyDescent="0.25">
      <c r="B225" s="351" t="s">
        <v>22</v>
      </c>
      <c r="C225" s="15"/>
      <c r="D225" s="15">
        <v>2</v>
      </c>
      <c r="E225" s="33">
        <f t="shared" si="28"/>
        <v>2.6246719160104987E-3</v>
      </c>
      <c r="F225" s="15"/>
      <c r="G225" s="16"/>
      <c r="H225" s="196">
        <v>1125</v>
      </c>
      <c r="I225" s="364">
        <f t="shared" si="27"/>
        <v>8.1991108519787192E-2</v>
      </c>
      <c r="J225" s="364">
        <v>1601</v>
      </c>
    </row>
    <row r="226" spans="2:10" x14ac:dyDescent="0.25">
      <c r="B226" s="352" t="s">
        <v>1882</v>
      </c>
      <c r="C226" s="209"/>
      <c r="D226" s="209">
        <v>1</v>
      </c>
      <c r="E226" s="210">
        <f t="shared" si="28"/>
        <v>1.3123359580052493E-3</v>
      </c>
      <c r="F226" s="209"/>
      <c r="G226" s="211"/>
      <c r="H226" s="212">
        <v>3483</v>
      </c>
      <c r="I226" s="365">
        <f t="shared" si="27"/>
        <v>0.25384447197726112</v>
      </c>
      <c r="J226" s="365">
        <v>1</v>
      </c>
    </row>
    <row r="227" spans="2:10" x14ac:dyDescent="0.25">
      <c r="B227" s="352" t="s">
        <v>1883</v>
      </c>
      <c r="C227" s="209"/>
      <c r="D227" s="209">
        <v>1</v>
      </c>
      <c r="E227" s="210">
        <f t="shared" si="28"/>
        <v>1.3123359580052493E-3</v>
      </c>
      <c r="F227" s="209"/>
      <c r="G227" s="211"/>
      <c r="H227" s="212">
        <v>4391</v>
      </c>
      <c r="I227" s="365">
        <f t="shared" si="27"/>
        <v>0.32002040667589826</v>
      </c>
      <c r="J227" s="365">
        <v>1</v>
      </c>
    </row>
    <row r="228" spans="2:10" ht="15.75" thickBot="1" x14ac:dyDescent="0.3">
      <c r="B228" s="353" t="s">
        <v>1857</v>
      </c>
      <c r="C228" s="354"/>
      <c r="D228" s="354"/>
      <c r="E228" s="355">
        <f>D228/$C$82</f>
        <v>0</v>
      </c>
      <c r="F228" s="354"/>
      <c r="G228" s="356"/>
      <c r="H228" s="357"/>
      <c r="I228" s="366">
        <f t="shared" si="27"/>
        <v>0</v>
      </c>
      <c r="J228" s="366"/>
    </row>
    <row r="231" spans="2:10" ht="15" customHeight="1" x14ac:dyDescent="0.25">
      <c r="B231" s="235" t="s">
        <v>1858</v>
      </c>
      <c r="C231" s="539" t="s">
        <v>1775</v>
      </c>
      <c r="D231" s="539"/>
      <c r="E231" s="539"/>
      <c r="F231" s="539"/>
      <c r="G231" s="539"/>
      <c r="H231" s="538" t="s">
        <v>1776</v>
      </c>
      <c r="I231" s="538"/>
    </row>
    <row r="232" spans="2:10" x14ac:dyDescent="0.25">
      <c r="B232" s="222"/>
      <c r="C232" s="200" t="s">
        <v>1778</v>
      </c>
      <c r="D232" s="200" t="s">
        <v>1779</v>
      </c>
      <c r="E232" s="200" t="s">
        <v>1780</v>
      </c>
      <c r="F232" s="200"/>
      <c r="G232" s="200" t="s">
        <v>1781</v>
      </c>
      <c r="H232" s="200" t="s">
        <v>5</v>
      </c>
      <c r="I232" s="223" t="s">
        <v>1782</v>
      </c>
    </row>
    <row r="233" spans="2:10" x14ac:dyDescent="0.25">
      <c r="B233" s="231" t="s">
        <v>1783</v>
      </c>
      <c r="C233" s="232">
        <f>G196</f>
        <v>36</v>
      </c>
      <c r="D233" s="232">
        <f>SUM(D234:D235)</f>
        <v>36</v>
      </c>
      <c r="E233" s="233">
        <f>D233/C233</f>
        <v>1</v>
      </c>
      <c r="F233" s="232"/>
      <c r="G233" s="232">
        <f>F196</f>
        <v>43285</v>
      </c>
      <c r="H233" s="232">
        <f>SUM(H234:H235)</f>
        <v>43285</v>
      </c>
      <c r="I233" s="234">
        <f>H233/G233</f>
        <v>1</v>
      </c>
    </row>
    <row r="234" spans="2:10" x14ac:dyDescent="0.25">
      <c r="B234" s="224" t="s">
        <v>1856</v>
      </c>
      <c r="C234" s="15"/>
      <c r="D234" s="15">
        <v>36</v>
      </c>
      <c r="E234" s="33">
        <f>D234/$D$233</f>
        <v>1</v>
      </c>
      <c r="F234" s="15"/>
      <c r="G234" s="16"/>
      <c r="H234" s="237">
        <v>43285</v>
      </c>
      <c r="I234" s="225">
        <f>H234/$H$233</f>
        <v>1</v>
      </c>
    </row>
    <row r="235" spans="2:10" x14ac:dyDescent="0.25">
      <c r="B235" s="226" t="s">
        <v>1857</v>
      </c>
      <c r="C235" s="227"/>
      <c r="D235" s="227"/>
      <c r="E235" s="228">
        <f>D235/$C$82</f>
        <v>0</v>
      </c>
      <c r="F235" s="227"/>
      <c r="G235" s="229"/>
      <c r="H235" s="239"/>
      <c r="I235" s="230">
        <f>H235/$I$82</f>
        <v>0</v>
      </c>
    </row>
    <row r="238" spans="2:10" ht="15" customHeight="1" x14ac:dyDescent="0.25">
      <c r="B238" s="235" t="s">
        <v>1794</v>
      </c>
      <c r="C238" s="539" t="s">
        <v>1775</v>
      </c>
      <c r="D238" s="539"/>
      <c r="E238" s="539"/>
      <c r="F238" s="539"/>
      <c r="G238" s="539"/>
      <c r="H238" s="538" t="s">
        <v>1776</v>
      </c>
      <c r="I238" s="538"/>
    </row>
    <row r="239" spans="2:10" x14ac:dyDescent="0.25">
      <c r="B239" s="222"/>
      <c r="C239" s="200" t="s">
        <v>1778</v>
      </c>
      <c r="D239" s="200" t="s">
        <v>1779</v>
      </c>
      <c r="E239" s="200" t="s">
        <v>1780</v>
      </c>
      <c r="F239" s="200"/>
      <c r="G239" s="200" t="s">
        <v>1781</v>
      </c>
      <c r="H239" s="200" t="s">
        <v>5</v>
      </c>
      <c r="I239" s="223" t="s">
        <v>1782</v>
      </c>
    </row>
    <row r="240" spans="2:10" x14ac:dyDescent="0.25">
      <c r="B240" s="231" t="s">
        <v>1783</v>
      </c>
      <c r="C240" s="232">
        <f>G199</f>
        <v>113</v>
      </c>
      <c r="D240" s="232">
        <f>SUM(D241:D243)</f>
        <v>113</v>
      </c>
      <c r="E240" s="233">
        <f>D240/C240</f>
        <v>1</v>
      </c>
      <c r="F240" s="232"/>
      <c r="G240" s="232">
        <f>F199</f>
        <v>4683</v>
      </c>
      <c r="H240" s="420">
        <f>SUM(H241:H243)</f>
        <v>4683</v>
      </c>
      <c r="I240" s="234">
        <f>H240/G240</f>
        <v>1</v>
      </c>
    </row>
    <row r="241" spans="2:10" x14ac:dyDescent="0.25">
      <c r="B241" s="224" t="s">
        <v>18</v>
      </c>
      <c r="C241" s="15"/>
      <c r="D241" s="15">
        <v>57</v>
      </c>
      <c r="E241" s="33">
        <f>D241/$D$240</f>
        <v>0.50442477876106195</v>
      </c>
      <c r="F241" s="15"/>
      <c r="G241" s="16"/>
      <c r="H241" s="237">
        <v>2341</v>
      </c>
      <c r="I241" s="225">
        <f>H241/$H$240</f>
        <v>0.49989323083493487</v>
      </c>
    </row>
    <row r="242" spans="2:10" x14ac:dyDescent="0.25">
      <c r="B242" s="416" t="s">
        <v>20</v>
      </c>
      <c r="C242" s="417"/>
      <c r="D242" s="417">
        <v>56</v>
      </c>
      <c r="E242" s="33">
        <f>D242/$D$240</f>
        <v>0.49557522123893805</v>
      </c>
      <c r="F242" s="417"/>
      <c r="G242" s="418"/>
      <c r="H242" s="419">
        <v>2342</v>
      </c>
      <c r="I242" s="225">
        <f>H242/$H$240</f>
        <v>0.50010676916506513</v>
      </c>
    </row>
    <row r="243" spans="2:10" x14ac:dyDescent="0.25">
      <c r="B243" s="226" t="s">
        <v>1857</v>
      </c>
      <c r="C243" s="227"/>
      <c r="D243" s="227"/>
      <c r="E243" s="227">
        <f>D243/$D$240</f>
        <v>0</v>
      </c>
      <c r="F243" s="227"/>
      <c r="G243" s="229"/>
      <c r="H243" s="239"/>
      <c r="I243" s="230">
        <f>H243/$I$82</f>
        <v>0</v>
      </c>
    </row>
    <row r="246" spans="2:10" x14ac:dyDescent="0.25">
      <c r="B246" t="s">
        <v>1884</v>
      </c>
    </row>
    <row r="247" spans="2:10" x14ac:dyDescent="0.25">
      <c r="B247" s="74" t="s">
        <v>1885</v>
      </c>
      <c r="H247" s="335"/>
    </row>
    <row r="249" spans="2:10" x14ac:dyDescent="0.25">
      <c r="B249" s="382" t="s">
        <v>1886</v>
      </c>
      <c r="C249" s="382" t="s">
        <v>1887</v>
      </c>
      <c r="D249" s="382" t="s">
        <v>1888</v>
      </c>
      <c r="E249" s="382" t="s">
        <v>1889</v>
      </c>
      <c r="F249" s="382" t="s">
        <v>1890</v>
      </c>
      <c r="G249" s="382" t="s">
        <v>1891</v>
      </c>
      <c r="H249" s="382" t="s">
        <v>1892</v>
      </c>
      <c r="I249" s="382" t="s">
        <v>1893</v>
      </c>
    </row>
    <row r="250" spans="2:10" x14ac:dyDescent="0.25">
      <c r="B250" s="144" t="s">
        <v>1894</v>
      </c>
      <c r="C250" s="383">
        <v>295608</v>
      </c>
      <c r="D250" s="398" t="s">
        <v>1895</v>
      </c>
      <c r="E250" s="384">
        <v>45109</v>
      </c>
      <c r="F250" s="384">
        <v>45109</v>
      </c>
      <c r="G250" s="144">
        <v>0</v>
      </c>
      <c r="H250" s="144">
        <v>0</v>
      </c>
      <c r="I250" s="144">
        <v>0</v>
      </c>
      <c r="J250" t="s">
        <v>1881</v>
      </c>
    </row>
    <row r="251" spans="2:10" x14ac:dyDescent="0.25">
      <c r="B251" s="144" t="s">
        <v>1896</v>
      </c>
      <c r="C251" s="383">
        <v>295608</v>
      </c>
      <c r="D251" s="399" t="s">
        <v>1895</v>
      </c>
      <c r="E251" s="384">
        <v>45109</v>
      </c>
      <c r="F251" s="384">
        <v>45109</v>
      </c>
      <c r="G251" s="385">
        <v>1</v>
      </c>
      <c r="H251" s="385">
        <v>0</v>
      </c>
      <c r="I251" s="385">
        <v>0</v>
      </c>
    </row>
    <row r="252" spans="2:10" x14ac:dyDescent="0.25">
      <c r="B252" s="386" t="s">
        <v>1897</v>
      </c>
      <c r="C252" s="387">
        <v>295608</v>
      </c>
      <c r="D252" s="407" t="s">
        <v>1849</v>
      </c>
      <c r="E252" s="388">
        <v>45109</v>
      </c>
      <c r="F252" s="388">
        <v>45109</v>
      </c>
      <c r="G252" s="385">
        <v>48</v>
      </c>
      <c r="H252" s="385">
        <v>0</v>
      </c>
      <c r="I252" s="268">
        <v>0</v>
      </c>
    </row>
    <row r="253" spans="2:10" x14ac:dyDescent="0.25">
      <c r="B253" s="547" t="s">
        <v>1898</v>
      </c>
      <c r="C253" s="548">
        <v>118243</v>
      </c>
      <c r="D253" s="403" t="s">
        <v>1847</v>
      </c>
      <c r="E253" s="384">
        <v>45109</v>
      </c>
      <c r="F253" s="384">
        <v>45109</v>
      </c>
      <c r="G253" s="144">
        <v>23</v>
      </c>
      <c r="H253" s="144">
        <v>0</v>
      </c>
      <c r="I253" s="144">
        <v>8</v>
      </c>
    </row>
    <row r="254" spans="2:10" x14ac:dyDescent="0.25">
      <c r="B254" s="547"/>
      <c r="C254" s="548"/>
      <c r="D254" s="408" t="s">
        <v>1849</v>
      </c>
      <c r="E254" s="384">
        <v>45109</v>
      </c>
      <c r="F254" s="384">
        <v>45171</v>
      </c>
      <c r="G254" s="144">
        <v>340</v>
      </c>
      <c r="H254" s="144">
        <v>0</v>
      </c>
      <c r="I254" s="144">
        <v>30</v>
      </c>
    </row>
    <row r="255" spans="2:10" x14ac:dyDescent="0.25">
      <c r="B255" s="547"/>
      <c r="C255" s="548"/>
      <c r="D255" s="398" t="s">
        <v>1895</v>
      </c>
      <c r="E255" s="389">
        <v>45140</v>
      </c>
      <c r="F255" s="389">
        <v>45171</v>
      </c>
      <c r="G255" s="288">
        <v>273</v>
      </c>
      <c r="H255" s="288">
        <v>0</v>
      </c>
      <c r="I255" s="288">
        <v>39</v>
      </c>
    </row>
    <row r="256" spans="2:10" x14ac:dyDescent="0.25">
      <c r="B256" s="547"/>
      <c r="C256" s="548"/>
      <c r="D256" s="144" t="s">
        <v>1899</v>
      </c>
      <c r="E256" s="389">
        <v>45140</v>
      </c>
      <c r="F256" s="389">
        <v>45171</v>
      </c>
      <c r="G256" s="288">
        <v>35</v>
      </c>
      <c r="H256" s="288">
        <v>0</v>
      </c>
      <c r="I256" s="288">
        <v>1</v>
      </c>
    </row>
    <row r="257" spans="2:9" x14ac:dyDescent="0.25">
      <c r="B257" s="547"/>
      <c r="C257" s="548"/>
      <c r="D257" s="400" t="s">
        <v>1900</v>
      </c>
      <c r="E257" s="390">
        <v>44965</v>
      </c>
      <c r="F257" s="390">
        <v>44966</v>
      </c>
      <c r="G257" s="288">
        <v>96</v>
      </c>
      <c r="H257" s="288">
        <v>0</v>
      </c>
      <c r="I257" s="288">
        <v>2</v>
      </c>
    </row>
    <row r="258" spans="2:9" x14ac:dyDescent="0.25">
      <c r="B258" s="298" t="s">
        <v>1901</v>
      </c>
      <c r="C258" s="391">
        <v>295608</v>
      </c>
      <c r="D258" s="409" t="s">
        <v>1849</v>
      </c>
      <c r="E258" s="392">
        <v>45171</v>
      </c>
      <c r="F258" s="392">
        <v>45171</v>
      </c>
      <c r="G258" s="298">
        <v>81</v>
      </c>
      <c r="H258" s="298">
        <v>0</v>
      </c>
      <c r="I258" s="298">
        <v>8</v>
      </c>
    </row>
    <row r="259" spans="2:9" x14ac:dyDescent="0.25">
      <c r="B259" s="144" t="s">
        <v>1902</v>
      </c>
      <c r="C259" s="383">
        <v>295608</v>
      </c>
      <c r="D259" s="398" t="s">
        <v>1895</v>
      </c>
      <c r="E259" s="384">
        <v>45109</v>
      </c>
      <c r="F259" s="384">
        <v>45109</v>
      </c>
      <c r="G259" s="144">
        <v>31</v>
      </c>
      <c r="H259" s="144">
        <v>0</v>
      </c>
      <c r="I259" s="144">
        <v>0</v>
      </c>
    </row>
    <row r="260" spans="2:9" x14ac:dyDescent="0.25">
      <c r="B260" s="385" t="s">
        <v>1903</v>
      </c>
      <c r="C260" s="383">
        <v>295608</v>
      </c>
      <c r="D260" s="399" t="s">
        <v>1895</v>
      </c>
      <c r="E260" s="384">
        <v>45109</v>
      </c>
      <c r="F260" s="384">
        <v>45109</v>
      </c>
      <c r="G260" s="385">
        <v>1</v>
      </c>
      <c r="H260" s="385">
        <v>0</v>
      </c>
      <c r="I260" s="385">
        <v>0</v>
      </c>
    </row>
    <row r="261" spans="2:9" x14ac:dyDescent="0.25">
      <c r="B261" s="144" t="s">
        <v>1904</v>
      </c>
      <c r="C261" s="383">
        <v>295608</v>
      </c>
      <c r="D261" s="398" t="s">
        <v>1895</v>
      </c>
      <c r="E261" s="384">
        <v>45109</v>
      </c>
      <c r="F261" s="384">
        <v>45109</v>
      </c>
      <c r="G261" s="144">
        <v>32</v>
      </c>
      <c r="H261" s="144">
        <v>0</v>
      </c>
      <c r="I261" s="144">
        <v>0</v>
      </c>
    </row>
    <row r="262" spans="2:9" x14ac:dyDescent="0.25">
      <c r="B262" s="144" t="s">
        <v>1905</v>
      </c>
      <c r="C262" s="383">
        <v>295608</v>
      </c>
      <c r="D262" s="398" t="s">
        <v>1895</v>
      </c>
      <c r="E262" s="384">
        <v>45109</v>
      </c>
      <c r="F262" s="384">
        <v>45109</v>
      </c>
      <c r="G262" s="288">
        <v>104</v>
      </c>
      <c r="H262" s="288">
        <v>0</v>
      </c>
      <c r="I262" s="288">
        <v>0</v>
      </c>
    </row>
    <row r="263" spans="2:9" x14ac:dyDescent="0.25">
      <c r="B263" s="393" t="s">
        <v>1906</v>
      </c>
      <c r="C263" s="383">
        <v>295608</v>
      </c>
      <c r="D263" s="404" t="s">
        <v>1847</v>
      </c>
      <c r="E263" s="392">
        <v>45109</v>
      </c>
      <c r="F263" s="392">
        <v>45109</v>
      </c>
      <c r="G263" s="298">
        <v>0</v>
      </c>
      <c r="H263" s="298">
        <v>0</v>
      </c>
      <c r="I263" s="298">
        <v>0</v>
      </c>
    </row>
    <row r="264" spans="2:9" x14ac:dyDescent="0.25">
      <c r="B264" s="549" t="s">
        <v>832</v>
      </c>
      <c r="C264" s="402">
        <f>C263/2</f>
        <v>147804</v>
      </c>
      <c r="D264" s="405" t="s">
        <v>1847</v>
      </c>
      <c r="E264" s="388">
        <v>45109</v>
      </c>
      <c r="F264" s="388"/>
      <c r="G264" s="385"/>
      <c r="H264" s="385">
        <v>1</v>
      </c>
      <c r="I264" s="385">
        <v>0</v>
      </c>
    </row>
    <row r="265" spans="2:9" x14ac:dyDescent="0.25">
      <c r="B265" s="549"/>
      <c r="C265" s="394">
        <v>147804</v>
      </c>
      <c r="D265" s="401" t="s">
        <v>1900</v>
      </c>
      <c r="E265" s="395">
        <v>44964</v>
      </c>
      <c r="F265" s="396"/>
      <c r="G265" s="268"/>
      <c r="H265" s="268"/>
      <c r="I265" s="268"/>
    </row>
    <row r="266" spans="2:9" x14ac:dyDescent="0.25">
      <c r="B266" s="547" t="s">
        <v>1907</v>
      </c>
      <c r="C266" t="s">
        <v>1477</v>
      </c>
      <c r="D266" s="144" t="s">
        <v>1851</v>
      </c>
      <c r="E266" s="145"/>
      <c r="F266" s="145"/>
      <c r="G266" s="288">
        <v>92</v>
      </c>
      <c r="H266" s="145"/>
      <c r="I266" s="145"/>
    </row>
    <row r="267" spans="2:9" x14ac:dyDescent="0.25">
      <c r="B267" s="547"/>
      <c r="C267" s="144" t="s">
        <v>1908</v>
      </c>
      <c r="D267" s="406" t="s">
        <v>1844</v>
      </c>
      <c r="E267" s="145"/>
      <c r="F267" s="145"/>
      <c r="G267" s="288">
        <v>400</v>
      </c>
      <c r="H267" s="145"/>
      <c r="I267" s="145"/>
    </row>
    <row r="268" spans="2:9" x14ac:dyDescent="0.25">
      <c r="B268" s="547"/>
      <c r="C268" s="144" t="s">
        <v>1909</v>
      </c>
      <c r="D268" s="398" t="s">
        <v>1895</v>
      </c>
      <c r="E268" s="389">
        <v>45079</v>
      </c>
      <c r="F268" s="389">
        <v>45079</v>
      </c>
      <c r="G268" s="288">
        <v>34</v>
      </c>
      <c r="H268" s="288">
        <v>0</v>
      </c>
      <c r="I268" s="288">
        <v>0</v>
      </c>
    </row>
    <row r="269" spans="2:9" x14ac:dyDescent="0.25">
      <c r="B269" s="547"/>
      <c r="C269" s="144" t="s">
        <v>1910</v>
      </c>
      <c r="D269" s="144" t="s">
        <v>1911</v>
      </c>
      <c r="E269" s="389">
        <v>45079</v>
      </c>
      <c r="F269" s="389">
        <v>45079</v>
      </c>
      <c r="G269" s="288">
        <v>45</v>
      </c>
      <c r="H269" s="288">
        <v>0</v>
      </c>
      <c r="I269" s="288">
        <v>0</v>
      </c>
    </row>
    <row r="270" spans="2:9" x14ac:dyDescent="0.25">
      <c r="B270" s="547"/>
      <c r="C270" s="144" t="s">
        <v>1912</v>
      </c>
      <c r="D270" s="408" t="s">
        <v>1849</v>
      </c>
      <c r="E270" s="389">
        <v>45079</v>
      </c>
      <c r="F270" s="389">
        <v>45109</v>
      </c>
      <c r="G270" s="288">
        <v>110</v>
      </c>
      <c r="H270" s="288">
        <v>0</v>
      </c>
      <c r="I270" s="288">
        <v>0</v>
      </c>
    </row>
    <row r="271" spans="2:9" x14ac:dyDescent="0.25">
      <c r="B271" s="547"/>
      <c r="C271" s="144" t="s">
        <v>1913</v>
      </c>
      <c r="D271" s="144" t="s">
        <v>1851</v>
      </c>
      <c r="E271" s="389">
        <v>45079</v>
      </c>
      <c r="F271" s="389">
        <v>45109</v>
      </c>
      <c r="G271" s="288">
        <v>98</v>
      </c>
      <c r="H271" s="288">
        <v>0</v>
      </c>
      <c r="I271" s="288">
        <v>0</v>
      </c>
    </row>
    <row r="274" spans="2:15" x14ac:dyDescent="0.25">
      <c r="B274" s="75" t="s">
        <v>1914</v>
      </c>
      <c r="C274" s="74"/>
      <c r="D274" s="74"/>
      <c r="E274" s="74"/>
      <c r="F274" s="74"/>
      <c r="G274" s="74"/>
      <c r="H274" s="74"/>
      <c r="I274" s="74"/>
      <c r="J274" s="74"/>
      <c r="K274" s="74"/>
      <c r="L274" s="74"/>
    </row>
    <row r="275" spans="2:15" x14ac:dyDescent="0.25">
      <c r="B275" s="21"/>
    </row>
    <row r="276" spans="2:15" x14ac:dyDescent="0.25">
      <c r="B276" s="21" t="s">
        <v>1763</v>
      </c>
      <c r="C276" s="21"/>
      <c r="D276" s="21"/>
      <c r="E276" s="21"/>
      <c r="F276" s="21"/>
      <c r="G276" s="21"/>
      <c r="H276" s="21"/>
      <c r="I276" s="21"/>
      <c r="J276" s="21"/>
      <c r="K276" s="21"/>
    </row>
    <row r="277" spans="2:15" ht="30" x14ac:dyDescent="0.25">
      <c r="B277" s="22" t="s">
        <v>2</v>
      </c>
      <c r="C277" s="23" t="s">
        <v>1480</v>
      </c>
      <c r="D277" s="23" t="s">
        <v>1481</v>
      </c>
      <c r="E277" s="24" t="s">
        <v>1418</v>
      </c>
      <c r="F277" s="24" t="s">
        <v>1834</v>
      </c>
      <c r="G277" s="24" t="s">
        <v>1835</v>
      </c>
      <c r="H277" s="24" t="s">
        <v>1915</v>
      </c>
      <c r="I277" s="24" t="s">
        <v>1836</v>
      </c>
      <c r="J277" s="25" t="s">
        <v>1855</v>
      </c>
      <c r="K277" s="25" t="s">
        <v>1837</v>
      </c>
      <c r="L277" s="32" t="s">
        <v>1487</v>
      </c>
    </row>
    <row r="278" spans="2:15" x14ac:dyDescent="0.25">
      <c r="B278" s="1" t="s">
        <v>1765</v>
      </c>
      <c r="C278" s="2" t="s">
        <v>1916</v>
      </c>
      <c r="D278" s="3" t="s">
        <v>1769</v>
      </c>
      <c r="E278" s="12">
        <v>41</v>
      </c>
      <c r="F278" s="483">
        <v>143383</v>
      </c>
      <c r="G278" s="12">
        <v>415</v>
      </c>
      <c r="H278" s="12">
        <f>D283</f>
        <v>415</v>
      </c>
      <c r="I278" s="485">
        <f>H283</f>
        <v>143383</v>
      </c>
      <c r="J278" s="7">
        <f>D283/G278</f>
        <v>1</v>
      </c>
      <c r="K278" s="7">
        <f>I278/F278</f>
        <v>1</v>
      </c>
      <c r="N278" s="518">
        <f>N279+N281+N280+N282+N283</f>
        <v>0.99999496020895196</v>
      </c>
      <c r="O278" t="s">
        <v>1917</v>
      </c>
    </row>
    <row r="279" spans="2:15" x14ac:dyDescent="0.25">
      <c r="B279" s="26" t="s">
        <v>1748</v>
      </c>
      <c r="C279" s="30">
        <f>COUNTA(C278:C278)</f>
        <v>1</v>
      </c>
      <c r="D279" s="27"/>
      <c r="E279" s="28">
        <f>SUM(E278:E278)</f>
        <v>41</v>
      </c>
      <c r="F279" s="484">
        <f>SUM(F278:F278)</f>
        <v>143383</v>
      </c>
      <c r="G279" s="28">
        <f>SUM(G278:G278)</f>
        <v>415</v>
      </c>
      <c r="H279" s="28">
        <f>SUM(H278:H278)</f>
        <v>415</v>
      </c>
      <c r="I279" s="484">
        <f>SUM(I278:I278)</f>
        <v>143383</v>
      </c>
      <c r="J279" s="29">
        <f>AVERAGE(J278:J278)</f>
        <v>1</v>
      </c>
      <c r="K279" s="29">
        <f>I279/F279</f>
        <v>1</v>
      </c>
      <c r="N279" s="519">
        <f>K279*O197</f>
        <v>0.22130562457646261</v>
      </c>
      <c r="O279" t="s">
        <v>1918</v>
      </c>
    </row>
    <row r="280" spans="2:15" x14ac:dyDescent="0.25">
      <c r="N280" s="519">
        <f>K299*P197</f>
        <v>0.22130058478541445</v>
      </c>
      <c r="O280" t="s">
        <v>1919</v>
      </c>
    </row>
    <row r="281" spans="2:15" x14ac:dyDescent="0.25">
      <c r="B281" s="221" t="s">
        <v>1774</v>
      </c>
      <c r="C281" s="540" t="s">
        <v>1775</v>
      </c>
      <c r="D281" s="540"/>
      <c r="E281" s="540"/>
      <c r="F281" s="540"/>
      <c r="G281" s="540"/>
      <c r="H281" s="541" t="s">
        <v>1776</v>
      </c>
      <c r="I281" s="541"/>
      <c r="J281" s="213"/>
      <c r="K281" s="213"/>
      <c r="N281" s="519">
        <f>K316*N196</f>
        <v>0.3911000677659815</v>
      </c>
      <c r="O281" t="s">
        <v>1920</v>
      </c>
    </row>
    <row r="282" spans="2:15" x14ac:dyDescent="0.25">
      <c r="B282" s="202"/>
      <c r="C282" s="181" t="s">
        <v>1778</v>
      </c>
      <c r="D282" s="13" t="s">
        <v>1779</v>
      </c>
      <c r="E282" s="13" t="s">
        <v>1780</v>
      </c>
      <c r="F282" s="13"/>
      <c r="G282" s="13" t="s">
        <v>1781</v>
      </c>
      <c r="H282" s="13" t="s">
        <v>5</v>
      </c>
      <c r="I282" s="206" t="s">
        <v>1782</v>
      </c>
      <c r="J282" s="115"/>
      <c r="L282" t="s">
        <v>1921</v>
      </c>
      <c r="M282" s="12"/>
      <c r="N282" s="519">
        <f>K317*N198</f>
        <v>0.12397560424666818</v>
      </c>
      <c r="O282" t="s">
        <v>1922</v>
      </c>
    </row>
    <row r="283" spans="2:15" x14ac:dyDescent="0.25">
      <c r="B283" s="203" t="s">
        <v>1783</v>
      </c>
      <c r="C283" s="201">
        <f>G278</f>
        <v>415</v>
      </c>
      <c r="D283" s="19">
        <f>SUM(D284:D291)</f>
        <v>415</v>
      </c>
      <c r="E283" s="37">
        <f>D283/C283</f>
        <v>1</v>
      </c>
      <c r="F283" s="19"/>
      <c r="G283" s="471">
        <f>F278</f>
        <v>143383</v>
      </c>
      <c r="H283" s="471">
        <f>SUM(H284:H291)</f>
        <v>143383</v>
      </c>
      <c r="I283" s="204">
        <f>H283/G283</f>
        <v>1</v>
      </c>
      <c r="J283" s="493"/>
      <c r="L283">
        <v>3</v>
      </c>
      <c r="M283" s="480" t="s">
        <v>1875</v>
      </c>
      <c r="N283" s="519">
        <f>K318*N199</f>
        <v>4.2313078834425116E-2</v>
      </c>
      <c r="O283" t="s">
        <v>1920</v>
      </c>
    </row>
    <row r="284" spans="2:15" x14ac:dyDescent="0.25">
      <c r="B284" s="207" t="s">
        <v>20</v>
      </c>
      <c r="C284" s="15"/>
      <c r="D284" s="15">
        <v>22</v>
      </c>
      <c r="E284" s="33">
        <f>D284/$C$283</f>
        <v>5.3012048192771083E-2</v>
      </c>
      <c r="F284" s="15"/>
      <c r="G284" s="472"/>
      <c r="H284" s="473">
        <v>18916</v>
      </c>
      <c r="I284" s="206">
        <f>H284/$G$283</f>
        <v>0.13192637899890503</v>
      </c>
      <c r="J284" s="117"/>
      <c r="L284">
        <v>3</v>
      </c>
      <c r="M284" s="12" t="s">
        <v>1923</v>
      </c>
    </row>
    <row r="285" spans="2:15" x14ac:dyDescent="0.25">
      <c r="B285" s="207" t="s">
        <v>19</v>
      </c>
      <c r="C285" s="15"/>
      <c r="D285" s="15">
        <v>25</v>
      </c>
      <c r="E285" s="33">
        <f t="shared" ref="E285:E291" si="29">D285/$C$283</f>
        <v>6.0240963855421686E-2</v>
      </c>
      <c r="F285" s="15"/>
      <c r="G285" s="472"/>
      <c r="H285" s="473">
        <v>25819</v>
      </c>
      <c r="I285" s="206">
        <f t="shared" ref="I285:I291" si="30">H285/$G$283</f>
        <v>0.18007016173465473</v>
      </c>
      <c r="J285" s="117"/>
      <c r="M285" s="12"/>
    </row>
    <row r="286" spans="2:15" x14ac:dyDescent="0.25">
      <c r="B286" s="207" t="s">
        <v>21</v>
      </c>
      <c r="C286" s="15"/>
      <c r="D286" s="15">
        <v>38</v>
      </c>
      <c r="E286" s="33">
        <f t="shared" si="29"/>
        <v>9.1566265060240959E-2</v>
      </c>
      <c r="F286" s="15"/>
      <c r="G286" s="472"/>
      <c r="H286" s="473">
        <v>27035</v>
      </c>
      <c r="I286" s="206">
        <f t="shared" si="30"/>
        <v>0.18855094397522718</v>
      </c>
      <c r="J286" s="117"/>
      <c r="M286" s="12"/>
    </row>
    <row r="287" spans="2:15" x14ac:dyDescent="0.25">
      <c r="B287" s="207" t="s">
        <v>22</v>
      </c>
      <c r="C287" s="15"/>
      <c r="D287" s="15">
        <v>30</v>
      </c>
      <c r="E287" s="33">
        <f t="shared" si="29"/>
        <v>7.2289156626506021E-2</v>
      </c>
      <c r="F287" s="15"/>
      <c r="G287" s="472"/>
      <c r="H287" s="473">
        <v>20988</v>
      </c>
      <c r="I287" s="206">
        <f t="shared" si="30"/>
        <v>0.14637718557988047</v>
      </c>
      <c r="J287" s="117"/>
      <c r="M287" s="12"/>
    </row>
    <row r="288" spans="2:15" x14ac:dyDescent="0.25">
      <c r="B288" s="207" t="s">
        <v>23</v>
      </c>
      <c r="C288" s="15"/>
      <c r="D288" s="15">
        <v>27</v>
      </c>
      <c r="E288" s="33">
        <f t="shared" si="29"/>
        <v>6.5060240963855417E-2</v>
      </c>
      <c r="F288" s="15"/>
      <c r="G288" s="472"/>
      <c r="H288" s="473">
        <v>14464</v>
      </c>
      <c r="I288" s="206">
        <f t="shared" si="30"/>
        <v>0.10087667296680917</v>
      </c>
      <c r="J288" s="117"/>
      <c r="M288" s="12"/>
    </row>
    <row r="289" spans="2:13" x14ac:dyDescent="0.25">
      <c r="B289" s="440" t="s">
        <v>18</v>
      </c>
      <c r="C289" s="417"/>
      <c r="D289" s="15">
        <v>246</v>
      </c>
      <c r="E289" s="33">
        <f t="shared" si="29"/>
        <v>0.59277108433734937</v>
      </c>
      <c r="F289" s="417"/>
      <c r="G289" s="474"/>
      <c r="H289" s="473">
        <v>22563</v>
      </c>
      <c r="I289" s="206">
        <f t="shared" si="30"/>
        <v>0.15736175139312192</v>
      </c>
      <c r="J289" s="117"/>
      <c r="M289" s="12"/>
    </row>
    <row r="290" spans="2:13" x14ac:dyDescent="0.25">
      <c r="B290" s="440" t="s">
        <v>69</v>
      </c>
      <c r="C290" s="417"/>
      <c r="D290" s="15">
        <v>27</v>
      </c>
      <c r="E290" s="33">
        <f t="shared" si="29"/>
        <v>6.5060240963855417E-2</v>
      </c>
      <c r="F290" s="417"/>
      <c r="G290" s="474"/>
      <c r="H290" s="473">
        <v>11001</v>
      </c>
      <c r="I290" s="206">
        <f t="shared" si="30"/>
        <v>7.6724576832678915E-2</v>
      </c>
      <c r="J290" s="117"/>
    </row>
    <row r="291" spans="2:13" x14ac:dyDescent="0.25">
      <c r="B291" s="208" t="s">
        <v>15</v>
      </c>
      <c r="C291" s="209"/>
      <c r="D291" s="209">
        <v>0</v>
      </c>
      <c r="E291" s="209">
        <f t="shared" si="29"/>
        <v>0</v>
      </c>
      <c r="F291" s="209"/>
      <c r="G291" s="211"/>
      <c r="H291" s="516">
        <v>2597</v>
      </c>
      <c r="I291" s="206">
        <f t="shared" si="30"/>
        <v>1.8112328518722583E-2</v>
      </c>
      <c r="J291" s="117"/>
    </row>
    <row r="292" spans="2:13" x14ac:dyDescent="0.25">
      <c r="C292" s="4"/>
      <c r="D292" s="4"/>
      <c r="E292" s="117"/>
      <c r="F292" s="4"/>
      <c r="G292" s="118"/>
      <c r="H292" s="479"/>
      <c r="I292" s="117"/>
      <c r="J292" s="117"/>
    </row>
    <row r="294" spans="2:13" x14ac:dyDescent="0.25">
      <c r="B294" s="75" t="s">
        <v>1924</v>
      </c>
      <c r="C294" s="74"/>
      <c r="D294" s="74"/>
      <c r="E294" s="74"/>
      <c r="F294" s="74"/>
      <c r="G294" s="74"/>
      <c r="H294" s="74"/>
      <c r="I294" s="74"/>
      <c r="J294" s="74"/>
      <c r="K294" s="74"/>
      <c r="L294" s="74"/>
    </row>
    <row r="295" spans="2:13" x14ac:dyDescent="0.25">
      <c r="B295" s="21"/>
    </row>
    <row r="296" spans="2:13" x14ac:dyDescent="0.25">
      <c r="B296" s="21" t="s">
        <v>1763</v>
      </c>
      <c r="C296" s="21"/>
      <c r="D296" s="21"/>
      <c r="E296" s="21"/>
      <c r="F296" s="21"/>
      <c r="G296" s="21"/>
      <c r="H296" s="21"/>
      <c r="I296" s="21"/>
      <c r="J296" s="21"/>
      <c r="K296" s="21"/>
    </row>
    <row r="297" spans="2:13" ht="30" x14ac:dyDescent="0.25">
      <c r="B297" s="22" t="s">
        <v>2</v>
      </c>
      <c r="C297" s="23" t="s">
        <v>1480</v>
      </c>
      <c r="D297" s="23" t="s">
        <v>1481</v>
      </c>
      <c r="E297" s="24" t="s">
        <v>1418</v>
      </c>
      <c r="F297" s="24" t="s">
        <v>1834</v>
      </c>
      <c r="G297" s="24" t="s">
        <v>1835</v>
      </c>
      <c r="H297" s="24" t="s">
        <v>1915</v>
      </c>
      <c r="I297" s="24" t="s">
        <v>1836</v>
      </c>
      <c r="J297" s="25" t="s">
        <v>1855</v>
      </c>
      <c r="K297" s="25" t="s">
        <v>1837</v>
      </c>
      <c r="L297" s="32" t="s">
        <v>1487</v>
      </c>
    </row>
    <row r="298" spans="2:13" x14ac:dyDescent="0.25">
      <c r="B298" s="1" t="s">
        <v>1765</v>
      </c>
      <c r="C298" s="2" t="s">
        <v>1916</v>
      </c>
      <c r="D298" s="3" t="s">
        <v>1769</v>
      </c>
      <c r="E298" s="12">
        <v>41</v>
      </c>
      <c r="F298" s="483">
        <v>131735</v>
      </c>
      <c r="G298" s="12">
        <v>391</v>
      </c>
      <c r="H298" s="12">
        <f>D303</f>
        <v>392</v>
      </c>
      <c r="I298" s="238">
        <f>H303</f>
        <v>131732</v>
      </c>
      <c r="J298" s="7">
        <f>D303/G298</f>
        <v>1.0025575447570332</v>
      </c>
      <c r="K298" s="7">
        <f>I298/F298</f>
        <v>0.99997722700876757</v>
      </c>
    </row>
    <row r="299" spans="2:13" x14ac:dyDescent="0.25">
      <c r="B299" s="26" t="s">
        <v>1748</v>
      </c>
      <c r="C299" s="30">
        <f>COUNTA(C298:C298)</f>
        <v>1</v>
      </c>
      <c r="D299" s="27"/>
      <c r="E299" s="28">
        <f>SUM(E298:E298)</f>
        <v>41</v>
      </c>
      <c r="F299" s="484">
        <f>SUM(F298:F298)</f>
        <v>131735</v>
      </c>
      <c r="G299" s="28">
        <f>SUM(G298:G298)</f>
        <v>391</v>
      </c>
      <c r="H299" s="28">
        <f>SUM(H298:H298)</f>
        <v>392</v>
      </c>
      <c r="I299" s="28">
        <f>SUM(I298:I298)</f>
        <v>131732</v>
      </c>
      <c r="J299" s="29">
        <f>AVERAGE(J298:J298)</f>
        <v>1.0025575447570332</v>
      </c>
      <c r="K299" s="29">
        <f>I299/F299</f>
        <v>0.99997722700876757</v>
      </c>
    </row>
    <row r="301" spans="2:13" x14ac:dyDescent="0.25">
      <c r="B301" s="497" t="s">
        <v>1774</v>
      </c>
      <c r="C301" s="553" t="s">
        <v>1775</v>
      </c>
      <c r="D301" s="554"/>
      <c r="E301" s="554"/>
      <c r="F301" s="554"/>
      <c r="G301" s="554"/>
      <c r="H301" s="555" t="s">
        <v>1776</v>
      </c>
      <c r="I301" s="556"/>
      <c r="J301" s="213"/>
      <c r="K301" s="213"/>
    </row>
    <row r="302" spans="2:13" x14ac:dyDescent="0.25">
      <c r="B302" s="498"/>
      <c r="C302" s="181" t="s">
        <v>1778</v>
      </c>
      <c r="D302" s="13" t="s">
        <v>1779</v>
      </c>
      <c r="E302" s="13" t="s">
        <v>1780</v>
      </c>
      <c r="F302" s="13"/>
      <c r="G302" s="13" t="s">
        <v>1781</v>
      </c>
      <c r="H302" s="13" t="s">
        <v>5</v>
      </c>
      <c r="I302" s="499" t="s">
        <v>1782</v>
      </c>
      <c r="J302" s="115"/>
    </row>
    <row r="303" spans="2:13" x14ac:dyDescent="0.25">
      <c r="B303" s="500" t="s">
        <v>1783</v>
      </c>
      <c r="C303" s="201">
        <v>392</v>
      </c>
      <c r="D303" s="19">
        <f>SUM(D304:D309)</f>
        <v>392</v>
      </c>
      <c r="E303" s="37">
        <f>D303/C303</f>
        <v>1</v>
      </c>
      <c r="F303" s="19"/>
      <c r="G303" s="471">
        <f>F298</f>
        <v>131735</v>
      </c>
      <c r="H303" s="471">
        <f>SUM(H304:H309)</f>
        <v>131732</v>
      </c>
      <c r="I303" s="501">
        <f>H303/G303</f>
        <v>0.99997722700876757</v>
      </c>
      <c r="J303" s="478"/>
    </row>
    <row r="304" spans="2:13" x14ac:dyDescent="0.25">
      <c r="B304" s="502" t="s">
        <v>19</v>
      </c>
      <c r="C304" s="15"/>
      <c r="D304" s="15">
        <v>81</v>
      </c>
      <c r="E304" s="33">
        <f t="shared" ref="E304:E309" si="31">D304/$C$303</f>
        <v>0.2066326530612245</v>
      </c>
      <c r="F304" s="15"/>
      <c r="G304" s="472"/>
      <c r="H304" s="473">
        <v>27648</v>
      </c>
      <c r="I304" s="499">
        <f t="shared" ref="I304:I309" si="32">H304/$G$303</f>
        <v>0.20987588719778344</v>
      </c>
      <c r="J304" s="476"/>
    </row>
    <row r="305" spans="2:12" x14ac:dyDescent="0.25">
      <c r="B305" s="502" t="s">
        <v>21</v>
      </c>
      <c r="C305" s="15"/>
      <c r="D305" s="15">
        <v>89</v>
      </c>
      <c r="E305" s="33">
        <f t="shared" si="31"/>
        <v>0.22704081632653061</v>
      </c>
      <c r="F305" s="15"/>
      <c r="G305" s="472"/>
      <c r="H305" s="473">
        <v>39074</v>
      </c>
      <c r="I305" s="499">
        <f t="shared" si="32"/>
        <v>0.29661061980491138</v>
      </c>
      <c r="J305" s="476"/>
    </row>
    <row r="306" spans="2:12" x14ac:dyDescent="0.25">
      <c r="B306" s="502" t="s">
        <v>23</v>
      </c>
      <c r="C306" s="15"/>
      <c r="D306" s="15">
        <v>47</v>
      </c>
      <c r="E306" s="33">
        <f t="shared" si="31"/>
        <v>0.11989795918367346</v>
      </c>
      <c r="F306" s="15"/>
      <c r="G306" s="472"/>
      <c r="H306" s="473">
        <v>30061</v>
      </c>
      <c r="I306" s="499">
        <f t="shared" si="32"/>
        <v>0.22819296314570919</v>
      </c>
      <c r="J306" s="476"/>
    </row>
    <row r="307" spans="2:12" x14ac:dyDescent="0.25">
      <c r="B307" s="503" t="s">
        <v>18</v>
      </c>
      <c r="C307" s="417"/>
      <c r="D307" s="15">
        <v>106</v>
      </c>
      <c r="E307" s="33">
        <f t="shared" si="31"/>
        <v>0.27040816326530615</v>
      </c>
      <c r="F307" s="417"/>
      <c r="G307" s="474"/>
      <c r="H307" s="473">
        <v>22135</v>
      </c>
      <c r="I307" s="499">
        <f t="shared" si="32"/>
        <v>0.16802672030971269</v>
      </c>
      <c r="J307" s="476"/>
    </row>
    <row r="308" spans="2:12" x14ac:dyDescent="0.25">
      <c r="B308" s="503" t="s">
        <v>69</v>
      </c>
      <c r="C308" s="417"/>
      <c r="D308" s="15">
        <v>68</v>
      </c>
      <c r="E308" s="33">
        <f t="shared" si="31"/>
        <v>0.17346938775510204</v>
      </c>
      <c r="F308" s="417"/>
      <c r="G308" s="474"/>
      <c r="H308" s="473">
        <v>11638</v>
      </c>
      <c r="I308" s="499">
        <f t="shared" si="32"/>
        <v>8.8344023987550771E-2</v>
      </c>
      <c r="J308" s="476"/>
    </row>
    <row r="309" spans="2:12" x14ac:dyDescent="0.25">
      <c r="B309" s="504" t="s">
        <v>22</v>
      </c>
      <c r="C309" s="505"/>
      <c r="D309" s="505">
        <v>1</v>
      </c>
      <c r="E309" s="523">
        <f t="shared" si="31"/>
        <v>2.5510204081632651E-3</v>
      </c>
      <c r="F309" s="505"/>
      <c r="G309" s="506"/>
      <c r="H309" s="517">
        <v>1176</v>
      </c>
      <c r="I309" s="507">
        <f t="shared" si="32"/>
        <v>8.9270125631001635E-3</v>
      </c>
      <c r="J309" s="476"/>
    </row>
    <row r="312" spans="2:12" x14ac:dyDescent="0.25">
      <c r="B312" s="75" t="s">
        <v>1925</v>
      </c>
      <c r="C312" s="74"/>
      <c r="D312" s="74"/>
      <c r="E312" s="74"/>
      <c r="F312" s="74"/>
      <c r="G312" s="74"/>
      <c r="H312" s="74"/>
      <c r="I312" s="74"/>
      <c r="J312" s="74"/>
      <c r="K312" s="74"/>
      <c r="L312" s="74"/>
    </row>
    <row r="313" spans="2:12" x14ac:dyDescent="0.25">
      <c r="B313" s="21"/>
    </row>
    <row r="314" spans="2:12" x14ac:dyDescent="0.25">
      <c r="B314" s="21" t="s">
        <v>1763</v>
      </c>
      <c r="C314" s="21"/>
      <c r="D314" s="21"/>
      <c r="E314" s="21"/>
      <c r="F314" s="21"/>
      <c r="G314" s="21"/>
      <c r="H314" s="21"/>
      <c r="I314" s="21"/>
      <c r="J314" s="21"/>
      <c r="K314" s="21"/>
    </row>
    <row r="315" spans="2:12" ht="30" x14ac:dyDescent="0.25">
      <c r="B315" s="22" t="s">
        <v>2</v>
      </c>
      <c r="C315" s="23" t="s">
        <v>1480</v>
      </c>
      <c r="D315" s="23" t="s">
        <v>1481</v>
      </c>
      <c r="E315" s="24" t="s">
        <v>1418</v>
      </c>
      <c r="F315" s="24" t="s">
        <v>1834</v>
      </c>
      <c r="G315" s="24" t="s">
        <v>1835</v>
      </c>
      <c r="H315" s="24" t="s">
        <v>1915</v>
      </c>
      <c r="I315" s="24" t="s">
        <v>1836</v>
      </c>
      <c r="J315" s="25" t="s">
        <v>1855</v>
      </c>
      <c r="K315" s="25" t="s">
        <v>1837</v>
      </c>
      <c r="L315" s="32" t="s">
        <v>1487</v>
      </c>
    </row>
    <row r="316" spans="2:12" x14ac:dyDescent="0.25">
      <c r="B316" s="1" t="s">
        <v>1765</v>
      </c>
      <c r="C316" s="2" t="s">
        <v>1926</v>
      </c>
      <c r="D316" s="3" t="s">
        <v>1767</v>
      </c>
      <c r="E316" s="12">
        <v>17</v>
      </c>
      <c r="F316" s="483">
        <v>247884</v>
      </c>
      <c r="G316" s="12">
        <v>36</v>
      </c>
      <c r="H316" s="12">
        <f>D338</f>
        <v>36</v>
      </c>
      <c r="I316" s="238">
        <f>H338</f>
        <v>247884</v>
      </c>
      <c r="J316" s="7">
        <f>D338/G316</f>
        <v>1</v>
      </c>
      <c r="K316" s="7">
        <f>I316/F316</f>
        <v>1</v>
      </c>
    </row>
    <row r="317" spans="2:12" x14ac:dyDescent="0.25">
      <c r="B317" s="1" t="s">
        <v>1765</v>
      </c>
      <c r="C317" s="2" t="s">
        <v>1927</v>
      </c>
      <c r="D317" s="3" t="s">
        <v>1771</v>
      </c>
      <c r="E317" s="12">
        <v>40</v>
      </c>
      <c r="F317" s="483">
        <v>71098</v>
      </c>
      <c r="G317" s="12">
        <v>136</v>
      </c>
      <c r="H317" s="12">
        <f>D323</f>
        <v>136</v>
      </c>
      <c r="I317" s="238">
        <f>H323</f>
        <v>71098</v>
      </c>
      <c r="J317" s="7">
        <f>D323/G317</f>
        <v>1</v>
      </c>
      <c r="K317" s="7">
        <f>I317/F317</f>
        <v>1</v>
      </c>
    </row>
    <row r="318" spans="2:12" x14ac:dyDescent="0.25">
      <c r="B318" s="1" t="s">
        <v>1765</v>
      </c>
      <c r="C318" s="2" t="s">
        <v>1928</v>
      </c>
      <c r="D318" s="3" t="s">
        <v>1773</v>
      </c>
      <c r="E318" s="12">
        <v>38</v>
      </c>
      <c r="F318" s="483">
        <v>822</v>
      </c>
      <c r="G318" s="12">
        <v>125</v>
      </c>
      <c r="H318" s="12">
        <f>D332</f>
        <v>125</v>
      </c>
      <c r="I318" s="238">
        <f>H332</f>
        <v>822</v>
      </c>
      <c r="J318" s="7">
        <f>D332/G318</f>
        <v>1</v>
      </c>
      <c r="K318" s="7">
        <f>I318/F318</f>
        <v>1</v>
      </c>
    </row>
    <row r="319" spans="2:12" x14ac:dyDescent="0.25">
      <c r="B319" s="26" t="s">
        <v>1748</v>
      </c>
      <c r="C319" s="30">
        <f>COUNTA(C316:C318)</f>
        <v>3</v>
      </c>
      <c r="D319" s="27"/>
      <c r="E319" s="28">
        <f>SUM(E316:E318)</f>
        <v>95</v>
      </c>
      <c r="F319" s="484">
        <f>SUM(F316:F318)</f>
        <v>319804</v>
      </c>
      <c r="G319" s="28">
        <f>SUM(G316:G318)</f>
        <v>297</v>
      </c>
      <c r="H319" s="28">
        <f>SUM(H316:H318)</f>
        <v>297</v>
      </c>
      <c r="I319" s="484">
        <f>SUM(I316:I318)</f>
        <v>319804</v>
      </c>
      <c r="J319" s="29">
        <f>AVERAGE(J316:J318)</f>
        <v>1</v>
      </c>
      <c r="K319" s="29">
        <f>I319/F319</f>
        <v>1</v>
      </c>
    </row>
    <row r="321" spans="2:11" ht="15" customHeight="1" x14ac:dyDescent="0.25">
      <c r="B321" s="457" t="s">
        <v>1791</v>
      </c>
      <c r="C321" s="557" t="s">
        <v>1775</v>
      </c>
      <c r="D321" s="558"/>
      <c r="E321" s="558"/>
      <c r="F321" s="558"/>
      <c r="G321" s="558"/>
      <c r="H321" s="559" t="s">
        <v>1776</v>
      </c>
      <c r="I321" s="560"/>
      <c r="J321" s="213"/>
      <c r="K321" s="213"/>
    </row>
    <row r="322" spans="2:11" x14ac:dyDescent="0.25">
      <c r="B322" s="441"/>
      <c r="C322" s="200" t="s">
        <v>1778</v>
      </c>
      <c r="D322" s="200" t="s">
        <v>1779</v>
      </c>
      <c r="E322" s="200" t="s">
        <v>1780</v>
      </c>
      <c r="F322" s="200"/>
      <c r="G322" s="200" t="s">
        <v>1781</v>
      </c>
      <c r="H322" s="200" t="s">
        <v>5</v>
      </c>
      <c r="I322" s="442" t="s">
        <v>1782</v>
      </c>
      <c r="J322" s="115"/>
    </row>
    <row r="323" spans="2:11" x14ac:dyDescent="0.25">
      <c r="B323" s="458" t="s">
        <v>1783</v>
      </c>
      <c r="C323" s="459">
        <v>136</v>
      </c>
      <c r="D323" s="459">
        <f>SUM(D324:D328)</f>
        <v>136</v>
      </c>
      <c r="E323" s="460">
        <f>D323/C323</f>
        <v>1</v>
      </c>
      <c r="F323" s="459"/>
      <c r="G323" s="508">
        <f>F317</f>
        <v>71098</v>
      </c>
      <c r="H323" s="461">
        <f>SUM(H324:H328)</f>
        <v>71098</v>
      </c>
      <c r="I323" s="462">
        <f>H323/G323</f>
        <v>1</v>
      </c>
      <c r="J323" s="478"/>
    </row>
    <row r="324" spans="2:11" x14ac:dyDescent="0.25">
      <c r="B324" s="443" t="s">
        <v>20</v>
      </c>
      <c r="C324" s="15"/>
      <c r="D324" s="15">
        <v>37</v>
      </c>
      <c r="E324" s="33">
        <f>D324/$C$323</f>
        <v>0.27205882352941174</v>
      </c>
      <c r="F324" s="15"/>
      <c r="G324" s="16"/>
      <c r="H324" s="237">
        <v>6715</v>
      </c>
      <c r="I324" s="444">
        <f>H324/$G$323</f>
        <v>9.4447101184280846E-2</v>
      </c>
      <c r="J324" s="476"/>
    </row>
    <row r="325" spans="2:11" x14ac:dyDescent="0.25">
      <c r="B325" s="443" t="s">
        <v>22</v>
      </c>
      <c r="C325" s="15"/>
      <c r="D325" s="15">
        <v>50</v>
      </c>
      <c r="E325" s="33">
        <f t="shared" ref="E325:E328" si="33">D325/$C$323</f>
        <v>0.36764705882352944</v>
      </c>
      <c r="F325" s="15"/>
      <c r="G325" s="16"/>
      <c r="H325" s="237">
        <v>11505</v>
      </c>
      <c r="I325" s="444">
        <f t="shared" ref="I325:I328" si="34">H325/$G$323</f>
        <v>0.16181889785929282</v>
      </c>
      <c r="J325" s="476"/>
    </row>
    <row r="326" spans="2:11" x14ac:dyDescent="0.25">
      <c r="B326" s="443" t="s">
        <v>10</v>
      </c>
      <c r="C326" s="15"/>
      <c r="D326" s="15">
        <v>15</v>
      </c>
      <c r="E326" s="33">
        <f t="shared" si="33"/>
        <v>0.11029411764705882</v>
      </c>
      <c r="F326" s="15"/>
      <c r="G326" s="16"/>
      <c r="H326" s="237">
        <v>10757</v>
      </c>
      <c r="I326" s="444">
        <f t="shared" si="34"/>
        <v>0.15129820810711975</v>
      </c>
      <c r="J326" s="476"/>
    </row>
    <row r="327" spans="2:11" x14ac:dyDescent="0.25">
      <c r="B327" s="443" t="s">
        <v>15</v>
      </c>
      <c r="C327" s="15"/>
      <c r="D327" s="15">
        <v>34</v>
      </c>
      <c r="E327" s="33">
        <f t="shared" si="33"/>
        <v>0.25</v>
      </c>
      <c r="F327" s="15"/>
      <c r="G327" s="16"/>
      <c r="H327" s="237">
        <v>2312</v>
      </c>
      <c r="I327" s="444">
        <f t="shared" si="34"/>
        <v>3.2518495597625811E-2</v>
      </c>
      <c r="J327" s="476"/>
    </row>
    <row r="328" spans="2:11" x14ac:dyDescent="0.25">
      <c r="B328" s="445" t="s">
        <v>1852</v>
      </c>
      <c r="C328" s="446"/>
      <c r="D328" s="446"/>
      <c r="E328" s="446">
        <f t="shared" si="33"/>
        <v>0</v>
      </c>
      <c r="F328" s="446"/>
      <c r="G328" s="447"/>
      <c r="H328" s="448">
        <v>39809</v>
      </c>
      <c r="I328" s="496">
        <f t="shared" si="34"/>
        <v>0.55991729725168082</v>
      </c>
      <c r="J328" s="476"/>
    </row>
    <row r="329" spans="2:11" x14ac:dyDescent="0.25">
      <c r="C329" s="4"/>
      <c r="D329" s="4"/>
      <c r="E329" s="476"/>
      <c r="F329" s="4"/>
      <c r="G329" s="40"/>
      <c r="H329" s="477"/>
      <c r="I329" s="476"/>
      <c r="J329" s="476"/>
    </row>
    <row r="330" spans="2:11" ht="15" customHeight="1" x14ac:dyDescent="0.25">
      <c r="B330" s="463" t="s">
        <v>1794</v>
      </c>
      <c r="C330" s="561" t="s">
        <v>1775</v>
      </c>
      <c r="D330" s="561"/>
      <c r="E330" s="561"/>
      <c r="F330" s="561"/>
      <c r="G330" s="562"/>
      <c r="H330" s="563" t="s">
        <v>1776</v>
      </c>
      <c r="I330" s="564"/>
      <c r="J330" s="476"/>
    </row>
    <row r="331" spans="2:11" ht="15" customHeight="1" x14ac:dyDescent="0.25">
      <c r="B331" s="449"/>
      <c r="C331" s="200" t="s">
        <v>1778</v>
      </c>
      <c r="D331" s="200" t="s">
        <v>1779</v>
      </c>
      <c r="E331" s="200" t="s">
        <v>1780</v>
      </c>
      <c r="F331" s="200"/>
      <c r="G331" s="200" t="s">
        <v>1781</v>
      </c>
      <c r="H331" s="200" t="s">
        <v>5</v>
      </c>
      <c r="I331" s="450" t="s">
        <v>1782</v>
      </c>
      <c r="J331" s="476"/>
    </row>
    <row r="332" spans="2:11" x14ac:dyDescent="0.25">
      <c r="B332" s="464" t="s">
        <v>1783</v>
      </c>
      <c r="C332" s="465">
        <f>G318</f>
        <v>125</v>
      </c>
      <c r="D332" s="465">
        <f>SUM(D333:D334)</f>
        <v>125</v>
      </c>
      <c r="E332" s="466">
        <f>D332/C332</f>
        <v>1</v>
      </c>
      <c r="F332" s="465"/>
      <c r="G332" s="465">
        <f>F318</f>
        <v>822</v>
      </c>
      <c r="H332" s="467">
        <f>SUM(H333:H334)</f>
        <v>822</v>
      </c>
      <c r="I332" s="468">
        <f>H332/G332</f>
        <v>1</v>
      </c>
      <c r="J332" s="476"/>
    </row>
    <row r="333" spans="2:11" x14ac:dyDescent="0.25">
      <c r="B333" s="451" t="s">
        <v>15</v>
      </c>
      <c r="C333" s="15"/>
      <c r="D333" s="15">
        <v>125</v>
      </c>
      <c r="E333" s="33">
        <f>D333/$C$332</f>
        <v>1</v>
      </c>
      <c r="F333" s="15"/>
      <c r="G333" s="16"/>
      <c r="H333" s="237">
        <v>310</v>
      </c>
      <c r="I333" s="452">
        <f>H333/G332</f>
        <v>0.37712895377128952</v>
      </c>
      <c r="J333" s="476"/>
    </row>
    <row r="334" spans="2:11" x14ac:dyDescent="0.25">
      <c r="B334" s="453" t="s">
        <v>1852</v>
      </c>
      <c r="C334" s="454"/>
      <c r="D334" s="454"/>
      <c r="E334" s="454">
        <f>D334/$C$332</f>
        <v>0</v>
      </c>
      <c r="F334" s="454"/>
      <c r="G334" s="455"/>
      <c r="H334" s="456">
        <v>512</v>
      </c>
      <c r="I334" s="520">
        <f>H334/G332</f>
        <v>0.62287104622871048</v>
      </c>
      <c r="J334" s="476"/>
    </row>
    <row r="336" spans="2:11" ht="15" customHeight="1" x14ac:dyDescent="0.25">
      <c r="B336" s="235" t="s">
        <v>1858</v>
      </c>
      <c r="C336" s="551" t="s">
        <v>1775</v>
      </c>
      <c r="D336" s="551"/>
      <c r="E336" s="551"/>
      <c r="F336" s="551"/>
      <c r="G336" s="539"/>
      <c r="H336" s="538" t="s">
        <v>1776</v>
      </c>
      <c r="I336" s="552"/>
    </row>
    <row r="337" spans="2:9" x14ac:dyDescent="0.25">
      <c r="B337" s="222"/>
      <c r="C337" s="200" t="s">
        <v>1778</v>
      </c>
      <c r="D337" s="200" t="s">
        <v>1779</v>
      </c>
      <c r="E337" s="200" t="s">
        <v>1780</v>
      </c>
      <c r="F337" s="200"/>
      <c r="G337" s="200" t="s">
        <v>1781</v>
      </c>
      <c r="H337" s="200" t="s">
        <v>5</v>
      </c>
      <c r="I337" s="223" t="s">
        <v>1782</v>
      </c>
    </row>
    <row r="338" spans="2:9" x14ac:dyDescent="0.25">
      <c r="B338" s="231" t="s">
        <v>1783</v>
      </c>
      <c r="C338" s="232">
        <v>36</v>
      </c>
      <c r="D338" s="232">
        <f>SUM(D339:D340)</f>
        <v>36</v>
      </c>
      <c r="E338" s="233">
        <f>D338/C338</f>
        <v>1</v>
      </c>
      <c r="F338" s="232"/>
      <c r="G338" s="482">
        <f>F316</f>
        <v>247884</v>
      </c>
      <c r="H338" s="482">
        <f>SUM(H339:H340)</f>
        <v>247884</v>
      </c>
      <c r="I338" s="234">
        <f>H338/G338</f>
        <v>1</v>
      </c>
    </row>
    <row r="339" spans="2:9" x14ac:dyDescent="0.25">
      <c r="B339" s="224" t="s">
        <v>15</v>
      </c>
      <c r="C339" s="15"/>
      <c r="D339" s="15">
        <v>36</v>
      </c>
      <c r="E339" s="33">
        <f>D339/$C$338</f>
        <v>1</v>
      </c>
      <c r="F339" s="15"/>
      <c r="G339" s="472"/>
      <c r="H339" s="237">
        <v>247884</v>
      </c>
      <c r="I339" s="225">
        <f>H339/G338</f>
        <v>1</v>
      </c>
    </row>
    <row r="340" spans="2:9" x14ac:dyDescent="0.25">
      <c r="B340" s="226" t="s">
        <v>1857</v>
      </c>
      <c r="C340" s="227"/>
      <c r="D340" s="227"/>
      <c r="E340" s="227">
        <f>D340/$C$338</f>
        <v>0</v>
      </c>
      <c r="F340" s="227"/>
      <c r="G340" s="229"/>
      <c r="H340" s="239"/>
      <c r="I340" s="230">
        <f>H340/$I$82</f>
        <v>0</v>
      </c>
    </row>
  </sheetData>
  <mergeCells count="41">
    <mergeCell ref="C336:G336"/>
    <mergeCell ref="H336:I336"/>
    <mergeCell ref="C301:G301"/>
    <mergeCell ref="H301:I301"/>
    <mergeCell ref="C321:G321"/>
    <mergeCell ref="H321:I321"/>
    <mergeCell ref="C330:G330"/>
    <mergeCell ref="H330:I330"/>
    <mergeCell ref="B253:B257"/>
    <mergeCell ref="C253:C257"/>
    <mergeCell ref="B264:B265"/>
    <mergeCell ref="B266:B271"/>
    <mergeCell ref="C217:G217"/>
    <mergeCell ref="C231:G231"/>
    <mergeCell ref="I12:L12"/>
    <mergeCell ref="C12:G12"/>
    <mergeCell ref="C22:G22"/>
    <mergeCell ref="I22:L22"/>
    <mergeCell ref="C104:G104"/>
    <mergeCell ref="I104:L104"/>
    <mergeCell ref="C80:G80"/>
    <mergeCell ref="I80:L80"/>
    <mergeCell ref="C32:G32"/>
    <mergeCell ref="I32:L32"/>
    <mergeCell ref="H217:I217"/>
    <mergeCell ref="C203:G203"/>
    <mergeCell ref="H203:I203"/>
    <mergeCell ref="C169:G169"/>
    <mergeCell ref="H169:I169"/>
    <mergeCell ref="C177:E177"/>
    <mergeCell ref="C118:G118"/>
    <mergeCell ref="I118:L118"/>
    <mergeCell ref="C158:G158"/>
    <mergeCell ref="H158:I158"/>
    <mergeCell ref="H145:I145"/>
    <mergeCell ref="C145:G145"/>
    <mergeCell ref="H231:I231"/>
    <mergeCell ref="C238:G238"/>
    <mergeCell ref="H238:I238"/>
    <mergeCell ref="C281:G281"/>
    <mergeCell ref="H281:I281"/>
  </mergeCells>
  <phoneticPr fontId="7" type="noConversion"/>
  <hyperlinks>
    <hyperlink ref="C5" location="B2SA!A1" display="B2SA!A1" xr:uid="{6BD70975-DE09-41D9-8CE8-4A406E97E211}"/>
    <hyperlink ref="C6" location="B2SB!A1" display="B2SB!A1" xr:uid="{B704F5FF-9803-4A5F-A253-7672EFD96C62}"/>
    <hyperlink ref="C7" location="B2SC!A1" display="B2SC!A1" xr:uid="{8FC2DD90-D9F4-4929-9BD3-B715012C5482}"/>
    <hyperlink ref="C8" location="B2SD!A1" display="B2SD!A1" xr:uid="{67B35D7F-2C38-4C43-AFE5-C67DBBEFC83C}"/>
    <hyperlink ref="C73" location="B2SA!A1" display="B2SA!A1" xr:uid="{0B3FA434-2C12-420A-BB38-845D0394E7B9}"/>
    <hyperlink ref="C74" location="B2SB!A1" display="B2SB!A1" xr:uid="{6969E60C-0FC1-41F5-AE55-6056A38F80F4}"/>
    <hyperlink ref="C75" location="B2SC!A1" display="B2SC!A1" xr:uid="{6B03C9FD-ADE9-4C5D-8A45-E9F90217B795}"/>
    <hyperlink ref="C76" location="B2SD!A1" display="B2SD!A1" xr:uid="{47ABBF81-0B95-4BD0-AF67-AFA66CA7A1DD}"/>
    <hyperlink ref="C138" location="B2SA!A1" display="B2SA!A1" xr:uid="{F62211BB-90DC-4D51-B5AE-01E6E1DEBE6C}"/>
    <hyperlink ref="C139" location="B2SB!A1" display="B2SB!A1" xr:uid="{5AAB266F-D513-44CC-BC87-841DCB5663BF}"/>
    <hyperlink ref="C140" location="B2SC!A1" display="B2SC!A1" xr:uid="{D885AB3C-288E-4110-BD35-275D2E986315}"/>
    <hyperlink ref="C141" location="B2SD!A1" display="B2SD!A1" xr:uid="{118791D3-35A2-4928-9361-3BD7ADB3AB13}"/>
    <hyperlink ref="C96" location="B2SA!A1" display="B2SA!A1" xr:uid="{50247A05-35DB-4101-82D4-74F8B5BE07FB}"/>
    <hyperlink ref="C97" location="B2SB!A1" display="B2SB!A1" xr:uid="{9B18AD0F-C758-44DD-A8CF-25A22B1D4A4F}"/>
    <hyperlink ref="C98" location="B2SC!A1" display="B2SC!A1" xr:uid="{D8DE668E-C852-4C03-B0A1-32E3C32BDE7D}"/>
    <hyperlink ref="C99" location="B2SD!A1" display="B2SD!A1" xr:uid="{98129CE8-1F73-4F33-8268-8BAE3513DF64}"/>
    <hyperlink ref="C196" location="B2SA!A1" display="B2SA!A1" xr:uid="{712DEAEE-1D02-4C8C-ADDC-953E13AC8511}"/>
    <hyperlink ref="C197" location="B2SB!A1" display="B2SB!A1" xr:uid="{45CEE17F-7907-4587-A7E0-85D3680FBE94}"/>
    <hyperlink ref="C198" location="B2SC!A1" display="B2SC!A1" xr:uid="{DC36749A-EE35-4148-A860-878A0AA3F287}"/>
    <hyperlink ref="C199" location="B2SD!A1" display="B2SD!A1" xr:uid="{73BDC520-75E9-4D42-A8A7-BA77A0D704B7}"/>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62AA7-B393-42C1-A30A-46262437F76D}">
  <dimension ref="A1:M176"/>
  <sheetViews>
    <sheetView topLeftCell="A132" zoomScale="85" zoomScaleNormal="85" workbookViewId="0">
      <selection activeCell="F153" sqref="F153"/>
    </sheetView>
  </sheetViews>
  <sheetFormatPr baseColWidth="10" defaultColWidth="11.42578125" defaultRowHeight="15" x14ac:dyDescent="0.25"/>
  <cols>
    <col min="1" max="1" width="4.85546875" customWidth="1"/>
    <col min="2" max="2" width="22.85546875" bestFit="1" customWidth="1"/>
    <col min="3" max="3" width="22.28515625" customWidth="1"/>
    <col min="4" max="4" width="33.28515625" bestFit="1" customWidth="1"/>
    <col min="5" max="5" width="39.5703125" customWidth="1"/>
    <col min="6" max="10" width="23.7109375" customWidth="1"/>
  </cols>
  <sheetData>
    <row r="1" spans="2:10" s="21" customFormat="1" x14ac:dyDescent="0.25">
      <c r="B1" s="578" t="s">
        <v>1929</v>
      </c>
      <c r="C1" s="578"/>
    </row>
    <row r="2" spans="2:10" ht="30" x14ac:dyDescent="0.25">
      <c r="B2" s="579" t="s">
        <v>2</v>
      </c>
      <c r="C2" s="580"/>
      <c r="D2" s="23" t="s">
        <v>1480</v>
      </c>
      <c r="E2" s="23" t="s">
        <v>1481</v>
      </c>
      <c r="F2" s="24" t="s">
        <v>1418</v>
      </c>
      <c r="G2" s="24" t="s">
        <v>1419</v>
      </c>
      <c r="H2" s="25" t="s">
        <v>1764</v>
      </c>
      <c r="I2" s="32" t="s">
        <v>1930</v>
      </c>
    </row>
    <row r="3" spans="2:10" x14ac:dyDescent="0.25">
      <c r="C3" s="1" t="s">
        <v>1931</v>
      </c>
      <c r="D3" s="2" t="s">
        <v>1932</v>
      </c>
      <c r="E3" s="3" t="s">
        <v>1933</v>
      </c>
      <c r="F3" s="5">
        <v>23</v>
      </c>
      <c r="G3" s="12">
        <v>10</v>
      </c>
      <c r="H3" s="7">
        <f t="shared" ref="H3:H12" si="0">G3/F3</f>
        <v>0.43478260869565216</v>
      </c>
      <c r="I3" t="s">
        <v>1934</v>
      </c>
    </row>
    <row r="4" spans="2:10" x14ac:dyDescent="0.25">
      <c r="C4" s="1" t="s">
        <v>1931</v>
      </c>
      <c r="D4" s="2" t="s">
        <v>1935</v>
      </c>
      <c r="E4" s="3" t="s">
        <v>1936</v>
      </c>
      <c r="F4" s="5">
        <v>20</v>
      </c>
      <c r="G4" s="12">
        <v>6</v>
      </c>
      <c r="H4" s="7">
        <f t="shared" si="0"/>
        <v>0.3</v>
      </c>
      <c r="I4" t="s">
        <v>1937</v>
      </c>
    </row>
    <row r="5" spans="2:10" x14ac:dyDescent="0.25">
      <c r="C5" s="1" t="s">
        <v>1931</v>
      </c>
      <c r="D5" s="2" t="s">
        <v>1938</v>
      </c>
      <c r="E5" s="3" t="s">
        <v>1939</v>
      </c>
      <c r="F5" s="5">
        <v>22</v>
      </c>
      <c r="G5" s="12">
        <v>7</v>
      </c>
      <c r="H5" s="7">
        <f t="shared" si="0"/>
        <v>0.31818181818181818</v>
      </c>
      <c r="I5" t="s">
        <v>1937</v>
      </c>
    </row>
    <row r="6" spans="2:10" x14ac:dyDescent="0.25">
      <c r="C6" s="1" t="s">
        <v>1931</v>
      </c>
      <c r="D6" s="2" t="s">
        <v>1940</v>
      </c>
      <c r="E6" s="3" t="s">
        <v>1941</v>
      </c>
      <c r="F6" s="12">
        <v>23</v>
      </c>
      <c r="G6" s="12">
        <v>10</v>
      </c>
      <c r="H6" s="7">
        <f t="shared" si="0"/>
        <v>0.43478260869565216</v>
      </c>
      <c r="I6" t="s">
        <v>1942</v>
      </c>
    </row>
    <row r="7" spans="2:10" x14ac:dyDescent="0.25">
      <c r="C7" s="1" t="s">
        <v>1931</v>
      </c>
      <c r="D7" s="2" t="s">
        <v>1943</v>
      </c>
      <c r="E7" s="3" t="s">
        <v>1944</v>
      </c>
      <c r="F7" s="5">
        <v>27</v>
      </c>
      <c r="G7" s="12">
        <v>5</v>
      </c>
      <c r="H7" s="7">
        <f t="shared" si="0"/>
        <v>0.18518518518518517</v>
      </c>
      <c r="I7" t="s">
        <v>1937</v>
      </c>
    </row>
    <row r="8" spans="2:10" x14ac:dyDescent="0.25">
      <c r="C8" s="1" t="s">
        <v>1931</v>
      </c>
      <c r="D8" s="2" t="s">
        <v>1945</v>
      </c>
      <c r="E8" s="3" t="s">
        <v>1946</v>
      </c>
      <c r="F8" s="5">
        <v>19</v>
      </c>
      <c r="G8" s="12">
        <v>5</v>
      </c>
      <c r="H8" s="7">
        <f t="shared" si="0"/>
        <v>0.26315789473684209</v>
      </c>
      <c r="I8" t="s">
        <v>1937</v>
      </c>
    </row>
    <row r="9" spans="2:10" x14ac:dyDescent="0.25">
      <c r="C9" s="1" t="s">
        <v>1931</v>
      </c>
      <c r="D9" s="2" t="s">
        <v>1947</v>
      </c>
      <c r="E9" s="3" t="s">
        <v>1948</v>
      </c>
      <c r="F9" s="5">
        <v>16</v>
      </c>
      <c r="G9" s="12">
        <v>11</v>
      </c>
      <c r="H9" s="7">
        <f t="shared" si="0"/>
        <v>0.6875</v>
      </c>
      <c r="I9" t="s">
        <v>1949</v>
      </c>
    </row>
    <row r="10" spans="2:10" x14ac:dyDescent="0.25">
      <c r="C10" s="1" t="s">
        <v>1931</v>
      </c>
      <c r="D10" s="2" t="s">
        <v>1950</v>
      </c>
      <c r="E10" s="3" t="s">
        <v>1951</v>
      </c>
      <c r="F10" s="5">
        <v>17</v>
      </c>
      <c r="G10" s="12">
        <v>8</v>
      </c>
      <c r="H10" s="7">
        <f t="shared" si="0"/>
        <v>0.47058823529411764</v>
      </c>
      <c r="I10" t="s">
        <v>1949</v>
      </c>
    </row>
    <row r="11" spans="2:10" x14ac:dyDescent="0.25">
      <c r="C11" s="1" t="s">
        <v>1931</v>
      </c>
      <c r="D11" s="2" t="s">
        <v>1952</v>
      </c>
      <c r="E11" s="3" t="s">
        <v>1953</v>
      </c>
      <c r="F11" s="5">
        <v>16</v>
      </c>
      <c r="G11" s="12"/>
      <c r="H11" s="7">
        <f t="shared" si="0"/>
        <v>0</v>
      </c>
      <c r="I11" t="s">
        <v>1937</v>
      </c>
    </row>
    <row r="12" spans="2:10" x14ac:dyDescent="0.25">
      <c r="C12" s="26" t="s">
        <v>1748</v>
      </c>
      <c r="D12" s="30">
        <f>COUNTA(D3:D11)</f>
        <v>9</v>
      </c>
      <c r="E12" s="27"/>
      <c r="F12" s="28">
        <f>SUM(F3:F11)</f>
        <v>183</v>
      </c>
      <c r="G12" s="28">
        <f>SUM(G3:G11)</f>
        <v>62</v>
      </c>
      <c r="H12" s="29">
        <f t="shared" si="0"/>
        <v>0.33879781420765026</v>
      </c>
    </row>
    <row r="14" spans="2:10" ht="15" customHeight="1" x14ac:dyDescent="0.25">
      <c r="C14" s="17"/>
      <c r="D14" s="542" t="s">
        <v>1777</v>
      </c>
      <c r="E14" s="542"/>
      <c r="F14" s="542"/>
      <c r="G14" s="542"/>
      <c r="H14" s="542"/>
      <c r="I14" s="542"/>
      <c r="J14" s="542"/>
    </row>
    <row r="15" spans="2:10" x14ac:dyDescent="0.25">
      <c r="C15" s="584" t="s">
        <v>1929</v>
      </c>
      <c r="D15" s="585"/>
      <c r="E15" s="585"/>
      <c r="F15" s="585"/>
      <c r="G15" s="585"/>
      <c r="H15" s="585"/>
      <c r="I15" s="585"/>
      <c r="J15" s="586"/>
    </row>
    <row r="16" spans="2:10" x14ac:dyDescent="0.25">
      <c r="C16" t="s">
        <v>1954</v>
      </c>
    </row>
    <row r="17" spans="3:12" x14ac:dyDescent="0.25">
      <c r="C17" t="s">
        <v>1955</v>
      </c>
    </row>
    <row r="18" spans="3:12" x14ac:dyDescent="0.25">
      <c r="C18" t="s">
        <v>1956</v>
      </c>
    </row>
    <row r="19" spans="3:12" x14ac:dyDescent="0.25">
      <c r="C19" t="s">
        <v>1957</v>
      </c>
    </row>
    <row r="20" spans="3:12" x14ac:dyDescent="0.25">
      <c r="C20" t="s">
        <v>1958</v>
      </c>
    </row>
    <row r="22" spans="3:12" x14ac:dyDescent="0.25">
      <c r="C22" t="s">
        <v>1959</v>
      </c>
    </row>
    <row r="23" spans="3:12" x14ac:dyDescent="0.25">
      <c r="C23" t="s">
        <v>1955</v>
      </c>
    </row>
    <row r="24" spans="3:12" x14ac:dyDescent="0.25">
      <c r="C24" t="s">
        <v>1960</v>
      </c>
    </row>
    <row r="25" spans="3:12" x14ac:dyDescent="0.25">
      <c r="C25" t="s">
        <v>1957</v>
      </c>
    </row>
    <row r="26" spans="3:12" x14ac:dyDescent="0.25">
      <c r="C26" t="s">
        <v>1961</v>
      </c>
    </row>
    <row r="28" spans="3:12" ht="30" customHeight="1" x14ac:dyDescent="0.25">
      <c r="C28" s="17" t="s">
        <v>1962</v>
      </c>
      <c r="D28" s="542" t="s">
        <v>1775</v>
      </c>
      <c r="E28" s="542"/>
      <c r="F28" s="542"/>
      <c r="G28" s="542"/>
      <c r="H28" s="542" t="s">
        <v>1776</v>
      </c>
      <c r="I28" s="542"/>
      <c r="J28" s="542"/>
    </row>
    <row r="29" spans="3:12" x14ac:dyDescent="0.25">
      <c r="C29" s="10"/>
      <c r="D29" s="13" t="s">
        <v>1748</v>
      </c>
      <c r="E29" s="13" t="s">
        <v>1792</v>
      </c>
      <c r="F29" s="13" t="s">
        <v>1780</v>
      </c>
      <c r="G29" s="13" t="s">
        <v>1777</v>
      </c>
      <c r="H29" s="13" t="s">
        <v>1748</v>
      </c>
      <c r="I29" s="13" t="s">
        <v>1793</v>
      </c>
      <c r="J29" s="13" t="s">
        <v>1780</v>
      </c>
    </row>
    <row r="30" spans="3:12" x14ac:dyDescent="0.25">
      <c r="C30" s="119" t="s">
        <v>1963</v>
      </c>
      <c r="D30" s="15">
        <v>809</v>
      </c>
      <c r="E30" s="15">
        <f>SUM(E32:E35)</f>
        <v>203</v>
      </c>
      <c r="F30" s="120">
        <f>E30/D30</f>
        <v>0.25092707045735474</v>
      </c>
      <c r="G30" s="15"/>
      <c r="H30" s="121">
        <v>151213</v>
      </c>
      <c r="I30" s="88">
        <f>SUM(I32:I35)</f>
        <v>130568</v>
      </c>
      <c r="J30" s="120">
        <f>I30/H30</f>
        <v>0.86347073333641944</v>
      </c>
      <c r="L30" s="90"/>
    </row>
    <row r="31" spans="3:12" x14ac:dyDescent="0.25">
      <c r="C31" s="581" t="s">
        <v>1964</v>
      </c>
      <c r="D31" s="582"/>
      <c r="E31" s="582"/>
      <c r="F31" s="582"/>
      <c r="G31" s="582"/>
      <c r="H31" s="582"/>
      <c r="I31" s="582"/>
      <c r="J31" s="583"/>
    </row>
    <row r="32" spans="3:12" x14ac:dyDescent="0.25">
      <c r="C32" s="76" t="s">
        <v>24</v>
      </c>
      <c r="E32" s="13">
        <v>50</v>
      </c>
      <c r="F32" s="89">
        <f>E32/$D$30*100</f>
        <v>6.1804697156983934</v>
      </c>
      <c r="G32" s="76"/>
      <c r="H32" s="13"/>
      <c r="I32" s="87">
        <v>28548</v>
      </c>
      <c r="J32" s="89">
        <f>I32/$H$30*100</f>
        <v>18.879329158207298</v>
      </c>
    </row>
    <row r="33" spans="3:12" x14ac:dyDescent="0.25">
      <c r="C33" s="76" t="s">
        <v>1965</v>
      </c>
      <c r="D33" s="13"/>
      <c r="E33" s="13">
        <v>26</v>
      </c>
      <c r="F33" s="89">
        <f>E33/$D$30*100</f>
        <v>3.2138442521631645</v>
      </c>
      <c r="G33" s="13"/>
      <c r="H33" s="13"/>
      <c r="I33" s="87">
        <v>25343</v>
      </c>
      <c r="J33" s="89">
        <f>I33/$H$30*100</f>
        <v>16.759802397941975</v>
      </c>
      <c r="L33" s="91"/>
    </row>
    <row r="34" spans="3:12" x14ac:dyDescent="0.25">
      <c r="C34" s="76" t="s">
        <v>41</v>
      </c>
      <c r="D34" s="13"/>
      <c r="E34" s="13">
        <v>50</v>
      </c>
      <c r="F34" s="89">
        <f t="shared" ref="F34:F35" si="1">E34/$D$30*100</f>
        <v>6.1804697156983934</v>
      </c>
      <c r="G34" s="13"/>
      <c r="H34" s="13"/>
      <c r="I34" s="87">
        <v>39262</v>
      </c>
      <c r="J34" s="89">
        <f t="shared" ref="J34:J35" si="2">I34/$H$30*100</f>
        <v>25.964698802351649</v>
      </c>
    </row>
    <row r="35" spans="3:12" x14ac:dyDescent="0.25">
      <c r="C35" s="76" t="s">
        <v>26</v>
      </c>
      <c r="D35" s="13"/>
      <c r="E35" s="13">
        <v>77</v>
      </c>
      <c r="F35" s="89">
        <f t="shared" si="1"/>
        <v>9.5179233621755248</v>
      </c>
      <c r="G35" s="13"/>
      <c r="H35" s="13"/>
      <c r="I35" s="87">
        <v>37415</v>
      </c>
      <c r="J35" s="89">
        <f t="shared" si="2"/>
        <v>24.743242975141026</v>
      </c>
    </row>
    <row r="36" spans="3:12" x14ac:dyDescent="0.25">
      <c r="C36" s="119" t="s">
        <v>1966</v>
      </c>
      <c r="D36" s="15">
        <v>809</v>
      </c>
      <c r="E36" s="15">
        <f>SUM(E38:E41)</f>
        <v>901</v>
      </c>
      <c r="F36" s="33">
        <f>E36/D36</f>
        <v>1.1137206427688504</v>
      </c>
      <c r="G36" s="15"/>
      <c r="H36" s="121">
        <v>151213</v>
      </c>
      <c r="I36" s="88">
        <f>SUM(I38:I40)</f>
        <v>117954</v>
      </c>
      <c r="J36" s="33">
        <f>I36/H36</f>
        <v>0.78005197965783368</v>
      </c>
    </row>
    <row r="37" spans="3:12" x14ac:dyDescent="0.25">
      <c r="C37" s="581" t="s">
        <v>1967</v>
      </c>
      <c r="D37" s="582"/>
      <c r="E37" s="582"/>
      <c r="F37" s="582"/>
      <c r="G37" s="582"/>
      <c r="H37" s="582"/>
      <c r="I37" s="582"/>
      <c r="J37" s="583"/>
    </row>
    <row r="38" spans="3:12" x14ac:dyDescent="0.25">
      <c r="C38" s="14" t="s">
        <v>24</v>
      </c>
      <c r="D38" s="15"/>
      <c r="E38" s="15">
        <v>23</v>
      </c>
      <c r="F38" s="89">
        <f>E38/$D$36*100</f>
        <v>2.8430160692212612</v>
      </c>
      <c r="G38" s="15"/>
      <c r="H38" s="15"/>
      <c r="I38" s="88">
        <v>31417</v>
      </c>
      <c r="J38" s="89">
        <f>I38/$H$30*100</f>
        <v>20.776652801015786</v>
      </c>
    </row>
    <row r="39" spans="3:12" x14ac:dyDescent="0.25">
      <c r="C39" t="s">
        <v>1965</v>
      </c>
      <c r="D39" s="15"/>
      <c r="E39" s="15">
        <v>59</v>
      </c>
      <c r="F39" s="89">
        <f t="shared" ref="F39:F40" si="3">E39/$D$36*100</f>
        <v>7.2929542645241039</v>
      </c>
      <c r="G39" s="15"/>
      <c r="H39" s="15"/>
      <c r="I39" s="88">
        <v>42384</v>
      </c>
      <c r="J39" s="89">
        <f t="shared" ref="J39:J40" si="4">I39/$H$30*100</f>
        <v>28.029336102054721</v>
      </c>
    </row>
    <row r="40" spans="3:12" x14ac:dyDescent="0.25">
      <c r="C40" s="14" t="s">
        <v>41</v>
      </c>
      <c r="D40" s="15"/>
      <c r="E40" s="15">
        <v>64</v>
      </c>
      <c r="F40" s="89">
        <f t="shared" si="3"/>
        <v>7.9110012360939423</v>
      </c>
      <c r="G40" s="15"/>
      <c r="H40" s="15"/>
      <c r="I40" s="88">
        <v>44153</v>
      </c>
      <c r="J40" s="89">
        <f t="shared" si="4"/>
        <v>29.19920906271286</v>
      </c>
    </row>
    <row r="41" spans="3:12" x14ac:dyDescent="0.25">
      <c r="C41" s="108" t="s">
        <v>1968</v>
      </c>
      <c r="D41" s="109">
        <v>836</v>
      </c>
      <c r="E41" s="109">
        <f>SUM(E43:E48)</f>
        <v>755</v>
      </c>
      <c r="F41" s="110">
        <f>E41/D41</f>
        <v>0.90311004784688997</v>
      </c>
      <c r="G41" s="109"/>
      <c r="H41" s="111">
        <v>159777</v>
      </c>
      <c r="I41" s="112">
        <f>SUM(I43:I48)</f>
        <v>158469</v>
      </c>
      <c r="J41" s="116">
        <f>I41/H41</f>
        <v>0.9918135901913292</v>
      </c>
      <c r="K41" t="s">
        <v>1969</v>
      </c>
    </row>
    <row r="42" spans="3:12" x14ac:dyDescent="0.25">
      <c r="C42" s="587" t="s">
        <v>1970</v>
      </c>
      <c r="D42" s="588"/>
      <c r="E42" s="588"/>
      <c r="F42" s="588"/>
      <c r="G42" s="588"/>
      <c r="H42" s="588"/>
      <c r="I42" s="588"/>
      <c r="J42" s="589"/>
    </row>
    <row r="43" spans="3:12" x14ac:dyDescent="0.25">
      <c r="C43" s="76" t="s">
        <v>41</v>
      </c>
      <c r="D43" s="115"/>
      <c r="E43" s="113">
        <v>91</v>
      </c>
      <c r="F43" s="89">
        <f t="shared" ref="F43:F48" si="5">E43/$D$36*100</f>
        <v>11.248454882571075</v>
      </c>
      <c r="G43" s="13"/>
      <c r="H43" s="13"/>
      <c r="I43" s="114">
        <f>44687+300+984+47+1046+2846+123+1261+2187</f>
        <v>53481</v>
      </c>
      <c r="J43" s="89">
        <f t="shared" ref="J43:J48" si="6">I43/$H$41*100</f>
        <v>33.472276986049302</v>
      </c>
    </row>
    <row r="44" spans="3:12" x14ac:dyDescent="0.25">
      <c r="C44" s="76" t="s">
        <v>24</v>
      </c>
      <c r="D44" s="14"/>
      <c r="E44" s="113">
        <v>182</v>
      </c>
      <c r="F44" s="89">
        <f t="shared" si="5"/>
        <v>22.496909765142149</v>
      </c>
      <c r="G44" s="76"/>
      <c r="H44" s="13"/>
      <c r="I44" s="114">
        <v>21123</v>
      </c>
      <c r="J44" s="89">
        <f t="shared" si="6"/>
        <v>13.22030079423196</v>
      </c>
    </row>
    <row r="45" spans="3:12" x14ac:dyDescent="0.25">
      <c r="C45" s="76" t="s">
        <v>26</v>
      </c>
      <c r="D45" s="13"/>
      <c r="E45" s="113">
        <v>114</v>
      </c>
      <c r="F45" s="89">
        <f t="shared" si="5"/>
        <v>14.091470951792337</v>
      </c>
      <c r="G45" s="13"/>
      <c r="H45" s="13"/>
      <c r="I45" s="114">
        <v>45849</v>
      </c>
      <c r="J45" s="89">
        <f t="shared" si="6"/>
        <v>28.695619519705591</v>
      </c>
    </row>
    <row r="46" spans="3:12" x14ac:dyDescent="0.25">
      <c r="C46" s="76" t="s">
        <v>1965</v>
      </c>
      <c r="D46" s="13"/>
      <c r="E46" s="113">
        <v>93</v>
      </c>
      <c r="F46" s="89">
        <f t="shared" si="5"/>
        <v>11.495673671199011</v>
      </c>
      <c r="G46" s="13"/>
      <c r="H46" s="13"/>
      <c r="I46" s="114">
        <v>31946</v>
      </c>
      <c r="J46" s="89">
        <f t="shared" si="6"/>
        <v>19.994116800290403</v>
      </c>
    </row>
    <row r="47" spans="3:12" x14ac:dyDescent="0.25">
      <c r="C47" s="76" t="s">
        <v>1971</v>
      </c>
      <c r="D47" s="13"/>
      <c r="E47" s="113">
        <v>89</v>
      </c>
      <c r="F47" s="89">
        <f t="shared" si="5"/>
        <v>11.00123609394314</v>
      </c>
      <c r="G47" s="13"/>
      <c r="H47" s="13"/>
      <c r="I47" s="114">
        <v>5331</v>
      </c>
      <c r="J47" s="89">
        <f t="shared" si="6"/>
        <v>3.3365252821119435</v>
      </c>
    </row>
    <row r="48" spans="3:12" x14ac:dyDescent="0.25">
      <c r="C48" s="76" t="s">
        <v>1972</v>
      </c>
      <c r="D48" s="13"/>
      <c r="E48" s="113">
        <v>186</v>
      </c>
      <c r="F48" s="89">
        <f t="shared" si="5"/>
        <v>22.991347342398022</v>
      </c>
      <c r="G48" s="13"/>
      <c r="H48" s="13"/>
      <c r="I48" s="114">
        <v>739</v>
      </c>
      <c r="J48" s="89">
        <f t="shared" si="6"/>
        <v>0.46251963674371155</v>
      </c>
    </row>
    <row r="49" spans="1:10" x14ac:dyDescent="0.25">
      <c r="C49" s="584" t="s">
        <v>1973</v>
      </c>
      <c r="D49" s="585"/>
      <c r="E49" s="585"/>
      <c r="F49" s="585"/>
      <c r="G49" s="585"/>
      <c r="H49" s="585"/>
      <c r="I49" s="585"/>
      <c r="J49" s="586"/>
    </row>
    <row r="50" spans="1:10" x14ac:dyDescent="0.25">
      <c r="C50" s="14" t="s">
        <v>1974</v>
      </c>
      <c r="D50" s="15"/>
      <c r="E50" s="15"/>
      <c r="F50" s="15"/>
      <c r="G50" s="15"/>
      <c r="H50" s="15"/>
      <c r="I50" s="15"/>
      <c r="J50" s="15"/>
    </row>
    <row r="51" spans="1:10" x14ac:dyDescent="0.25">
      <c r="D51" s="4"/>
      <c r="E51" s="4"/>
      <c r="F51" s="4"/>
      <c r="G51" s="4"/>
      <c r="H51" s="4"/>
      <c r="I51" s="4"/>
      <c r="J51" s="4"/>
    </row>
    <row r="53" spans="1:10" s="74" customFormat="1" x14ac:dyDescent="0.25">
      <c r="A53" s="154"/>
      <c r="B53" s="154"/>
      <c r="C53" s="75" t="s">
        <v>1853</v>
      </c>
    </row>
    <row r="54" spans="1:10" ht="15" customHeight="1" x14ac:dyDescent="0.25">
      <c r="A54" s="246"/>
      <c r="B54" s="8" t="s">
        <v>1975</v>
      </c>
      <c r="C54" s="145"/>
      <c r="D54" s="575" t="s">
        <v>1775</v>
      </c>
      <c r="E54" s="575"/>
      <c r="F54" s="575"/>
      <c r="G54" s="576"/>
      <c r="H54" s="577" t="s">
        <v>1776</v>
      </c>
      <c r="I54" s="575"/>
      <c r="J54" s="576"/>
    </row>
    <row r="55" spans="1:10" ht="14.25" customHeight="1" x14ac:dyDescent="0.25">
      <c r="A55" s="8"/>
      <c r="B55" s="8"/>
      <c r="C55" s="268"/>
      <c r="D55" s="269" t="s">
        <v>1748</v>
      </c>
      <c r="E55" s="186" t="s">
        <v>1792</v>
      </c>
      <c r="F55" s="186" t="s">
        <v>1780</v>
      </c>
      <c r="G55" s="186" t="s">
        <v>1777</v>
      </c>
      <c r="H55" s="186" t="s">
        <v>1748</v>
      </c>
      <c r="I55" s="186" t="s">
        <v>1793</v>
      </c>
      <c r="J55" s="186" t="s">
        <v>1780</v>
      </c>
    </row>
    <row r="56" spans="1:10" ht="14.25" customHeight="1" x14ac:dyDescent="0.25">
      <c r="A56" s="8"/>
      <c r="B56" s="8"/>
      <c r="C56" s="14" t="s">
        <v>1976</v>
      </c>
      <c r="D56" s="292">
        <f>+SUM(D64,D77,D90)</f>
        <v>743</v>
      </c>
      <c r="E56" s="267">
        <f>+SUM(E64,E77,E90)</f>
        <v>743</v>
      </c>
      <c r="F56" s="270">
        <f>+E56/D56</f>
        <v>1</v>
      </c>
      <c r="G56" s="186"/>
      <c r="H56" s="278">
        <f>+H57+H58</f>
        <v>97046</v>
      </c>
      <c r="I56" s="336">
        <f>+I57+I58</f>
        <v>97046</v>
      </c>
      <c r="J56" s="318">
        <f>+I56/H56</f>
        <v>1</v>
      </c>
    </row>
    <row r="57" spans="1:10" ht="14.25" customHeight="1" x14ac:dyDescent="0.25">
      <c r="A57" s="8"/>
      <c r="B57" s="8"/>
      <c r="C57" s="279" t="s">
        <v>1977</v>
      </c>
      <c r="D57" s="324"/>
      <c r="E57" s="324"/>
      <c r="F57" s="324"/>
      <c r="G57" s="324"/>
      <c r="H57" s="186"/>
      <c r="I57" s="186"/>
      <c r="J57" s="186" t="e">
        <f>+(I57/H57)*100</f>
        <v>#DIV/0!</v>
      </c>
    </row>
    <row r="58" spans="1:10" ht="14.25" customHeight="1" x14ac:dyDescent="0.25">
      <c r="A58" s="8"/>
      <c r="B58" s="8"/>
      <c r="C58" s="14" t="s">
        <v>1978</v>
      </c>
      <c r="D58" s="325"/>
      <c r="E58" s="326"/>
      <c r="F58" s="327"/>
      <c r="G58" s="330"/>
      <c r="H58" s="292">
        <f>+SUM(H64,H77,H90)</f>
        <v>97046</v>
      </c>
      <c r="I58" s="293">
        <f>+SUM(I64,I77,I90)</f>
        <v>97046</v>
      </c>
      <c r="J58" s="319">
        <f>+I58/H58</f>
        <v>1</v>
      </c>
    </row>
    <row r="59" spans="1:10" ht="14.25" customHeight="1" x14ac:dyDescent="0.25">
      <c r="A59" s="8"/>
      <c r="B59" s="8"/>
      <c r="E59" s="253"/>
      <c r="F59" s="254"/>
      <c r="G59" s="115"/>
      <c r="H59" s="115"/>
      <c r="I59" s="255"/>
      <c r="J59" s="254"/>
    </row>
    <row r="60" spans="1:10" ht="14.25" customHeight="1" x14ac:dyDescent="0.25">
      <c r="A60" s="8"/>
      <c r="B60" s="8"/>
      <c r="E60" s="253"/>
      <c r="F60" s="254"/>
      <c r="G60" s="115"/>
      <c r="H60" s="115"/>
      <c r="I60" s="255"/>
      <c r="J60" s="254"/>
    </row>
    <row r="61" spans="1:10" s="252" customFormat="1" ht="45.75" customHeight="1" x14ac:dyDescent="0.25">
      <c r="A61" s="251"/>
      <c r="B61" s="571" t="s">
        <v>1979</v>
      </c>
      <c r="C61" s="574"/>
      <c r="D61" s="574"/>
      <c r="E61" s="574"/>
      <c r="F61" s="574"/>
      <c r="G61" s="574"/>
      <c r="H61" s="574"/>
      <c r="I61" s="574"/>
      <c r="J61" s="574"/>
    </row>
    <row r="62" spans="1:10" s="252" customFormat="1" ht="15" customHeight="1" x14ac:dyDescent="0.25">
      <c r="A62" s="251"/>
      <c r="B62" s="572"/>
      <c r="C62" s="573"/>
      <c r="D62" s="568" t="s">
        <v>1775</v>
      </c>
      <c r="E62" s="569"/>
      <c r="F62" s="569"/>
      <c r="G62" s="570"/>
      <c r="H62" s="569" t="s">
        <v>1776</v>
      </c>
      <c r="I62" s="569"/>
      <c r="J62" s="570"/>
    </row>
    <row r="63" spans="1:10" s="252" customFormat="1" x14ac:dyDescent="0.25">
      <c r="A63" s="251"/>
      <c r="B63" s="572"/>
      <c r="C63" s="573"/>
      <c r="D63" s="264" t="s">
        <v>1748</v>
      </c>
      <c r="E63" s="264" t="s">
        <v>1792</v>
      </c>
      <c r="F63" s="264" t="s">
        <v>1420</v>
      </c>
      <c r="G63" s="264" t="s">
        <v>1777</v>
      </c>
      <c r="H63" s="265" t="s">
        <v>1748</v>
      </c>
      <c r="I63" s="264" t="s">
        <v>1793</v>
      </c>
      <c r="J63" s="264" t="s">
        <v>1420</v>
      </c>
    </row>
    <row r="64" spans="1:10" s="252" customFormat="1" x14ac:dyDescent="0.25">
      <c r="A64" s="251"/>
      <c r="B64" s="572"/>
      <c r="C64" s="573"/>
      <c r="D64" s="280">
        <v>657</v>
      </c>
      <c r="E64" s="261">
        <f>+SUM(E65:E71)</f>
        <v>657</v>
      </c>
      <c r="F64" s="262">
        <f>+E64/D64</f>
        <v>1</v>
      </c>
      <c r="G64" s="257"/>
      <c r="H64" s="257">
        <v>91419</v>
      </c>
      <c r="I64" s="263">
        <f>+SUM(I65:I71)</f>
        <v>91419</v>
      </c>
      <c r="J64" s="314">
        <f>+I64/H64</f>
        <v>1</v>
      </c>
    </row>
    <row r="65" spans="1:10" x14ac:dyDescent="0.25">
      <c r="A65">
        <v>1</v>
      </c>
      <c r="B65" s="76" t="s">
        <v>24</v>
      </c>
      <c r="C65" s="76" t="s">
        <v>1980</v>
      </c>
      <c r="D65" s="281"/>
      <c r="E65" s="258">
        <v>95</v>
      </c>
      <c r="F65" s="259">
        <f t="shared" ref="F65:F71" si="7">(E65/$D$64)*100</f>
        <v>14.45966514459665</v>
      </c>
      <c r="G65" s="259"/>
      <c r="H65" s="282"/>
      <c r="I65" s="283">
        <v>19683</v>
      </c>
      <c r="J65" s="259">
        <f t="shared" ref="J65:J71" si="8">I65/$H$64*100</f>
        <v>21.530535227906672</v>
      </c>
    </row>
    <row r="66" spans="1:10" s="250" customFormat="1" ht="30" x14ac:dyDescent="0.25">
      <c r="A66" s="250">
        <v>2</v>
      </c>
      <c r="B66" s="276" t="s">
        <v>1965</v>
      </c>
      <c r="C66" s="276" t="s">
        <v>1980</v>
      </c>
      <c r="D66" s="284"/>
      <c r="E66" s="245">
        <v>56</v>
      </c>
      <c r="F66" s="259">
        <f t="shared" si="7"/>
        <v>8.5235920852359204</v>
      </c>
      <c r="G66" s="242" t="s">
        <v>1981</v>
      </c>
      <c r="H66" s="13"/>
      <c r="I66" s="285">
        <v>10423</v>
      </c>
      <c r="J66" s="259">
        <f t="shared" si="8"/>
        <v>11.401349828810204</v>
      </c>
    </row>
    <row r="67" spans="1:10" x14ac:dyDescent="0.25">
      <c r="A67">
        <v>3</v>
      </c>
      <c r="B67" s="76" t="s">
        <v>41</v>
      </c>
      <c r="C67" s="76" t="s">
        <v>1980</v>
      </c>
      <c r="D67" s="286"/>
      <c r="E67" s="245">
        <v>88</v>
      </c>
      <c r="F67" s="259">
        <f>(E67/$D$64)*100</f>
        <v>13.394216133942161</v>
      </c>
      <c r="G67" s="89"/>
      <c r="H67" s="13"/>
      <c r="I67" s="285">
        <v>20933</v>
      </c>
      <c r="J67" s="259">
        <f t="shared" si="8"/>
        <v>22.897865870333302</v>
      </c>
    </row>
    <row r="68" spans="1:10" x14ac:dyDescent="0.25">
      <c r="A68">
        <v>4</v>
      </c>
      <c r="B68" s="76" t="s">
        <v>26</v>
      </c>
      <c r="C68" s="76" t="s">
        <v>1980</v>
      </c>
      <c r="D68" s="286"/>
      <c r="E68" s="245">
        <v>67</v>
      </c>
      <c r="F68" s="259">
        <f t="shared" si="7"/>
        <v>10.197869101978691</v>
      </c>
      <c r="G68" s="89"/>
      <c r="H68" s="13"/>
      <c r="I68" s="285">
        <v>10705</v>
      </c>
      <c r="J68" s="259">
        <f t="shared" si="8"/>
        <v>11.709819621741651</v>
      </c>
    </row>
    <row r="69" spans="1:10" x14ac:dyDescent="0.25">
      <c r="A69">
        <v>5</v>
      </c>
      <c r="B69" s="76" t="s">
        <v>1971</v>
      </c>
      <c r="C69" s="76" t="s">
        <v>1980</v>
      </c>
      <c r="D69" s="286"/>
      <c r="E69" s="245">
        <v>147</v>
      </c>
      <c r="F69" s="259">
        <f t="shared" si="7"/>
        <v>22.37442922374429</v>
      </c>
      <c r="G69" s="89"/>
      <c r="H69" s="13"/>
      <c r="I69" s="285">
        <v>14505</v>
      </c>
      <c r="J69" s="259">
        <f t="shared" si="8"/>
        <v>15.866504774718603</v>
      </c>
    </row>
    <row r="70" spans="1:10" x14ac:dyDescent="0.25">
      <c r="A70">
        <v>6</v>
      </c>
      <c r="B70" s="76" t="s">
        <v>1972</v>
      </c>
      <c r="C70" s="76" t="s">
        <v>1980</v>
      </c>
      <c r="D70" s="286"/>
      <c r="E70" s="245">
        <v>122</v>
      </c>
      <c r="F70" s="259">
        <f t="shared" si="7"/>
        <v>18.569254185692539</v>
      </c>
      <c r="G70" s="187"/>
      <c r="H70" s="186"/>
      <c r="I70" s="287">
        <v>9410</v>
      </c>
      <c r="J70" s="277">
        <f t="shared" si="8"/>
        <v>10.293265076187662</v>
      </c>
    </row>
    <row r="71" spans="1:10" x14ac:dyDescent="0.25">
      <c r="A71">
        <v>7</v>
      </c>
      <c r="B71" s="14" t="s">
        <v>1982</v>
      </c>
      <c r="C71" s="76" t="s">
        <v>1980</v>
      </c>
      <c r="D71" s="286"/>
      <c r="E71" s="245">
        <v>82</v>
      </c>
      <c r="F71" s="259">
        <f t="shared" si="7"/>
        <v>12.480974124809741</v>
      </c>
      <c r="G71" s="286"/>
      <c r="H71" s="288"/>
      <c r="I71" s="289">
        <v>5760</v>
      </c>
      <c r="J71" s="89">
        <f t="shared" si="8"/>
        <v>6.3006596003019073</v>
      </c>
    </row>
    <row r="72" spans="1:10" x14ac:dyDescent="0.25">
      <c r="J72" s="273"/>
    </row>
    <row r="73" spans="1:10" ht="15" customHeight="1" x14ac:dyDescent="0.25">
      <c r="C73" s="567"/>
      <c r="D73" s="567"/>
      <c r="E73" s="567"/>
      <c r="F73" s="567"/>
      <c r="G73" s="567"/>
      <c r="H73" s="567"/>
      <c r="I73" s="567"/>
    </row>
    <row r="74" spans="1:10" x14ac:dyDescent="0.25">
      <c r="A74" s="250"/>
      <c r="B74" s="571" t="s">
        <v>1979</v>
      </c>
      <c r="C74" s="571"/>
      <c r="D74" s="571"/>
      <c r="E74" s="571"/>
      <c r="F74" s="571"/>
      <c r="G74" s="571"/>
      <c r="H74" s="571"/>
      <c r="I74" s="571"/>
      <c r="J74" s="571"/>
    </row>
    <row r="75" spans="1:10" x14ac:dyDescent="0.25">
      <c r="B75" s="565"/>
      <c r="C75" s="566"/>
      <c r="D75" s="568" t="s">
        <v>1775</v>
      </c>
      <c r="E75" s="569"/>
      <c r="F75" s="569"/>
      <c r="G75" s="570"/>
      <c r="H75" s="568" t="s">
        <v>1776</v>
      </c>
      <c r="I75" s="569"/>
      <c r="J75" s="570"/>
    </row>
    <row r="76" spans="1:10" x14ac:dyDescent="0.25">
      <c r="B76" s="565"/>
      <c r="C76" s="566"/>
      <c r="D76" s="257" t="s">
        <v>1748</v>
      </c>
      <c r="E76" s="257" t="s">
        <v>1792</v>
      </c>
      <c r="F76" s="257" t="s">
        <v>1420</v>
      </c>
      <c r="G76" s="257" t="s">
        <v>1777</v>
      </c>
      <c r="H76" s="257" t="s">
        <v>1748</v>
      </c>
      <c r="I76" s="257" t="s">
        <v>1793</v>
      </c>
      <c r="J76" s="264" t="s">
        <v>1420</v>
      </c>
    </row>
    <row r="77" spans="1:10" x14ac:dyDescent="0.25">
      <c r="B77" s="565"/>
      <c r="C77" s="566"/>
      <c r="D77" s="261">
        <f>+SUM(D78:D84)</f>
        <v>60</v>
      </c>
      <c r="E77" s="261">
        <f>+SUM(E78:E84)</f>
        <v>60</v>
      </c>
      <c r="F77" s="290">
        <f>SUM(F78:F84)</f>
        <v>100</v>
      </c>
      <c r="G77" s="264"/>
      <c r="H77" s="261">
        <f>+SUM(H78:H84)</f>
        <v>4882</v>
      </c>
      <c r="I77" s="261">
        <f>+SUM(I78:I84)</f>
        <v>4882</v>
      </c>
      <c r="J77" s="262">
        <f>+I77/H77</f>
        <v>1</v>
      </c>
    </row>
    <row r="78" spans="1:10" x14ac:dyDescent="0.25">
      <c r="A78">
        <v>3</v>
      </c>
      <c r="B78" s="76" t="s">
        <v>41</v>
      </c>
      <c r="C78" s="76" t="s">
        <v>1983</v>
      </c>
      <c r="D78" s="15">
        <v>11</v>
      </c>
      <c r="E78" s="267">
        <v>11</v>
      </c>
      <c r="F78" s="89">
        <f>+(E78/$D$77)*100</f>
        <v>18.333333333333332</v>
      </c>
      <c r="G78" s="89"/>
      <c r="H78" s="13">
        <v>147</v>
      </c>
      <c r="I78" s="13">
        <v>147</v>
      </c>
      <c r="J78" s="89">
        <f t="shared" ref="J78:J84" si="9">(I78/$H$77)*100</f>
        <v>3.0110610405571485</v>
      </c>
    </row>
    <row r="79" spans="1:10" x14ac:dyDescent="0.25">
      <c r="A79">
        <v>3</v>
      </c>
      <c r="B79" s="76" t="s">
        <v>41</v>
      </c>
      <c r="C79" s="14" t="s">
        <v>1984</v>
      </c>
      <c r="D79" s="15">
        <v>6</v>
      </c>
      <c r="E79" s="15">
        <v>6</v>
      </c>
      <c r="F79" s="89">
        <f t="shared" ref="F79:F84" si="10">+(E79/$D$77)*100</f>
        <v>10</v>
      </c>
      <c r="G79" s="15"/>
      <c r="H79" s="15">
        <v>46</v>
      </c>
      <c r="I79" s="15">
        <v>46</v>
      </c>
      <c r="J79" s="89">
        <f t="shared" si="9"/>
        <v>0.94223678820155676</v>
      </c>
    </row>
    <row r="80" spans="1:10" x14ac:dyDescent="0.25">
      <c r="A80">
        <v>3</v>
      </c>
      <c r="B80" s="76" t="s">
        <v>41</v>
      </c>
      <c r="C80" s="14" t="s">
        <v>1985</v>
      </c>
      <c r="D80" s="15">
        <v>17</v>
      </c>
      <c r="E80" s="15">
        <v>17</v>
      </c>
      <c r="F80" s="89">
        <f t="shared" si="10"/>
        <v>28.333333333333332</v>
      </c>
      <c r="G80" s="15"/>
      <c r="H80" s="15">
        <v>1402</v>
      </c>
      <c r="I80" s="15">
        <v>1402</v>
      </c>
      <c r="J80" s="89">
        <f t="shared" si="9"/>
        <v>28.717738631708318</v>
      </c>
    </row>
    <row r="81" spans="1:10" x14ac:dyDescent="0.25">
      <c r="A81">
        <v>3</v>
      </c>
      <c r="B81" s="76" t="s">
        <v>41</v>
      </c>
      <c r="C81" s="76" t="s">
        <v>1986</v>
      </c>
      <c r="D81" s="15">
        <v>8</v>
      </c>
      <c r="E81" s="267">
        <v>8</v>
      </c>
      <c r="F81" s="89">
        <f t="shared" si="10"/>
        <v>13.333333333333334</v>
      </c>
      <c r="G81" s="89"/>
      <c r="H81" s="13">
        <v>638</v>
      </c>
      <c r="I81" s="13">
        <v>638</v>
      </c>
      <c r="J81" s="89">
        <f t="shared" si="9"/>
        <v>13.068414584186808</v>
      </c>
    </row>
    <row r="82" spans="1:10" x14ac:dyDescent="0.25">
      <c r="A82">
        <v>3</v>
      </c>
      <c r="B82" s="76" t="s">
        <v>41</v>
      </c>
      <c r="C82" s="76" t="s">
        <v>1987</v>
      </c>
      <c r="D82" s="15">
        <v>1</v>
      </c>
      <c r="E82" s="15">
        <v>1</v>
      </c>
      <c r="F82" s="89">
        <f t="shared" si="10"/>
        <v>1.6666666666666667</v>
      </c>
      <c r="G82" s="15"/>
      <c r="H82" s="15">
        <v>56</v>
      </c>
      <c r="I82" s="15">
        <v>56</v>
      </c>
      <c r="J82" s="89">
        <f t="shared" si="9"/>
        <v>1.1470708725931995</v>
      </c>
    </row>
    <row r="83" spans="1:10" x14ac:dyDescent="0.25">
      <c r="A83">
        <v>3</v>
      </c>
      <c r="B83" s="76" t="s">
        <v>41</v>
      </c>
      <c r="C83" s="76" t="s">
        <v>1988</v>
      </c>
      <c r="D83" s="15">
        <v>15</v>
      </c>
      <c r="E83" s="15">
        <v>15</v>
      </c>
      <c r="F83" s="89">
        <f t="shared" si="10"/>
        <v>25</v>
      </c>
      <c r="G83" s="15"/>
      <c r="H83" s="15">
        <v>1901</v>
      </c>
      <c r="I83" s="15">
        <v>1901</v>
      </c>
      <c r="J83" s="89">
        <f t="shared" si="9"/>
        <v>38.938959442851292</v>
      </c>
    </row>
    <row r="84" spans="1:10" x14ac:dyDescent="0.25">
      <c r="A84">
        <v>3</v>
      </c>
      <c r="B84" s="76" t="s">
        <v>41</v>
      </c>
      <c r="C84" s="76" t="s">
        <v>1989</v>
      </c>
      <c r="D84" s="15">
        <v>2</v>
      </c>
      <c r="E84" s="15">
        <v>2</v>
      </c>
      <c r="F84" s="89">
        <f t="shared" si="10"/>
        <v>3.3333333333333335</v>
      </c>
      <c r="G84" s="15"/>
      <c r="H84" s="15">
        <v>692</v>
      </c>
      <c r="I84" s="15">
        <v>692</v>
      </c>
      <c r="J84" s="89">
        <f t="shared" si="9"/>
        <v>14.174518639901679</v>
      </c>
    </row>
    <row r="85" spans="1:10" x14ac:dyDescent="0.25">
      <c r="B85" s="252"/>
      <c r="C85" s="252"/>
      <c r="F85" s="273"/>
      <c r="J85" s="115"/>
    </row>
    <row r="86" spans="1:10" x14ac:dyDescent="0.25">
      <c r="B86" s="252"/>
      <c r="C86" s="271"/>
      <c r="E86" s="253"/>
      <c r="F86" s="273"/>
      <c r="G86" s="273"/>
      <c r="H86" s="115"/>
      <c r="I86" s="274"/>
      <c r="J86" s="273"/>
    </row>
    <row r="87" spans="1:10" x14ac:dyDescent="0.25">
      <c r="B87" s="571" t="s">
        <v>1979</v>
      </c>
      <c r="C87" s="571"/>
      <c r="D87" s="571"/>
      <c r="E87" s="571"/>
      <c r="F87" s="571"/>
      <c r="G87" s="571"/>
      <c r="H87" s="571"/>
      <c r="I87" s="571"/>
      <c r="J87" s="571"/>
    </row>
    <row r="88" spans="1:10" x14ac:dyDescent="0.25">
      <c r="B88" s="565"/>
      <c r="C88" s="566"/>
      <c r="D88" s="568" t="s">
        <v>1775</v>
      </c>
      <c r="E88" s="569"/>
      <c r="F88" s="569"/>
      <c r="G88" s="570"/>
      <c r="H88" s="568" t="s">
        <v>1776</v>
      </c>
      <c r="I88" s="569"/>
      <c r="J88" s="570"/>
    </row>
    <row r="89" spans="1:10" x14ac:dyDescent="0.25">
      <c r="B89" s="565"/>
      <c r="C89" s="566"/>
      <c r="D89" s="257" t="s">
        <v>1748</v>
      </c>
      <c r="E89" s="257" t="s">
        <v>1792</v>
      </c>
      <c r="F89" s="264" t="s">
        <v>1420</v>
      </c>
      <c r="G89" s="257" t="s">
        <v>1777</v>
      </c>
      <c r="H89" s="257" t="s">
        <v>1748</v>
      </c>
      <c r="I89" s="257" t="s">
        <v>1793</v>
      </c>
      <c r="J89" s="264" t="s">
        <v>1420</v>
      </c>
    </row>
    <row r="90" spans="1:10" x14ac:dyDescent="0.25">
      <c r="B90" s="565"/>
      <c r="C90" s="566"/>
      <c r="D90" s="261">
        <f>+SUM(D91)</f>
        <v>26</v>
      </c>
      <c r="E90" s="261">
        <f>+SUM(E91)</f>
        <v>26</v>
      </c>
      <c r="F90" s="290">
        <f>SUM(F91)</f>
        <v>100</v>
      </c>
      <c r="G90" s="257"/>
      <c r="H90" s="291">
        <f>SUM(H91)</f>
        <v>745</v>
      </c>
      <c r="I90" s="291">
        <f>SUM(I91)</f>
        <v>745</v>
      </c>
      <c r="J90" s="262">
        <f>+I90/H90</f>
        <v>1</v>
      </c>
    </row>
    <row r="91" spans="1:10" x14ac:dyDescent="0.25">
      <c r="B91" s="244" t="s">
        <v>41</v>
      </c>
      <c r="C91" s="275" t="s">
        <v>1990</v>
      </c>
      <c r="D91" s="15">
        <v>26</v>
      </c>
      <c r="E91" s="267">
        <v>26</v>
      </c>
      <c r="F91" s="243">
        <f>+(E91/D90)*100</f>
        <v>100</v>
      </c>
      <c r="G91" s="89"/>
      <c r="H91" s="13">
        <v>745</v>
      </c>
      <c r="I91" s="13">
        <v>745</v>
      </c>
      <c r="J91" s="262">
        <f>+I91/$H$90</f>
        <v>1</v>
      </c>
    </row>
    <row r="92" spans="1:10" x14ac:dyDescent="0.25">
      <c r="B92" s="252"/>
      <c r="C92" s="271"/>
      <c r="E92" s="253"/>
      <c r="F92" s="273"/>
      <c r="G92" s="273"/>
      <c r="H92" s="115"/>
      <c r="I92" s="274"/>
      <c r="J92" s="273"/>
    </row>
    <row r="94" spans="1:10" s="74" customFormat="1" x14ac:dyDescent="0.25">
      <c r="A94" s="154"/>
      <c r="B94" s="154"/>
      <c r="C94" s="75" t="s">
        <v>1991</v>
      </c>
    </row>
    <row r="95" spans="1:10" ht="15" customHeight="1" x14ac:dyDescent="0.25">
      <c r="A95" s="246"/>
      <c r="B95" s="8" t="s">
        <v>1975</v>
      </c>
      <c r="C95" s="14"/>
      <c r="D95" s="575" t="s">
        <v>1775</v>
      </c>
      <c r="E95" s="575"/>
      <c r="F95" s="575"/>
      <c r="G95" s="576"/>
      <c r="H95" s="577" t="s">
        <v>1776</v>
      </c>
      <c r="I95" s="575"/>
      <c r="J95" s="576"/>
    </row>
    <row r="96" spans="1:10" ht="15" customHeight="1" x14ac:dyDescent="0.25">
      <c r="A96" s="8"/>
      <c r="B96" s="8"/>
      <c r="C96" s="14"/>
      <c r="D96" s="269" t="s">
        <v>1748</v>
      </c>
      <c r="E96" s="186" t="s">
        <v>1792</v>
      </c>
      <c r="F96" s="186" t="s">
        <v>1780</v>
      </c>
      <c r="G96" s="186" t="s">
        <v>1777</v>
      </c>
      <c r="H96" s="186" t="s">
        <v>1748</v>
      </c>
      <c r="I96" s="186" t="s">
        <v>1793</v>
      </c>
      <c r="J96" s="186" t="s">
        <v>1780</v>
      </c>
    </row>
    <row r="97" spans="1:10" ht="15" customHeight="1" x14ac:dyDescent="0.25">
      <c r="A97" s="8"/>
      <c r="B97" s="8"/>
      <c r="C97" s="14" t="s">
        <v>1976</v>
      </c>
      <c r="D97" s="278">
        <f>+SUM(D105,D119,D131)</f>
        <v>920</v>
      </c>
      <c r="E97" s="278">
        <f>+SUM(E105,E119,E131)</f>
        <v>903</v>
      </c>
      <c r="F97" s="270">
        <f>+E97/D97</f>
        <v>0.98152173913043483</v>
      </c>
      <c r="G97" s="186"/>
      <c r="H97" s="278">
        <f>+H98+H99</f>
        <v>1892408</v>
      </c>
      <c r="I97" s="269">
        <f>+I98+I99</f>
        <v>1653918</v>
      </c>
      <c r="J97" s="270">
        <f>+I97/H97</f>
        <v>0.87397537951646787</v>
      </c>
    </row>
    <row r="98" spans="1:10" ht="15" customHeight="1" x14ac:dyDescent="0.25">
      <c r="A98" s="8"/>
      <c r="B98" s="145" t="s">
        <v>26</v>
      </c>
      <c r="C98" s="14" t="s">
        <v>1977</v>
      </c>
      <c r="D98" s="329"/>
      <c r="E98" s="330"/>
      <c r="F98" s="327"/>
      <c r="G98" s="330"/>
      <c r="H98" s="13">
        <f>+I98+238490</f>
        <v>1792190</v>
      </c>
      <c r="I98" s="13">
        <f>1478405+75295</f>
        <v>1553700</v>
      </c>
      <c r="J98" s="270">
        <f>+I98/H98</f>
        <v>0.86692817167822611</v>
      </c>
    </row>
    <row r="99" spans="1:10" ht="15" customHeight="1" x14ac:dyDescent="0.25">
      <c r="B99" s="8"/>
      <c r="C99" s="14" t="s">
        <v>1978</v>
      </c>
      <c r="D99" s="331"/>
      <c r="E99" s="332"/>
      <c r="F99" s="327"/>
      <c r="G99" s="330"/>
      <c r="H99" s="292">
        <f>+H105+H119+H131</f>
        <v>100218</v>
      </c>
      <c r="I99" s="13">
        <f>+I105+I119+I131</f>
        <v>100218</v>
      </c>
      <c r="J99" s="270">
        <f>+I99/H99</f>
        <v>1</v>
      </c>
    </row>
    <row r="102" spans="1:10" x14ac:dyDescent="0.25">
      <c r="B102" s="571" t="s">
        <v>1979</v>
      </c>
      <c r="C102" s="574"/>
      <c r="D102" s="574"/>
      <c r="E102" s="574"/>
      <c r="F102" s="574"/>
      <c r="G102" s="574"/>
      <c r="H102" s="574"/>
      <c r="I102" s="574"/>
      <c r="J102" s="574"/>
    </row>
    <row r="103" spans="1:10" ht="15" customHeight="1" x14ac:dyDescent="0.25">
      <c r="B103" s="572"/>
      <c r="C103" s="573"/>
      <c r="D103" s="569" t="s">
        <v>1775</v>
      </c>
      <c r="E103" s="569"/>
      <c r="F103" s="569"/>
      <c r="G103" s="570"/>
      <c r="H103" s="568" t="s">
        <v>1776</v>
      </c>
      <c r="I103" s="569"/>
      <c r="J103" s="570"/>
    </row>
    <row r="104" spans="1:10" x14ac:dyDescent="0.25">
      <c r="B104" s="572"/>
      <c r="C104" s="573"/>
      <c r="D104" s="256" t="s">
        <v>1748</v>
      </c>
      <c r="E104" s="257" t="s">
        <v>1792</v>
      </c>
      <c r="F104" s="264" t="s">
        <v>1420</v>
      </c>
      <c r="G104" s="257" t="s">
        <v>1777</v>
      </c>
      <c r="H104" s="257" t="s">
        <v>1748</v>
      </c>
      <c r="I104" s="257" t="s">
        <v>1793</v>
      </c>
      <c r="J104" s="264" t="s">
        <v>1420</v>
      </c>
    </row>
    <row r="105" spans="1:10" x14ac:dyDescent="0.25">
      <c r="B105" s="572"/>
      <c r="C105" s="573"/>
      <c r="D105" s="272">
        <v>834</v>
      </c>
      <c r="E105" s="261">
        <f>+SUM(E106:E113)</f>
        <v>834</v>
      </c>
      <c r="F105" s="262">
        <f>+E105/D105</f>
        <v>1</v>
      </c>
      <c r="G105" s="257"/>
      <c r="H105" s="257">
        <v>94773</v>
      </c>
      <c r="I105" s="263">
        <f>+SUM(I106:I113)</f>
        <v>94773</v>
      </c>
      <c r="J105" s="262">
        <f>+I105/H105</f>
        <v>1</v>
      </c>
    </row>
    <row r="106" spans="1:10" x14ac:dyDescent="0.25">
      <c r="B106" s="145" t="s">
        <v>41</v>
      </c>
      <c r="C106" s="76" t="s">
        <v>1980</v>
      </c>
      <c r="D106" s="266"/>
      <c r="E106" s="258">
        <v>50</v>
      </c>
      <c r="F106" s="320">
        <f t="shared" ref="F106:F113" si="11">+(E106/$D$105)*100</f>
        <v>5.9952038369304557</v>
      </c>
      <c r="G106" s="259"/>
      <c r="H106" s="260"/>
      <c r="I106" s="283">
        <v>13908</v>
      </c>
      <c r="J106" s="320">
        <f t="shared" ref="J106:J113" si="12">I106/$H$105*100</f>
        <v>14.675065683264222</v>
      </c>
    </row>
    <row r="107" spans="1:10" x14ac:dyDescent="0.25">
      <c r="B107" s="145" t="s">
        <v>24</v>
      </c>
      <c r="C107" s="76" t="s">
        <v>1980</v>
      </c>
      <c r="D107" s="188"/>
      <c r="E107" s="258">
        <v>59</v>
      </c>
      <c r="F107" s="320">
        <f t="shared" si="11"/>
        <v>7.0743405275779381</v>
      </c>
      <c r="G107" s="89"/>
      <c r="H107" s="13"/>
      <c r="I107" s="283">
        <v>16281</v>
      </c>
      <c r="J107" s="320">
        <f t="shared" si="12"/>
        <v>17.178943369947135</v>
      </c>
    </row>
    <row r="108" spans="1:10" x14ac:dyDescent="0.25">
      <c r="B108" s="145" t="s">
        <v>26</v>
      </c>
      <c r="C108" s="76" t="s">
        <v>1980</v>
      </c>
      <c r="D108" s="188"/>
      <c r="E108" s="258">
        <v>33</v>
      </c>
      <c r="F108" s="320">
        <f t="shared" si="11"/>
        <v>3.9568345323741005</v>
      </c>
      <c r="G108" s="89"/>
      <c r="H108" s="13"/>
      <c r="I108" s="283">
        <v>5620</v>
      </c>
      <c r="J108" s="320">
        <f t="shared" si="12"/>
        <v>5.929958954554567</v>
      </c>
    </row>
    <row r="109" spans="1:10" x14ac:dyDescent="0.25">
      <c r="B109" s="145" t="s">
        <v>27</v>
      </c>
      <c r="C109" s="76" t="s">
        <v>1980</v>
      </c>
      <c r="D109" s="188"/>
      <c r="E109" s="258">
        <v>122</v>
      </c>
      <c r="F109" s="320">
        <f t="shared" si="11"/>
        <v>14.628297362110313</v>
      </c>
      <c r="G109" s="187"/>
      <c r="H109" s="186"/>
      <c r="I109" s="283">
        <v>12740</v>
      </c>
      <c r="J109" s="320">
        <f t="shared" si="12"/>
        <v>13.442647167442203</v>
      </c>
    </row>
    <row r="110" spans="1:10" x14ac:dyDescent="0.25">
      <c r="B110" s="145" t="s">
        <v>28</v>
      </c>
      <c r="C110" s="76" t="s">
        <v>1980</v>
      </c>
      <c r="D110" s="188"/>
      <c r="E110" s="258">
        <v>122</v>
      </c>
      <c r="F110" s="328">
        <f t="shared" si="11"/>
        <v>14.628297362110313</v>
      </c>
      <c r="G110" s="321"/>
      <c r="H110" s="322"/>
      <c r="I110" s="283">
        <v>12312</v>
      </c>
      <c r="J110" s="323">
        <f t="shared" si="12"/>
        <v>12.991041752397836</v>
      </c>
    </row>
    <row r="111" spans="1:10" x14ac:dyDescent="0.25">
      <c r="B111" s="145" t="s">
        <v>29</v>
      </c>
      <c r="C111" s="76" t="s">
        <v>1980</v>
      </c>
      <c r="D111" s="188"/>
      <c r="E111" s="258">
        <v>173</v>
      </c>
      <c r="F111" s="328">
        <f t="shared" si="11"/>
        <v>20.743405275779374</v>
      </c>
      <c r="G111" s="321"/>
      <c r="H111" s="322"/>
      <c r="I111" s="283">
        <v>10171</v>
      </c>
      <c r="J111" s="323">
        <f t="shared" si="12"/>
        <v>10.731959524337102</v>
      </c>
    </row>
    <row r="112" spans="1:10" x14ac:dyDescent="0.25">
      <c r="B112" s="145" t="s">
        <v>30</v>
      </c>
      <c r="C112" s="76" t="s">
        <v>1980</v>
      </c>
      <c r="D112" s="188"/>
      <c r="E112" s="258">
        <v>109</v>
      </c>
      <c r="F112" s="328">
        <f t="shared" si="11"/>
        <v>13.069544364508392</v>
      </c>
      <c r="G112" s="321"/>
      <c r="H112" s="322"/>
      <c r="I112" s="283">
        <v>10487</v>
      </c>
      <c r="J112" s="323">
        <f t="shared" si="12"/>
        <v>11.065387821425933</v>
      </c>
    </row>
    <row r="113" spans="2:12" x14ac:dyDescent="0.25">
      <c r="B113" s="145" t="s">
        <v>31</v>
      </c>
      <c r="C113" s="76" t="s">
        <v>1980</v>
      </c>
      <c r="D113" s="188"/>
      <c r="E113" s="258">
        <v>166</v>
      </c>
      <c r="F113" s="320">
        <f t="shared" si="11"/>
        <v>19.904076738609113</v>
      </c>
      <c r="G113" s="266"/>
      <c r="H113" s="152"/>
      <c r="I113" s="283">
        <v>13254</v>
      </c>
      <c r="J113" s="320">
        <f t="shared" si="12"/>
        <v>13.984995726631002</v>
      </c>
    </row>
    <row r="115" spans="2:12" x14ac:dyDescent="0.25">
      <c r="C115" s="567"/>
      <c r="D115" s="567"/>
      <c r="E115" s="567"/>
      <c r="F115" s="567"/>
      <c r="G115" s="567"/>
      <c r="H115" s="567"/>
      <c r="I115" s="567"/>
    </row>
    <row r="116" spans="2:12" x14ac:dyDescent="0.25">
      <c r="B116" s="571" t="s">
        <v>1979</v>
      </c>
      <c r="C116" s="571"/>
      <c r="D116" s="571"/>
      <c r="E116" s="571"/>
      <c r="F116" s="571"/>
      <c r="G116" s="571"/>
      <c r="H116" s="571"/>
      <c r="I116" s="571"/>
      <c r="J116" s="571"/>
    </row>
    <row r="117" spans="2:12" ht="15" customHeight="1" x14ac:dyDescent="0.25">
      <c r="B117" s="565"/>
      <c r="C117" s="566"/>
      <c r="D117" s="568" t="s">
        <v>1775</v>
      </c>
      <c r="E117" s="569"/>
      <c r="F117" s="569"/>
      <c r="G117" s="570"/>
      <c r="H117" s="568" t="s">
        <v>1776</v>
      </c>
      <c r="I117" s="569"/>
      <c r="J117" s="570"/>
    </row>
    <row r="118" spans="2:12" x14ac:dyDescent="0.25">
      <c r="B118" s="565"/>
      <c r="C118" s="566"/>
      <c r="D118" s="257" t="s">
        <v>1748</v>
      </c>
      <c r="E118" s="257" t="s">
        <v>1792</v>
      </c>
      <c r="F118" s="257" t="s">
        <v>1420</v>
      </c>
      <c r="G118" s="257" t="s">
        <v>1777</v>
      </c>
      <c r="H118" s="257" t="s">
        <v>1748</v>
      </c>
      <c r="I118" s="257" t="s">
        <v>1793</v>
      </c>
      <c r="J118" s="264" t="s">
        <v>1420</v>
      </c>
    </row>
    <row r="119" spans="2:12" x14ac:dyDescent="0.25">
      <c r="B119" s="565"/>
      <c r="C119" s="566"/>
      <c r="D119" s="261">
        <f>+SUM(D120:D126)</f>
        <v>60</v>
      </c>
      <c r="E119" s="261">
        <f>+SUM(E120:E126)</f>
        <v>43</v>
      </c>
      <c r="F119" s="290">
        <f>SUM(F120:F126)</f>
        <v>71.666666666666671</v>
      </c>
      <c r="G119" s="257"/>
      <c r="H119" s="261">
        <f>+SUM(H120:H126)</f>
        <v>4767</v>
      </c>
      <c r="I119" s="261">
        <f>+SUM(I120:I126)</f>
        <v>4767</v>
      </c>
      <c r="J119" s="262">
        <f>+I119/H119</f>
        <v>1</v>
      </c>
    </row>
    <row r="120" spans="2:12" x14ac:dyDescent="0.25">
      <c r="B120" s="76" t="s">
        <v>41</v>
      </c>
      <c r="C120" s="76" t="s">
        <v>1983</v>
      </c>
      <c r="D120" s="15">
        <v>11</v>
      </c>
      <c r="E120" s="267">
        <v>11</v>
      </c>
      <c r="F120" s="89">
        <f>+(E120/$D$77)*100</f>
        <v>18.333333333333332</v>
      </c>
      <c r="G120" s="89"/>
      <c r="H120" s="13">
        <v>196</v>
      </c>
      <c r="I120" s="13">
        <v>196</v>
      </c>
      <c r="J120" s="414">
        <f t="shared" ref="J120:J126" si="13">(I120/$H$119)*100</f>
        <v>4.1116005873715125</v>
      </c>
    </row>
    <row r="121" spans="2:12" x14ac:dyDescent="0.25">
      <c r="B121" s="76" t="s">
        <v>41</v>
      </c>
      <c r="C121" s="14" t="s">
        <v>1984</v>
      </c>
      <c r="D121" s="15">
        <v>6</v>
      </c>
      <c r="E121" s="15">
        <v>6</v>
      </c>
      <c r="F121" s="89">
        <f t="shared" ref="F121:F126" si="14">+(E121/$D$77)*100</f>
        <v>10</v>
      </c>
      <c r="G121" s="14"/>
      <c r="H121" s="15">
        <v>52</v>
      </c>
      <c r="I121" s="15">
        <v>52</v>
      </c>
      <c r="J121" s="414">
        <f t="shared" si="13"/>
        <v>1.090832808894483</v>
      </c>
    </row>
    <row r="122" spans="2:12" x14ac:dyDescent="0.25">
      <c r="B122" s="76" t="s">
        <v>41</v>
      </c>
      <c r="C122" s="14" t="s">
        <v>1985</v>
      </c>
      <c r="D122" s="15">
        <v>17</v>
      </c>
      <c r="E122" s="15">
        <v>17</v>
      </c>
      <c r="F122" s="89">
        <f t="shared" si="14"/>
        <v>28.333333333333332</v>
      </c>
      <c r="G122" s="14"/>
      <c r="H122" s="15">
        <v>1270</v>
      </c>
      <c r="I122" s="15">
        <v>1270</v>
      </c>
      <c r="J122" s="414">
        <f t="shared" si="13"/>
        <v>26.641493601846022</v>
      </c>
    </row>
    <row r="123" spans="2:12" x14ac:dyDescent="0.25">
      <c r="B123" s="76" t="s">
        <v>41</v>
      </c>
      <c r="C123" s="76" t="s">
        <v>1992</v>
      </c>
      <c r="D123" s="15">
        <v>8</v>
      </c>
      <c r="E123" s="267">
        <v>8</v>
      </c>
      <c r="F123" s="89">
        <f t="shared" si="14"/>
        <v>13.333333333333334</v>
      </c>
      <c r="G123" s="89"/>
      <c r="H123" s="13">
        <v>672</v>
      </c>
      <c r="I123" s="13">
        <v>672</v>
      </c>
      <c r="J123" s="414">
        <f t="shared" si="13"/>
        <v>14.096916299559473</v>
      </c>
    </row>
    <row r="124" spans="2:12" x14ac:dyDescent="0.25">
      <c r="B124" s="76" t="s">
        <v>41</v>
      </c>
      <c r="C124" s="76" t="s">
        <v>1993</v>
      </c>
      <c r="D124" s="15">
        <v>1</v>
      </c>
      <c r="E124" s="15">
        <v>1</v>
      </c>
      <c r="F124" s="89">
        <f t="shared" si="14"/>
        <v>1.6666666666666667</v>
      </c>
      <c r="G124" s="14"/>
      <c r="H124" s="15">
        <v>59</v>
      </c>
      <c r="I124" s="15">
        <v>59</v>
      </c>
      <c r="J124" s="414">
        <f t="shared" si="13"/>
        <v>1.2376756870148939</v>
      </c>
      <c r="L124">
        <v>421</v>
      </c>
    </row>
    <row r="125" spans="2:12" x14ac:dyDescent="0.25">
      <c r="B125" s="76" t="s">
        <v>41</v>
      </c>
      <c r="C125" s="76" t="s">
        <v>1994</v>
      </c>
      <c r="D125" s="15">
        <v>15</v>
      </c>
      <c r="E125" s="15">
        <v>0</v>
      </c>
      <c r="F125" s="89">
        <f t="shared" si="14"/>
        <v>0</v>
      </c>
      <c r="G125" s="14"/>
      <c r="H125" s="15">
        <v>1807</v>
      </c>
      <c r="I125" s="15">
        <v>1807</v>
      </c>
      <c r="J125" s="414">
        <f t="shared" si="13"/>
        <v>37.906440109083285</v>
      </c>
      <c r="L125">
        <v>3927</v>
      </c>
    </row>
    <row r="126" spans="2:12" x14ac:dyDescent="0.25">
      <c r="B126" s="76" t="s">
        <v>41</v>
      </c>
      <c r="C126" s="76" t="s">
        <v>1995</v>
      </c>
      <c r="D126" s="15">
        <v>2</v>
      </c>
      <c r="E126" s="15">
        <v>0</v>
      </c>
      <c r="F126" s="89">
        <f t="shared" si="14"/>
        <v>0</v>
      </c>
      <c r="G126" s="14"/>
      <c r="H126" s="15">
        <v>711</v>
      </c>
      <c r="I126" s="15">
        <v>711</v>
      </c>
      <c r="J126" s="414">
        <f t="shared" si="13"/>
        <v>14.915040906230335</v>
      </c>
      <c r="L126">
        <f>+L125+L124</f>
        <v>4348</v>
      </c>
    </row>
    <row r="127" spans="2:12" x14ac:dyDescent="0.25">
      <c r="C127" s="567"/>
      <c r="D127" s="567"/>
      <c r="E127" s="567"/>
      <c r="F127" s="567"/>
      <c r="G127" s="567"/>
      <c r="H127" s="567"/>
      <c r="I127" s="567"/>
    </row>
    <row r="128" spans="2:12" x14ac:dyDescent="0.25">
      <c r="B128" s="571" t="s">
        <v>1979</v>
      </c>
      <c r="C128" s="571"/>
      <c r="D128" s="571"/>
      <c r="E128" s="571"/>
      <c r="F128" s="571"/>
      <c r="G128" s="571"/>
      <c r="H128" s="571"/>
      <c r="I128" s="571"/>
      <c r="J128" s="571"/>
    </row>
    <row r="129" spans="1:12" x14ac:dyDescent="0.25">
      <c r="B129" s="565"/>
      <c r="C129" s="566"/>
      <c r="D129" s="568" t="s">
        <v>1775</v>
      </c>
      <c r="E129" s="569"/>
      <c r="F129" s="569"/>
      <c r="G129" s="570"/>
      <c r="H129" s="568" t="s">
        <v>1776</v>
      </c>
      <c r="I129" s="569"/>
      <c r="J129" s="570"/>
    </row>
    <row r="130" spans="1:12" x14ac:dyDescent="0.25">
      <c r="B130" s="565"/>
      <c r="C130" s="566"/>
      <c r="D130" s="257" t="s">
        <v>1748</v>
      </c>
      <c r="E130" s="257" t="s">
        <v>1792</v>
      </c>
      <c r="F130" s="264" t="s">
        <v>1420</v>
      </c>
      <c r="G130" s="257" t="s">
        <v>1777</v>
      </c>
      <c r="H130" s="257" t="s">
        <v>1748</v>
      </c>
      <c r="I130" s="257" t="s">
        <v>1793</v>
      </c>
      <c r="J130" s="264" t="s">
        <v>1420</v>
      </c>
    </row>
    <row r="131" spans="1:12" x14ac:dyDescent="0.25">
      <c r="B131" s="565"/>
      <c r="C131" s="566"/>
      <c r="D131" s="261">
        <f>+SUM(D132)</f>
        <v>26</v>
      </c>
      <c r="E131" s="261">
        <f>+SUM(E132)</f>
        <v>26</v>
      </c>
      <c r="F131" s="290">
        <f>SUM(F132)</f>
        <v>100</v>
      </c>
      <c r="G131" s="257"/>
      <c r="H131" s="291">
        <f>SUM(H132)</f>
        <v>678</v>
      </c>
      <c r="I131" s="291">
        <f>SUM(I132)</f>
        <v>678</v>
      </c>
      <c r="J131" s="262">
        <f>+I131/H131</f>
        <v>1</v>
      </c>
    </row>
    <row r="132" spans="1:12" x14ac:dyDescent="0.25">
      <c r="B132" s="244" t="s">
        <v>41</v>
      </c>
      <c r="C132" s="275" t="s">
        <v>1990</v>
      </c>
      <c r="D132" s="15">
        <v>26</v>
      </c>
      <c r="E132" s="267">
        <v>26</v>
      </c>
      <c r="F132" s="89">
        <f>+(E132/D131)*100</f>
        <v>100</v>
      </c>
      <c r="G132" s="89"/>
      <c r="H132" s="13">
        <v>678</v>
      </c>
      <c r="I132" s="13">
        <v>678</v>
      </c>
      <c r="J132" s="432">
        <f>+I132/H131</f>
        <v>1</v>
      </c>
    </row>
    <row r="136" spans="1:12" x14ac:dyDescent="0.25">
      <c r="A136" s="154"/>
      <c r="B136" s="154"/>
      <c r="C136" s="75" t="s">
        <v>1996</v>
      </c>
      <c r="D136" s="74"/>
      <c r="E136" s="74"/>
      <c r="F136" s="74"/>
      <c r="G136" s="74"/>
      <c r="H136" s="74"/>
      <c r="I136" s="74"/>
      <c r="J136" s="74"/>
    </row>
    <row r="137" spans="1:12" ht="15" customHeight="1" x14ac:dyDescent="0.25">
      <c r="A137" s="246"/>
      <c r="B137" s="8" t="s">
        <v>1975</v>
      </c>
      <c r="C137" s="14"/>
      <c r="D137" s="575" t="s">
        <v>1775</v>
      </c>
      <c r="E137" s="575"/>
      <c r="F137" s="575"/>
      <c r="G137" s="576"/>
      <c r="H137" s="577" t="s">
        <v>1776</v>
      </c>
      <c r="I137" s="575"/>
      <c r="J137" s="576"/>
    </row>
    <row r="138" spans="1:12" x14ac:dyDescent="0.25">
      <c r="A138" s="8"/>
      <c r="B138" s="8"/>
      <c r="C138" s="14"/>
      <c r="D138" s="269" t="s">
        <v>1748</v>
      </c>
      <c r="E138" s="186" t="s">
        <v>1792</v>
      </c>
      <c r="F138" s="186" t="s">
        <v>1780</v>
      </c>
      <c r="G138" s="186" t="s">
        <v>1777</v>
      </c>
      <c r="H138" s="186" t="s">
        <v>1748</v>
      </c>
      <c r="I138" s="186" t="s">
        <v>1793</v>
      </c>
      <c r="J138" s="186" t="s">
        <v>1780</v>
      </c>
    </row>
    <row r="139" spans="1:12" x14ac:dyDescent="0.25">
      <c r="A139" s="8"/>
      <c r="B139" s="8"/>
      <c r="C139" s="14" t="s">
        <v>1976</v>
      </c>
      <c r="D139" s="278">
        <f>+SUM(D147,D161,D173)</f>
        <v>892</v>
      </c>
      <c r="E139" s="278">
        <f>+SUM(E147,E161,E173)</f>
        <v>892</v>
      </c>
      <c r="F139" s="270">
        <f>+E139/D139</f>
        <v>1</v>
      </c>
      <c r="G139" s="186"/>
      <c r="H139" s="278">
        <f>+H140+H141</f>
        <v>2037190</v>
      </c>
      <c r="I139" s="269">
        <f>+I140+I141</f>
        <v>1798700</v>
      </c>
      <c r="J139" s="270">
        <f>+I139/H139</f>
        <v>0.88293188166052261</v>
      </c>
    </row>
    <row r="140" spans="1:12" x14ac:dyDescent="0.25">
      <c r="A140" s="8"/>
      <c r="B140" s="145" t="s">
        <v>26</v>
      </c>
      <c r="C140" s="14" t="s">
        <v>1977</v>
      </c>
      <c r="D140" s="329"/>
      <c r="E140" s="330"/>
      <c r="F140" s="327"/>
      <c r="G140" s="330"/>
      <c r="H140" s="438">
        <f>+I140+238490</f>
        <v>1792190</v>
      </c>
      <c r="I140" s="13">
        <f>1478405+75295</f>
        <v>1553700</v>
      </c>
      <c r="J140" s="270">
        <f>+I140/H140</f>
        <v>0.86692817167822611</v>
      </c>
      <c r="K140" s="439">
        <v>3715481</v>
      </c>
      <c r="L140" s="436" t="s">
        <v>1997</v>
      </c>
    </row>
    <row r="141" spans="1:12" x14ac:dyDescent="0.25">
      <c r="B141" s="8"/>
      <c r="C141" s="14" t="s">
        <v>1978</v>
      </c>
      <c r="D141" s="331"/>
      <c r="E141" s="332"/>
      <c r="F141" s="327"/>
      <c r="G141" s="330"/>
      <c r="H141" s="437">
        <f>+H147+H161+H173</f>
        <v>245000</v>
      </c>
      <c r="I141" s="267">
        <f>+I147+I161+I173</f>
        <v>245000</v>
      </c>
      <c r="J141" s="270">
        <f>+I141/H141</f>
        <v>1</v>
      </c>
      <c r="K141" s="436">
        <v>232783</v>
      </c>
      <c r="L141" s="436" t="s">
        <v>1998</v>
      </c>
    </row>
    <row r="144" spans="1:12" x14ac:dyDescent="0.25">
      <c r="B144" s="571" t="s">
        <v>1979</v>
      </c>
      <c r="C144" s="574"/>
      <c r="D144" s="574"/>
      <c r="E144" s="574"/>
      <c r="F144" s="574"/>
      <c r="G144" s="574"/>
      <c r="H144" s="574"/>
      <c r="I144" s="574"/>
      <c r="J144" s="574"/>
    </row>
    <row r="145" spans="2:13" ht="15" customHeight="1" x14ac:dyDescent="0.25">
      <c r="B145" s="572"/>
      <c r="C145" s="573"/>
      <c r="D145" s="569" t="s">
        <v>1775</v>
      </c>
      <c r="E145" s="569"/>
      <c r="F145" s="569"/>
      <c r="G145" s="570"/>
      <c r="H145" s="568" t="s">
        <v>1776</v>
      </c>
      <c r="I145" s="569"/>
      <c r="J145" s="570"/>
    </row>
    <row r="146" spans="2:13" x14ac:dyDescent="0.25">
      <c r="B146" s="572"/>
      <c r="C146" s="573"/>
      <c r="D146" s="256" t="s">
        <v>1748</v>
      </c>
      <c r="E146" s="257" t="s">
        <v>1792</v>
      </c>
      <c r="F146" s="264" t="s">
        <v>1420</v>
      </c>
      <c r="G146" s="257" t="s">
        <v>1777</v>
      </c>
      <c r="H146" s="257" t="s">
        <v>1748</v>
      </c>
      <c r="I146" s="257" t="s">
        <v>1793</v>
      </c>
      <c r="J146" s="264" t="s">
        <v>1420</v>
      </c>
    </row>
    <row r="147" spans="2:13" x14ac:dyDescent="0.25">
      <c r="B147" s="572"/>
      <c r="C147" s="573"/>
      <c r="D147" s="272">
        <v>806</v>
      </c>
      <c r="E147" s="261">
        <f>+SUM(E148:E155)</f>
        <v>806</v>
      </c>
      <c r="F147" s="262">
        <f>+E147/D147</f>
        <v>1</v>
      </c>
      <c r="G147" s="257"/>
      <c r="H147" s="257">
        <v>232784</v>
      </c>
      <c r="I147" s="263">
        <f>+SUM(I148:I155)</f>
        <v>232784</v>
      </c>
      <c r="J147" s="262">
        <f>+I147/H147</f>
        <v>1</v>
      </c>
    </row>
    <row r="148" spans="2:13" x14ac:dyDescent="0.25">
      <c r="B148" s="145" t="s">
        <v>41</v>
      </c>
      <c r="C148" s="76" t="s">
        <v>1980</v>
      </c>
      <c r="D148" s="266"/>
      <c r="E148" s="258">
        <v>42</v>
      </c>
      <c r="F148" s="320">
        <f t="shared" ref="F148:F155" si="15">+(E148/$D$105)*100</f>
        <v>5.0359712230215825</v>
      </c>
      <c r="G148" s="259"/>
      <c r="H148" s="260"/>
      <c r="I148" s="283">
        <v>33482</v>
      </c>
      <c r="J148" s="320">
        <f t="shared" ref="J148:J155" si="16">I148/$H$105*100</f>
        <v>35.328627351671891</v>
      </c>
    </row>
    <row r="149" spans="2:13" x14ac:dyDescent="0.25">
      <c r="B149" s="145" t="s">
        <v>24</v>
      </c>
      <c r="C149" s="76" t="s">
        <v>1980</v>
      </c>
      <c r="D149" s="188"/>
      <c r="E149" s="258">
        <v>88</v>
      </c>
      <c r="F149" s="320">
        <f t="shared" si="15"/>
        <v>10.551558752997602</v>
      </c>
      <c r="G149" s="89"/>
      <c r="H149" s="13"/>
      <c r="I149" s="283">
        <v>49912</v>
      </c>
      <c r="J149" s="320">
        <f t="shared" si="16"/>
        <v>52.664788494613447</v>
      </c>
    </row>
    <row r="150" spans="2:13" x14ac:dyDescent="0.25">
      <c r="B150" s="145" t="s">
        <v>26</v>
      </c>
      <c r="C150" s="76" t="s">
        <v>1980</v>
      </c>
      <c r="D150" s="188"/>
      <c r="E150" s="258">
        <v>31</v>
      </c>
      <c r="F150" s="320">
        <f t="shared" si="15"/>
        <v>3.7170263788968825</v>
      </c>
      <c r="G150" s="89"/>
      <c r="H150" s="13"/>
      <c r="I150" s="283">
        <v>13144</v>
      </c>
      <c r="J150" s="320">
        <f t="shared" si="16"/>
        <v>13.868928914353242</v>
      </c>
    </row>
    <row r="151" spans="2:13" x14ac:dyDescent="0.25">
      <c r="B151" s="145" t="s">
        <v>27</v>
      </c>
      <c r="C151" s="76" t="s">
        <v>1980</v>
      </c>
      <c r="D151" s="188"/>
      <c r="E151" s="258">
        <v>94</v>
      </c>
      <c r="F151" s="320">
        <f t="shared" si="15"/>
        <v>11.270983213429256</v>
      </c>
      <c r="G151" s="187"/>
      <c r="H151" s="186"/>
      <c r="I151" s="283">
        <v>31674</v>
      </c>
      <c r="J151" s="320">
        <f t="shared" si="16"/>
        <v>33.4209110189611</v>
      </c>
    </row>
    <row r="152" spans="2:13" x14ac:dyDescent="0.25">
      <c r="B152" s="145" t="s">
        <v>28</v>
      </c>
      <c r="C152" s="76" t="s">
        <v>1980</v>
      </c>
      <c r="D152" s="188"/>
      <c r="E152" s="258">
        <v>75</v>
      </c>
      <c r="F152" s="328">
        <f t="shared" si="15"/>
        <v>8.9928057553956826</v>
      </c>
      <c r="G152" s="321"/>
      <c r="H152" s="322"/>
      <c r="I152" s="283">
        <v>17977</v>
      </c>
      <c r="J152" s="323">
        <f t="shared" si="16"/>
        <v>18.968482584702397</v>
      </c>
    </row>
    <row r="153" spans="2:13" x14ac:dyDescent="0.25">
      <c r="B153" s="145" t="s">
        <v>29</v>
      </c>
      <c r="C153" s="76" t="s">
        <v>1980</v>
      </c>
      <c r="D153" s="188"/>
      <c r="E153" s="258">
        <v>209</v>
      </c>
      <c r="F153" s="328">
        <f t="shared" si="15"/>
        <v>25.059952038369303</v>
      </c>
      <c r="G153" s="321"/>
      <c r="H153" s="322"/>
      <c r="I153" s="283">
        <v>29132</v>
      </c>
      <c r="J153" s="323">
        <f t="shared" si="16"/>
        <v>30.738712502505987</v>
      </c>
    </row>
    <row r="154" spans="2:13" x14ac:dyDescent="0.25">
      <c r="B154" s="145" t="s">
        <v>30</v>
      </c>
      <c r="C154" s="76" t="s">
        <v>1980</v>
      </c>
      <c r="D154" s="188"/>
      <c r="E154" s="258">
        <v>140</v>
      </c>
      <c r="F154" s="328">
        <f t="shared" si="15"/>
        <v>16.786570743405278</v>
      </c>
      <c r="G154" s="321"/>
      <c r="H154" s="322"/>
      <c r="I154" s="283">
        <v>28391</v>
      </c>
      <c r="J154" s="323">
        <f t="shared" si="16"/>
        <v>29.956844248889453</v>
      </c>
    </row>
    <row r="155" spans="2:13" x14ac:dyDescent="0.25">
      <c r="B155" s="145" t="s">
        <v>31</v>
      </c>
      <c r="C155" s="76" t="s">
        <v>1980</v>
      </c>
      <c r="D155" s="188"/>
      <c r="E155" s="258">
        <v>127</v>
      </c>
      <c r="F155" s="320">
        <f t="shared" si="15"/>
        <v>15.227817745803357</v>
      </c>
      <c r="G155" s="266"/>
      <c r="H155" s="152"/>
      <c r="I155" s="283">
        <v>29072</v>
      </c>
      <c r="J155" s="320">
        <f t="shared" si="16"/>
        <v>30.675403332172664</v>
      </c>
    </row>
    <row r="157" spans="2:13" x14ac:dyDescent="0.25">
      <c r="C157" s="567"/>
      <c r="D157" s="567"/>
      <c r="E157" s="567"/>
      <c r="F157" s="567"/>
      <c r="G157" s="567"/>
      <c r="H157" s="567"/>
      <c r="I157" s="567"/>
    </row>
    <row r="158" spans="2:13" x14ac:dyDescent="0.25">
      <c r="B158" s="571" t="s">
        <v>1979</v>
      </c>
      <c r="C158" s="571"/>
      <c r="D158" s="571"/>
      <c r="E158" s="571"/>
      <c r="F158" s="571"/>
      <c r="G158" s="571"/>
      <c r="H158" s="571"/>
      <c r="I158" s="571"/>
      <c r="J158" s="571"/>
    </row>
    <row r="159" spans="2:13" ht="15" customHeight="1" x14ac:dyDescent="0.25">
      <c r="B159" s="565"/>
      <c r="C159" s="566"/>
      <c r="D159" s="568" t="s">
        <v>1775</v>
      </c>
      <c r="E159" s="569"/>
      <c r="F159" s="569"/>
      <c r="G159" s="570"/>
      <c r="H159" s="568" t="s">
        <v>1776</v>
      </c>
      <c r="I159" s="569"/>
      <c r="J159" s="570"/>
    </row>
    <row r="160" spans="2:13" x14ac:dyDescent="0.25">
      <c r="B160" s="565"/>
      <c r="C160" s="566"/>
      <c r="D160" s="257" t="s">
        <v>1748</v>
      </c>
      <c r="E160" s="257" t="s">
        <v>1792</v>
      </c>
      <c r="F160" s="257" t="s">
        <v>1420</v>
      </c>
      <c r="G160" s="257" t="s">
        <v>1777</v>
      </c>
      <c r="H160" s="257" t="s">
        <v>1748</v>
      </c>
      <c r="I160" s="257" t="s">
        <v>1793</v>
      </c>
      <c r="J160" s="264" t="s">
        <v>1420</v>
      </c>
      <c r="K160" s="335"/>
      <c r="L160" s="335"/>
      <c r="M160" s="335"/>
    </row>
    <row r="161" spans="2:12" x14ac:dyDescent="0.25">
      <c r="B161" s="565"/>
      <c r="C161" s="566"/>
      <c r="D161" s="261">
        <f>+SUM(D162:D168)</f>
        <v>60</v>
      </c>
      <c r="E161" s="261">
        <f>+SUM(E162:E168)</f>
        <v>60</v>
      </c>
      <c r="F161" s="290">
        <f>SUM(F162:F168)</f>
        <v>100</v>
      </c>
      <c r="G161" s="257"/>
      <c r="H161" s="257">
        <f>+SUM(H162:H168)</f>
        <v>10799</v>
      </c>
      <c r="I161" s="261">
        <f>+SUM(I162:I168)</f>
        <v>10799</v>
      </c>
      <c r="J161" s="262">
        <f>+I161/H161</f>
        <v>1</v>
      </c>
      <c r="L161" s="335"/>
    </row>
    <row r="162" spans="2:12" x14ac:dyDescent="0.25">
      <c r="B162" s="76" t="s">
        <v>41</v>
      </c>
      <c r="C162" s="76" t="s">
        <v>1983</v>
      </c>
      <c r="D162" s="15">
        <v>11</v>
      </c>
      <c r="E162" s="267">
        <v>11</v>
      </c>
      <c r="F162" s="89">
        <f t="shared" ref="F162:F168" si="17">+(E162/$D$77)*100</f>
        <v>18.333333333333332</v>
      </c>
      <c r="G162" s="89"/>
      <c r="H162" s="13">
        <v>382</v>
      </c>
      <c r="I162" s="13">
        <v>382</v>
      </c>
      <c r="J162" s="414">
        <f t="shared" ref="J162:J168" si="18">(I162/$H$161)*100</f>
        <v>3.5373645707935921</v>
      </c>
    </row>
    <row r="163" spans="2:12" x14ac:dyDescent="0.25">
      <c r="B163" s="76" t="s">
        <v>41</v>
      </c>
      <c r="C163" s="14" t="s">
        <v>1984</v>
      </c>
      <c r="D163" s="15">
        <v>6</v>
      </c>
      <c r="E163" s="15">
        <v>6</v>
      </c>
      <c r="F163" s="89">
        <f t="shared" si="17"/>
        <v>10</v>
      </c>
      <c r="G163" s="14"/>
      <c r="H163" s="15">
        <v>73</v>
      </c>
      <c r="I163" s="15">
        <v>73</v>
      </c>
      <c r="J163" s="414">
        <f t="shared" si="18"/>
        <v>0.67598851745531996</v>
      </c>
    </row>
    <row r="164" spans="2:12" x14ac:dyDescent="0.25">
      <c r="B164" s="76" t="s">
        <v>41</v>
      </c>
      <c r="C164" s="14" t="s">
        <v>1985</v>
      </c>
      <c r="D164" s="15">
        <v>17</v>
      </c>
      <c r="E164" s="15">
        <v>17</v>
      </c>
      <c r="F164" s="89">
        <f t="shared" si="17"/>
        <v>28.333333333333332</v>
      </c>
      <c r="G164" s="14"/>
      <c r="H164" s="15">
        <v>2904</v>
      </c>
      <c r="I164" s="15">
        <v>2904</v>
      </c>
      <c r="J164" s="414">
        <f t="shared" si="18"/>
        <v>26.891378831373274</v>
      </c>
    </row>
    <row r="165" spans="2:12" x14ac:dyDescent="0.25">
      <c r="B165" s="76" t="s">
        <v>41</v>
      </c>
      <c r="C165" s="76" t="s">
        <v>1992</v>
      </c>
      <c r="D165" s="15">
        <v>8</v>
      </c>
      <c r="E165" s="267">
        <v>8</v>
      </c>
      <c r="F165" s="89">
        <f t="shared" si="17"/>
        <v>13.333333333333334</v>
      </c>
      <c r="G165" s="89"/>
      <c r="H165" s="13">
        <v>1390</v>
      </c>
      <c r="I165" s="13">
        <v>1390</v>
      </c>
      <c r="J165" s="414">
        <f t="shared" si="18"/>
        <v>12.871562181683489</v>
      </c>
    </row>
    <row r="166" spans="2:12" x14ac:dyDescent="0.25">
      <c r="B166" s="76" t="s">
        <v>41</v>
      </c>
      <c r="C166" s="76" t="s">
        <v>1993</v>
      </c>
      <c r="D166" s="15">
        <v>1</v>
      </c>
      <c r="E166" s="15">
        <v>1</v>
      </c>
      <c r="F166" s="89">
        <f t="shared" si="17"/>
        <v>1.6666666666666667</v>
      </c>
      <c r="G166" s="14"/>
      <c r="H166" s="15">
        <v>85</v>
      </c>
      <c r="I166" s="15">
        <v>85</v>
      </c>
      <c r="J166" s="414">
        <f t="shared" si="18"/>
        <v>0.78710991758496152</v>
      </c>
    </row>
    <row r="167" spans="2:12" x14ac:dyDescent="0.25">
      <c r="B167" s="76" t="s">
        <v>41</v>
      </c>
      <c r="C167" s="76" t="s">
        <v>1994</v>
      </c>
      <c r="D167" s="15">
        <v>15</v>
      </c>
      <c r="E167" s="15">
        <v>15</v>
      </c>
      <c r="F167" s="89">
        <f t="shared" si="17"/>
        <v>25</v>
      </c>
      <c r="G167" s="14"/>
      <c r="H167" s="15">
        <v>4092</v>
      </c>
      <c r="I167" s="15">
        <v>4092</v>
      </c>
      <c r="J167" s="414">
        <f t="shared" si="18"/>
        <v>37.892397444207795</v>
      </c>
    </row>
    <row r="168" spans="2:12" x14ac:dyDescent="0.25">
      <c r="B168" s="76" t="s">
        <v>41</v>
      </c>
      <c r="C168" s="76" t="s">
        <v>1995</v>
      </c>
      <c r="D168" s="15">
        <v>2</v>
      </c>
      <c r="E168" s="15">
        <v>2</v>
      </c>
      <c r="F168" s="89">
        <f t="shared" si="17"/>
        <v>3.3333333333333335</v>
      </c>
      <c r="G168" s="14"/>
      <c r="H168" s="15">
        <v>1873</v>
      </c>
      <c r="I168" s="15">
        <v>1873</v>
      </c>
      <c r="J168" s="414">
        <f t="shared" si="18"/>
        <v>17.344198536901565</v>
      </c>
    </row>
    <row r="169" spans="2:12" x14ac:dyDescent="0.25">
      <c r="C169" s="567"/>
      <c r="D169" s="567"/>
      <c r="E169" s="567"/>
      <c r="F169" s="567"/>
      <c r="G169" s="567"/>
      <c r="H169" s="567"/>
      <c r="I169" s="567"/>
    </row>
    <row r="170" spans="2:12" x14ac:dyDescent="0.25">
      <c r="B170" s="571" t="s">
        <v>1979</v>
      </c>
      <c r="C170" s="571"/>
      <c r="D170" s="571"/>
      <c r="E170" s="571"/>
      <c r="F170" s="571"/>
      <c r="G170" s="571"/>
      <c r="H170" s="571"/>
      <c r="I170" s="571"/>
      <c r="J170" s="571"/>
    </row>
    <row r="171" spans="2:12" ht="15" customHeight="1" x14ac:dyDescent="0.25">
      <c r="B171" s="565"/>
      <c r="C171" s="566"/>
      <c r="D171" s="568" t="s">
        <v>1775</v>
      </c>
      <c r="E171" s="569"/>
      <c r="F171" s="569"/>
      <c r="G171" s="570"/>
      <c r="H171" s="568" t="s">
        <v>1776</v>
      </c>
      <c r="I171" s="569"/>
      <c r="J171" s="570"/>
    </row>
    <row r="172" spans="2:12" x14ac:dyDescent="0.25">
      <c r="B172" s="565"/>
      <c r="C172" s="566"/>
      <c r="D172" s="257" t="s">
        <v>1748</v>
      </c>
      <c r="E172" s="257" t="s">
        <v>1792</v>
      </c>
      <c r="F172" s="264" t="s">
        <v>1420</v>
      </c>
      <c r="G172" s="257" t="s">
        <v>1777</v>
      </c>
      <c r="H172" s="257" t="s">
        <v>1748</v>
      </c>
      <c r="I172" s="257" t="s">
        <v>1793</v>
      </c>
      <c r="J172" s="264" t="s">
        <v>1420</v>
      </c>
    </row>
    <row r="173" spans="2:12" x14ac:dyDescent="0.25">
      <c r="B173" s="565"/>
      <c r="C173" s="566"/>
      <c r="D173" s="261">
        <f>+SUM(D174)</f>
        <v>26</v>
      </c>
      <c r="E173" s="261">
        <f>+SUM(E174)</f>
        <v>26</v>
      </c>
      <c r="F173" s="290">
        <f>SUM(F174)</f>
        <v>100</v>
      </c>
      <c r="G173" s="257"/>
      <c r="H173" s="257">
        <f>SUM(H174)</f>
        <v>1417</v>
      </c>
      <c r="I173" s="291">
        <f>SUM(I174)</f>
        <v>1417</v>
      </c>
      <c r="J173" s="262">
        <f>+I173/H173</f>
        <v>1</v>
      </c>
    </row>
    <row r="174" spans="2:12" x14ac:dyDescent="0.25">
      <c r="B174" s="244" t="s">
        <v>41</v>
      </c>
      <c r="C174" s="275" t="s">
        <v>1990</v>
      </c>
      <c r="D174" s="15">
        <v>26</v>
      </c>
      <c r="E174" s="267">
        <v>26</v>
      </c>
      <c r="F174" s="89">
        <f>+(E174/D173)*100</f>
        <v>100</v>
      </c>
      <c r="G174" s="89"/>
      <c r="H174" s="13">
        <v>1417</v>
      </c>
      <c r="I174" s="13">
        <v>1417</v>
      </c>
      <c r="J174" s="432">
        <f>+I174/H173</f>
        <v>1</v>
      </c>
    </row>
    <row r="176" spans="2:12" x14ac:dyDescent="0.25">
      <c r="H176" s="13"/>
    </row>
  </sheetData>
  <sortState xmlns:xlrd2="http://schemas.microsoft.com/office/spreadsheetml/2017/richdata2" ref="C43:J46">
    <sortCondition ref="C43:C46"/>
  </sortState>
  <mergeCells count="81">
    <mergeCell ref="B172:C172"/>
    <mergeCell ref="B173:C173"/>
    <mergeCell ref="C169:F169"/>
    <mergeCell ref="G169:I169"/>
    <mergeCell ref="B170:J170"/>
    <mergeCell ref="B171:C171"/>
    <mergeCell ref="D171:G171"/>
    <mergeCell ref="H171:J171"/>
    <mergeCell ref="B159:C159"/>
    <mergeCell ref="D159:G159"/>
    <mergeCell ref="H159:J159"/>
    <mergeCell ref="B160:C160"/>
    <mergeCell ref="B161:C161"/>
    <mergeCell ref="B146:C146"/>
    <mergeCell ref="B147:C147"/>
    <mergeCell ref="C157:F157"/>
    <mergeCell ref="G157:I157"/>
    <mergeCell ref="B158:J158"/>
    <mergeCell ref="D137:G137"/>
    <mergeCell ref="H137:J137"/>
    <mergeCell ref="B144:J144"/>
    <mergeCell ref="B145:C145"/>
    <mergeCell ref="D145:G145"/>
    <mergeCell ref="H145:J145"/>
    <mergeCell ref="D54:G54"/>
    <mergeCell ref="D14:G14"/>
    <mergeCell ref="H14:J14"/>
    <mergeCell ref="C15:J15"/>
    <mergeCell ref="D28:G28"/>
    <mergeCell ref="H28:J28"/>
    <mergeCell ref="B77:C77"/>
    <mergeCell ref="B1:C1"/>
    <mergeCell ref="B2:C2"/>
    <mergeCell ref="B61:J61"/>
    <mergeCell ref="B62:C62"/>
    <mergeCell ref="B63:C63"/>
    <mergeCell ref="B64:C64"/>
    <mergeCell ref="D62:G62"/>
    <mergeCell ref="H62:J62"/>
    <mergeCell ref="C73:F73"/>
    <mergeCell ref="G73:I73"/>
    <mergeCell ref="C31:J31"/>
    <mergeCell ref="C37:J37"/>
    <mergeCell ref="C49:J49"/>
    <mergeCell ref="C42:J42"/>
    <mergeCell ref="H54:J54"/>
    <mergeCell ref="B74:J74"/>
    <mergeCell ref="B75:C75"/>
    <mergeCell ref="D75:G75"/>
    <mergeCell ref="H75:J75"/>
    <mergeCell ref="B76:C76"/>
    <mergeCell ref="B87:J87"/>
    <mergeCell ref="B88:C88"/>
    <mergeCell ref="D95:G95"/>
    <mergeCell ref="H95:J95"/>
    <mergeCell ref="B89:C89"/>
    <mergeCell ref="B105:C105"/>
    <mergeCell ref="C115:F115"/>
    <mergeCell ref="G115:I115"/>
    <mergeCell ref="B116:J116"/>
    <mergeCell ref="B90:C90"/>
    <mergeCell ref="B102:J102"/>
    <mergeCell ref="B103:C103"/>
    <mergeCell ref="D103:G103"/>
    <mergeCell ref="H103:J103"/>
    <mergeCell ref="B131:C131"/>
    <mergeCell ref="C127:F127"/>
    <mergeCell ref="G127:I127"/>
    <mergeCell ref="D88:G88"/>
    <mergeCell ref="H88:J88"/>
    <mergeCell ref="B128:J128"/>
    <mergeCell ref="B129:C129"/>
    <mergeCell ref="D129:G129"/>
    <mergeCell ref="H129:J129"/>
    <mergeCell ref="B130:C130"/>
    <mergeCell ref="B117:C117"/>
    <mergeCell ref="D117:G117"/>
    <mergeCell ref="H117:J117"/>
    <mergeCell ref="B118:C118"/>
    <mergeCell ref="B119:C119"/>
    <mergeCell ref="B104:C104"/>
  </mergeCells>
  <hyperlinks>
    <hyperlink ref="D3" location="B3C1SA!A1" display="B3C1SA!A1" xr:uid="{D6A1CFD6-EDB0-47F1-931C-BD87A05D83AF}"/>
    <hyperlink ref="D4" location="B3C1SAs!A1" display="B3C1SAs!A1" xr:uid="{E6790E51-B590-46C7-8E17-79423D287F03}"/>
    <hyperlink ref="D5" location="B3C1SAv!A1" display="B3C1SAv!A1" xr:uid="{D695E2E3-4740-4DA4-A742-00837BB06564}"/>
    <hyperlink ref="D6" location="B3C1SB!A1" display="B3C1SB!A1" xr:uid="{20959362-D5D7-4923-966F-8AB299DA49CA}"/>
    <hyperlink ref="D7" location="B3C1SDm!A1" display="B3C1SDm!A1" xr:uid="{5DF34FE8-7FD9-46AC-B2D3-CDC810138777}"/>
    <hyperlink ref="D8" location="B3C1SE!A1" display="B3C1SE!A1" xr:uid="{8219B2C6-BA9C-470E-8A7F-F027A1D380B9}"/>
    <hyperlink ref="D9" location="B3C1SF!A1" display="B3C1SF!A1" xr:uid="{D6D8282A-1429-44F5-BF32-157C74B65CAD}"/>
    <hyperlink ref="D10" location="B3C1SG!A1" display="B3C1SG!A1" xr:uid="{676FFE92-D1E1-42C6-A7F6-2C97B0A14E4F}"/>
    <hyperlink ref="D11" location="B3C2SA!A1" display="B3C2SA!A1" xr:uid="{86AA00D2-1968-4E39-BE80-85A325211A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58BA-4CD3-4F77-BC70-BAEC279A7C77}">
  <dimension ref="A1:F4"/>
  <sheetViews>
    <sheetView workbookViewId="0">
      <selection activeCell="B12" sqref="B12"/>
    </sheetView>
  </sheetViews>
  <sheetFormatPr baseColWidth="10" defaultColWidth="9.140625" defaultRowHeight="15" x14ac:dyDescent="0.25"/>
  <cols>
    <col min="2" max="2" width="55" bestFit="1" customWidth="1"/>
    <col min="3" max="3" width="19.42578125" bestFit="1" customWidth="1"/>
    <col min="4" max="4" width="21.140625" style="335" bestFit="1" customWidth="1"/>
    <col min="5" max="5" width="20.85546875" bestFit="1" customWidth="1"/>
    <col min="6" max="6" width="11.85546875" customWidth="1"/>
    <col min="7" max="7" width="10.85546875" customWidth="1"/>
  </cols>
  <sheetData>
    <row r="1" spans="1:6" x14ac:dyDescent="0.25">
      <c r="A1" s="422" t="str">
        <f>AvanceC1!B62</f>
        <v>Boleta</v>
      </c>
      <c r="B1" s="422" t="str">
        <f>AvanceC1!C62</f>
        <v>Nombre</v>
      </c>
      <c r="C1" s="422" t="str">
        <f>AvanceC1!D62</f>
        <v>Número de boletas</v>
      </c>
      <c r="D1" s="423" t="str">
        <f>AvanceC1!E62</f>
        <v>Número de variables</v>
      </c>
      <c r="E1" s="422" t="str">
        <f>AvanceC1!F62</f>
        <v>Número de registros</v>
      </c>
      <c r="F1" s="422" t="str">
        <f>AvanceC1!G62</f>
        <v>% Avance</v>
      </c>
    </row>
    <row r="2" spans="1:6" x14ac:dyDescent="0.25">
      <c r="A2" s="373">
        <f>AvanceC1!B63</f>
        <v>1</v>
      </c>
      <c r="B2" s="373" t="str">
        <f>AvanceC1!C63</f>
        <v>Vivienda, empleo e ingresos</v>
      </c>
      <c r="C2" s="375">
        <f>AvanceC1!D84</f>
        <v>5707</v>
      </c>
      <c r="D2" s="374">
        <f>AvanceC1!E84</f>
        <v>493</v>
      </c>
      <c r="E2" s="375">
        <f>AvanceC1!F84</f>
        <v>25939</v>
      </c>
      <c r="F2" s="376">
        <f>AvanceC1!G84</f>
        <v>0.99400000000000011</v>
      </c>
    </row>
    <row r="3" spans="1:6" x14ac:dyDescent="0.25">
      <c r="A3" s="373">
        <f>AvanceC1!B64</f>
        <v>2</v>
      </c>
      <c r="B3" s="373" t="str">
        <f>AvanceC1!C64</f>
        <v>Gastos diarios y semanales</v>
      </c>
      <c r="C3" s="375">
        <f>AvanceC1!D85</f>
        <v>5707</v>
      </c>
      <c r="D3" s="374">
        <f>AvanceC1!E85</f>
        <v>133</v>
      </c>
      <c r="E3" s="375">
        <f>AvanceC1!F85</f>
        <v>493827</v>
      </c>
      <c r="F3" s="376">
        <f>AvanceC1!G85</f>
        <v>0.99999496020895196</v>
      </c>
    </row>
    <row r="4" spans="1:6" x14ac:dyDescent="0.25">
      <c r="A4" s="373">
        <f>AvanceC1!B65</f>
        <v>3</v>
      </c>
      <c r="B4" s="373" t="str">
        <f>AvanceC1!C65</f>
        <v>Gastos mensuales, trimestrales, semestrales y anuales</v>
      </c>
      <c r="C4" s="375">
        <f>AvanceC1!D86</f>
        <v>5707</v>
      </c>
      <c r="D4" s="374">
        <f>AvanceC1!E86</f>
        <v>33</v>
      </c>
      <c r="E4" s="375">
        <f>AvanceC1!F86</f>
        <v>245000</v>
      </c>
      <c r="F4" s="376">
        <f>AvanceC1!G86</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PRODUCCION</vt:lpstr>
      <vt:lpstr>ACTIVIDADES</vt:lpstr>
      <vt:lpstr>REPORTE DIARIO</vt:lpstr>
      <vt:lpstr>Cambios</vt:lpstr>
      <vt:lpstr>AvanceC1</vt:lpstr>
      <vt:lpstr>Boleta1</vt:lpstr>
      <vt:lpstr>Boleta2</vt:lpstr>
      <vt:lpstr>Boleta3</vt:lpstr>
      <vt:lpstr>GENERAL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Cristian Miguel Cabrera Ayala IEC/SEA/SOC</dc:creator>
  <cp:keywords/>
  <dc:description/>
  <cp:lastModifiedBy>Brandom S. Guerra Morales</cp:lastModifiedBy>
  <cp:revision/>
  <dcterms:created xsi:type="dcterms:W3CDTF">2022-07-26T21:11:56Z</dcterms:created>
  <dcterms:modified xsi:type="dcterms:W3CDTF">2023-07-18T16:32:59Z</dcterms:modified>
  <cp:category/>
  <cp:contentStatus/>
</cp:coreProperties>
</file>