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ASVS-STORAGE" sheetId="1" state="visible" r:id="rId1"/>
    <sheet xmlns:r="http://schemas.openxmlformats.org/officeDocument/2006/relationships" name="MASVS-CRYPTO" sheetId="2" state="visible" r:id="rId2"/>
    <sheet xmlns:r="http://schemas.openxmlformats.org/officeDocument/2006/relationships" name="MASVS-AUTH" sheetId="3" state="visible" r:id="rId3"/>
    <sheet xmlns:r="http://schemas.openxmlformats.org/officeDocument/2006/relationships" name="MASVS-NETWORK" sheetId="4" state="visible" r:id="rId4"/>
    <sheet xmlns:r="http://schemas.openxmlformats.org/officeDocument/2006/relationships" name="MASVS-PLATFORM" sheetId="5" state="visible" r:id="rId5"/>
    <sheet xmlns:r="http://schemas.openxmlformats.org/officeDocument/2006/relationships" name="MASVS-CODE" sheetId="6" state="visible" r:id="rId6"/>
    <sheet xmlns:r="http://schemas.openxmlformats.org/officeDocument/2006/relationships" name="MASVS-RESILIENCE" sheetId="7" state="visible" r:id="rId7"/>
    <sheet xmlns:r="http://schemas.openxmlformats.org/officeDocument/2006/relationships" name="About" sheetId="8" state="visible" r:id="rId8"/>
  </sheets>
  <definedNames/>
  <calcPr calcId="124519" fullCalcOnLoad="1"/>
</workbook>
</file>

<file path=xl/styles.xml><?xml version="1.0" encoding="utf-8"?>
<styleSheet xmlns="http://schemas.openxmlformats.org/spreadsheetml/2006/main">
  <numFmts count="0"/>
  <fonts count="20">
    <font>
      <name val="Calibri"/>
      <family val="2"/>
      <color theme="1"/>
      <sz val="11"/>
      <scheme val="minor"/>
    </font>
    <font>
      <name val="Avenir"/>
    </font>
    <font>
      <name val="Avenir"/>
      <b val="1"/>
    </font>
    <font>
      <name val="Avenir"/>
      <b val="1"/>
      <sz val="14"/>
    </font>
    <font>
      <name val="Avenir"/>
      <color rgb="00499FFF"/>
      <u val="single"/>
    </font>
    <font>
      <name val="Avenir"/>
      <b val="1"/>
      <color rgb="00499FFF"/>
      <sz val="15"/>
    </font>
    <font>
      <name val="Avenir"/>
      <color rgb="00ffffff"/>
      <sz val="30"/>
    </font>
    <font>
      <name val="Avenir"/>
      <color rgb="00ffffff"/>
      <sz val="22"/>
    </font>
    <font>
      <name val="Avenir"/>
      <b val="1"/>
      <color rgb="00C0C0C0"/>
      <sz val="15"/>
    </font>
    <font>
      <name val="Avenir"/>
      <color rgb="00C0C0C0"/>
    </font>
    <font>
      <name val="Avenir"/>
      <color rgb="00ffffff"/>
      <sz val="10"/>
    </font>
    <font>
      <name val="Avenir"/>
      <b val="1"/>
      <color rgb="00DF5C8D"/>
      <sz val="15"/>
    </font>
    <font>
      <name val="Avenir"/>
      <b val="1"/>
      <color rgb="00F65928"/>
      <sz val="15"/>
    </font>
    <font>
      <name val="Avenir"/>
      <b val="1"/>
      <color rgb="00F09236"/>
      <sz val="15"/>
    </font>
    <font>
      <name val="Avenir"/>
      <b val="1"/>
      <color rgb="00F2C200"/>
      <sz val="15"/>
    </font>
    <font>
      <name val="Avenir"/>
      <b val="1"/>
      <color rgb="004FB991"/>
      <sz val="15"/>
    </font>
    <font>
      <name val="Avenir"/>
      <b val="1"/>
      <color rgb="005FACD3"/>
      <sz val="15"/>
    </font>
    <font>
      <name val="Avenir"/>
      <b val="1"/>
      <color rgb="00317CC0"/>
      <sz val="15"/>
    </font>
    <font>
      <name val="Avenir"/>
      <b val="1"/>
      <color rgb="008B5F9E"/>
      <sz val="15"/>
    </font>
    <font>
      <name val="Avenir"/>
      <color rgb="00ffffff"/>
    </font>
  </fonts>
  <fills count="15">
    <fill>
      <patternFill/>
    </fill>
    <fill>
      <patternFill patternType="gray125"/>
    </fill>
    <fill>
      <patternFill patternType="solid">
        <fgColor rgb="00C0C0C0"/>
      </patternFill>
    </fill>
    <fill>
      <patternFill patternType="solid">
        <fgColor rgb="0033CCCC"/>
      </patternFill>
    </fill>
    <fill>
      <patternFill patternType="solid">
        <fgColor rgb="0099CC00"/>
      </patternFill>
    </fill>
    <fill>
      <patternFill patternType="solid">
        <fgColor rgb="00FF9900"/>
      </patternFill>
    </fill>
    <fill>
      <patternFill patternType="solid">
        <fgColor rgb="00DF5C8D"/>
      </patternFill>
    </fill>
    <fill>
      <patternFill patternType="solid">
        <fgColor rgb="00F65928"/>
      </patternFill>
    </fill>
    <fill>
      <patternFill patternType="solid">
        <fgColor rgb="00F09236"/>
      </patternFill>
    </fill>
    <fill>
      <patternFill patternType="solid">
        <fgColor rgb="00F2C200"/>
      </patternFill>
    </fill>
    <fill>
      <patternFill patternType="solid">
        <fgColor rgb="004FB991"/>
      </patternFill>
    </fill>
    <fill>
      <patternFill patternType="solid">
        <fgColor rgb="005FACD3"/>
      </patternFill>
    </fill>
    <fill>
      <patternFill patternType="solid">
        <fgColor rgb="00317CC0"/>
      </patternFill>
    </fill>
    <fill>
      <patternFill patternType="solid">
        <fgColor rgb="008B5F9E"/>
      </patternFill>
    </fill>
    <fill>
      <patternFill patternType="solid">
        <fgColor rgb="00499FFF"/>
      </patternFill>
    </fill>
  </fills>
  <borders count="12">
    <border>
      <left/>
      <right/>
      <top/>
      <bottom/>
      <diagonal/>
    </border>
    <border/>
    <border>
      <bottom style="medium">
        <color rgb="00499FFF"/>
      </bottom>
    </border>
    <border>
      <bottom style="medium">
        <color rgb="00DF5C8D"/>
      </bottom>
    </border>
    <border>
      <bottom style="medium">
        <color rgb="00F65928"/>
      </bottom>
    </border>
    <border>
      <bottom style="medium">
        <color rgb="00F09236"/>
      </bottom>
    </border>
    <border>
      <bottom style="medium">
        <color rgb="00F2C200"/>
      </bottom>
    </border>
    <border>
      <bottom style="medium">
        <color rgb="004FB991"/>
      </bottom>
    </border>
    <border>
      <bottom style="medium">
        <color rgb="005FACD3"/>
      </bottom>
    </border>
    <border>
      <bottom style="medium">
        <color rgb="00317CC0"/>
      </bottom>
    </border>
    <border>
      <bottom style="medium">
        <color rgb="008B5F9E"/>
      </bottom>
    </border>
    <border>
      <left/>
      <right/>
      <top/>
      <bottom style="medium">
        <color rgb="00499FFF"/>
      </bottom>
      <diagonal/>
    </border>
  </borders>
  <cellStyleXfs count="24">
    <xf numFmtId="0" fontId="0" fillId="0" borderId="0"/>
    <xf numFmtId="0" fontId="1" fillId="0" borderId="1" applyAlignment="1">
      <alignment horizontal="general" vertical="center" wrapText="1" shrinkToFit="1" justifyLastLine="1"/>
    </xf>
    <xf numFmtId="0" fontId="2" fillId="0" borderId="1" applyAlignment="1">
      <alignment horizontal="general" vertical="center" wrapText="1" shrinkToFit="1" justifyLastLine="1"/>
    </xf>
    <xf numFmtId="0" fontId="3" fillId="0" borderId="1" applyAlignment="1">
      <alignment horizontal="general" vertical="center" wrapText="1" shrinkToFit="1" justifyLastLine="1"/>
    </xf>
    <xf numFmtId="0" fontId="1" fillId="0" borderId="1" applyAlignment="1">
      <alignment horizontal="center" vertical="center" wrapText="1" shrinkToFit="1"/>
    </xf>
    <xf numFmtId="0" fontId="4" fillId="0" borderId="1" applyAlignment="1">
      <alignment horizontal="center" vertical="center" wrapText="1" shrinkToFit="1"/>
    </xf>
    <xf numFmtId="0" fontId="1" fillId="2" borderId="1" applyAlignment="1">
      <alignment horizontal="center" vertical="center" wrapText="1" shrinkToFit="1"/>
    </xf>
    <xf numFmtId="0" fontId="1" fillId="3" borderId="1" applyAlignment="1">
      <alignment horizontal="center" vertical="center" wrapText="1" shrinkToFit="1"/>
    </xf>
    <xf numFmtId="0" fontId="1" fillId="4" borderId="1" applyAlignment="1">
      <alignment horizontal="center" vertical="center" wrapText="1" shrinkToFit="1"/>
    </xf>
    <xf numFmtId="0" fontId="1" fillId="5" borderId="1" applyAlignment="1">
      <alignment horizontal="center" vertical="center" wrapText="1" shrinkToFit="1"/>
    </xf>
    <xf numFmtId="0" fontId="5" fillId="0" borderId="2" applyAlignment="1">
      <alignment horizontal="general" vertical="center" wrapText="1" shrinkToFit="1" justifyLastLine="1"/>
    </xf>
    <xf numFmtId="0" fontId="6" fillId="0" borderId="1" applyAlignment="1">
      <alignment horizontal="general" vertical="center" wrapText="1" shrinkToFit="1" justifyLastLine="1"/>
    </xf>
    <xf numFmtId="0" fontId="7" fillId="0" borderId="1" applyAlignment="1">
      <alignment horizontal="general" vertical="center" wrapText="1" shrinkToFit="1" justifyLastLine="1"/>
    </xf>
    <xf numFmtId="0" fontId="8" fillId="0" borderId="1" applyAlignment="1">
      <alignment horizontal="general" vertical="center" wrapText="1" shrinkToFit="1" justifyLastLine="1"/>
    </xf>
    <xf numFmtId="0" fontId="9" fillId="0" borderId="1" applyAlignment="1">
      <alignment horizontal="general" vertical="center" wrapText="1" shrinkToFit="1" justifyLastLine="1"/>
    </xf>
    <xf numFmtId="0" fontId="10" fillId="0" borderId="1" applyAlignment="1">
      <alignment horizontal="general" vertical="center" wrapText="1" shrinkToFit="1" justifyLastLine="1"/>
    </xf>
    <xf numFmtId="0" fontId="11" fillId="6" borderId="3" applyAlignment="1">
      <alignment horizontal="general" vertical="center" wrapText="1" shrinkToFit="1" justifyLastLine="1"/>
    </xf>
    <xf numFmtId="0" fontId="12" fillId="7" borderId="4" applyAlignment="1">
      <alignment horizontal="general" vertical="center" wrapText="1" shrinkToFit="1" justifyLastLine="1"/>
    </xf>
    <xf numFmtId="0" fontId="13" fillId="8" borderId="5" applyAlignment="1">
      <alignment horizontal="general" vertical="center" wrapText="1" shrinkToFit="1" justifyLastLine="1"/>
    </xf>
    <xf numFmtId="0" fontId="14" fillId="9" borderId="6" applyAlignment="1">
      <alignment horizontal="general" vertical="center" wrapText="1" shrinkToFit="1" justifyLastLine="1"/>
    </xf>
    <xf numFmtId="0" fontId="15" fillId="10" borderId="7" applyAlignment="1">
      <alignment horizontal="general" vertical="center" wrapText="1" shrinkToFit="1" justifyLastLine="1"/>
    </xf>
    <xf numFmtId="0" fontId="16" fillId="11" borderId="8" applyAlignment="1">
      <alignment horizontal="general" vertical="center" wrapText="1" shrinkToFit="1" justifyLastLine="1"/>
    </xf>
    <xf numFmtId="0" fontId="17" fillId="12" borderId="9" applyAlignment="1">
      <alignment horizontal="general" vertical="center" wrapText="1" shrinkToFit="1" justifyLastLine="1"/>
    </xf>
    <xf numFmtId="0" fontId="18" fillId="13" borderId="10" applyAlignment="1">
      <alignment horizontal="general" vertical="center" wrapText="1" shrinkToFit="1" justifyLastLine="1"/>
    </xf>
  </cellStyleXfs>
  <cellXfs count="42">
    <xf numFmtId="0" fontId="0" fillId="0" borderId="0" pivotButton="0" quotePrefix="0" xfId="0"/>
    <xf numFmtId="0" fontId="0" fillId="6" borderId="0" pivotButton="0" quotePrefix="0" xfId="0"/>
    <xf numFmtId="0" fontId="6" fillId="6" borderId="1" applyAlignment="1" pivotButton="0" quotePrefix="0" xfId="11">
      <alignment horizontal="general" vertical="center" wrapText="1" shrinkToFit="1" justifyLastLine="1"/>
    </xf>
    <xf numFmtId="0" fontId="7" fillId="6" borderId="1" applyAlignment="1" pivotButton="0" quotePrefix="0" xfId="12">
      <alignment horizontal="general" vertical="center" wrapText="1" shrinkToFit="1" justifyLastLine="1"/>
    </xf>
    <xf numFmtId="0" fontId="10" fillId="6" borderId="1" applyAlignment="1" pivotButton="0" quotePrefix="0" xfId="15">
      <alignment horizontal="general" vertical="center" wrapText="1" shrinkToFit="1" justifyLastLine="1"/>
    </xf>
    <xf numFmtId="0" fontId="8" fillId="0" borderId="1" applyAlignment="1" pivotButton="0" quotePrefix="0" xfId="13">
      <alignment horizontal="general" vertical="center" wrapText="1" shrinkToFit="1" justifyLastLine="1"/>
    </xf>
    <xf numFmtId="0" fontId="2" fillId="0" borderId="1" applyAlignment="1" pivotButton="0" quotePrefix="0" xfId="2">
      <alignment horizontal="general" vertical="center" wrapText="1" shrinkToFit="1" justifyLastLine="1"/>
    </xf>
    <xf numFmtId="0" fontId="9" fillId="0" borderId="1" applyAlignment="1" pivotButton="0" quotePrefix="0" xfId="14">
      <alignment horizontal="general" vertical="center" wrapText="1" shrinkToFit="1" justifyLastLine="1"/>
    </xf>
    <xf numFmtId="0" fontId="1" fillId="0" borderId="1" applyAlignment="1" pivotButton="0" quotePrefix="0" xfId="1">
      <alignment horizontal="general" vertical="center" wrapText="1" shrinkToFit="1" justifyLastLine="1"/>
    </xf>
    <xf numFmtId="0" fontId="1" fillId="3" borderId="1" applyAlignment="1" pivotButton="0" quotePrefix="0" xfId="7">
      <alignment horizontal="center" vertical="center" wrapText="1" shrinkToFit="1"/>
    </xf>
    <xf numFmtId="0" fontId="1" fillId="4" borderId="1" applyAlignment="1" pivotButton="0" quotePrefix="0" xfId="8">
      <alignment horizontal="center" vertical="center" wrapText="1" shrinkToFit="1"/>
    </xf>
    <xf numFmtId="0" fontId="0" fillId="7" borderId="0" pivotButton="0" quotePrefix="0" xfId="0"/>
    <xf numFmtId="0" fontId="6" fillId="7" borderId="1" applyAlignment="1" pivotButton="0" quotePrefix="0" xfId="11">
      <alignment horizontal="general" vertical="center" wrapText="1" shrinkToFit="1" justifyLastLine="1"/>
    </xf>
    <xf numFmtId="0" fontId="7" fillId="7" borderId="1" applyAlignment="1" pivotButton="0" quotePrefix="0" xfId="12">
      <alignment horizontal="general" vertical="center" wrapText="1" shrinkToFit="1" justifyLastLine="1"/>
    </xf>
    <xf numFmtId="0" fontId="10" fillId="7" borderId="1" applyAlignment="1" pivotButton="0" quotePrefix="0" xfId="15">
      <alignment horizontal="general" vertical="center" wrapText="1" shrinkToFit="1" justifyLastLine="1"/>
    </xf>
    <xf numFmtId="0" fontId="0" fillId="8" borderId="0" pivotButton="0" quotePrefix="0" xfId="0"/>
    <xf numFmtId="0" fontId="6" fillId="8" borderId="1" applyAlignment="1" pivotButton="0" quotePrefix="0" xfId="11">
      <alignment horizontal="general" vertical="center" wrapText="1" shrinkToFit="1" justifyLastLine="1"/>
    </xf>
    <xf numFmtId="0" fontId="7" fillId="8" borderId="1" applyAlignment="1" pivotButton="0" quotePrefix="0" xfId="12">
      <alignment horizontal="general" vertical="center" wrapText="1" shrinkToFit="1" justifyLastLine="1"/>
    </xf>
    <xf numFmtId="0" fontId="10" fillId="8" borderId="1" applyAlignment="1" pivotButton="0" quotePrefix="0" xfId="15">
      <alignment horizontal="general" vertical="center" wrapText="1" shrinkToFit="1" justifyLastLine="1"/>
    </xf>
    <xf numFmtId="0" fontId="0" fillId="9" borderId="0" pivotButton="0" quotePrefix="0" xfId="0"/>
    <xf numFmtId="0" fontId="6" fillId="9" borderId="1" applyAlignment="1" pivotButton="0" quotePrefix="0" xfId="11">
      <alignment horizontal="general" vertical="center" wrapText="1" shrinkToFit="1" justifyLastLine="1"/>
    </xf>
    <xf numFmtId="0" fontId="7" fillId="9" borderId="1" applyAlignment="1" pivotButton="0" quotePrefix="0" xfId="12">
      <alignment horizontal="general" vertical="center" wrapText="1" shrinkToFit="1" justifyLastLine="1"/>
    </xf>
    <xf numFmtId="0" fontId="10" fillId="9" borderId="1" applyAlignment="1" pivotButton="0" quotePrefix="0" xfId="15">
      <alignment horizontal="general" vertical="center" wrapText="1" shrinkToFit="1" justifyLastLine="1"/>
    </xf>
    <xf numFmtId="0" fontId="0" fillId="10" borderId="0" pivotButton="0" quotePrefix="0" xfId="0"/>
    <xf numFmtId="0" fontId="6" fillId="10" borderId="1" applyAlignment="1" pivotButton="0" quotePrefix="0" xfId="11">
      <alignment horizontal="general" vertical="center" wrapText="1" shrinkToFit="1" justifyLastLine="1"/>
    </xf>
    <xf numFmtId="0" fontId="7" fillId="10" borderId="1" applyAlignment="1" pivotButton="0" quotePrefix="0" xfId="12">
      <alignment horizontal="general" vertical="center" wrapText="1" shrinkToFit="1" justifyLastLine="1"/>
    </xf>
    <xf numFmtId="0" fontId="10" fillId="10" borderId="1" applyAlignment="1" pivotButton="0" quotePrefix="0" xfId="15">
      <alignment horizontal="general" vertical="center" wrapText="1" shrinkToFit="1" justifyLastLine="1"/>
    </xf>
    <xf numFmtId="0" fontId="0" fillId="11" borderId="0" pivotButton="0" quotePrefix="0" xfId="0"/>
    <xf numFmtId="0" fontId="6" fillId="11" borderId="1" applyAlignment="1" pivotButton="0" quotePrefix="0" xfId="11">
      <alignment horizontal="general" vertical="center" wrapText="1" shrinkToFit="1" justifyLastLine="1"/>
    </xf>
    <xf numFmtId="0" fontId="7" fillId="11" borderId="1" applyAlignment="1" pivotButton="0" quotePrefix="0" xfId="12">
      <alignment horizontal="general" vertical="center" wrapText="1" shrinkToFit="1" justifyLastLine="1"/>
    </xf>
    <xf numFmtId="0" fontId="10" fillId="11" borderId="1" applyAlignment="1" pivotButton="0" quotePrefix="0" xfId="15">
      <alignment horizontal="general" vertical="center" wrapText="1" shrinkToFit="1" justifyLastLine="1"/>
    </xf>
    <xf numFmtId="0" fontId="0" fillId="12" borderId="0" pivotButton="0" quotePrefix="0" xfId="0"/>
    <xf numFmtId="0" fontId="6" fillId="12" borderId="1" applyAlignment="1" pivotButton="0" quotePrefix="0" xfId="11">
      <alignment horizontal="general" vertical="center" wrapText="1" shrinkToFit="1" justifyLastLine="1"/>
    </xf>
    <xf numFmtId="0" fontId="7" fillId="12" borderId="1" applyAlignment="1" pivotButton="0" quotePrefix="0" xfId="12">
      <alignment horizontal="general" vertical="center" wrapText="1" shrinkToFit="1" justifyLastLine="1"/>
    </xf>
    <xf numFmtId="0" fontId="10" fillId="12" borderId="1" applyAlignment="1" pivotButton="0" quotePrefix="0" xfId="15">
      <alignment horizontal="general" vertical="center" wrapText="1" shrinkToFit="1" justifyLastLine="1"/>
    </xf>
    <xf numFmtId="0" fontId="1" fillId="5" borderId="1" applyAlignment="1" pivotButton="0" quotePrefix="0" xfId="9">
      <alignment horizontal="center" vertical="center" wrapText="1" shrinkToFit="1"/>
    </xf>
    <xf numFmtId="0" fontId="0" fillId="14" borderId="0" pivotButton="0" quotePrefix="0" xfId="0"/>
    <xf numFmtId="0" fontId="6" fillId="14" borderId="1" applyAlignment="1" pivotButton="0" quotePrefix="0" xfId="11">
      <alignment horizontal="general" vertical="center" wrapText="1" shrinkToFit="1" justifyLastLine="1"/>
    </xf>
    <xf numFmtId="0" fontId="7" fillId="14" borderId="1" applyAlignment="1" pivotButton="0" quotePrefix="0" xfId="12">
      <alignment horizontal="general" vertical="center" wrapText="1" shrinkToFit="1" justifyLastLine="1"/>
    </xf>
    <xf numFmtId="0" fontId="10" fillId="14" borderId="1" applyAlignment="1" pivotButton="0" quotePrefix="0" xfId="15">
      <alignment horizontal="general" vertical="center" wrapText="1" shrinkToFit="1" justifyLastLine="1"/>
    </xf>
    <xf numFmtId="0" fontId="5" fillId="0" borderId="2" applyAlignment="1" pivotButton="0" quotePrefix="0" xfId="10">
      <alignment horizontal="general" vertical="center" wrapText="1" shrinkToFit="1" justifyLastLine="1"/>
    </xf>
    <xf numFmtId="0" fontId="0" fillId="0" borderId="11" pivotButton="0" quotePrefix="0" xfId="0"/>
  </cellXfs>
  <cellStyles count="24">
    <cellStyle name="Normal" xfId="0" builtinId="0" hidden="0"/>
    <cellStyle name="text" xfId="1" hidden="0"/>
    <cellStyle name="text_bold" xfId="2" hidden="0"/>
    <cellStyle name="text_bold_medium" xfId="3" hidden="0"/>
    <cellStyle name="center" xfId="4" hidden="0"/>
    <cellStyle name="blue_link" xfId="5" hidden="0"/>
    <cellStyle name="gray" xfId="6" hidden="0"/>
    <cellStyle name="blue" xfId="7" hidden="0"/>
    <cellStyle name="green" xfId="8" hidden="0"/>
    <cellStyle name="orange" xfId="9" hidden="0"/>
    <cellStyle name="underline" xfId="10" hidden="0"/>
    <cellStyle name="big_title" xfId="11" hidden="0"/>
    <cellStyle name="medium_title" xfId="12" hidden="0"/>
    <cellStyle name="gray_header" xfId="13" hidden="0"/>
    <cellStyle name="gray_text" xfId="14" hidden="0"/>
    <cellStyle name="versions_white" xfId="15" hidden="0"/>
    <cellStyle name="MASVS-STORAGE" xfId="16" hidden="0"/>
    <cellStyle name="MASVS-CRYPTO" xfId="17" hidden="0"/>
    <cellStyle name="MASVS-AUTH" xfId="18" hidden="0"/>
    <cellStyle name="MASVS-NETWORK" xfId="19" hidden="0"/>
    <cellStyle name="MASVS-PLATFORM" xfId="20" hidden="0"/>
    <cellStyle name="MASVS-CODE" xfId="21" hidden="0"/>
    <cellStyle name="MASVS-RESILIENCE" xfId="22" hidden="0"/>
    <cellStyle name="MASVS-PRIVACY" xfId="23" hidden="0"/>
  </cellStyles>
  <dxfs count="3">
    <dxf>
      <font>
        <color rgb="009C0006"/>
      </font>
      <fill>
        <patternFill>
          <bgColor rgb="00FFC7CE"/>
        </patternFill>
      </fill>
      <alignment horizontal="center" vertical="center" wrapText="1" shrinkToFit="1"/>
    </dxf>
    <dxf>
      <font>
        <color rgb="0038761D"/>
      </font>
      <fill>
        <patternFill>
          <bgColor rgb="00B6D7A8"/>
        </patternFill>
      </fill>
      <alignment horizontal="center" vertical="center" wrapText="1" shrinkToFit="1"/>
    </dxf>
    <dxf>
      <font>
        <color rgb="00666666"/>
      </font>
      <fill>
        <patternFill>
          <bgColor rgb="00CCCCCC"/>
        </patternFill>
      </fill>
      <alignment horizontal="center" vertical="center" wrapText="1" shrinkToFit="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png"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png"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png"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png"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png" Id="rId2"/></Relationships>
</file>

<file path=xl/drawings/drawing1.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J31"/>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 t="n"/>
      <c r="B1" s="1" t="n"/>
      <c r="C1" s="1" t="n"/>
      <c r="D1" s="1" t="n"/>
      <c r="E1" s="1" t="n"/>
      <c r="F1" s="1" t="n"/>
      <c r="G1" s="1" t="n"/>
      <c r="H1" s="1" t="n"/>
      <c r="I1" s="1" t="n"/>
      <c r="J1" s="1" t="n"/>
    </row>
    <row r="2" ht="65" customHeight="1">
      <c r="A2" s="1" t="n"/>
      <c r="B2" s="1" t="n"/>
      <c r="C2" s="2" t="inlineStr">
        <is>
          <t>Mobile Application Security Checklist</t>
        </is>
      </c>
      <c r="D2" s="1" t="n"/>
      <c r="E2" s="1" t="n"/>
      <c r="F2" s="1" t="n"/>
      <c r="G2" s="1" t="n"/>
      <c r="H2" s="1" t="n"/>
      <c r="I2" s="1" t="n"/>
      <c r="J2" s="1" t="n"/>
    </row>
    <row r="3">
      <c r="A3" s="1" t="n"/>
      <c r="B3" s="1" t="n"/>
      <c r="C3" s="3" t="inlineStr">
        <is>
          <t>MASVS-STORAGE: Storage</t>
        </is>
      </c>
      <c r="D3" s="1" t="n"/>
      <c r="E3" s="1" t="n"/>
      <c r="F3" s="1" t="n"/>
      <c r="G3" s="1" t="n"/>
      <c r="H3" s="1" t="n"/>
      <c r="I3" s="1" t="n"/>
      <c r="J3" s="1" t="n"/>
    </row>
    <row r="4">
      <c r="A4" s="1" t="n"/>
      <c r="B4" s="1" t="n"/>
      <c r="C4" s="1" t="n"/>
      <c r="D4" s="1" t="n"/>
      <c r="E4" s="1" t="n"/>
      <c r="F4" s="1" t="n"/>
      <c r="G4" s="1" t="n"/>
      <c r="H4" s="1" t="n"/>
      <c r="I4" s="1" t="n"/>
      <c r="J4" s="1" t="n"/>
    </row>
    <row r="5">
      <c r="A5" s="1" t="n"/>
      <c r="B5" s="1" t="n"/>
      <c r="C5" s="4" t="inlineStr">
        <is>
          <t>OWASP MASTG v1.7.0 (commit: 7172dfa)    OWASP MASVS v2.0.0 (commit: f2e668b)</t>
        </is>
      </c>
      <c r="D5" s="1" t="n"/>
      <c r="E5" s="1" t="n"/>
      <c r="F5" s="1" t="n"/>
      <c r="G5" s="1" t="n"/>
      <c r="H5" s="1" t="n"/>
      <c r="I5" s="1" t="n"/>
      <c r="J5" s="1" t="n"/>
    </row>
    <row r="6">
      <c r="A6" s="1" t="n"/>
      <c r="B6" s="1" t="n"/>
      <c r="C6" s="1" t="n"/>
      <c r="D6" s="1" t="n"/>
      <c r="E6" s="1" t="n"/>
      <c r="F6" s="1" t="n"/>
      <c r="G6" s="1" t="n"/>
      <c r="H6" s="1" t="n"/>
      <c r="I6" s="1" t="n"/>
      <c r="J6" s="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HYPERLINK("https://mas.owasp.org//MASVS/controls/MASVS-STORAGE-1", "MASVS-STORAGE-1")</f>
        <v/>
      </c>
      <c r="D11" s="6" t="inlineStr">
        <is>
          <t>The app securely stores sensitive data.</t>
        </is>
      </c>
    </row>
    <row r="13" ht="55" customHeight="1">
      <c r="C13" s="7" t="inlineStr">
        <is>
          <t>android</t>
        </is>
      </c>
      <c r="D13" s="8">
        <f>HYPERLINK("https://mas.owasp.org//MASTG/tests/android/MASVS-STORAGE/MASTG-TEST-0001", "Testing Local Storage for Sensitive Data")</f>
        <v/>
      </c>
      <c r="E13" s="9" t="n"/>
      <c r="F13" s="10" t="n"/>
    </row>
    <row r="14" ht="55" customHeight="1">
      <c r="C14" s="7" t="inlineStr">
        <is>
          <t>android</t>
        </is>
      </c>
      <c r="D14" s="8">
        <f>HYPERLINK("https://mas.owasp.org//MASTG/tests/android/MASVS-STORAGE/MASTG-TEST-0012", "Testing the Device-Access-Security Policy")</f>
        <v/>
      </c>
      <c r="F14" s="10" t="n"/>
    </row>
    <row r="15" ht="55" customHeight="1">
      <c r="C15" s="7" t="inlineStr">
        <is>
          <t>ios</t>
        </is>
      </c>
      <c r="D15" s="8">
        <f>HYPERLINK("https://mas.owasp.org//MASTG/tests/ios/MASVS-STORAGE/MASTG-TEST-0052", "Testing Local Data Storage")</f>
        <v/>
      </c>
      <c r="E15" s="9" t="n"/>
      <c r="F15" s="10" t="n"/>
    </row>
    <row r="17">
      <c r="B17" s="6">
        <f>HYPERLINK("https://mas.owasp.org//MASVS/controls/MASVS-STORAGE-2", "MASVS-STORAGE-2")</f>
        <v/>
      </c>
      <c r="D17" s="6" t="inlineStr">
        <is>
          <t>The app prevents leakage of sensitive data.</t>
        </is>
      </c>
    </row>
    <row r="19" ht="55" customHeight="1">
      <c r="C19" s="7" t="inlineStr">
        <is>
          <t>android</t>
        </is>
      </c>
      <c r="D19" s="8">
        <f>HYPERLINK("https://mas.owasp.org//MASTG/tests/android/MASVS-STORAGE/MASTG-TEST-0004", "Determining Whether Sensitive Data Is Shared with Third Parties via Embedded Services")</f>
        <v/>
      </c>
      <c r="E19" s="9" t="n"/>
      <c r="F19" s="10" t="n"/>
    </row>
    <row r="20" ht="55" customHeight="1">
      <c r="C20" s="7" t="inlineStr">
        <is>
          <t>android</t>
        </is>
      </c>
      <c r="D20" s="8">
        <f>HYPERLINK("https://mas.owasp.org//MASTG/tests/android/MASVS-STORAGE/MASTG-TEST-0005", "Determining Whether Sensitive Data Is Shared with Third Parties via Notifications")</f>
        <v/>
      </c>
      <c r="E20" s="9" t="n"/>
      <c r="F20" s="10" t="n"/>
    </row>
    <row r="21" ht="55" customHeight="1">
      <c r="C21" s="7" t="inlineStr">
        <is>
          <t>android</t>
        </is>
      </c>
      <c r="D21" s="8">
        <f>HYPERLINK("https://mas.owasp.org//MASTG/tests/android/MASVS-STORAGE/MASTG-TEST-0009", "Testing Backups for Sensitive Data")</f>
        <v/>
      </c>
      <c r="F21" s="10" t="n"/>
    </row>
    <row r="22" ht="55" customHeight="1">
      <c r="C22" s="7" t="inlineStr">
        <is>
          <t>android</t>
        </is>
      </c>
      <c r="D22" s="8">
        <f>HYPERLINK("https://mas.owasp.org//MASTG/tests/android/MASVS-STORAGE/MASTG-TEST-0011", "Testing Memory for Sensitive Data")</f>
        <v/>
      </c>
      <c r="F22" s="10" t="n"/>
    </row>
    <row r="23" ht="55" customHeight="1">
      <c r="C23" s="7" t="inlineStr">
        <is>
          <t>android</t>
        </is>
      </c>
      <c r="D23" s="8">
        <f>HYPERLINK("https://mas.owasp.org//MASTG/tests/android/MASVS-STORAGE/MASTG-TEST-0006", "Determining Whether the Keyboard Cache Is Disabled for Text Input Fields")</f>
        <v/>
      </c>
      <c r="E23" s="9" t="n"/>
      <c r="F23" s="10" t="n"/>
    </row>
    <row r="24" ht="55" customHeight="1">
      <c r="C24" s="7" t="inlineStr">
        <is>
          <t>android</t>
        </is>
      </c>
      <c r="D24" s="8">
        <f>HYPERLINK("https://mas.owasp.org//MASTG/tests/android/MASVS-STORAGE/MASTG-TEST-0003", "Testing Logs for Sensitive Data")</f>
        <v/>
      </c>
      <c r="E24" s="9" t="n"/>
      <c r="F24" s="10" t="n"/>
    </row>
    <row r="25" ht="55" customHeight="1">
      <c r="C25" s="7" t="inlineStr">
        <is>
          <t>ios</t>
        </is>
      </c>
      <c r="D25" s="8">
        <f>HYPERLINK("https://mas.owasp.org//MASTG/tests/ios/MASVS-STORAGE/MASTG-TEST-0053", "Checking Logs for Sensitive Data")</f>
        <v/>
      </c>
      <c r="E25" s="9" t="n"/>
      <c r="F25" s="10" t="n"/>
    </row>
    <row r="26" ht="55" customHeight="1">
      <c r="C26" s="7" t="inlineStr">
        <is>
          <t>ios</t>
        </is>
      </c>
      <c r="D26" s="8">
        <f>HYPERLINK("https://mas.owasp.org//MASTG/tests/ios/MASVS-STORAGE/MASTG-TEST-0060", "Testing Memory for Sensitive Data")</f>
        <v/>
      </c>
      <c r="F26" s="10" t="n"/>
    </row>
    <row r="27" ht="55" customHeight="1">
      <c r="C27" s="7" t="inlineStr">
        <is>
          <t>ios</t>
        </is>
      </c>
      <c r="D27" s="8">
        <f>HYPERLINK("https://mas.owasp.org//MASTG/tests/ios/MASVS-STORAGE/MASTG-TEST-0058", "Testing Backups for Sensitive Data")</f>
        <v/>
      </c>
      <c r="F27" s="10" t="n"/>
    </row>
    <row r="28" ht="55" customHeight="1">
      <c r="C28" s="7" t="inlineStr">
        <is>
          <t>ios</t>
        </is>
      </c>
      <c r="D28" s="8">
        <f>HYPERLINK("https://mas.owasp.org//MASTG/tests/ios/MASVS-STORAGE/MASTG-TEST-0055", "Finding Sensitive Data in the Keyboard Cache")</f>
        <v/>
      </c>
      <c r="E28" s="9" t="n"/>
      <c r="F28" s="10" t="n"/>
    </row>
    <row r="29" ht="55" customHeight="1">
      <c r="C29" s="7" t="inlineStr">
        <is>
          <t>ios</t>
        </is>
      </c>
      <c r="D29" s="8">
        <f>HYPERLINK("https://mas.owasp.org//MASTG/tests/ios/MASVS-STORAGE/MASTG-TEST-0054", "Determining Whether Sensitive Data Is Shared with Third Parties")</f>
        <v/>
      </c>
      <c r="E29" s="9" t="n"/>
      <c r="F29" s="10" t="n"/>
    </row>
    <row r="31">
      <c r="A31"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J24"/>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1" t="n"/>
      <c r="B1" s="11" t="n"/>
      <c r="C1" s="11" t="n"/>
      <c r="D1" s="11" t="n"/>
      <c r="E1" s="11" t="n"/>
      <c r="F1" s="11" t="n"/>
      <c r="G1" s="11" t="n"/>
      <c r="H1" s="11" t="n"/>
      <c r="I1" s="11" t="n"/>
      <c r="J1" s="11" t="n"/>
    </row>
    <row r="2" ht="65" customHeight="1">
      <c r="A2" s="11" t="n"/>
      <c r="B2" s="11" t="n"/>
      <c r="C2" s="12" t="inlineStr">
        <is>
          <t>Mobile Application Security Checklist</t>
        </is>
      </c>
      <c r="D2" s="11" t="n"/>
      <c r="E2" s="11" t="n"/>
      <c r="F2" s="11" t="n"/>
      <c r="G2" s="11" t="n"/>
      <c r="H2" s="11" t="n"/>
      <c r="I2" s="11" t="n"/>
      <c r="J2" s="11" t="n"/>
    </row>
    <row r="3">
      <c r="A3" s="11" t="n"/>
      <c r="B3" s="11" t="n"/>
      <c r="C3" s="13" t="inlineStr">
        <is>
          <t>MASVS-CRYPTO: Cryptography</t>
        </is>
      </c>
      <c r="D3" s="11" t="n"/>
      <c r="E3" s="11" t="n"/>
      <c r="F3" s="11" t="n"/>
      <c r="G3" s="11" t="n"/>
      <c r="H3" s="11" t="n"/>
      <c r="I3" s="11" t="n"/>
      <c r="J3" s="11" t="n"/>
    </row>
    <row r="4">
      <c r="A4" s="11" t="n"/>
      <c r="B4" s="11" t="n"/>
      <c r="C4" s="11" t="n"/>
      <c r="D4" s="11" t="n"/>
      <c r="E4" s="11" t="n"/>
      <c r="F4" s="11" t="n"/>
      <c r="G4" s="11" t="n"/>
      <c r="H4" s="11" t="n"/>
      <c r="I4" s="11" t="n"/>
      <c r="J4" s="11" t="n"/>
    </row>
    <row r="5">
      <c r="A5" s="11" t="n"/>
      <c r="B5" s="11" t="n"/>
      <c r="C5" s="14" t="inlineStr">
        <is>
          <t>OWASP MASTG v1.7.0 (commit: 7172dfa)    OWASP MASVS v2.0.0 (commit: f2e668b)</t>
        </is>
      </c>
      <c r="D5" s="11" t="n"/>
      <c r="E5" s="11" t="n"/>
      <c r="F5" s="11" t="n"/>
      <c r="G5" s="11" t="n"/>
      <c r="H5" s="11" t="n"/>
      <c r="I5" s="11" t="n"/>
      <c r="J5" s="11" t="n"/>
    </row>
    <row r="6">
      <c r="A6" s="11" t="n"/>
      <c r="B6" s="11" t="n"/>
      <c r="C6" s="11" t="n"/>
      <c r="D6" s="11" t="n"/>
      <c r="E6" s="11" t="n"/>
      <c r="F6" s="11" t="n"/>
      <c r="G6" s="11" t="n"/>
      <c r="H6" s="11" t="n"/>
      <c r="I6" s="11" t="n"/>
      <c r="J6" s="1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HYPERLINK("https://mas.owasp.org//MASVS/controls/MASVS-CRYPTO-1", "MASVS-CRYPTO-1")</f>
        <v/>
      </c>
      <c r="D11" s="6" t="inlineStr">
        <is>
          <t>The app employs current strong cryptography and uses it according to industry best practices.</t>
        </is>
      </c>
    </row>
    <row r="13" ht="55" customHeight="1">
      <c r="C13" s="7" t="inlineStr">
        <is>
          <t>android</t>
        </is>
      </c>
      <c r="D13" s="8">
        <f>HYPERLINK("https://mas.owasp.org//MASTG/tests/android/MASVS-CRYPTO/MASTG-TEST-0013", "Testing Symmetric Cryptography")</f>
        <v/>
      </c>
      <c r="E13" s="9" t="n"/>
      <c r="F13" s="10" t="n"/>
    </row>
    <row r="14" ht="55" customHeight="1">
      <c r="C14" s="7" t="inlineStr">
        <is>
          <t>android</t>
        </is>
      </c>
      <c r="D14" s="8">
        <f>HYPERLINK("https://mas.owasp.org//MASTG/tests/android/MASVS-CRYPTO/MASTG-TEST-0014", "Testing the Configuration of Cryptographic Standard Algorithms")</f>
        <v/>
      </c>
      <c r="E14" s="9" t="n"/>
      <c r="F14" s="10" t="n"/>
    </row>
    <row r="15" ht="55" customHeight="1">
      <c r="C15" s="7" t="inlineStr">
        <is>
          <t>android</t>
        </is>
      </c>
      <c r="D15" s="8">
        <f>HYPERLINK("https://mas.owasp.org//MASTG/tests/android/MASVS-CRYPTO/MASTG-TEST-0016", "Testing Random Number Generation")</f>
        <v/>
      </c>
      <c r="E15" s="9" t="n"/>
      <c r="F15" s="10" t="n"/>
    </row>
    <row r="16" ht="55" customHeight="1">
      <c r="C16" s="7" t="inlineStr">
        <is>
          <t>ios</t>
        </is>
      </c>
      <c r="D16" s="8">
        <f>HYPERLINK("https://mas.owasp.org//MASTG/tests/ios/MASVS-CRYPTO/MASTG-TEST-0061", "Verifying the Configuration of Cryptographic Standard Algorithms")</f>
        <v/>
      </c>
      <c r="E16" s="9" t="n"/>
      <c r="F16" s="10" t="n"/>
    </row>
    <row r="17" ht="55" customHeight="1">
      <c r="C17" s="7" t="inlineStr">
        <is>
          <t>ios</t>
        </is>
      </c>
      <c r="D17" s="8">
        <f>HYPERLINK("https://mas.owasp.org//MASTG/tests/ios/MASVS-CRYPTO/MASTG-TEST-0063", "Testing Random Number Generation")</f>
        <v/>
      </c>
      <c r="E17" s="9" t="n"/>
      <c r="F17" s="10" t="n"/>
    </row>
    <row r="19">
      <c r="B19" s="6">
        <f>HYPERLINK("https://mas.owasp.org//MASVS/controls/MASVS-CRYPTO-2", "MASVS-CRYPTO-2")</f>
        <v/>
      </c>
      <c r="D19" s="6" t="inlineStr">
        <is>
          <t>The app performs key management according to industry best practices.</t>
        </is>
      </c>
    </row>
    <row r="21" ht="55" customHeight="1">
      <c r="C21" s="7" t="inlineStr">
        <is>
          <t>android</t>
        </is>
      </c>
      <c r="D21" s="8">
        <f>HYPERLINK("https://mas.owasp.org//MASTG/tests/android/MASVS-CRYPTO/MASTG-TEST-0015", "Testing the Purposes of Keys")</f>
        <v/>
      </c>
      <c r="E21" s="9" t="n"/>
      <c r="F21" s="10" t="n"/>
    </row>
    <row r="22" ht="55" customHeight="1">
      <c r="C22" s="7" t="inlineStr">
        <is>
          <t>ios</t>
        </is>
      </c>
      <c r="D22" s="8">
        <f>HYPERLINK("https://mas.owasp.org//MASTG/tests/ios/MASVS-CRYPTO/MASTG-TEST-0062", "Testing Key Management")</f>
        <v/>
      </c>
      <c r="E22" s="9" t="n"/>
      <c r="F22" s="10" t="n"/>
    </row>
    <row r="24">
      <c r="A24"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J23"/>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5" t="n"/>
      <c r="B1" s="15" t="n"/>
      <c r="C1" s="15" t="n"/>
      <c r="D1" s="15" t="n"/>
      <c r="E1" s="15" t="n"/>
      <c r="F1" s="15" t="n"/>
      <c r="G1" s="15" t="n"/>
      <c r="H1" s="15" t="n"/>
      <c r="I1" s="15" t="n"/>
      <c r="J1" s="15" t="n"/>
    </row>
    <row r="2" ht="65" customHeight="1">
      <c r="A2" s="15" t="n"/>
      <c r="B2" s="15" t="n"/>
      <c r="C2" s="16" t="inlineStr">
        <is>
          <t>Mobile Application Security Checklist</t>
        </is>
      </c>
      <c r="D2" s="15" t="n"/>
      <c r="E2" s="15" t="n"/>
      <c r="F2" s="15" t="n"/>
      <c r="G2" s="15" t="n"/>
      <c r="H2" s="15" t="n"/>
      <c r="I2" s="15" t="n"/>
      <c r="J2" s="15" t="n"/>
    </row>
    <row r="3">
      <c r="A3" s="15" t="n"/>
      <c r="B3" s="15" t="n"/>
      <c r="C3" s="17" t="inlineStr">
        <is>
          <t>MASVS-AUTH: Authentication and Authorization</t>
        </is>
      </c>
      <c r="D3" s="15" t="n"/>
      <c r="E3" s="15" t="n"/>
      <c r="F3" s="15" t="n"/>
      <c r="G3" s="15" t="n"/>
      <c r="H3" s="15" t="n"/>
      <c r="I3" s="15" t="n"/>
      <c r="J3" s="15" t="n"/>
    </row>
    <row r="4">
      <c r="A4" s="15" t="n"/>
      <c r="B4" s="15" t="n"/>
      <c r="C4" s="15" t="n"/>
      <c r="D4" s="15" t="n"/>
      <c r="E4" s="15" t="n"/>
      <c r="F4" s="15" t="n"/>
      <c r="G4" s="15" t="n"/>
      <c r="H4" s="15" t="n"/>
      <c r="I4" s="15" t="n"/>
      <c r="J4" s="15" t="n"/>
    </row>
    <row r="5">
      <c r="A5" s="15" t="n"/>
      <c r="B5" s="15" t="n"/>
      <c r="C5" s="18" t="inlineStr">
        <is>
          <t>OWASP MASTG v1.7.0 (commit: 7172dfa)    OWASP MASVS v2.0.0 (commit: f2e668b)</t>
        </is>
      </c>
      <c r="D5" s="15" t="n"/>
      <c r="E5" s="15" t="n"/>
      <c r="F5" s="15" t="n"/>
      <c r="G5" s="15" t="n"/>
      <c r="H5" s="15" t="n"/>
      <c r="I5" s="15" t="n"/>
      <c r="J5" s="15" t="n"/>
    </row>
    <row r="6">
      <c r="A6" s="15" t="n"/>
      <c r="B6" s="15" t="n"/>
      <c r="C6" s="15" t="n"/>
      <c r="D6" s="15" t="n"/>
      <c r="E6" s="15" t="n"/>
      <c r="F6" s="15" t="n"/>
      <c r="G6" s="15" t="n"/>
      <c r="H6" s="15" t="n"/>
      <c r="I6" s="15" t="n"/>
      <c r="J6" s="15"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HYPERLINK("https://mas.owasp.org//MASVS/controls/MASVS-AUTH-1", "MASVS-AUTH-1")</f>
        <v/>
      </c>
      <c r="D11" s="6" t="inlineStr">
        <is>
          <t>The app uses secure authentication and authorization protocols and follows the relevant best practices.</t>
        </is>
      </c>
    </row>
    <row r="14">
      <c r="B14" s="6">
        <f>HYPERLINK("https://mas.owasp.org//MASVS/controls/MASVS-AUTH-2", "MASVS-AUTH-2")</f>
        <v/>
      </c>
      <c r="D14" s="6" t="inlineStr">
        <is>
          <t>The app performs local authentication securely according to the platform best practices.</t>
        </is>
      </c>
    </row>
    <row r="16" ht="55" customHeight="1">
      <c r="C16" s="7" t="inlineStr">
        <is>
          <t>android</t>
        </is>
      </c>
      <c r="D16" s="8">
        <f>HYPERLINK("https://mas.owasp.org//MASTG/tests/android/MASVS-AUTH/MASTG-TEST-0018", "Testing Biometric Authentication")</f>
        <v/>
      </c>
      <c r="F16" s="10" t="n"/>
    </row>
    <row r="17" ht="55" customHeight="1">
      <c r="C17" s="7" t="inlineStr">
        <is>
          <t>android</t>
        </is>
      </c>
      <c r="D17" s="8">
        <f>HYPERLINK("https://mas.owasp.org//MASTG/tests/android/MASVS-AUTH/MASTG-TEST-0017", "Testing Confirm Credentials")</f>
        <v/>
      </c>
      <c r="F17" s="10" t="n"/>
    </row>
    <row r="18" ht="55" customHeight="1">
      <c r="C18" s="7" t="inlineStr">
        <is>
          <t>ios</t>
        </is>
      </c>
      <c r="D18" s="8">
        <f>HYPERLINK("https://mas.owasp.org//MASTG/tests/ios/MASVS-AUTH/MASTG-TEST-0064", "Testing Local Authentication")</f>
        <v/>
      </c>
      <c r="F18" s="10" t="n"/>
    </row>
    <row r="20">
      <c r="B20" s="6">
        <f>HYPERLINK("https://mas.owasp.org//MASVS/controls/MASVS-AUTH-3", "MASVS-AUTH-3")</f>
        <v/>
      </c>
      <c r="D20" s="6" t="inlineStr">
        <is>
          <t>The app secures sensitive operations with additional authentication.</t>
        </is>
      </c>
    </row>
    <row r="23">
      <c r="A23"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J26"/>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9" t="n"/>
      <c r="B1" s="19" t="n"/>
      <c r="C1" s="19" t="n"/>
      <c r="D1" s="19" t="n"/>
      <c r="E1" s="19" t="n"/>
      <c r="F1" s="19" t="n"/>
      <c r="G1" s="19" t="n"/>
      <c r="H1" s="19" t="n"/>
      <c r="I1" s="19" t="n"/>
      <c r="J1" s="19" t="n"/>
    </row>
    <row r="2" ht="65" customHeight="1">
      <c r="A2" s="19" t="n"/>
      <c r="B2" s="19" t="n"/>
      <c r="C2" s="20" t="inlineStr">
        <is>
          <t>Mobile Application Security Checklist</t>
        </is>
      </c>
      <c r="D2" s="19" t="n"/>
      <c r="E2" s="19" t="n"/>
      <c r="F2" s="19" t="n"/>
      <c r="G2" s="19" t="n"/>
      <c r="H2" s="19" t="n"/>
      <c r="I2" s="19" t="n"/>
      <c r="J2" s="19" t="n"/>
    </row>
    <row r="3">
      <c r="A3" s="19" t="n"/>
      <c r="B3" s="19" t="n"/>
      <c r="C3" s="21" t="inlineStr">
        <is>
          <t>MASVS-NETWORK: Network Communication</t>
        </is>
      </c>
      <c r="D3" s="19" t="n"/>
      <c r="E3" s="19" t="n"/>
      <c r="F3" s="19" t="n"/>
      <c r="G3" s="19" t="n"/>
      <c r="H3" s="19" t="n"/>
      <c r="I3" s="19" t="n"/>
      <c r="J3" s="19" t="n"/>
    </row>
    <row r="4">
      <c r="A4" s="19" t="n"/>
      <c r="B4" s="19" t="n"/>
      <c r="C4" s="19" t="n"/>
      <c r="D4" s="19" t="n"/>
      <c r="E4" s="19" t="n"/>
      <c r="F4" s="19" t="n"/>
      <c r="G4" s="19" t="n"/>
      <c r="H4" s="19" t="n"/>
      <c r="I4" s="19" t="n"/>
      <c r="J4" s="19" t="n"/>
    </row>
    <row r="5">
      <c r="A5" s="19" t="n"/>
      <c r="B5" s="19" t="n"/>
      <c r="C5" s="22" t="inlineStr">
        <is>
          <t>OWASP MASTG v1.7.0 (commit: 7172dfa)    OWASP MASVS v2.0.0 (commit: f2e668b)</t>
        </is>
      </c>
      <c r="D5" s="19" t="n"/>
      <c r="E5" s="19" t="n"/>
      <c r="F5" s="19" t="n"/>
      <c r="G5" s="19" t="n"/>
      <c r="H5" s="19" t="n"/>
      <c r="I5" s="19" t="n"/>
      <c r="J5" s="19" t="n"/>
    </row>
    <row r="6">
      <c r="A6" s="19" t="n"/>
      <c r="B6" s="19" t="n"/>
      <c r="C6" s="19" t="n"/>
      <c r="D6" s="19" t="n"/>
      <c r="E6" s="19" t="n"/>
      <c r="F6" s="19" t="n"/>
      <c r="G6" s="19" t="n"/>
      <c r="H6" s="19" t="n"/>
      <c r="I6" s="19" t="n"/>
      <c r="J6" s="19"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HYPERLINK("https://mas.owasp.org//MASVS/controls/MASVS-NETWORK-1", "MASVS-NETWORK-1")</f>
        <v/>
      </c>
      <c r="D11" s="6" t="inlineStr">
        <is>
          <t>The app secures all network traffic according to the current best practices.</t>
        </is>
      </c>
    </row>
    <row r="13" ht="55" customHeight="1">
      <c r="C13" s="7" t="inlineStr">
        <is>
          <t>android</t>
        </is>
      </c>
      <c r="D13" s="8">
        <f>HYPERLINK("https://mas.owasp.org//MASTG/tests/android/MASVS-NETWORK/MASTG-TEST-0021", "Testing Endpoint Identify Verification")</f>
        <v/>
      </c>
      <c r="E13" s="9" t="n"/>
      <c r="F13" s="10" t="n"/>
    </row>
    <row r="14" ht="55" customHeight="1">
      <c r="C14" s="7" t="inlineStr">
        <is>
          <t>android</t>
        </is>
      </c>
      <c r="D14" s="8">
        <f>HYPERLINK("https://mas.owasp.org//MASTG/tests/android/MASVS-NETWORK/MASTG-TEST-0023", "Testing the Security Provider")</f>
        <v/>
      </c>
      <c r="F14" s="10" t="n"/>
    </row>
    <row r="15" ht="55" customHeight="1">
      <c r="C15" s="7" t="inlineStr">
        <is>
          <t>android</t>
        </is>
      </c>
      <c r="D15" s="8">
        <f>HYPERLINK("https://mas.owasp.org//MASTG/tests/android/MASVS-NETWORK/MASTG-TEST-0019", "Testing Data Encryption on the Network")</f>
        <v/>
      </c>
      <c r="E15" s="9" t="n"/>
      <c r="F15" s="10" t="n"/>
    </row>
    <row r="16" ht="55" customHeight="1">
      <c r="C16" s="7" t="inlineStr">
        <is>
          <t>android</t>
        </is>
      </c>
      <c r="D16" s="8">
        <f>HYPERLINK("https://mas.owasp.org//MASTG/tests/android/MASVS-NETWORK/MASTG-TEST-0020", "Testing the TLS Settings")</f>
        <v/>
      </c>
      <c r="E16" s="9" t="n"/>
      <c r="F16" s="10" t="n"/>
    </row>
    <row r="17" ht="55" customHeight="1">
      <c r="C17" s="7" t="inlineStr">
        <is>
          <t>ios</t>
        </is>
      </c>
      <c r="D17" s="8">
        <f>HYPERLINK("https://mas.owasp.org//MASTG/tests/ios/MASVS-NETWORK/MASTG-TEST-0066", "Testing the TLS Settings")</f>
        <v/>
      </c>
      <c r="E17" s="9" t="n"/>
      <c r="F17" s="10" t="n"/>
    </row>
    <row r="18" ht="55" customHeight="1">
      <c r="C18" s="7" t="inlineStr">
        <is>
          <t>ios</t>
        </is>
      </c>
      <c r="D18" s="8">
        <f>HYPERLINK("https://mas.owasp.org//MASTG/tests/ios/MASVS-NETWORK/MASTG-TEST-0067", "Testing Endpoint Identity Verification")</f>
        <v/>
      </c>
      <c r="E18" s="9" t="n"/>
      <c r="F18" s="10" t="n"/>
    </row>
    <row r="19" ht="55" customHeight="1">
      <c r="C19" s="7" t="inlineStr">
        <is>
          <t>ios</t>
        </is>
      </c>
      <c r="D19" s="8">
        <f>HYPERLINK("https://mas.owasp.org//MASTG/tests/ios/MASVS-NETWORK/MASTG-TEST-0065", "Testing Data Encryption on the Network")</f>
        <v/>
      </c>
      <c r="E19" s="9" t="n"/>
      <c r="F19" s="10" t="n"/>
    </row>
    <row r="21">
      <c r="B21" s="6">
        <f>HYPERLINK("https://mas.owasp.org//MASVS/controls/MASVS-NETWORK-2", "MASVS-NETWORK-2")</f>
        <v/>
      </c>
      <c r="D21" s="6" t="inlineStr">
        <is>
          <t>The app performs identity pinning for all remote endpoints under the developer's control.</t>
        </is>
      </c>
    </row>
    <row r="23" ht="55" customHeight="1">
      <c r="C23" s="7" t="inlineStr">
        <is>
          <t>android</t>
        </is>
      </c>
      <c r="D23" s="8">
        <f>HYPERLINK("https://mas.owasp.org//MASTG/tests/android/MASVS-NETWORK/MASTG-TEST-0022", "Testing Custom Certificate Stores and Certificate Pinning")</f>
        <v/>
      </c>
      <c r="F23" s="10" t="n"/>
    </row>
    <row r="24" ht="55" customHeight="1">
      <c r="C24" s="7" t="inlineStr">
        <is>
          <t>ios</t>
        </is>
      </c>
      <c r="D24" s="8">
        <f>HYPERLINK("https://mas.owasp.org//MASTG/tests/ios/MASVS-NETWORK/MASTG-TEST-0068", "Testing Custom Certificate Stores and Certificate Pinning")</f>
        <v/>
      </c>
      <c r="F24" s="10" t="n"/>
    </row>
    <row r="26">
      <c r="A26"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J45"/>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23" t="n"/>
      <c r="B1" s="23" t="n"/>
      <c r="C1" s="23" t="n"/>
      <c r="D1" s="23" t="n"/>
      <c r="E1" s="23" t="n"/>
      <c r="F1" s="23" t="n"/>
      <c r="G1" s="23" t="n"/>
      <c r="H1" s="23" t="n"/>
      <c r="I1" s="23" t="n"/>
      <c r="J1" s="23" t="n"/>
    </row>
    <row r="2" ht="65" customHeight="1">
      <c r="A2" s="23" t="n"/>
      <c r="B2" s="23" t="n"/>
      <c r="C2" s="24" t="inlineStr">
        <is>
          <t>Mobile Application Security Checklist</t>
        </is>
      </c>
      <c r="D2" s="23" t="n"/>
      <c r="E2" s="23" t="n"/>
      <c r="F2" s="23" t="n"/>
      <c r="G2" s="23" t="n"/>
      <c r="H2" s="23" t="n"/>
      <c r="I2" s="23" t="n"/>
      <c r="J2" s="23" t="n"/>
    </row>
    <row r="3">
      <c r="A3" s="23" t="n"/>
      <c r="B3" s="23" t="n"/>
      <c r="C3" s="25" t="inlineStr">
        <is>
          <t>MASVS-PLATFORM: Platform Interaction</t>
        </is>
      </c>
      <c r="D3" s="23" t="n"/>
      <c r="E3" s="23" t="n"/>
      <c r="F3" s="23" t="n"/>
      <c r="G3" s="23" t="n"/>
      <c r="H3" s="23" t="n"/>
      <c r="I3" s="23" t="n"/>
      <c r="J3" s="23" t="n"/>
    </row>
    <row r="4">
      <c r="A4" s="23" t="n"/>
      <c r="B4" s="23" t="n"/>
      <c r="C4" s="23" t="n"/>
      <c r="D4" s="23" t="n"/>
      <c r="E4" s="23" t="n"/>
      <c r="F4" s="23" t="n"/>
      <c r="G4" s="23" t="n"/>
      <c r="H4" s="23" t="n"/>
      <c r="I4" s="23" t="n"/>
      <c r="J4" s="23" t="n"/>
    </row>
    <row r="5">
      <c r="A5" s="23" t="n"/>
      <c r="B5" s="23" t="n"/>
      <c r="C5" s="26" t="inlineStr">
        <is>
          <t>OWASP MASTG v1.7.0 (commit: 7172dfa)    OWASP MASVS v2.0.0 (commit: f2e668b)</t>
        </is>
      </c>
      <c r="D5" s="23" t="n"/>
      <c r="E5" s="23" t="n"/>
      <c r="F5" s="23" t="n"/>
      <c r="G5" s="23" t="n"/>
      <c r="H5" s="23" t="n"/>
      <c r="I5" s="23" t="n"/>
      <c r="J5" s="23" t="n"/>
    </row>
    <row r="6">
      <c r="A6" s="23" t="n"/>
      <c r="B6" s="23" t="n"/>
      <c r="C6" s="23" t="n"/>
      <c r="D6" s="23" t="n"/>
      <c r="E6" s="23" t="n"/>
      <c r="F6" s="23" t="n"/>
      <c r="G6" s="23" t="n"/>
      <c r="H6" s="23" t="n"/>
      <c r="I6" s="23" t="n"/>
      <c r="J6" s="23"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HYPERLINK("https://mas.owasp.org//MASVS/controls/MASVS-PLATFORM-1", "MASVS-PLATFORM-1")</f>
        <v/>
      </c>
      <c r="D11" s="6" t="inlineStr">
        <is>
          <t>The app uses IPC mechanisms securely.</t>
        </is>
      </c>
    </row>
    <row r="13" ht="55" customHeight="1">
      <c r="C13" s="7" t="inlineStr">
        <is>
          <t>android</t>
        </is>
      </c>
      <c r="D13" s="8">
        <f>HYPERLINK("https://mas.owasp.org//MASTG/tests/android/MASVS-PLATFORM/MASTG-TEST-0024", "Testing for App Permissions")</f>
        <v/>
      </c>
      <c r="E13" s="9" t="n"/>
      <c r="F13" s="10" t="n"/>
    </row>
    <row r="14" ht="55" customHeight="1">
      <c r="C14" s="7" t="inlineStr">
        <is>
          <t>android</t>
        </is>
      </c>
      <c r="D14" s="8">
        <f>HYPERLINK("https://mas.owasp.org//MASTG/tests/android/MASVS-PLATFORM/MASTG-TEST-0030", "Testing for Vulnerable Implementation of PendingIntent")</f>
        <v/>
      </c>
      <c r="E14" s="9" t="n"/>
      <c r="F14" s="10" t="n"/>
    </row>
    <row r="15" ht="55" customHeight="1">
      <c r="C15" s="7" t="inlineStr">
        <is>
          <t>android</t>
        </is>
      </c>
      <c r="D15" s="8">
        <f>HYPERLINK("https://mas.owasp.org//MASTG/tests/android/MASVS-PLATFORM/MASTG-TEST-0029", "Testing for Sensitive Functionality Exposure Through IPC")</f>
        <v/>
      </c>
      <c r="E15" s="9" t="n"/>
      <c r="F15" s="10" t="n"/>
    </row>
    <row r="16" ht="55" customHeight="1">
      <c r="C16" s="7" t="inlineStr">
        <is>
          <t>android</t>
        </is>
      </c>
      <c r="D16" s="8">
        <f>HYPERLINK("https://mas.owasp.org//MASTG/tests/android/MASVS-PLATFORM/MASTG-TEST-0007", "Determining Whether Sensitive Stored Data Has Been Exposed via IPC Mechanisms")</f>
        <v/>
      </c>
      <c r="E16" s="9" t="n"/>
      <c r="F16" s="10" t="n"/>
    </row>
    <row r="17" ht="55" customHeight="1">
      <c r="C17" s="7" t="inlineStr">
        <is>
          <t>android</t>
        </is>
      </c>
      <c r="D17" s="8">
        <f>HYPERLINK("https://mas.owasp.org//MASTG/tests/android/MASVS-PLATFORM/MASTG-TEST-0028", "Testing Deep Links")</f>
        <v/>
      </c>
      <c r="E17" s="9" t="n"/>
      <c r="F17" s="10" t="n"/>
    </row>
    <row r="18" ht="55" customHeight="1">
      <c r="C18" s="7" t="inlineStr">
        <is>
          <t>ios</t>
        </is>
      </c>
      <c r="D18" s="8">
        <f>HYPERLINK("https://mas.owasp.org//MASTG/tests/ios/MASVS-PLATFORM/MASTG-TEST-0072", "Testing App Extensions")</f>
        <v/>
      </c>
      <c r="E18" s="9" t="n"/>
      <c r="F18" s="10" t="n"/>
    </row>
    <row r="19" ht="55" customHeight="1">
      <c r="C19" s="7" t="inlineStr">
        <is>
          <t>ios</t>
        </is>
      </c>
      <c r="D19" s="8">
        <f>HYPERLINK("https://mas.owasp.org//MASTG/tests/ios/MASVS-PLATFORM/MASTG-TEST-0075", "Testing Custom URL Schemes")</f>
        <v/>
      </c>
      <c r="E19" s="9" t="n"/>
      <c r="F19" s="10" t="n"/>
    </row>
    <row r="20" ht="55" customHeight="1">
      <c r="C20" s="7" t="inlineStr">
        <is>
          <t>ios</t>
        </is>
      </c>
      <c r="D20" s="8">
        <f>HYPERLINK("https://mas.owasp.org//MASTG/tests/ios/MASVS-PLATFORM/MASTG-TEST-0069", "Testing App Permissions")</f>
        <v/>
      </c>
      <c r="E20" s="9" t="n"/>
      <c r="F20" s="10" t="n"/>
    </row>
    <row r="21" ht="55" customHeight="1">
      <c r="C21" s="7" t="inlineStr">
        <is>
          <t>ios</t>
        </is>
      </c>
      <c r="D21" s="8">
        <f>HYPERLINK("https://mas.owasp.org//MASTG/tests/ios/MASVS-PLATFORM/MASTG-TEST-0056", "Determining Whether Sensitive Data Is Exposed via IPC Mechanisms")</f>
        <v/>
      </c>
      <c r="E21" s="9" t="n"/>
      <c r="F21" s="10" t="n"/>
    </row>
    <row r="22" ht="55" customHeight="1">
      <c r="C22" s="7" t="inlineStr">
        <is>
          <t>ios</t>
        </is>
      </c>
      <c r="D22" s="8">
        <f>HYPERLINK("https://mas.owasp.org//MASTG/tests/ios/MASVS-PLATFORM/MASTG-TEST-0073", "Testing UIPasteboard")</f>
        <v/>
      </c>
      <c r="E22" s="9" t="n"/>
      <c r="F22" s="10" t="n"/>
    </row>
    <row r="23" ht="55" customHeight="1">
      <c r="C23" s="7" t="inlineStr">
        <is>
          <t>ios</t>
        </is>
      </c>
      <c r="D23" s="8">
        <f>HYPERLINK("https://mas.owasp.org//MASTG/tests/ios/MASVS-PLATFORM/MASTG-TEST-0074", "Testing for Sensitive Functionality Exposure Through IPC")</f>
        <v/>
      </c>
      <c r="E23" s="9" t="n"/>
      <c r="F23" s="10" t="n"/>
    </row>
    <row r="24" ht="55" customHeight="1">
      <c r="C24" s="7" t="inlineStr">
        <is>
          <t>ios</t>
        </is>
      </c>
      <c r="D24" s="8">
        <f>HYPERLINK("https://mas.owasp.org//MASTG/tests/ios/MASVS-PLATFORM/MASTG-TEST-0071", "Testing UIActivity Sharing")</f>
        <v/>
      </c>
      <c r="E24" s="9" t="n"/>
      <c r="F24" s="10" t="n"/>
    </row>
    <row r="25" ht="55" customHeight="1">
      <c r="C25" s="7" t="inlineStr">
        <is>
          <t>ios</t>
        </is>
      </c>
      <c r="D25" s="8">
        <f>HYPERLINK("https://mas.owasp.org//MASTG/tests/ios/MASVS-PLATFORM/MASTG-TEST-0070", "Testing Universal Links")</f>
        <v/>
      </c>
      <c r="E25" s="9" t="n"/>
      <c r="F25" s="10" t="n"/>
    </row>
    <row r="27">
      <c r="B27" s="6">
        <f>HYPERLINK("https://mas.owasp.org//MASVS/controls/MASVS-PLATFORM-2", "MASVS-PLATFORM-2")</f>
        <v/>
      </c>
      <c r="D27" s="6" t="inlineStr">
        <is>
          <t>The app uses WebViews securely.</t>
        </is>
      </c>
    </row>
    <row r="29" ht="55" customHeight="1">
      <c r="C29" s="7" t="inlineStr">
        <is>
          <t>android</t>
        </is>
      </c>
      <c r="D29" s="8">
        <f>HYPERLINK("https://mas.owasp.org//MASTG/tests/android/MASVS-PLATFORM/MASTG-TEST-0032", "Testing WebView Protocol Handlers")</f>
        <v/>
      </c>
      <c r="E29" s="9" t="n"/>
      <c r="F29" s="10" t="n"/>
    </row>
    <row r="30" ht="55" customHeight="1">
      <c r="C30" s="7" t="inlineStr">
        <is>
          <t>android</t>
        </is>
      </c>
      <c r="D30" s="8">
        <f>HYPERLINK("https://mas.owasp.org//MASTG/tests/android/MASVS-PLATFORM/MASTG-TEST-0037", "Testing WebViews Cleanup")</f>
        <v/>
      </c>
      <c r="F30" s="10" t="n"/>
    </row>
    <row r="31" ht="55" customHeight="1">
      <c r="C31" s="7" t="inlineStr">
        <is>
          <t>android</t>
        </is>
      </c>
      <c r="D31" s="8">
        <f>HYPERLINK("https://mas.owasp.org//MASTG/tests/android/MASVS-PLATFORM/MASTG-TEST-0031", "Testing JavaScript Execution in WebViews")</f>
        <v/>
      </c>
      <c r="E31" s="9" t="n"/>
      <c r="F31" s="10" t="n"/>
    </row>
    <row r="32" ht="55" customHeight="1">
      <c r="C32" s="7" t="inlineStr">
        <is>
          <t>android</t>
        </is>
      </c>
      <c r="D32" s="8">
        <f>HYPERLINK("https://mas.owasp.org//MASTG/tests/android/MASVS-PLATFORM/MASTG-TEST-0033", "Testing for Java Objects Exposed Through WebViews")</f>
        <v/>
      </c>
      <c r="E32" s="9" t="n"/>
      <c r="F32" s="10" t="n"/>
    </row>
    <row r="33" ht="55" customHeight="1">
      <c r="C33" s="7" t="inlineStr">
        <is>
          <t>ios</t>
        </is>
      </c>
      <c r="D33" s="8">
        <f>HYPERLINK("https://mas.owasp.org//MASTG/tests/ios/MASVS-PLATFORM/MASTG-TEST-0077", "Testing WebView Protocol Handlers")</f>
        <v/>
      </c>
      <c r="E33" s="9" t="n"/>
      <c r="F33" s="10" t="n"/>
    </row>
    <row r="34" ht="55" customHeight="1">
      <c r="C34" s="7" t="inlineStr">
        <is>
          <t>ios</t>
        </is>
      </c>
      <c r="D34" s="8">
        <f>HYPERLINK("https://mas.owasp.org//MASTG/tests/ios/MASVS-PLATFORM/MASTG-TEST-0076", "Testing iOS WebViews")</f>
        <v/>
      </c>
      <c r="E34" s="9" t="n"/>
      <c r="F34" s="10" t="n"/>
    </row>
    <row r="35" ht="55" customHeight="1">
      <c r="C35" s="7" t="inlineStr">
        <is>
          <t>ios</t>
        </is>
      </c>
      <c r="D35" s="8">
        <f>HYPERLINK("https://mas.owasp.org//MASTG/tests/ios/MASVS-PLATFORM/MASTG-TEST-0078", "Determining Whether Native Methods Are Exposed Through WebViews")</f>
        <v/>
      </c>
      <c r="E35" s="9" t="n"/>
      <c r="F35" s="10" t="n"/>
    </row>
    <row r="37">
      <c r="B37" s="6">
        <f>HYPERLINK("https://mas.owasp.org//MASVS/controls/MASVS-PLATFORM-3", "MASVS-PLATFORM-3")</f>
        <v/>
      </c>
      <c r="D37" s="6" t="inlineStr">
        <is>
          <t>The app uses the user interface securely.</t>
        </is>
      </c>
    </row>
    <row r="39" ht="55" customHeight="1">
      <c r="C39" s="7" t="inlineStr">
        <is>
          <t>android</t>
        </is>
      </c>
      <c r="D39" s="8">
        <f>HYPERLINK("https://mas.owasp.org//MASTG/tests/android/MASVS-PLATFORM/MASTG-TEST-0035", "Testing for Overlay Attacks")</f>
        <v/>
      </c>
      <c r="F39" s="10" t="n"/>
    </row>
    <row r="40" ht="55" customHeight="1">
      <c r="C40" s="7" t="inlineStr">
        <is>
          <t>android</t>
        </is>
      </c>
      <c r="D40" s="8">
        <f>HYPERLINK("https://mas.owasp.org//MASTG/tests/android/MASVS-PLATFORM/MASTG-TEST-0008", "Checking for Sensitive Data Disclosure Through the User Interface")</f>
        <v/>
      </c>
      <c r="E40" s="9" t="n"/>
      <c r="F40" s="10" t="n"/>
    </row>
    <row r="41" ht="55" customHeight="1">
      <c r="C41" s="7" t="inlineStr">
        <is>
          <t>android</t>
        </is>
      </c>
      <c r="D41" s="8">
        <f>HYPERLINK("https://mas.owasp.org//MASTG/tests/android/MASVS-PLATFORM/MASTG-TEST-0010", "Finding Sensitive Information in Auto-Generated Screenshots")</f>
        <v/>
      </c>
      <c r="F41" s="10" t="n"/>
    </row>
    <row r="42" ht="55" customHeight="1">
      <c r="C42" s="7" t="inlineStr">
        <is>
          <t>ios</t>
        </is>
      </c>
      <c r="D42" s="8">
        <f>HYPERLINK("https://mas.owasp.org//MASTG/tests/ios/MASVS-PLATFORM/MASTG-TEST-0057", "Checking for Sensitive Data Disclosed Through the User Interface")</f>
        <v/>
      </c>
      <c r="E42" s="9" t="n"/>
      <c r="F42" s="10" t="n"/>
    </row>
    <row r="43" ht="55" customHeight="1">
      <c r="C43" s="7" t="inlineStr">
        <is>
          <t>ios</t>
        </is>
      </c>
      <c r="D43" s="8">
        <f>HYPERLINK("https://mas.owasp.org//MASTG/tests/ios/MASVS-PLATFORM/MASTG-TEST-0059", "Testing Auto-Generated Screenshots for Sensitive Information")</f>
        <v/>
      </c>
      <c r="F43" s="10" t="n"/>
    </row>
    <row r="45">
      <c r="A45"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J37"/>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27" t="n"/>
      <c r="B1" s="27" t="n"/>
      <c r="C1" s="27" t="n"/>
      <c r="D1" s="27" t="n"/>
      <c r="E1" s="27" t="n"/>
      <c r="F1" s="27" t="n"/>
      <c r="G1" s="27" t="n"/>
      <c r="H1" s="27" t="n"/>
      <c r="I1" s="27" t="n"/>
      <c r="J1" s="27" t="n"/>
    </row>
    <row r="2" ht="65" customHeight="1">
      <c r="A2" s="27" t="n"/>
      <c r="B2" s="27" t="n"/>
      <c r="C2" s="28" t="inlineStr">
        <is>
          <t>Mobile Application Security Checklist</t>
        </is>
      </c>
      <c r="D2" s="27" t="n"/>
      <c r="E2" s="27" t="n"/>
      <c r="F2" s="27" t="n"/>
      <c r="G2" s="27" t="n"/>
      <c r="H2" s="27" t="n"/>
      <c r="I2" s="27" t="n"/>
      <c r="J2" s="27" t="n"/>
    </row>
    <row r="3">
      <c r="A3" s="27" t="n"/>
      <c r="B3" s="27" t="n"/>
      <c r="C3" s="29" t="inlineStr">
        <is>
          <t>MASVS-CODE: Code Quality</t>
        </is>
      </c>
      <c r="D3" s="27" t="n"/>
      <c r="E3" s="27" t="n"/>
      <c r="F3" s="27" t="n"/>
      <c r="G3" s="27" t="n"/>
      <c r="H3" s="27" t="n"/>
      <c r="I3" s="27" t="n"/>
      <c r="J3" s="27" t="n"/>
    </row>
    <row r="4">
      <c r="A4" s="27" t="n"/>
      <c r="B4" s="27" t="n"/>
      <c r="C4" s="27" t="n"/>
      <c r="D4" s="27" t="n"/>
      <c r="E4" s="27" t="n"/>
      <c r="F4" s="27" t="n"/>
      <c r="G4" s="27" t="n"/>
      <c r="H4" s="27" t="n"/>
      <c r="I4" s="27" t="n"/>
      <c r="J4" s="27" t="n"/>
    </row>
    <row r="5">
      <c r="A5" s="27" t="n"/>
      <c r="B5" s="27" t="n"/>
      <c r="C5" s="30" t="inlineStr">
        <is>
          <t>OWASP MASTG v1.7.0 (commit: 7172dfa)    OWASP MASVS v2.0.0 (commit: f2e668b)</t>
        </is>
      </c>
      <c r="D5" s="27" t="n"/>
      <c r="E5" s="27" t="n"/>
      <c r="F5" s="27" t="n"/>
      <c r="G5" s="27" t="n"/>
      <c r="H5" s="27" t="n"/>
      <c r="I5" s="27" t="n"/>
      <c r="J5" s="27" t="n"/>
    </row>
    <row r="6">
      <c r="A6" s="27" t="n"/>
      <c r="B6" s="27" t="n"/>
      <c r="C6" s="27" t="n"/>
      <c r="D6" s="27" t="n"/>
      <c r="E6" s="27" t="n"/>
      <c r="F6" s="27" t="n"/>
      <c r="G6" s="27" t="n"/>
      <c r="H6" s="27" t="n"/>
      <c r="I6" s="27" t="n"/>
      <c r="J6" s="27"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HYPERLINK("https://mas.owasp.org//MASVS/controls/MASVS-CODE-1", "MASVS-CODE-1")</f>
        <v/>
      </c>
      <c r="D11" s="6" t="inlineStr">
        <is>
          <t>The app requires an up-to-date platform version.</t>
        </is>
      </c>
    </row>
    <row r="14">
      <c r="B14" s="6">
        <f>HYPERLINK("https://mas.owasp.org//MASVS/controls/MASVS-CODE-2", "MASVS-CODE-2")</f>
        <v/>
      </c>
      <c r="D14" s="6" t="inlineStr">
        <is>
          <t>The app has a mechanism for enforcing app updates.</t>
        </is>
      </c>
    </row>
    <row r="16" ht="55" customHeight="1">
      <c r="C16" s="7" t="inlineStr">
        <is>
          <t>android</t>
        </is>
      </c>
      <c r="D16" s="8">
        <f>HYPERLINK("https://mas.owasp.org//MASTG/tests/android/MASVS-CODE/MASTG-TEST-0036", "Testing Enforced Updating")</f>
        <v/>
      </c>
      <c r="F16" s="10" t="n"/>
    </row>
    <row r="17" ht="55" customHeight="1">
      <c r="C17" s="7" t="inlineStr">
        <is>
          <t>ios</t>
        </is>
      </c>
      <c r="D17" s="8">
        <f>HYPERLINK("https://mas.owasp.org//MASTG/tests/ios/MASVS-CODE/MASTG-TEST-0080", "Testing Enforced Updating")</f>
        <v/>
      </c>
      <c r="F17" s="10" t="n"/>
    </row>
    <row r="19">
      <c r="B19" s="6">
        <f>HYPERLINK("https://mas.owasp.org//MASVS/controls/MASVS-CODE-3", "MASVS-CODE-3")</f>
        <v/>
      </c>
      <c r="D19" s="6" t="inlineStr">
        <is>
          <t>The app only uses software components without known vulnerabilities.</t>
        </is>
      </c>
    </row>
    <row r="21" ht="55" customHeight="1">
      <c r="C21" s="7" t="inlineStr">
        <is>
          <t>android</t>
        </is>
      </c>
      <c r="D21" s="8">
        <f>HYPERLINK("https://mas.owasp.org//MASTG/tests/android/MASVS-CODE/MASTG-TEST-0042", "Checking for Weaknesses in Third Party Libraries")</f>
        <v/>
      </c>
      <c r="E21" s="9" t="n"/>
      <c r="F21" s="10" t="n"/>
    </row>
    <row r="22" ht="55" customHeight="1">
      <c r="C22" s="7" t="inlineStr">
        <is>
          <t>ios</t>
        </is>
      </c>
      <c r="D22" s="8">
        <f>HYPERLINK("https://mas.owasp.org//MASTG/tests/ios/MASVS-CODE/MASTG-TEST-0085", "Checking for Weaknesses in Third Party Libraries")</f>
        <v/>
      </c>
      <c r="E22" s="9" t="n"/>
      <c r="F22" s="10" t="n"/>
    </row>
    <row r="24">
      <c r="B24" s="6">
        <f>HYPERLINK("https://mas.owasp.org//MASVS/controls/MASVS-CODE-4", "MASVS-CODE-4")</f>
        <v/>
      </c>
      <c r="D24" s="6" t="inlineStr">
        <is>
          <t>The app validates and sanitizes all untrusted inputs.</t>
        </is>
      </c>
    </row>
    <row r="26" ht="55" customHeight="1">
      <c r="C26" s="7" t="inlineStr">
        <is>
          <t>android</t>
        </is>
      </c>
      <c r="D26" s="8">
        <f>HYPERLINK("https://mas.owasp.org//MASTG/tests/android/MASVS-CODE/MASTG-TEST-0044", "Make Sure That Free Security Features Are Activated")</f>
        <v/>
      </c>
      <c r="E26" s="9" t="n"/>
      <c r="F26" s="10" t="n"/>
    </row>
    <row r="27" ht="55" customHeight="1">
      <c r="C27" s="7" t="inlineStr">
        <is>
          <t>android</t>
        </is>
      </c>
      <c r="D27" s="8">
        <f>HYPERLINK("https://mas.owasp.org//MASTG/tests/android/MASVS-CODE/MASTG-TEST-0025", "Testing for Injection Flaws")</f>
        <v/>
      </c>
      <c r="E27" s="9" t="n"/>
      <c r="F27" s="10" t="n"/>
    </row>
    <row r="28" ht="55" customHeight="1">
      <c r="C28" s="7" t="inlineStr">
        <is>
          <t>android</t>
        </is>
      </c>
      <c r="D28" s="8">
        <f>HYPERLINK("https://mas.owasp.org//MASTG/tests/android/MASVS-CODE/MASTG-TEST-0002", "Testing Local Storage for Input Validation")</f>
        <v/>
      </c>
      <c r="E28" s="9" t="n"/>
      <c r="F28" s="10" t="n"/>
    </row>
    <row r="29" ht="55" customHeight="1">
      <c r="C29" s="7" t="inlineStr">
        <is>
          <t>android</t>
        </is>
      </c>
      <c r="D29" s="8">
        <f>HYPERLINK("https://mas.owasp.org//MASTG/tests/android/MASVS-CODE/MASTG-TEST-0043", "Memory Corruption Bugs")</f>
        <v/>
      </c>
      <c r="E29" s="9" t="n"/>
      <c r="F29" s="10" t="n"/>
    </row>
    <row r="30" ht="55" customHeight="1">
      <c r="C30" s="7" t="inlineStr">
        <is>
          <t>android</t>
        </is>
      </c>
      <c r="D30" s="8">
        <f>HYPERLINK("https://mas.owasp.org//MASTG/tests/android/MASVS-CODE/MASTG-TEST-0034", "Testing Object Persistence")</f>
        <v/>
      </c>
      <c r="E30" s="9" t="n"/>
      <c r="F30" s="10" t="n"/>
    </row>
    <row r="31" ht="55" customHeight="1">
      <c r="C31" s="7" t="inlineStr">
        <is>
          <t>android</t>
        </is>
      </c>
      <c r="D31" s="8">
        <f>HYPERLINK("https://mas.owasp.org//MASTG/tests/android/MASVS-CODE/MASTG-TEST-0026", "Testing Implicit Intents")</f>
        <v/>
      </c>
      <c r="E31" s="9" t="n"/>
      <c r="F31" s="10" t="n"/>
    </row>
    <row r="32" ht="55" customHeight="1">
      <c r="C32" s="7" t="inlineStr">
        <is>
          <t>android</t>
        </is>
      </c>
      <c r="D32" s="8">
        <f>HYPERLINK("https://mas.owasp.org//MASTG/tests/android/MASVS-CODE/MASTG-TEST-0027", "Testing for URL Loading in WebViews")</f>
        <v/>
      </c>
      <c r="E32" s="9" t="n"/>
      <c r="F32" s="10" t="n"/>
    </row>
    <row r="33" ht="55" customHeight="1">
      <c r="C33" s="7" t="inlineStr">
        <is>
          <t>ios</t>
        </is>
      </c>
      <c r="D33" s="8">
        <f>HYPERLINK("https://mas.owasp.org//MASTG/tests/ios/MASVS-CODE/MASTG-TEST-0079", "Testing Object Persistence")</f>
        <v/>
      </c>
      <c r="E33" s="9" t="n"/>
      <c r="F33" s="10" t="n"/>
    </row>
    <row r="34" ht="55" customHeight="1">
      <c r="C34" s="7" t="inlineStr">
        <is>
          <t>ios</t>
        </is>
      </c>
      <c r="D34" s="8">
        <f>HYPERLINK("https://mas.owasp.org//MASTG/tests/ios/MASVS-CODE/MASTG-TEST-0086", "Memory Corruption Bugs")</f>
        <v/>
      </c>
      <c r="E34" s="9" t="n"/>
      <c r="F34" s="10" t="n"/>
    </row>
    <row r="35" ht="55" customHeight="1">
      <c r="C35" s="7" t="inlineStr">
        <is>
          <t>ios</t>
        </is>
      </c>
      <c r="D35" s="8">
        <f>HYPERLINK("https://mas.owasp.org//MASTG/tests/ios/MASVS-CODE/MASTG-TEST-0087", "Make Sure That Free Security Features Are Activated")</f>
        <v/>
      </c>
      <c r="E35" s="9" t="n"/>
      <c r="F35" s="10" t="n"/>
    </row>
    <row r="37">
      <c r="A37"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J44"/>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31" t="n"/>
      <c r="B1" s="31" t="n"/>
      <c r="C1" s="31" t="n"/>
      <c r="D1" s="31" t="n"/>
      <c r="E1" s="31" t="n"/>
      <c r="F1" s="31" t="n"/>
      <c r="G1" s="31" t="n"/>
      <c r="H1" s="31" t="n"/>
      <c r="I1" s="31" t="n"/>
      <c r="J1" s="31" t="n"/>
    </row>
    <row r="2" ht="65" customHeight="1">
      <c r="A2" s="31" t="n"/>
      <c r="B2" s="31" t="n"/>
      <c r="C2" s="32" t="inlineStr">
        <is>
          <t>Mobile Application Security Checklist</t>
        </is>
      </c>
      <c r="D2" s="31" t="n"/>
      <c r="E2" s="31" t="n"/>
      <c r="F2" s="31" t="n"/>
      <c r="G2" s="31" t="n"/>
      <c r="H2" s="31" t="n"/>
      <c r="I2" s="31" t="n"/>
      <c r="J2" s="31" t="n"/>
    </row>
    <row r="3">
      <c r="A3" s="31" t="n"/>
      <c r="B3" s="31" t="n"/>
      <c r="C3" s="33" t="inlineStr">
        <is>
          <t>MASVS-RESILIENCE: Resilience Against Reverse Engineering and Tampering</t>
        </is>
      </c>
      <c r="D3" s="31" t="n"/>
      <c r="E3" s="31" t="n"/>
      <c r="F3" s="31" t="n"/>
      <c r="G3" s="31" t="n"/>
      <c r="H3" s="31" t="n"/>
      <c r="I3" s="31" t="n"/>
      <c r="J3" s="31" t="n"/>
    </row>
    <row r="4">
      <c r="A4" s="31" t="n"/>
      <c r="B4" s="31" t="n"/>
      <c r="C4" s="31" t="n"/>
      <c r="D4" s="31" t="n"/>
      <c r="E4" s="31" t="n"/>
      <c r="F4" s="31" t="n"/>
      <c r="G4" s="31" t="n"/>
      <c r="H4" s="31" t="n"/>
      <c r="I4" s="31" t="n"/>
      <c r="J4" s="31" t="n"/>
    </row>
    <row r="5">
      <c r="A5" s="31" t="n"/>
      <c r="B5" s="31" t="n"/>
      <c r="C5" s="34" t="inlineStr">
        <is>
          <t>OWASP MASTG v1.7.0 (commit: 7172dfa)    OWASP MASVS v2.0.0 (commit: f2e668b)</t>
        </is>
      </c>
      <c r="D5" s="31" t="n"/>
      <c r="E5" s="31" t="n"/>
      <c r="F5" s="31" t="n"/>
      <c r="G5" s="31" t="n"/>
      <c r="H5" s="31" t="n"/>
      <c r="I5" s="31" t="n"/>
      <c r="J5" s="31" t="n"/>
    </row>
    <row r="6">
      <c r="A6" s="31" t="n"/>
      <c r="B6" s="31" t="n"/>
      <c r="C6" s="31" t="n"/>
      <c r="D6" s="31" t="n"/>
      <c r="E6" s="31" t="n"/>
      <c r="F6" s="31" t="n"/>
      <c r="G6" s="31" t="n"/>
      <c r="H6" s="31" t="n"/>
      <c r="I6" s="31" t="n"/>
      <c r="J6" s="3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HYPERLINK("https://mas.owasp.org//MASVS/controls/MASVS-RESILIENCE-1", "MASVS-RESILIENCE-1")</f>
        <v/>
      </c>
      <c r="D11" s="6" t="inlineStr">
        <is>
          <t>The app validates the integrity of the platform.</t>
        </is>
      </c>
    </row>
    <row r="13" ht="55" customHeight="1">
      <c r="C13" s="7" t="inlineStr">
        <is>
          <t>android</t>
        </is>
      </c>
      <c r="D13" s="8">
        <f>HYPERLINK("https://mas.owasp.org//MASTG/tests/android/MASVS-RESILIENCE/MASTG-TEST-0045", "Testing Root Detection")</f>
        <v/>
      </c>
      <c r="G13" s="35" t="n"/>
    </row>
    <row r="14" ht="55" customHeight="1">
      <c r="C14" s="7" t="inlineStr">
        <is>
          <t>android</t>
        </is>
      </c>
      <c r="D14" s="8">
        <f>HYPERLINK("https://mas.owasp.org//MASTG/tests/android/MASVS-RESILIENCE/MASTG-TEST-0049", "Testing Emulator Detection")</f>
        <v/>
      </c>
      <c r="G14" s="35" t="n"/>
    </row>
    <row r="15" ht="55" customHeight="1">
      <c r="C15" s="7" t="inlineStr">
        <is>
          <t>ios</t>
        </is>
      </c>
      <c r="D15" s="8">
        <f>HYPERLINK("https://mas.owasp.org//MASTG/tests/ios/MASVS-RESILIENCE/MASTG-TEST-0088", "Testing Jailbreak Detection")</f>
        <v/>
      </c>
      <c r="G15" s="35" t="n"/>
    </row>
    <row r="16" ht="55" customHeight="1">
      <c r="C16" s="7" t="inlineStr">
        <is>
          <t>ios</t>
        </is>
      </c>
      <c r="D16" s="8">
        <f>HYPERLINK("https://mas.owasp.org//MASTG/tests/ios/MASVS-RESILIENCE/MASTG-TEST-0092", "Testing Emulator Detection")</f>
        <v/>
      </c>
      <c r="G16" s="35" t="n"/>
    </row>
    <row r="18">
      <c r="B18" s="6">
        <f>HYPERLINK("https://mas.owasp.org//MASVS/controls/MASVS-RESILIENCE-2", "MASVS-RESILIENCE-2")</f>
        <v/>
      </c>
      <c r="D18" s="6" t="inlineStr">
        <is>
          <t>The app implements anti-tampering mechanisms.</t>
        </is>
      </c>
    </row>
    <row r="20" ht="55" customHeight="1">
      <c r="C20" s="7" t="inlineStr">
        <is>
          <t>android</t>
        </is>
      </c>
      <c r="D20" s="8">
        <f>HYPERLINK("https://mas.owasp.org//MASTG/tests/android/MASVS-RESILIENCE/MASTG-TEST-0047", "Testing File Integrity Checks")</f>
        <v/>
      </c>
      <c r="G20" s="35" t="n"/>
    </row>
    <row r="21" ht="55" customHeight="1">
      <c r="C21" s="7" t="inlineStr">
        <is>
          <t>android</t>
        </is>
      </c>
      <c r="D21" s="8">
        <f>HYPERLINK("https://mas.owasp.org//MASTG/tests/android/MASVS-RESILIENCE/MASTG-TEST-0050", "Testing Runtime Integrity Checks")</f>
        <v/>
      </c>
      <c r="G21" s="35" t="n"/>
    </row>
    <row r="22" ht="55" customHeight="1">
      <c r="C22" s="7" t="inlineStr">
        <is>
          <t>android</t>
        </is>
      </c>
      <c r="D22" s="8">
        <f>HYPERLINK("https://mas.owasp.org//MASTG/tests/android/MASVS-RESILIENCE/MASTG-TEST-0038", "Making Sure that the App is Properly Signed")</f>
        <v/>
      </c>
      <c r="G22" s="35" t="n"/>
    </row>
    <row r="23" ht="55" customHeight="1">
      <c r="C23" s="7" t="inlineStr">
        <is>
          <t>ios</t>
        </is>
      </c>
      <c r="D23" s="8">
        <f>HYPERLINK("https://mas.owasp.org//MASTG/tests/ios/MASVS-RESILIENCE/MASTG-TEST-0090", "Testing File Integrity Checks")</f>
        <v/>
      </c>
      <c r="G23" s="35" t="n"/>
    </row>
    <row r="24" ht="55" customHeight="1">
      <c r="C24" s="7" t="inlineStr">
        <is>
          <t>ios</t>
        </is>
      </c>
      <c r="D24" s="8">
        <f>HYPERLINK("https://mas.owasp.org//MASTG/tests/ios/MASVS-RESILIENCE/MASTG-TEST-0081", "Making Sure that the App Is Properly Signed")</f>
        <v/>
      </c>
      <c r="G24" s="35" t="n"/>
    </row>
    <row r="26">
      <c r="B26" s="6">
        <f>HYPERLINK("https://mas.owasp.org//MASVS/controls/MASVS-RESILIENCE-3", "MASVS-RESILIENCE-3")</f>
        <v/>
      </c>
      <c r="D26" s="6" t="inlineStr">
        <is>
          <t>The app implements anti-static analysis mechanisms.</t>
        </is>
      </c>
    </row>
    <row r="28" ht="55" customHeight="1">
      <c r="C28" s="7" t="inlineStr">
        <is>
          <t>android</t>
        </is>
      </c>
      <c r="D28" s="8">
        <f>HYPERLINK("https://mas.owasp.org//MASTG/tests/android/MASVS-RESILIENCE/MASTG-TEST-0040", "Testing for Debugging Symbols")</f>
        <v/>
      </c>
      <c r="G28" s="35" t="n"/>
    </row>
    <row r="29" ht="55" customHeight="1">
      <c r="C29" s="7" t="inlineStr">
        <is>
          <t>android</t>
        </is>
      </c>
      <c r="D29" s="8">
        <f>HYPERLINK("https://mas.owasp.org//MASTG/tests/android/MASVS-RESILIENCE/MASTG-TEST-0041", "Testing for Debugging Code and Verbose Error Logging")</f>
        <v/>
      </c>
      <c r="G29" s="35" t="n"/>
    </row>
    <row r="30" ht="55" customHeight="1">
      <c r="C30" s="7" t="inlineStr">
        <is>
          <t>android</t>
        </is>
      </c>
      <c r="D30" s="8">
        <f>HYPERLINK("https://mas.owasp.org//MASTG/tests/android/MASVS-RESILIENCE/MASTG-TEST-0051", "Testing Obfuscation")</f>
        <v/>
      </c>
      <c r="G30" s="35" t="n"/>
    </row>
    <row r="31" ht="55" customHeight="1">
      <c r="C31" s="7" t="inlineStr">
        <is>
          <t>ios</t>
        </is>
      </c>
      <c r="D31" s="8">
        <f>HYPERLINK("https://mas.owasp.org//MASTG/tests/ios/MASVS-RESILIENCE/MASTG-TEST-0084", "Testing for Debugging Code and Verbose Error Logging")</f>
        <v/>
      </c>
      <c r="G31" s="35" t="n"/>
    </row>
    <row r="32" ht="55" customHeight="1">
      <c r="C32" s="7" t="inlineStr">
        <is>
          <t>ios</t>
        </is>
      </c>
      <c r="D32" s="8">
        <f>HYPERLINK("https://mas.owasp.org//MASTG/tests/ios/MASVS-RESILIENCE/MASTG-TEST-0093", "Testing Obfuscation")</f>
        <v/>
      </c>
      <c r="G32" s="35" t="n"/>
    </row>
    <row r="33" ht="55" customHeight="1">
      <c r="C33" s="7" t="inlineStr">
        <is>
          <t>ios</t>
        </is>
      </c>
      <c r="D33" s="8">
        <f>HYPERLINK("https://mas.owasp.org//MASTG/tests/ios/MASVS-RESILIENCE/MASTG-TEST-0083", "Testing for Debugging Symbols")</f>
        <v/>
      </c>
      <c r="G33" s="35" t="n"/>
    </row>
    <row r="35">
      <c r="B35" s="6">
        <f>HYPERLINK("https://mas.owasp.org//MASVS/controls/MASVS-RESILIENCE-4", "MASVS-RESILIENCE-4")</f>
        <v/>
      </c>
      <c r="D35" s="6" t="inlineStr">
        <is>
          <t>The app implements anti-dynamic analysis techniques.</t>
        </is>
      </c>
    </row>
    <row r="37" ht="55" customHeight="1">
      <c r="C37" s="7" t="inlineStr">
        <is>
          <t>android</t>
        </is>
      </c>
      <c r="D37" s="8">
        <f>HYPERLINK("https://mas.owasp.org//MASTG/tests/android/MASVS-RESILIENCE/MASTG-TEST-0039", "Testing whether the App is Debuggable")</f>
        <v/>
      </c>
      <c r="G37" s="35" t="n"/>
    </row>
    <row r="38" ht="55" customHeight="1">
      <c r="C38" s="7" t="inlineStr">
        <is>
          <t>android</t>
        </is>
      </c>
      <c r="D38" s="8">
        <f>HYPERLINK("https://mas.owasp.org//MASTG/tests/android/MASVS-RESILIENCE/MASTG-TEST-0048", "Testing Reverse Engineering Tools Detection")</f>
        <v/>
      </c>
      <c r="G38" s="35" t="n"/>
    </row>
    <row r="39" ht="55" customHeight="1">
      <c r="C39" s="7" t="inlineStr">
        <is>
          <t>android</t>
        </is>
      </c>
      <c r="D39" s="8">
        <f>HYPERLINK("https://mas.owasp.org//MASTG/tests/android/MASVS-RESILIENCE/MASTG-TEST-0046", "Testing Anti-Debugging Detection")</f>
        <v/>
      </c>
      <c r="G39" s="35" t="n"/>
    </row>
    <row r="40" ht="55" customHeight="1">
      <c r="C40" s="7" t="inlineStr">
        <is>
          <t>ios</t>
        </is>
      </c>
      <c r="D40" s="8">
        <f>HYPERLINK("https://mas.owasp.org//MASTG/tests/ios/MASVS-RESILIENCE/MASTG-TEST-0089", "Testing Anti-Debugging Detection")</f>
        <v/>
      </c>
      <c r="G40" s="35" t="n"/>
    </row>
    <row r="41" ht="55" customHeight="1">
      <c r="C41" s="7" t="inlineStr">
        <is>
          <t>ios</t>
        </is>
      </c>
      <c r="D41" s="8">
        <f>HYPERLINK("https://mas.owasp.org//MASTG/tests/ios/MASVS-RESILIENCE/MASTG-TEST-0082", "Testing whether the App is Debuggable")</f>
        <v/>
      </c>
      <c r="G41" s="35" t="n"/>
    </row>
    <row r="42" ht="55" customHeight="1">
      <c r="C42" s="7" t="inlineStr">
        <is>
          <t>ios</t>
        </is>
      </c>
      <c r="D42" s="8">
        <f>HYPERLINK("https://mas.owasp.org//MASTG/tests/ios/MASVS-RESILIENCE/MASTG-TEST-0091", "Testing Reverse Engineering Tools Detection")</f>
        <v/>
      </c>
      <c r="G42" s="35" t="n"/>
    </row>
    <row r="44">
      <c r="A44"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J35"/>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36" t="n"/>
      <c r="B1" s="36" t="n"/>
      <c r="C1" s="36" t="n"/>
      <c r="D1" s="36" t="n"/>
      <c r="E1" s="36" t="n"/>
      <c r="F1" s="36" t="n"/>
      <c r="G1" s="36" t="n"/>
      <c r="H1" s="36" t="n"/>
      <c r="I1" s="36" t="n"/>
      <c r="J1" s="36" t="n"/>
    </row>
    <row r="2" ht="65" customHeight="1">
      <c r="A2" s="36" t="n"/>
      <c r="B2" s="36" t="n"/>
      <c r="C2" s="37" t="inlineStr">
        <is>
          <t>Mobile Application Security Checklist</t>
        </is>
      </c>
      <c r="D2" s="36" t="n"/>
      <c r="E2" s="36" t="n"/>
      <c r="F2" s="36" t="n"/>
      <c r="G2" s="36" t="n"/>
      <c r="H2" s="36" t="n"/>
      <c r="I2" s="36" t="n"/>
      <c r="J2" s="36" t="n"/>
    </row>
    <row r="3">
      <c r="A3" s="36" t="n"/>
      <c r="B3" s="36" t="n"/>
      <c r="C3" s="38" t="inlineStr">
        <is>
          <t>About</t>
        </is>
      </c>
      <c r="D3" s="36" t="n"/>
      <c r="E3" s="36" t="n"/>
      <c r="F3" s="36" t="n"/>
      <c r="G3" s="36" t="n"/>
      <c r="H3" s="36" t="n"/>
      <c r="I3" s="36" t="n"/>
      <c r="J3" s="36" t="n"/>
    </row>
    <row r="4">
      <c r="A4" s="36" t="n"/>
      <c r="B4" s="36" t="n"/>
      <c r="C4" s="36" t="n"/>
      <c r="D4" s="36" t="n"/>
      <c r="E4" s="36" t="n"/>
      <c r="F4" s="36" t="n"/>
      <c r="G4" s="36" t="n"/>
      <c r="H4" s="36" t="n"/>
      <c r="I4" s="36" t="n"/>
      <c r="J4" s="36" t="n"/>
    </row>
    <row r="5">
      <c r="A5" s="36" t="n"/>
      <c r="B5" s="36" t="n"/>
      <c r="C5" s="39" t="inlineStr">
        <is>
          <t>OWASP MASTG v1.7.0 (commit: 7172dfa)    OWASP MASVS v2.0.0 (commit: f2e668b)</t>
        </is>
      </c>
      <c r="D5" s="36" t="n"/>
      <c r="E5" s="36" t="n"/>
      <c r="F5" s="36" t="n"/>
      <c r="G5" s="36" t="n"/>
      <c r="H5" s="36" t="n"/>
      <c r="I5" s="36" t="n"/>
      <c r="J5" s="36" t="n"/>
    </row>
    <row r="6">
      <c r="A6" s="36" t="n"/>
      <c r="B6" s="36" t="n"/>
      <c r="C6" s="36" t="n"/>
      <c r="D6" s="36" t="n"/>
      <c r="E6" s="36" t="n"/>
      <c r="F6" s="36" t="n"/>
      <c r="G6" s="36" t="n"/>
      <c r="H6" s="36" t="n"/>
      <c r="I6" s="36" t="n"/>
      <c r="J6" s="36" t="n"/>
    </row>
    <row r="9" ht="25" customHeight="1">
      <c r="B9" s="40" t="inlineStr">
        <is>
          <t>About the Project</t>
        </is>
      </c>
      <c r="C9" s="41" t="n"/>
      <c r="D9" s="41" t="n"/>
      <c r="E9" s="41" t="n"/>
      <c r="F9" s="41" t="n"/>
      <c r="G9" s="41" t="n"/>
      <c r="H9" s="41" t="n"/>
      <c r="I9" s="41" t="n"/>
    </row>
    <row r="11">
      <c r="B11" s="8" t="inlineStr">
        <is>
          <t>The OWASP Mobile Application Security (MAS) flagship project led by Carlos Holguera and Sven Schleier 
defines the industry standard for mobile application security.</t>
        </is>
      </c>
    </row>
    <row r="13">
      <c r="B13">
        <f>HYPERLINK("https://mas.owasp.org/", "https://mas.owasp.org/")</f>
        <v/>
      </c>
    </row>
    <row r="15">
      <c r="B15" s="8" t="inlineStr">
        <is>
          <t>The OWASP MASVS (Mobile Application Security Verification Standard) is a standard that establishes the 
security requirements for mobile app security.</t>
        </is>
      </c>
    </row>
    <row r="17">
      <c r="B17">
        <f>HYPERLINK("https://mas.owasp.org/MASVS/", "https://mas.owasp.org/MASVS/")</f>
        <v/>
      </c>
      <c r="D17" s="8">
        <f>HYPERLINK("https://github.com/OWASP/owasp-masvs/releases/tag/v2.0.0", "OWASP MASVS v2.0.0 (commit: f2e668b)")</f>
        <v/>
      </c>
    </row>
    <row r="19">
      <c r="B19" s="8" t="inlineStr">
        <is>
          <t>The OWASP MASTG (Mobile Application Security Testing Guide) is a comprehensive manual for mobile app security testing 
and reverse engineering. It describes technical processes for verifying the controls listed in the MASVS.</t>
        </is>
      </c>
    </row>
    <row r="21">
      <c r="B21">
        <f>HYPERLINK("https://mas.owasp.org/MASTG/", "https://mas.owasp.org/MASTG/")</f>
        <v/>
      </c>
      <c r="D21" s="8">
        <f>HYPERLINK("https://github.com/OWASP/owasp-mastg/releases/tag/v1.7.0", "OWASP MASTG v1.7.0 (commit: 7172dfa)")</f>
        <v/>
      </c>
    </row>
    <row r="23" ht="25" customHeight="1">
      <c r="B23" s="40" t="inlineStr">
        <is>
          <t>Feedback</t>
        </is>
      </c>
      <c r="C23" s="41" t="n"/>
      <c r="D23" s="41" t="n"/>
      <c r="E23" s="41" t="n"/>
      <c r="F23" s="41" t="n"/>
      <c r="G23" s="41" t="n"/>
      <c r="H23" s="41" t="n"/>
      <c r="I23" s="41" t="n"/>
    </row>
    <row r="25">
      <c r="B25" s="8" t="inlineStr">
        <is>
          <t>If you have any comments or suggestions, please post them on our GitHub Discussions.</t>
        </is>
      </c>
    </row>
    <row r="27">
      <c r="B27">
        <f>HYPERLINK("https://github.com/OWASP/owasp-mastg/discussions/categories/ideas", "https://github.com/OWASP/owasp-mastg/discussions/categories/ideas")</f>
        <v/>
      </c>
    </row>
    <row r="29" ht="25" customHeight="1">
      <c r="B29" s="40" t="inlineStr">
        <is>
          <t>Licence</t>
        </is>
      </c>
      <c r="C29" s="41" t="n"/>
      <c r="D29" s="41" t="n"/>
      <c r="E29" s="41" t="n"/>
      <c r="F29" s="41" t="n"/>
      <c r="G29" s="41" t="n"/>
      <c r="H29" s="41" t="n"/>
      <c r="I29" s="41" t="n"/>
    </row>
    <row r="31">
      <c r="B31" s="8" t="inlineStr">
        <is>
          <t>Copyright © 2023 The OWASP Foundation. This work is licensed under a Creative Commons Attribution-ShareAlike 4.0 International License. 
For any reuse or distribution, you must make clear to others the license terms of this work.</t>
        </is>
      </c>
    </row>
    <row r="33">
      <c r="B33">
        <f>HYPERLINK("https://github.com/OWASP/owasp-mastg/blob/master/License.md", "https://github.com/OWASP/owasp-mastg/blob/master/License.md")</f>
        <v/>
      </c>
    </row>
    <row r="34">
      <c r="B34" t="inlineStr"/>
    </row>
    <row r="35">
      <c r="B35" t="inlineStr"/>
    </row>
  </sheetData>
  <mergeCells count="13">
    <mergeCell ref="B9:I9"/>
    <mergeCell ref="E2:G2"/>
    <mergeCell ref="C2:D2"/>
    <mergeCell ref="B15:I15"/>
    <mergeCell ref="B11:I11"/>
    <mergeCell ref="B25:I25"/>
    <mergeCell ref="B29:I29"/>
    <mergeCell ref="B31:I31"/>
    <mergeCell ref="C5:D5"/>
    <mergeCell ref="B19:I19"/>
    <mergeCell ref="B2:B4"/>
    <mergeCell ref="B23:I23"/>
    <mergeCell ref="C3:D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2023-10-30T10:55:21Z</dcterms:created>
  <dcterms:modified xmlns:dcterms="http://purl.org/dc/terms/" xmlns:xsi="http://www.w3.org/2001/XMLSchema-instance" xsi:type="dcterms:W3CDTF">2023-10-30T10:55:21Z</dcterms:modified>
</cp:coreProperties>
</file>