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5035" windowHeight="12360"/>
  </bookViews>
  <sheets>
    <sheet name="DEC-16" sheetId="1" r:id="rId1"/>
  </sheets>
  <definedNames>
    <definedName name="_xlnm._FilterDatabase" localSheetId="0" hidden="1">'DEC-16'!$A$1:$AH$1</definedName>
    <definedName name="_xlnm.Print_Area" localSheetId="0">'DEC-16'!$A$1:$AH$12</definedName>
    <definedName name="_xlnm.Print_Titles" localSheetId="0">'DEC-16'!$1:$1</definedName>
  </definedNames>
  <calcPr calcId="152511"/>
</workbook>
</file>

<file path=xl/calcChain.xml><?xml version="1.0" encoding="utf-8"?>
<calcChain xmlns="http://schemas.openxmlformats.org/spreadsheetml/2006/main">
  <c r="AE12" i="1" l="1"/>
  <c r="AD12" i="1"/>
  <c r="AC12" i="1"/>
  <c r="AB12" i="1"/>
  <c r="AA12" i="1"/>
  <c r="Z12" i="1"/>
  <c r="Y12" i="1"/>
  <c r="X12" i="1"/>
  <c r="O12" i="1"/>
  <c r="N12" i="1"/>
  <c r="L12" i="1"/>
  <c r="I12" i="1"/>
  <c r="K12" i="1"/>
  <c r="Q11" i="1"/>
  <c r="U11" i="1" s="1"/>
  <c r="P11" i="1"/>
  <c r="V11" i="1" s="1"/>
  <c r="Q10" i="1"/>
  <c r="S10" i="1" s="1"/>
  <c r="P10" i="1"/>
  <c r="V10" i="1" s="1"/>
  <c r="Q9" i="1"/>
  <c r="S9" i="1" s="1"/>
  <c r="P9" i="1"/>
  <c r="V9" i="1" s="1"/>
  <c r="Q8" i="1"/>
  <c r="S8" i="1" s="1"/>
  <c r="P8" i="1"/>
  <c r="V8" i="1" s="1"/>
  <c r="Q7" i="1"/>
  <c r="T7" i="1" s="1"/>
  <c r="P7" i="1"/>
  <c r="V7" i="1" s="1"/>
  <c r="Q6" i="1"/>
  <c r="U6" i="1" s="1"/>
  <c r="P6" i="1"/>
  <c r="V6" i="1" s="1"/>
  <c r="Q5" i="1"/>
  <c r="S5" i="1" s="1"/>
  <c r="P5" i="1"/>
  <c r="V5" i="1" s="1"/>
  <c r="Q4" i="1"/>
  <c r="S4" i="1" s="1"/>
  <c r="P4" i="1"/>
  <c r="V4" i="1" s="1"/>
  <c r="Q3" i="1"/>
  <c r="U3" i="1" s="1"/>
  <c r="P3" i="1"/>
  <c r="V3" i="1" s="1"/>
  <c r="Q2" i="1"/>
  <c r="Q12" i="1" s="1"/>
  <c r="P2" i="1"/>
  <c r="S7" i="1" l="1"/>
  <c r="W8" i="1"/>
  <c r="W9" i="1"/>
  <c r="W10" i="1"/>
  <c r="W11" i="1"/>
  <c r="W3" i="1"/>
  <c r="W4" i="1"/>
  <c r="W5" i="1"/>
  <c r="W6" i="1"/>
  <c r="W7" i="1"/>
  <c r="U2" i="1"/>
  <c r="S3" i="1"/>
  <c r="U4" i="1"/>
  <c r="U5" i="1"/>
  <c r="S6" i="1"/>
  <c r="U7" i="1"/>
  <c r="U8" i="1"/>
  <c r="U9" i="1"/>
  <c r="U10" i="1"/>
  <c r="S11" i="1"/>
  <c r="R2" i="1"/>
  <c r="T2" i="1"/>
  <c r="V2" i="1"/>
  <c r="R3" i="1"/>
  <c r="T3" i="1"/>
  <c r="R4" i="1"/>
  <c r="T4" i="1"/>
  <c r="R5" i="1"/>
  <c r="T5" i="1"/>
  <c r="R6" i="1"/>
  <c r="T6" i="1"/>
  <c r="R7" i="1"/>
  <c r="R8" i="1"/>
  <c r="T8" i="1"/>
  <c r="R9" i="1"/>
  <c r="T9" i="1"/>
  <c r="R10" i="1"/>
  <c r="T10" i="1"/>
  <c r="R11" i="1"/>
  <c r="T11" i="1"/>
  <c r="J12" i="1"/>
  <c r="S2" i="1"/>
  <c r="AF4" i="1" l="1"/>
  <c r="AG4" i="1" s="1"/>
  <c r="AF9" i="1"/>
  <c r="AG9" i="1" s="1"/>
  <c r="AF7" i="1"/>
  <c r="AG7" i="1" s="1"/>
  <c r="AF3" i="1"/>
  <c r="AG3" i="1" s="1"/>
  <c r="AF8" i="1"/>
  <c r="AG8" i="1" s="1"/>
  <c r="AF6" i="1"/>
  <c r="AG6" i="1" s="1"/>
  <c r="AF11" i="1"/>
  <c r="AG11" i="1" s="1"/>
  <c r="AF5" i="1"/>
  <c r="AG5" i="1" s="1"/>
  <c r="AF10" i="1"/>
  <c r="AG10" i="1" s="1"/>
  <c r="S12" i="1"/>
  <c r="T12" i="1"/>
  <c r="U12" i="1"/>
  <c r="M12" i="1"/>
  <c r="W2" i="1"/>
  <c r="AF2" i="1" s="1"/>
  <c r="AF12" i="1" s="1"/>
  <c r="R12" i="1"/>
  <c r="V12" i="1" l="1"/>
  <c r="P12" i="1"/>
  <c r="I15" i="1"/>
  <c r="AG2" i="1" l="1"/>
  <c r="AG12" i="1" s="1"/>
  <c r="W12" i="1"/>
</calcChain>
</file>

<file path=xl/sharedStrings.xml><?xml version="1.0" encoding="utf-8"?>
<sst xmlns="http://schemas.openxmlformats.org/spreadsheetml/2006/main" count="95" uniqueCount="59">
  <si>
    <t>Sl No</t>
  </si>
  <si>
    <t>EMP ID</t>
  </si>
  <si>
    <t>Name of the Employee</t>
  </si>
  <si>
    <t>DOJ</t>
  </si>
  <si>
    <t>Dept.</t>
  </si>
  <si>
    <t>Designation</t>
  </si>
  <si>
    <t>Qualification</t>
  </si>
  <si>
    <t>Working at</t>
  </si>
  <si>
    <t>Basic</t>
  </si>
  <si>
    <t>DA</t>
  </si>
  <si>
    <t>HRA</t>
  </si>
  <si>
    <t>Others</t>
  </si>
  <si>
    <t>Gross</t>
  </si>
  <si>
    <t>Days</t>
  </si>
  <si>
    <t>No of CLs</t>
  </si>
  <si>
    <t>Amount deducted for CLS</t>
  </si>
  <si>
    <t>No of working days</t>
  </si>
  <si>
    <t>Total</t>
  </si>
  <si>
    <t>PT</t>
  </si>
  <si>
    <t>EPF</t>
  </si>
  <si>
    <t>TDS</t>
  </si>
  <si>
    <t>GI</t>
  </si>
  <si>
    <t>Total Deduction</t>
  </si>
  <si>
    <t>Net Salary</t>
  </si>
  <si>
    <t>Account Number</t>
  </si>
  <si>
    <t>Dr. M. Murali Krishna</t>
  </si>
  <si>
    <t>CIVIL</t>
  </si>
  <si>
    <t>Professor &amp; HOD</t>
  </si>
  <si>
    <t>Ph.D</t>
  </si>
  <si>
    <t>Outside</t>
  </si>
  <si>
    <t>32682210006128</t>
  </si>
  <si>
    <t>Dr. D. Vijaya Kumar</t>
  </si>
  <si>
    <t>Professor</t>
  </si>
  <si>
    <t>32682210006124</t>
  </si>
  <si>
    <t>S. Nazeer Ahmad</t>
  </si>
  <si>
    <t>30-12-2013</t>
  </si>
  <si>
    <t>Assoc.Prof</t>
  </si>
  <si>
    <t>M.Tech</t>
  </si>
  <si>
    <t>32682210003198</t>
  </si>
  <si>
    <t>K. Uppiah</t>
  </si>
  <si>
    <t>M.Tech, (Ph.D)</t>
  </si>
  <si>
    <t>32682210008293</t>
  </si>
  <si>
    <t>K. Rajesh</t>
  </si>
  <si>
    <t>32682210006123</t>
  </si>
  <si>
    <t>V. Madhavi</t>
  </si>
  <si>
    <t>32682210006122</t>
  </si>
  <si>
    <t>S. Siva Charan</t>
  </si>
  <si>
    <t>ACET</t>
  </si>
  <si>
    <t>K. Lakshmi</t>
  </si>
  <si>
    <t>AEC</t>
  </si>
  <si>
    <t>32682210016611</t>
  </si>
  <si>
    <t>P. Ravi Kishore</t>
  </si>
  <si>
    <t>Asst.Prof</t>
  </si>
  <si>
    <t>32682210005732</t>
  </si>
  <si>
    <t>Chukkala Devi</t>
  </si>
  <si>
    <t>32682210000188</t>
  </si>
  <si>
    <t>ADVANCE</t>
  </si>
  <si>
    <t>CANTEEN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</si>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</sst>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;[Red]0"/>
    <numFmt numFmtId="165" formatCode="0.0;[Red]0.0"/>
    <numFmt numFmtId="166" formatCode="[$-14009]dd/mm/yyyy;@"/>
    <numFmt numFmtId="167" formatCode="mm/dd/yy"/>
    <numFmt numFmtId="168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ahoma"/>
      <family val="2"/>
    </font>
    <font>
      <b/>
      <sz val="10"/>
      <name val="Tahoma"/>
      <family val="2"/>
    </font>
    <font>
      <sz val="11"/>
      <color indexed="8"/>
      <name val="Calibri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0" fontId="4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4">
    <xf numFmtId="0" fontId="0" fillId="0" borderId="0" xfId="0"/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 wrapText="1"/>
    </xf>
    <xf numFmtId="165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166" fontId="2" fillId="0" borderId="5" xfId="1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164" fontId="2" fillId="2" borderId="5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right" vertical="center"/>
    </xf>
    <xf numFmtId="165" fontId="2" fillId="0" borderId="5" xfId="0" applyNumberFormat="1" applyFont="1" applyFill="1" applyBorder="1" applyAlignment="1">
      <alignment horizontal="right" vertical="center"/>
    </xf>
    <xf numFmtId="12" fontId="2" fillId="0" borderId="6" xfId="0" applyNumberFormat="1" applyFont="1" applyBorder="1" applyAlignment="1">
      <alignment horizontal="center" vertical="center" wrapText="1"/>
    </xf>
    <xf numFmtId="167" fontId="2" fillId="0" borderId="5" xfId="0" quotePrefix="1" applyNumberFormat="1" applyFont="1" applyFill="1" applyBorder="1" applyAlignment="1">
      <alignment horizontal="center" vertical="center"/>
    </xf>
    <xf numFmtId="1" fontId="2" fillId="0" borderId="5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12" fontId="2" fillId="0" borderId="6" xfId="0" applyNumberFormat="1" applyFont="1" applyFill="1" applyBorder="1" applyAlignment="1">
      <alignment horizontal="center" vertical="center" wrapText="1"/>
    </xf>
    <xf numFmtId="14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left" vertical="center"/>
    </xf>
    <xf numFmtId="166" fontId="2" fillId="0" borderId="5" xfId="1" applyNumberFormat="1" applyFont="1" applyFill="1" applyBorder="1" applyAlignment="1">
      <alignment horizontal="center" vertical="center" wrapText="1"/>
    </xf>
    <xf numFmtId="1" fontId="2" fillId="0" borderId="8" xfId="0" applyNumberFormat="1" applyFont="1" applyBorder="1" applyAlignment="1">
      <alignment horizontal="center" vertical="center"/>
    </xf>
    <xf numFmtId="168" fontId="2" fillId="0" borderId="8" xfId="0" applyNumberFormat="1" applyFont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</cellXfs>
  <cellStyles count="7">
    <cellStyle name="Excel Built-in Normal 1" xfId="1"/>
    <cellStyle name="Normal" xfId="0" builtinId="0"/>
    <cellStyle name="Normal 15" xfId="3"/>
    <cellStyle name="Normal 16" xfId="5"/>
    <cellStyle name="Normal 17" xfId="4"/>
    <cellStyle name="Normal 18" xfId="6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"/>
  <sheetViews>
    <sheetView tabSelected="1" view="pageBreakPreview" zoomScaleSheetLayoutView="10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A12" sqref="A12:XFD12"/>
    </sheetView>
  </sheetViews>
  <sheetFormatPr defaultRowHeight="21.75" customHeight="1" x14ac:dyDescent="0.25"/>
  <cols>
    <col min="1" max="1" width="4.5703125" style="1" customWidth="1"/>
    <col min="2" max="2" width="6.5703125" style="1" customWidth="1"/>
    <col min="3" max="3" width="21.5703125" style="30" customWidth="1"/>
    <col min="4" max="4" width="12.42578125" style="1" customWidth="1"/>
    <col min="5" max="5" width="9.140625" style="1" customWidth="1"/>
    <col min="6" max="6" width="22.85546875" style="1" customWidth="1"/>
    <col min="7" max="7" width="11.85546875" style="1" customWidth="1"/>
    <col min="8" max="8" width="15.28515625" style="1" customWidth="1"/>
    <col min="9" max="9" width="10.140625" style="1" customWidth="1"/>
    <col min="10" max="10" width="9" style="1" customWidth="1"/>
    <col min="11" max="11" width="8.7109375" style="1" customWidth="1"/>
    <col min="12" max="12" width="7.85546875" style="1" customWidth="1"/>
    <col min="13" max="13" width="9.42578125" style="1" customWidth="1"/>
    <col min="14" max="14" width="7" style="1" customWidth="1"/>
    <col min="15" max="15" width="6" style="1" customWidth="1"/>
    <col min="16" max="16" width="9.5703125" style="1" customWidth="1"/>
    <col min="17" max="17" width="9" style="1" customWidth="1"/>
    <col min="18" max="21" width="13.28515625" style="1" hidden="1" customWidth="1"/>
    <col min="22" max="22" width="9.140625" style="1" customWidth="1"/>
    <col min="23" max="23" width="5" style="1" customWidth="1"/>
    <col min="24" max="24" width="8.7109375" style="1" customWidth="1"/>
    <col min="25" max="25" width="6.5703125" style="1" customWidth="1"/>
    <col min="26" max="26" width="6.28515625" style="1" customWidth="1"/>
    <col min="27" max="27" width="9" style="1" hidden="1" customWidth="1"/>
    <col min="28" max="28" width="7.7109375" style="1" hidden="1" customWidth="1"/>
    <col min="29" max="31" width="7.7109375" style="1" customWidth="1"/>
    <col min="32" max="32" width="9.42578125" style="1" customWidth="1"/>
    <col min="33" max="33" width="9.28515625" style="1" customWidth="1"/>
    <col min="34" max="34" width="17.7109375" style="8" customWidth="1"/>
    <col min="35" max="16384" width="9.140625" style="1"/>
  </cols>
  <sheetData>
    <row r="1" spans="1:34" s="8" customFormat="1" ht="40.5" customHeight="1" x14ac:dyDescent="0.25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5" t="s">
        <v>13</v>
      </c>
      <c r="O1" s="6" t="s">
        <v>14</v>
      </c>
      <c r="P1" s="5" t="s">
        <v>15</v>
      </c>
      <c r="Q1" s="5" t="s">
        <v>16</v>
      </c>
      <c r="R1" s="4" t="s">
        <v>8</v>
      </c>
      <c r="S1" s="4" t="s">
        <v>9</v>
      </c>
      <c r="T1" s="4" t="s">
        <v>10</v>
      </c>
      <c r="U1" s="4" t="s">
        <v>11</v>
      </c>
      <c r="V1" s="5" t="s">
        <v>17</v>
      </c>
      <c r="W1" s="5" t="s">
        <v>18</v>
      </c>
      <c r="X1" s="5" t="s">
        <v>19</v>
      </c>
      <c r="Y1" s="5" t="s">
        <v>20</v>
      </c>
      <c r="Z1" s="5" t="s">
        <v>21</v>
      </c>
      <c r="AA1" s="5" t="s">
        <v>11</v>
      </c>
      <c r="AB1" s="5" t="s">
        <v>11</v>
      </c>
      <c r="AC1" s="5" t="s">
        <v>56</v>
      </c>
      <c r="AD1" s="5" t="s">
        <v>57</v>
      </c>
      <c r="AE1" s="5" t="s">
        <v>58</v>
      </c>
      <c r="AF1" s="5" t="s">
        <v>22</v>
      </c>
      <c r="AG1" s="5" t="s">
        <v>23</v>
      </c>
      <c r="AH1" s="7" t="s">
        <v>24</v>
      </c>
    </row>
    <row r="2" spans="1:34" ht="24.95" customHeight="1" x14ac:dyDescent="0.25">
      <c r="A2" s="9">
        <v>1</v>
      </c>
      <c r="B2" s="10">
        <v>6020</v>
      </c>
      <c r="C2" s="11" t="s">
        <v>25</v>
      </c>
      <c r="D2" s="12">
        <v>42153</v>
      </c>
      <c r="E2" s="13" t="s">
        <v>26</v>
      </c>
      <c r="F2" s="13" t="s">
        <v>27</v>
      </c>
      <c r="G2" s="14" t="s">
        <v>28</v>
      </c>
      <c r="H2" s="13" t="s">
        <v>29</v>
      </c>
      <c r="I2" s="13">
        <v>68392</v>
      </c>
      <c r="J2" s="13">
        <v>25989</v>
      </c>
      <c r="K2" s="13">
        <v>8549</v>
      </c>
      <c r="L2" s="13">
        <v>0</v>
      </c>
      <c r="M2" s="15">
        <v>102930</v>
      </c>
      <c r="N2" s="16">
        <v>31</v>
      </c>
      <c r="O2" s="17">
        <v>0</v>
      </c>
      <c r="P2" s="16">
        <f t="shared" ref="P2:P11" si="0">M2/N2*O2</f>
        <v>0</v>
      </c>
      <c r="Q2" s="17">
        <f>+N2-O2</f>
        <v>31</v>
      </c>
      <c r="R2" s="16">
        <f t="shared" ref="R2:R11" si="1">I2/N2*Q2</f>
        <v>68392</v>
      </c>
      <c r="S2" s="16">
        <f t="shared" ref="S2:S11" si="2">J2/N2*Q2</f>
        <v>25989</v>
      </c>
      <c r="T2" s="16">
        <f t="shared" ref="T2:T11" si="3">K2/N2*Q2</f>
        <v>8549</v>
      </c>
      <c r="U2" s="16">
        <f t="shared" ref="U2:U11" si="4">L2/N2*Q2</f>
        <v>0</v>
      </c>
      <c r="V2" s="16">
        <f t="shared" ref="V2:V11" si="5">M2-P2</f>
        <v>102930</v>
      </c>
      <c r="W2" s="16">
        <f>ROUND(IF(V2&lt;=15000,0),0)+IF(AND(V2&gt;=15001,V2&lt;=20000),150,0)+IF(AND(V2&gt;=20001,V2&lt;=150000),200,0)</f>
        <v>200</v>
      </c>
      <c r="X2" s="16">
        <v>1800</v>
      </c>
      <c r="Y2" s="16">
        <v>0</v>
      </c>
      <c r="Z2" s="16">
        <v>250</v>
      </c>
      <c r="AA2" s="16">
        <v>0</v>
      </c>
      <c r="AB2" s="16">
        <v>0</v>
      </c>
      <c r="AC2" s="16">
        <v>2500</v>
      </c>
      <c r="AD2" s="16">
        <v>450</v>
      </c>
      <c r="AE2" s="16">
        <v>0</v>
      </c>
      <c r="AF2" s="16">
        <f>W2+X2+Y2+Z2+AA2+AB2+AC2+AD2+AE2</f>
        <v>5200</v>
      </c>
      <c r="AG2" s="16">
        <f t="shared" ref="AG2:AG11" si="6">V2-AF2</f>
        <v>97730</v>
      </c>
      <c r="AH2" s="18" t="s">
        <v>30</v>
      </c>
    </row>
    <row r="3" spans="1:34" ht="24.95" customHeight="1" x14ac:dyDescent="0.25">
      <c r="A3" s="9">
        <v>2</v>
      </c>
      <c r="B3" s="10">
        <v>6022</v>
      </c>
      <c r="C3" s="11" t="s">
        <v>31</v>
      </c>
      <c r="D3" s="12">
        <v>42152</v>
      </c>
      <c r="E3" s="13" t="s">
        <v>26</v>
      </c>
      <c r="F3" s="13" t="s">
        <v>32</v>
      </c>
      <c r="G3" s="14" t="s">
        <v>28</v>
      </c>
      <c r="H3" s="13" t="s">
        <v>29</v>
      </c>
      <c r="I3" s="13">
        <v>68392</v>
      </c>
      <c r="J3" s="13">
        <v>25989</v>
      </c>
      <c r="K3" s="13">
        <v>8549</v>
      </c>
      <c r="L3" s="13">
        <v>0</v>
      </c>
      <c r="M3" s="15">
        <v>102930</v>
      </c>
      <c r="N3" s="16">
        <v>31</v>
      </c>
      <c r="O3" s="17">
        <v>0</v>
      </c>
      <c r="P3" s="16">
        <f t="shared" si="0"/>
        <v>0</v>
      </c>
      <c r="Q3" s="17">
        <f t="shared" ref="Q3:Q11" si="7">+N3-O3</f>
        <v>31</v>
      </c>
      <c r="R3" s="16">
        <f t="shared" si="1"/>
        <v>68392</v>
      </c>
      <c r="S3" s="16">
        <f t="shared" si="2"/>
        <v>25989</v>
      </c>
      <c r="T3" s="16">
        <f t="shared" si="3"/>
        <v>8549</v>
      </c>
      <c r="U3" s="16">
        <f t="shared" si="4"/>
        <v>0</v>
      </c>
      <c r="V3" s="16">
        <f t="shared" si="5"/>
        <v>102930</v>
      </c>
      <c r="W3" s="16">
        <f t="shared" ref="W3:W11" si="8">ROUND(IF(V3&lt;=15000,0),0)+IF(AND(V3&gt;=15001,V3&lt;=20000),150,0)+IF(AND(V3&gt;=20001,V3&lt;=150000),200,0)</f>
        <v>200</v>
      </c>
      <c r="X3" s="16">
        <v>1800</v>
      </c>
      <c r="Y3" s="16">
        <v>0</v>
      </c>
      <c r="Z3" s="16">
        <v>250</v>
      </c>
      <c r="AA3" s="16">
        <v>0</v>
      </c>
      <c r="AB3" s="16">
        <v>0</v>
      </c>
      <c r="AC3" s="16">
        <v>3000</v>
      </c>
      <c r="AD3" s="16">
        <v>450</v>
      </c>
      <c r="AE3" s="16">
        <v>0</v>
      </c>
      <c r="AF3" s="16">
        <f t="shared" ref="AF3:AF11" si="9">W3+X3+Y3+Z3+AA3+AB3+AC3+AD3+AE3</f>
        <v>5700</v>
      </c>
      <c r="AG3" s="16">
        <f t="shared" si="6"/>
        <v>97230</v>
      </c>
      <c r="AH3" s="18" t="s">
        <v>33</v>
      </c>
    </row>
    <row r="4" spans="1:34" ht="24.95" customHeight="1" x14ac:dyDescent="0.25">
      <c r="A4" s="9">
        <v>3</v>
      </c>
      <c r="B4" s="10">
        <v>2111</v>
      </c>
      <c r="C4" s="11" t="s">
        <v>34</v>
      </c>
      <c r="D4" s="19" t="s">
        <v>35</v>
      </c>
      <c r="E4" s="10" t="s">
        <v>26</v>
      </c>
      <c r="F4" s="10" t="s">
        <v>36</v>
      </c>
      <c r="G4" s="14" t="s">
        <v>37</v>
      </c>
      <c r="H4" s="13" t="s">
        <v>29</v>
      </c>
      <c r="I4" s="10">
        <v>50111</v>
      </c>
      <c r="J4" s="20">
        <v>19042</v>
      </c>
      <c r="K4" s="20">
        <v>6263</v>
      </c>
      <c r="L4" s="10">
        <v>0</v>
      </c>
      <c r="M4" s="21">
        <v>75416</v>
      </c>
      <c r="N4" s="16">
        <v>31</v>
      </c>
      <c r="O4" s="17">
        <v>0</v>
      </c>
      <c r="P4" s="16">
        <f t="shared" si="0"/>
        <v>0</v>
      </c>
      <c r="Q4" s="17">
        <f t="shared" si="7"/>
        <v>31</v>
      </c>
      <c r="R4" s="16">
        <f t="shared" si="1"/>
        <v>50111</v>
      </c>
      <c r="S4" s="16">
        <f t="shared" si="2"/>
        <v>19042</v>
      </c>
      <c r="T4" s="16">
        <f t="shared" si="3"/>
        <v>6263</v>
      </c>
      <c r="U4" s="16">
        <f t="shared" si="4"/>
        <v>0</v>
      </c>
      <c r="V4" s="16">
        <f t="shared" si="5"/>
        <v>75416</v>
      </c>
      <c r="W4" s="16">
        <f t="shared" si="8"/>
        <v>200</v>
      </c>
      <c r="X4" s="16">
        <v>1800</v>
      </c>
      <c r="Y4" s="16">
        <v>0</v>
      </c>
      <c r="Z4" s="16">
        <v>250</v>
      </c>
      <c r="AA4" s="16">
        <v>0</v>
      </c>
      <c r="AB4" s="16">
        <v>0</v>
      </c>
      <c r="AC4" s="16">
        <v>10000</v>
      </c>
      <c r="AD4" s="16">
        <v>350</v>
      </c>
      <c r="AE4" s="16">
        <v>0</v>
      </c>
      <c r="AF4" s="16">
        <f t="shared" si="9"/>
        <v>12600</v>
      </c>
      <c r="AG4" s="16">
        <f t="shared" si="6"/>
        <v>62816</v>
      </c>
      <c r="AH4" s="22" t="s">
        <v>38</v>
      </c>
    </row>
    <row r="5" spans="1:34" ht="24.95" customHeight="1" x14ac:dyDescent="0.25">
      <c r="A5" s="9">
        <v>4</v>
      </c>
      <c r="B5" s="10">
        <v>2150</v>
      </c>
      <c r="C5" s="11" t="s">
        <v>39</v>
      </c>
      <c r="D5" s="23">
        <v>41339</v>
      </c>
      <c r="E5" s="10" t="s">
        <v>26</v>
      </c>
      <c r="F5" s="10" t="s">
        <v>36</v>
      </c>
      <c r="G5" s="14" t="s">
        <v>40</v>
      </c>
      <c r="H5" s="13" t="s">
        <v>29</v>
      </c>
      <c r="I5" s="20">
        <v>34125</v>
      </c>
      <c r="J5" s="20">
        <v>12968</v>
      </c>
      <c r="K5" s="20">
        <v>4266</v>
      </c>
      <c r="L5" s="10">
        <v>0</v>
      </c>
      <c r="M5" s="20">
        <v>51359</v>
      </c>
      <c r="N5" s="16">
        <v>31</v>
      </c>
      <c r="O5" s="17">
        <v>0</v>
      </c>
      <c r="P5" s="16">
        <f t="shared" si="0"/>
        <v>0</v>
      </c>
      <c r="Q5" s="17">
        <f t="shared" si="7"/>
        <v>31</v>
      </c>
      <c r="R5" s="16">
        <f t="shared" si="1"/>
        <v>34125</v>
      </c>
      <c r="S5" s="16">
        <f t="shared" si="2"/>
        <v>12968</v>
      </c>
      <c r="T5" s="16">
        <f t="shared" si="3"/>
        <v>4266</v>
      </c>
      <c r="U5" s="16">
        <f t="shared" si="4"/>
        <v>0</v>
      </c>
      <c r="V5" s="16">
        <f t="shared" si="5"/>
        <v>51359</v>
      </c>
      <c r="W5" s="16">
        <f t="shared" si="8"/>
        <v>200</v>
      </c>
      <c r="X5" s="16">
        <v>1800</v>
      </c>
      <c r="Y5" s="16">
        <v>0</v>
      </c>
      <c r="Z5" s="16">
        <v>0</v>
      </c>
      <c r="AA5" s="16">
        <v>0</v>
      </c>
      <c r="AB5" s="16">
        <v>0</v>
      </c>
      <c r="AC5" s="16">
        <v>2000</v>
      </c>
      <c r="AD5" s="16">
        <v>450</v>
      </c>
      <c r="AE5" s="16">
        <v>0</v>
      </c>
      <c r="AF5" s="16">
        <f t="shared" si="9"/>
        <v>4450</v>
      </c>
      <c r="AG5" s="16">
        <f t="shared" si="6"/>
        <v>46909</v>
      </c>
      <c r="AH5" s="22" t="s">
        <v>41</v>
      </c>
    </row>
    <row r="6" spans="1:34" ht="24.95" customHeight="1" x14ac:dyDescent="0.25">
      <c r="A6" s="9">
        <v>5</v>
      </c>
      <c r="B6" s="10">
        <v>6021</v>
      </c>
      <c r="C6" s="11" t="s">
        <v>42</v>
      </c>
      <c r="D6" s="23">
        <v>41584</v>
      </c>
      <c r="E6" s="10" t="s">
        <v>26</v>
      </c>
      <c r="F6" s="10" t="s">
        <v>36</v>
      </c>
      <c r="G6" s="14" t="s">
        <v>37</v>
      </c>
      <c r="H6" s="13" t="s">
        <v>29</v>
      </c>
      <c r="I6" s="10">
        <v>36204</v>
      </c>
      <c r="J6" s="10">
        <v>13757</v>
      </c>
      <c r="K6" s="10">
        <v>4525</v>
      </c>
      <c r="L6" s="10">
        <v>0</v>
      </c>
      <c r="M6" s="21">
        <v>54487</v>
      </c>
      <c r="N6" s="16">
        <v>31</v>
      </c>
      <c r="O6" s="17">
        <v>0</v>
      </c>
      <c r="P6" s="16">
        <f t="shared" si="0"/>
        <v>0</v>
      </c>
      <c r="Q6" s="17">
        <f t="shared" si="7"/>
        <v>31</v>
      </c>
      <c r="R6" s="16">
        <f t="shared" si="1"/>
        <v>36204</v>
      </c>
      <c r="S6" s="16">
        <f t="shared" si="2"/>
        <v>13757</v>
      </c>
      <c r="T6" s="16">
        <f t="shared" si="3"/>
        <v>4525</v>
      </c>
      <c r="U6" s="16">
        <f t="shared" si="4"/>
        <v>0</v>
      </c>
      <c r="V6" s="16">
        <f t="shared" si="5"/>
        <v>54487</v>
      </c>
      <c r="W6" s="16">
        <f t="shared" si="8"/>
        <v>200</v>
      </c>
      <c r="X6" s="16">
        <v>1800</v>
      </c>
      <c r="Y6" s="16">
        <v>0</v>
      </c>
      <c r="Z6" s="16">
        <v>250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f t="shared" si="9"/>
        <v>2250</v>
      </c>
      <c r="AG6" s="16">
        <f t="shared" si="6"/>
        <v>52237</v>
      </c>
      <c r="AH6" s="18" t="s">
        <v>43</v>
      </c>
    </row>
    <row r="7" spans="1:34" ht="24.95" customHeight="1" x14ac:dyDescent="0.25">
      <c r="A7" s="9">
        <v>6</v>
      </c>
      <c r="B7" s="10">
        <v>6025</v>
      </c>
      <c r="C7" s="11" t="s">
        <v>44</v>
      </c>
      <c r="D7" s="23">
        <v>41584</v>
      </c>
      <c r="E7" s="10" t="s">
        <v>26</v>
      </c>
      <c r="F7" s="10" t="s">
        <v>36</v>
      </c>
      <c r="G7" s="14" t="s">
        <v>37</v>
      </c>
      <c r="H7" s="13" t="s">
        <v>29</v>
      </c>
      <c r="I7" s="10">
        <v>35149</v>
      </c>
      <c r="J7" s="10">
        <v>13357</v>
      </c>
      <c r="K7" s="10">
        <v>4394</v>
      </c>
      <c r="L7" s="10">
        <v>0</v>
      </c>
      <c r="M7" s="21">
        <v>52900</v>
      </c>
      <c r="N7" s="16">
        <v>31</v>
      </c>
      <c r="O7" s="17">
        <v>1</v>
      </c>
      <c r="P7" s="16">
        <f t="shared" si="0"/>
        <v>1706.4516129032259</v>
      </c>
      <c r="Q7" s="17">
        <f t="shared" si="7"/>
        <v>30</v>
      </c>
      <c r="R7" s="16">
        <f t="shared" si="1"/>
        <v>34015.161290322576</v>
      </c>
      <c r="S7" s="16">
        <f t="shared" si="2"/>
        <v>12926.129032258064</v>
      </c>
      <c r="T7" s="16">
        <f t="shared" si="3"/>
        <v>4252.2580645161288</v>
      </c>
      <c r="U7" s="16">
        <f t="shared" si="4"/>
        <v>0</v>
      </c>
      <c r="V7" s="16">
        <f t="shared" si="5"/>
        <v>51193.548387096773</v>
      </c>
      <c r="W7" s="16">
        <f t="shared" si="8"/>
        <v>200</v>
      </c>
      <c r="X7" s="16">
        <v>1800</v>
      </c>
      <c r="Y7" s="16">
        <v>0</v>
      </c>
      <c r="Z7" s="16">
        <v>250</v>
      </c>
      <c r="AA7" s="16">
        <v>0</v>
      </c>
      <c r="AB7" s="16">
        <v>0</v>
      </c>
      <c r="AC7" s="16">
        <v>0</v>
      </c>
      <c r="AD7" s="16">
        <v>350</v>
      </c>
      <c r="AE7" s="16">
        <v>0</v>
      </c>
      <c r="AF7" s="16">
        <f t="shared" si="9"/>
        <v>2600</v>
      </c>
      <c r="AG7" s="16">
        <f t="shared" si="6"/>
        <v>48593.548387096773</v>
      </c>
      <c r="AH7" s="18" t="s">
        <v>45</v>
      </c>
    </row>
    <row r="8" spans="1:34" ht="24.95" customHeight="1" x14ac:dyDescent="0.25">
      <c r="A8" s="9">
        <v>7</v>
      </c>
      <c r="B8" s="10">
        <v>6232</v>
      </c>
      <c r="C8" s="11" t="s">
        <v>46</v>
      </c>
      <c r="D8" s="23">
        <v>42157</v>
      </c>
      <c r="E8" s="10" t="s">
        <v>26</v>
      </c>
      <c r="F8" s="10" t="s">
        <v>36</v>
      </c>
      <c r="G8" s="14" t="s">
        <v>37</v>
      </c>
      <c r="H8" s="13" t="s">
        <v>47</v>
      </c>
      <c r="I8" s="10">
        <v>36204</v>
      </c>
      <c r="J8" s="20">
        <v>13757</v>
      </c>
      <c r="K8" s="20">
        <v>4525</v>
      </c>
      <c r="L8" s="10">
        <v>0</v>
      </c>
      <c r="M8" s="21">
        <v>54487</v>
      </c>
      <c r="N8" s="16">
        <v>31</v>
      </c>
      <c r="O8" s="17">
        <v>0</v>
      </c>
      <c r="P8" s="16">
        <f t="shared" si="0"/>
        <v>0</v>
      </c>
      <c r="Q8" s="17">
        <f t="shared" si="7"/>
        <v>31</v>
      </c>
      <c r="R8" s="16">
        <f t="shared" si="1"/>
        <v>36204</v>
      </c>
      <c r="S8" s="16">
        <f t="shared" si="2"/>
        <v>13757</v>
      </c>
      <c r="T8" s="16">
        <f t="shared" si="3"/>
        <v>4525</v>
      </c>
      <c r="U8" s="16">
        <f t="shared" si="4"/>
        <v>0</v>
      </c>
      <c r="V8" s="16">
        <f t="shared" si="5"/>
        <v>54487</v>
      </c>
      <c r="W8" s="16">
        <f t="shared" si="8"/>
        <v>200</v>
      </c>
      <c r="X8" s="16">
        <v>0</v>
      </c>
      <c r="Y8" s="16">
        <v>0</v>
      </c>
      <c r="Z8" s="16">
        <v>250</v>
      </c>
      <c r="AA8" s="16">
        <v>0</v>
      </c>
      <c r="AB8" s="16">
        <v>0</v>
      </c>
      <c r="AC8" s="16">
        <v>3000</v>
      </c>
      <c r="AD8" s="16">
        <v>450</v>
      </c>
      <c r="AE8" s="16">
        <v>0</v>
      </c>
      <c r="AF8" s="16">
        <f t="shared" si="9"/>
        <v>3900</v>
      </c>
      <c r="AG8" s="16">
        <f t="shared" si="6"/>
        <v>50587</v>
      </c>
      <c r="AH8" s="18">
        <v>32682200003395</v>
      </c>
    </row>
    <row r="9" spans="1:34" ht="24.95" customHeight="1" x14ac:dyDescent="0.25">
      <c r="A9" s="9">
        <v>8</v>
      </c>
      <c r="B9" s="10">
        <v>2810</v>
      </c>
      <c r="C9" s="11" t="s">
        <v>48</v>
      </c>
      <c r="D9" s="12">
        <v>42158</v>
      </c>
      <c r="E9" s="10" t="s">
        <v>26</v>
      </c>
      <c r="F9" s="10" t="s">
        <v>36</v>
      </c>
      <c r="G9" s="14" t="s">
        <v>37</v>
      </c>
      <c r="H9" s="13" t="s">
        <v>49</v>
      </c>
      <c r="I9" s="10">
        <v>30320</v>
      </c>
      <c r="J9" s="20">
        <v>11522</v>
      </c>
      <c r="K9" s="20">
        <v>3790</v>
      </c>
      <c r="L9" s="10">
        <v>0</v>
      </c>
      <c r="M9" s="21">
        <v>45632</v>
      </c>
      <c r="N9" s="16">
        <v>31</v>
      </c>
      <c r="O9" s="17">
        <v>0</v>
      </c>
      <c r="P9" s="16">
        <f t="shared" si="0"/>
        <v>0</v>
      </c>
      <c r="Q9" s="17">
        <f t="shared" si="7"/>
        <v>31</v>
      </c>
      <c r="R9" s="16">
        <f t="shared" si="1"/>
        <v>30320</v>
      </c>
      <c r="S9" s="16">
        <f t="shared" si="2"/>
        <v>11522</v>
      </c>
      <c r="T9" s="16">
        <f t="shared" si="3"/>
        <v>3790</v>
      </c>
      <c r="U9" s="16">
        <f t="shared" si="4"/>
        <v>0</v>
      </c>
      <c r="V9" s="16">
        <f t="shared" si="5"/>
        <v>45632</v>
      </c>
      <c r="W9" s="16">
        <f t="shared" si="8"/>
        <v>200</v>
      </c>
      <c r="X9" s="16">
        <v>1800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350</v>
      </c>
      <c r="AE9" s="16">
        <v>0</v>
      </c>
      <c r="AF9" s="16">
        <f t="shared" si="9"/>
        <v>2350</v>
      </c>
      <c r="AG9" s="16">
        <f t="shared" si="6"/>
        <v>43282</v>
      </c>
      <c r="AH9" s="18" t="s">
        <v>50</v>
      </c>
    </row>
    <row r="10" spans="1:34" ht="24.95" customHeight="1" x14ac:dyDescent="0.25">
      <c r="A10" s="9">
        <v>9</v>
      </c>
      <c r="B10" s="10">
        <v>1752</v>
      </c>
      <c r="C10" s="24" t="s">
        <v>51</v>
      </c>
      <c r="D10" s="25">
        <v>41791</v>
      </c>
      <c r="E10" s="10" t="s">
        <v>26</v>
      </c>
      <c r="F10" s="10" t="s">
        <v>52</v>
      </c>
      <c r="G10" s="14" t="s">
        <v>37</v>
      </c>
      <c r="H10" s="13" t="s">
        <v>49</v>
      </c>
      <c r="I10" s="10">
        <v>22915</v>
      </c>
      <c r="J10" s="20">
        <v>8708</v>
      </c>
      <c r="K10" s="20">
        <v>2864</v>
      </c>
      <c r="L10" s="10">
        <v>0</v>
      </c>
      <c r="M10" s="10">
        <v>34488</v>
      </c>
      <c r="N10" s="16">
        <v>31</v>
      </c>
      <c r="O10" s="17">
        <v>0</v>
      </c>
      <c r="P10" s="16">
        <f t="shared" si="0"/>
        <v>0</v>
      </c>
      <c r="Q10" s="17">
        <f t="shared" si="7"/>
        <v>31</v>
      </c>
      <c r="R10" s="16">
        <f t="shared" si="1"/>
        <v>22915</v>
      </c>
      <c r="S10" s="16">
        <f t="shared" si="2"/>
        <v>8708</v>
      </c>
      <c r="T10" s="16">
        <f t="shared" si="3"/>
        <v>2864</v>
      </c>
      <c r="U10" s="16">
        <f t="shared" si="4"/>
        <v>0</v>
      </c>
      <c r="V10" s="16">
        <f t="shared" si="5"/>
        <v>34488</v>
      </c>
      <c r="W10" s="16">
        <f t="shared" si="8"/>
        <v>200</v>
      </c>
      <c r="X10" s="16">
        <v>1800</v>
      </c>
      <c r="Y10" s="16">
        <v>0</v>
      </c>
      <c r="Z10" s="16">
        <v>250</v>
      </c>
      <c r="AA10" s="16">
        <v>0</v>
      </c>
      <c r="AB10" s="16">
        <v>0</v>
      </c>
      <c r="AC10" s="16">
        <v>4500</v>
      </c>
      <c r="AD10" s="16">
        <v>0</v>
      </c>
      <c r="AE10" s="16">
        <v>0</v>
      </c>
      <c r="AF10" s="16">
        <f t="shared" si="9"/>
        <v>6750</v>
      </c>
      <c r="AG10" s="16">
        <f t="shared" si="6"/>
        <v>27738</v>
      </c>
      <c r="AH10" s="18" t="s">
        <v>53</v>
      </c>
    </row>
    <row r="11" spans="1:34" ht="24.95" customHeight="1" x14ac:dyDescent="0.25">
      <c r="A11" s="9">
        <v>10</v>
      </c>
      <c r="B11" s="10">
        <v>1556</v>
      </c>
      <c r="C11" s="11" t="s">
        <v>54</v>
      </c>
      <c r="D11" s="25">
        <v>41791</v>
      </c>
      <c r="E11" s="10" t="s">
        <v>26</v>
      </c>
      <c r="F11" s="10" t="s">
        <v>52</v>
      </c>
      <c r="G11" s="14" t="s">
        <v>37</v>
      </c>
      <c r="H11" s="13" t="s">
        <v>49</v>
      </c>
      <c r="I11" s="10">
        <v>22915</v>
      </c>
      <c r="J11" s="20">
        <v>8708</v>
      </c>
      <c r="K11" s="20">
        <v>2864</v>
      </c>
      <c r="L11" s="10">
        <v>0</v>
      </c>
      <c r="M11" s="21">
        <v>34488</v>
      </c>
      <c r="N11" s="16">
        <v>31</v>
      </c>
      <c r="O11" s="17">
        <v>0</v>
      </c>
      <c r="P11" s="16">
        <f t="shared" si="0"/>
        <v>0</v>
      </c>
      <c r="Q11" s="17">
        <f t="shared" si="7"/>
        <v>31</v>
      </c>
      <c r="R11" s="16">
        <f t="shared" si="1"/>
        <v>22915</v>
      </c>
      <c r="S11" s="16">
        <f t="shared" si="2"/>
        <v>8708</v>
      </c>
      <c r="T11" s="16">
        <f t="shared" si="3"/>
        <v>2864</v>
      </c>
      <c r="U11" s="16">
        <f t="shared" si="4"/>
        <v>0</v>
      </c>
      <c r="V11" s="16">
        <f t="shared" si="5"/>
        <v>34488</v>
      </c>
      <c r="W11" s="16">
        <f t="shared" si="8"/>
        <v>200</v>
      </c>
      <c r="X11" s="16">
        <v>1800</v>
      </c>
      <c r="Y11" s="16">
        <v>0</v>
      </c>
      <c r="Z11" s="16">
        <v>250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f t="shared" si="9"/>
        <v>2250</v>
      </c>
      <c r="AG11" s="16">
        <f t="shared" si="6"/>
        <v>32238</v>
      </c>
      <c r="AH11" s="18" t="s">
        <v>55</v>
      </c>
    </row>
    <row r="12" spans="1:34" s="29" customFormat="1" ht="24.95" hidden="1" customHeight="1" x14ac:dyDescent="0.25">
      <c r="A12" s="32" t="s">
        <v>17</v>
      </c>
      <c r="B12" s="33"/>
      <c r="C12" s="33"/>
      <c r="D12" s="33"/>
      <c r="E12" s="33"/>
      <c r="F12" s="33"/>
      <c r="G12" s="26"/>
      <c r="H12" s="26"/>
      <c r="I12" s="26">
        <f t="shared" ref="I12:Z12" si="10">SUM(I2:I11)</f>
        <v>404727</v>
      </c>
      <c r="J12" s="26">
        <f t="shared" si="10"/>
        <v>153797</v>
      </c>
      <c r="K12" s="26">
        <f t="shared" si="10"/>
        <v>50589</v>
      </c>
      <c r="L12" s="26">
        <f t="shared" si="10"/>
        <v>0</v>
      </c>
      <c r="M12" s="26">
        <f t="shared" si="10"/>
        <v>609117</v>
      </c>
      <c r="N12" s="26">
        <f t="shared" si="10"/>
        <v>310</v>
      </c>
      <c r="O12" s="27">
        <f t="shared" si="10"/>
        <v>1</v>
      </c>
      <c r="P12" s="26">
        <f t="shared" si="10"/>
        <v>1706.4516129032259</v>
      </c>
      <c r="Q12" s="27">
        <f t="shared" si="10"/>
        <v>309</v>
      </c>
      <c r="R12" s="26">
        <f t="shared" si="10"/>
        <v>403593.16129032255</v>
      </c>
      <c r="S12" s="26">
        <f t="shared" si="10"/>
        <v>153366.12903225806</v>
      </c>
      <c r="T12" s="26">
        <f t="shared" si="10"/>
        <v>50447.258064516129</v>
      </c>
      <c r="U12" s="26">
        <f t="shared" si="10"/>
        <v>0</v>
      </c>
      <c r="V12" s="26">
        <f t="shared" si="10"/>
        <v>607410.54838709673</v>
      </c>
      <c r="W12" s="26">
        <f t="shared" si="10"/>
        <v>2000</v>
      </c>
      <c r="X12" s="26">
        <f t="shared" si="10"/>
        <v>16200</v>
      </c>
      <c r="Y12" s="26">
        <f t="shared" si="10"/>
        <v>0</v>
      </c>
      <c r="Z12" s="26">
        <f t="shared" si="10"/>
        <v>2000</v>
      </c>
      <c r="AA12" s="26">
        <f t="shared" ref="AA12:AF12" si="11">SUM(AA2:AA11)</f>
        <v>0</v>
      </c>
      <c r="AB12" s="26">
        <f t="shared" si="11"/>
        <v>0</v>
      </c>
      <c r="AC12" s="26">
        <f t="shared" si="11"/>
        <v>25000</v>
      </c>
      <c r="AD12" s="26">
        <f t="shared" si="11"/>
        <v>2850</v>
      </c>
      <c r="AE12" s="26">
        <f t="shared" si="11"/>
        <v>0</v>
      </c>
      <c r="AF12" s="26">
        <f t="shared" si="11"/>
        <v>48050</v>
      </c>
      <c r="AG12" s="26">
        <f>SUM(AG2:AG11)</f>
        <v>559360.54838709673</v>
      </c>
      <c r="AH12" s="28"/>
    </row>
    <row r="13" spans="1:34" ht="18" customHeight="1" x14ac:dyDescent="0.25">
      <c r="AH13" s="31"/>
    </row>
    <row r="14" spans="1:34" ht="18" customHeight="1" x14ac:dyDescent="0.25">
      <c r="AH14" s="31"/>
    </row>
    <row r="15" spans="1:34" ht="18" customHeight="1" x14ac:dyDescent="0.25">
      <c r="I15" s="29">
        <f>I12+J12+K12-M12</f>
        <v>-4</v>
      </c>
      <c r="M15" s="29"/>
      <c r="R15" s="29"/>
      <c r="V15" s="29"/>
      <c r="X15" s="29"/>
    </row>
  </sheetData>
  <mergeCells count="1">
    <mergeCell ref="A12:F12"/>
  </mergeCells>
  <printOptions horizontalCentered="1"/>
  <pageMargins left="0.31496062992126" right="0.15748031496063" top="0.55118110236220497" bottom="0.35433070866141703" header="0.31496062992126" footer="0.27559055118110198"/>
  <pageSetup paperSize="5" scale="71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DEC-16</vt:lpstr>
      <vt:lpstr>'DEC-16'!Print_Area</vt:lpstr>
      <vt:lpstr>'DEC-16'!Print_Titles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2017-01-25T10:16:25Z</cp:lastPrinted>
  <dcterms:created xsi:type="dcterms:W3CDTF">2017-01-25T10:05:25Z</dcterms:created>
  <dcterms:modified xsi:type="dcterms:W3CDTF">2017-02-07T05:56:32Z</dcterms:modified>
</cp:coreProperties>
</file>