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C9D67A24-1368-4329-9C2E-CF35F9CDB163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Summary" sheetId="4" r:id="rId1"/>
    <sheet name="OCT-DEC24" sheetId="1" r:id="rId2"/>
    <sheet name="WON Opportunity" sheetId="7" r:id="rId3"/>
    <sheet name="Learning_Training Sessions" sheetId="5" r:id="rId4"/>
    <sheet name="Meeting" sheetId="2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F41" i="2" l="1"/>
  <c r="J2" i="7" l="1"/>
  <c r="K2" i="7" s="1"/>
  <c r="K3" i="4" l="1"/>
  <c r="V3" i="4" l="1"/>
  <c r="J7" i="7" l="1"/>
  <c r="I10" i="7" s="1"/>
  <c r="G7" i="7"/>
  <c r="K7" i="7" l="1"/>
  <c r="L3" i="4" l="1"/>
  <c r="H7" i="7" l="1"/>
  <c r="I12" i="7" s="1"/>
  <c r="D3" i="4" l="1"/>
  <c r="F3" i="4" s="1"/>
  <c r="P3" i="4" l="1"/>
  <c r="M3" i="4" l="1"/>
  <c r="I3" i="4" l="1"/>
  <c r="H3" i="4" l="1"/>
  <c r="Q3" i="4" l="1"/>
  <c r="N3" i="4" l="1"/>
  <c r="O3" i="4" l="1"/>
  <c r="H12" i="1" l="1"/>
  <c r="G12" i="1"/>
  <c r="K12" i="1"/>
  <c r="J12" i="1"/>
</calcChain>
</file>

<file path=xl/sharedStrings.xml><?xml version="1.0" encoding="utf-8"?>
<sst xmlns="http://schemas.openxmlformats.org/spreadsheetml/2006/main" count="331" uniqueCount="205">
  <si>
    <t>Sr No.</t>
  </si>
  <si>
    <t>Month</t>
  </si>
  <si>
    <t>Opportunity Name</t>
  </si>
  <si>
    <t>ARC value of all proposal submitted</t>
  </si>
  <si>
    <t>ARC value of all orders received</t>
  </si>
  <si>
    <t>Sales</t>
  </si>
  <si>
    <t>NA</t>
  </si>
  <si>
    <t>Yogesh D</t>
  </si>
  <si>
    <t>Sr. No</t>
  </si>
  <si>
    <t>Project Name</t>
  </si>
  <si>
    <t>Description</t>
  </si>
  <si>
    <t>Date</t>
  </si>
  <si>
    <t>Pre-Bid Meeting</t>
  </si>
  <si>
    <t>Pre Bid Meeting</t>
  </si>
  <si>
    <t>Meeting</t>
  </si>
  <si>
    <t>Contract Period</t>
  </si>
  <si>
    <t>POT ID</t>
  </si>
  <si>
    <t>Total value of all proposal submitted TCV</t>
  </si>
  <si>
    <t>Total value of all orders received TCV</t>
  </si>
  <si>
    <t>Supporting SA</t>
  </si>
  <si>
    <t>Meetings/Presentation done External/Internal</t>
  </si>
  <si>
    <t>Pooja Kale</t>
  </si>
  <si>
    <t>Number of Tenders</t>
  </si>
  <si>
    <t>Amount of proposals submitted</t>
  </si>
  <si>
    <t>Amount of Orders received</t>
  </si>
  <si>
    <t>Win Conversion Ratio</t>
  </si>
  <si>
    <t>Lost Conversion ratio</t>
  </si>
  <si>
    <t>Lost Opportunities</t>
  </si>
  <si>
    <t>Meetings</t>
  </si>
  <si>
    <t>Employee Name</t>
  </si>
  <si>
    <t>Front End working</t>
  </si>
  <si>
    <t>Back End Support</t>
  </si>
  <si>
    <t>Number of Proposals submitted</t>
  </si>
  <si>
    <t>ARC</t>
  </si>
  <si>
    <t>TCV</t>
  </si>
  <si>
    <t>Number of Wins</t>
  </si>
  <si>
    <t>Number of Opportunities Lost</t>
  </si>
  <si>
    <t>Qty</t>
  </si>
  <si>
    <t>Amt</t>
  </si>
  <si>
    <t>Presentations</t>
  </si>
  <si>
    <t>In-person</t>
  </si>
  <si>
    <t>Online</t>
  </si>
  <si>
    <t>Pre-Bid</t>
  </si>
  <si>
    <t>Capability presentation</t>
  </si>
  <si>
    <t>Offline</t>
  </si>
  <si>
    <r>
      <t>Scope of the Project</t>
    </r>
    <r>
      <rPr>
        <sz val="14"/>
        <color theme="0"/>
        <rFont val="Calibri"/>
        <family val="2"/>
        <scheme val="minor"/>
      </rPr>
      <t>/</t>
    </r>
    <r>
      <rPr>
        <b/>
        <sz val="14"/>
        <color theme="0"/>
        <rFont val="Calibri"/>
        <family val="2"/>
        <scheme val="minor"/>
      </rPr>
      <t>Opportunity Description</t>
    </r>
  </si>
  <si>
    <t>RFP Of Bank of Maharashtra</t>
  </si>
  <si>
    <t xml:space="preserve">Aniket Deore </t>
  </si>
  <si>
    <t>RE: POT- 13200 | MERC- SSL for Firewall Public IP 115.124.119.43:443.</t>
  </si>
  <si>
    <r>
      <t xml:space="preserve">SOW: </t>
    </r>
    <r>
      <rPr>
        <sz val="14"/>
        <color theme="1"/>
        <rFont val="Calibri"/>
        <family val="2"/>
        <scheme val="minor"/>
      </rPr>
      <t>SSL requirement</t>
    </r>
  </si>
  <si>
    <t>28-03-2024</t>
  </si>
  <si>
    <t>Meeting with Client</t>
  </si>
  <si>
    <t>RE: POT-14030 |“Selecting Agency for Implementation, Operations, Hosting, Maintenance and Support of Data Warehousing and performing Financial Impact Assessment of welfare schemes for MAHAJYOTI and Other Backward Bahujan Welfare Department”.</t>
  </si>
  <si>
    <t>25-6-2024</t>
  </si>
  <si>
    <t>TCV value of all orders received</t>
  </si>
  <si>
    <t>Number of Opportunities (Government/Enterprise)</t>
  </si>
  <si>
    <t>Supporting by</t>
  </si>
  <si>
    <t>Lead By</t>
  </si>
  <si>
    <t xml:space="preserve">                  o</t>
  </si>
  <si>
    <t xml:space="preserve">            o</t>
  </si>
  <si>
    <t xml:space="preserve">              o </t>
  </si>
  <si>
    <t xml:space="preserve">      </t>
  </si>
  <si>
    <t>SR. NO.</t>
  </si>
  <si>
    <t xml:space="preserve">Date </t>
  </si>
  <si>
    <t xml:space="preserve">Topic </t>
  </si>
  <si>
    <t>Details</t>
  </si>
  <si>
    <t>Trainer</t>
  </si>
  <si>
    <t>Duration (Minutes)</t>
  </si>
  <si>
    <t>Source</t>
  </si>
  <si>
    <t>Mode</t>
  </si>
  <si>
    <t>Solution Designing</t>
  </si>
  <si>
    <t>Commercial Format - Infra, Compute, Storage, Network &amp; Security Components</t>
  </si>
  <si>
    <t>Yogesh Dusane</t>
  </si>
  <si>
    <t>ESDS</t>
  </si>
  <si>
    <t>ISMS &amp; ESG</t>
  </si>
  <si>
    <t xml:space="preserve">ISO Certifications, PDCA Cycle, Security Incidents &amp; Policies, ESDS 4 B's &amp; ESG Policies </t>
  </si>
  <si>
    <t>Priyanka Mahadik &amp; Sadashiv Borade</t>
  </si>
  <si>
    <t>Endpoint / Ensure Backup</t>
  </si>
  <si>
    <t>Parablue backup &amp; endpoint security offerings (Bluvault)</t>
  </si>
  <si>
    <t>Subhash Baliga</t>
  </si>
  <si>
    <t>Parablue</t>
  </si>
  <si>
    <t>SSL Certificate</t>
  </si>
  <si>
    <t>Types of SSL, Products &amp; servicrs offering of GlobalSign with demo</t>
  </si>
  <si>
    <t>Rahul Jha</t>
  </si>
  <si>
    <t>GlobalSign</t>
  </si>
  <si>
    <t>Kaspersky XDR Solution</t>
  </si>
  <si>
    <t>Kaspersky SOC services &amp; products like EDR, XDR, OT SOC offerings</t>
  </si>
  <si>
    <t>Prshant Jain</t>
  </si>
  <si>
    <t>Kaspersky</t>
  </si>
  <si>
    <t>Techowl Solution</t>
  </si>
  <si>
    <t>Darkweb Monitoring, Analysis &amp; Attacks Mitigation</t>
  </si>
  <si>
    <t>Vishal</t>
  </si>
  <si>
    <t>Techowl</t>
  </si>
  <si>
    <t>MiniOrange Solution</t>
  </si>
  <si>
    <t>Demo of Products &amp; Offerings - IAM,PIM &amp; PAM</t>
  </si>
  <si>
    <t>Gaurav &amp; Shubham</t>
  </si>
  <si>
    <t>MiniOrange</t>
  </si>
  <si>
    <t>Pinochle Solution</t>
  </si>
  <si>
    <t>Darkweb Monitoring, Antirough, Antimalware, Antiphishing, Bran Monitoring &amp; VAPT</t>
  </si>
  <si>
    <t>Guruprasad Balasundaram</t>
  </si>
  <si>
    <t xml:space="preserve">Pinochle </t>
  </si>
  <si>
    <t xml:space="preserve">Privileged Access Management </t>
  </si>
  <si>
    <t>Arcon Products demo on Access controls likes PIM, PAM , IAM SSO &amp; SCM</t>
  </si>
  <si>
    <t>Rohan Satpute</t>
  </si>
  <si>
    <t>Hiverlab Digital Twin</t>
  </si>
  <si>
    <t>Requirements &amp; Features in Digital Twinfrom Level 1 to Level 5 with examples</t>
  </si>
  <si>
    <t>Dinesh Tiwari &amp;Yuan Yi</t>
  </si>
  <si>
    <t>Disaster Recovery</t>
  </si>
  <si>
    <t>Conepts of Cold, Warm &amp; Hot DR-Active(Synchronized) &amp; passive(Asynchronized) Replication</t>
  </si>
  <si>
    <t>Balance Boost</t>
  </si>
  <si>
    <t>Work life Balance Harmoney with do's and don’t's</t>
  </si>
  <si>
    <t>Visishta Peteki</t>
  </si>
  <si>
    <t>Innspark Solution</t>
  </si>
  <si>
    <t>SIEM, SOAR, UEBA, NDR Working &amp; offerings with demo session</t>
  </si>
  <si>
    <t>Gautham Ramesh</t>
  </si>
  <si>
    <t>Innspark</t>
  </si>
  <si>
    <t>PAM Solution</t>
  </si>
  <si>
    <t>Previlage Identity Management and it's demo session</t>
  </si>
  <si>
    <t>Sanjivan Shirke</t>
  </si>
  <si>
    <t>iRaje</t>
  </si>
  <si>
    <t>Arvas &amp; Invisiron Solution</t>
  </si>
  <si>
    <t>Alarm system for physical anomally detection (Seveliance) and Cybersecurity solution</t>
  </si>
  <si>
    <t>Viveknath Chandran and Hazrin Hazis</t>
  </si>
  <si>
    <t>Arvas &amp; Invisiron</t>
  </si>
  <si>
    <t>Let go and Grow</t>
  </si>
  <si>
    <t>Which things needs to be let go and with the help of that how to grow in life</t>
  </si>
  <si>
    <t>Enterprise Architecture</t>
  </si>
  <si>
    <t xml:space="preserve">Overview of the 'Enterprise Architecture' concept, EA's role and working cycle  </t>
  </si>
  <si>
    <t>Avdhut Dalvi</t>
  </si>
  <si>
    <t>MSTC</t>
  </si>
  <si>
    <t>PreBid Meeting</t>
  </si>
  <si>
    <t>Presentations Given to Internal Team</t>
  </si>
  <si>
    <t>Topic</t>
  </si>
  <si>
    <t>Attendees</t>
  </si>
  <si>
    <t>Venue</t>
  </si>
  <si>
    <t>Bhagwat Dhanore</t>
  </si>
  <si>
    <t>Presales Team</t>
  </si>
  <si>
    <t>Godavari Conference Hall</t>
  </si>
  <si>
    <t>OCT</t>
  </si>
  <si>
    <t xml:space="preserve">Orient India </t>
  </si>
  <si>
    <t xml:space="preserve">Cloud hosting for Testing vm </t>
  </si>
  <si>
    <t xml:space="preserve">Shubham Nagare </t>
  </si>
  <si>
    <t xml:space="preserve">Shreyas Shetye </t>
  </si>
  <si>
    <t>Meeting on 11/10/24</t>
  </si>
  <si>
    <t>RFP Of ESDS Cloud hosting of kpdcl</t>
  </si>
  <si>
    <t>CSP</t>
  </si>
  <si>
    <t xml:space="preserve"> MCGM Cloud</t>
  </si>
  <si>
    <t>Tejas Joshi</t>
  </si>
  <si>
    <t>Vishal Pawale</t>
  </si>
  <si>
    <t>Bhagwat D</t>
  </si>
  <si>
    <t>KPDCL</t>
  </si>
  <si>
    <t xml:space="preserve">Cloud Hosting </t>
  </si>
  <si>
    <t>BMC</t>
  </si>
  <si>
    <t>Cloud Services</t>
  </si>
  <si>
    <t>Husain T</t>
  </si>
  <si>
    <t>Utpal Saha</t>
  </si>
  <si>
    <t>RS INFRA</t>
  </si>
  <si>
    <t>HIL INDIA</t>
  </si>
  <si>
    <t>Amandeep S</t>
  </si>
  <si>
    <t>NEW VM</t>
  </si>
  <si>
    <t>Cloud Hosting &amp;SAP Integration</t>
  </si>
  <si>
    <t>UTTAR PRADESH POWER CORPORATION</t>
  </si>
  <si>
    <t>SOC services provision</t>
  </si>
  <si>
    <t>Vinayak A</t>
  </si>
  <si>
    <t>Sarthak Saini</t>
  </si>
  <si>
    <t>WBSEDCL</t>
  </si>
  <si>
    <t>15297</t>
  </si>
  <si>
    <t>EDR Solution</t>
  </si>
  <si>
    <t xml:space="preserve"> Vinayak A </t>
  </si>
  <si>
    <t>NOV</t>
  </si>
  <si>
    <t>GRSE</t>
  </si>
  <si>
    <t>SMEL</t>
  </si>
  <si>
    <t>MSS</t>
  </si>
  <si>
    <t>Rajat B</t>
  </si>
  <si>
    <t>Ministry Of steel</t>
  </si>
  <si>
    <t>Cloud hosting GEM Bidding</t>
  </si>
  <si>
    <t>Sanchit T</t>
  </si>
  <si>
    <t>Numaligarh Refinery Limited</t>
  </si>
  <si>
    <t>Support for Migration of on premise Microsoft Biztalk Based B2B Solution of NRL to Azure LogicApps / SAP BTP or Similar Cloud based PaaS / SaaS Platform</t>
  </si>
  <si>
    <t>Pooja k</t>
  </si>
  <si>
    <t>Aniket Deore</t>
  </si>
  <si>
    <t>KSE Electricals</t>
  </si>
  <si>
    <t>DEC</t>
  </si>
  <si>
    <t>Remote soc</t>
  </si>
  <si>
    <t>Gov of UP</t>
  </si>
  <si>
    <t>SWS Application</t>
  </si>
  <si>
    <t>Ravi S</t>
  </si>
  <si>
    <t>Budge Budge Refinaries</t>
  </si>
  <si>
    <t>smart meter</t>
  </si>
  <si>
    <t>MOSPI</t>
  </si>
  <si>
    <t>Score Information Technologies</t>
  </si>
  <si>
    <t>CRIS</t>
  </si>
  <si>
    <t>ACCENTURE</t>
  </si>
  <si>
    <r>
      <t>Scope of the Project</t>
    </r>
    <r>
      <rPr>
        <sz val="12"/>
        <color theme="0"/>
        <rFont val="Calibri"/>
        <family val="2"/>
        <scheme val="minor"/>
      </rPr>
      <t>/</t>
    </r>
    <r>
      <rPr>
        <b/>
        <sz val="12"/>
        <color theme="0"/>
        <rFont val="Calibri"/>
        <family val="2"/>
        <scheme val="minor"/>
      </rPr>
      <t>Opportunity Description</t>
    </r>
  </si>
  <si>
    <r>
      <t xml:space="preserve">SOW: </t>
    </r>
    <r>
      <rPr>
        <sz val="12"/>
        <color theme="1"/>
        <rFont val="Calibri"/>
        <family val="2"/>
        <scheme val="minor"/>
      </rPr>
      <t>Need to provide the Primary site with migrating the data</t>
    </r>
  </si>
  <si>
    <t>Seeking inputs for building policy</t>
  </si>
  <si>
    <t>Seeking inputs for data privacy policy</t>
  </si>
  <si>
    <t>Pricing strategy</t>
  </si>
  <si>
    <t>Data layer solutions</t>
  </si>
  <si>
    <t>Container Scanning solution</t>
  </si>
  <si>
    <t>Naveen k</t>
  </si>
  <si>
    <t>Nilesh K</t>
  </si>
  <si>
    <t>Drishty T</t>
  </si>
  <si>
    <t>Chinmay S</t>
  </si>
  <si>
    <t>Ganesh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</si>
</sst>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  <numFmt numFmtId="167" formatCode="_ &quot;Rs.&quot;\ * #,##0.00_ ;_ &quot;Rs.&quot;\ * \-#,##0.00_ ;_ &quot;Rs.&quot;\ * &quot;-&quot;??_ ;_ @_ "/>
    <numFmt numFmtId="168" formatCode="_-&quot;£&quot;* #,##0.00_-;\-&quot;£&quot;* #,##0.00_-;_-&quot;£&quot;* &quot;-&quot;??_-;_-@_-"/>
    <numFmt numFmtId="169" formatCode="&quot;₹&quot;#,##0.00"/>
    <numFmt numFmtId="170" formatCode="[$-409]d\-mmm;@"/>
    <numFmt numFmtId="171" formatCode="[$INR]#,##0"/>
    <numFmt numFmtId="172" formatCode="_(* #,##0.00_);_(* \(#,##0.00\);_(* \-??_);_(@_)"/>
    <numFmt numFmtId="173" formatCode="_ [$₹-4009]\ * #,##0.00_ ;_ [$₹-4009]\ * \-#,##0.00_ ;_ [$₹-4009]\ * &quot;-&quot;??_ ;_ @_ "/>
    <numFmt numFmtId="174" formatCode="_ * #,##0_ ;_ * \-#,##0_ ;_ * &quot;-&quot;??_ ;_ @_ "/>
    <numFmt numFmtId="175" formatCode="_ [$₹-4009]\ * #,##0.0_ ;_ [$₹-4009]\ * \-#,##0.0_ ;_ [$₹-4009]\ * &quot;-&quot;??_ ;_ @_ "/>
    <numFmt numFmtId="176" formatCode="_ [$₹-4009]\ * #,##0_ ;_ [$₹-4009]\ * \-#,##0_ ;_ [$₹-4009]\ * &quot;-&quot;??_ ;_ @_ "/>
    <numFmt numFmtId="177" formatCode="_([$INR]\ * #,##0_);_([$INR]\ * \(#,##0\);_([$INR]\ 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fornian FB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1"/>
      <color theme="1"/>
      <name val="Cambria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name val="Times New Roman"/>
      <family val="1"/>
      <charset val="1"/>
    </font>
    <font>
      <sz val="11"/>
      <color rgb="FF000000"/>
      <name val="Calibri"/>
      <family val="2"/>
    </font>
    <font>
      <sz val="10"/>
      <color rgb="FF0000FF"/>
      <name val="Franklin Gothic Book"/>
      <family val="2"/>
    </font>
    <font>
      <b/>
      <sz val="10"/>
      <name val="Arial"/>
      <family val="2"/>
    </font>
    <font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D4E4F8"/>
        <bgColor indexed="64"/>
      </patternFill>
    </fill>
    <fill>
      <patternFill patternType="solid">
        <fgColor rgb="FFF7F1D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1F4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4D6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4" tint="0.59996337778862885"/>
      </left>
      <right style="double">
        <color theme="4" tint="0.59996337778862885"/>
      </right>
      <top style="double">
        <color theme="4" tint="0.59996337778862885"/>
      </top>
      <bottom style="double">
        <color theme="4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6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8" fillId="0" borderId="0" applyNumberFormat="0" applyBorder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9" fillId="0" borderId="0"/>
    <xf numFmtId="0" fontId="1" fillId="0" borderId="0"/>
    <xf numFmtId="169" fontId="12" fillId="0" borderId="0"/>
    <xf numFmtId="43" fontId="9" fillId="0" borderId="0" applyFill="0" applyBorder="0" applyAlignment="0" applyProtection="0"/>
    <xf numFmtId="0" fontId="9" fillId="0" borderId="0"/>
    <xf numFmtId="43" fontId="10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9" fillId="0" borderId="0" applyFill="0" applyBorder="0" applyAlignment="0" applyProtection="0"/>
    <xf numFmtId="0" fontId="7" fillId="0" borderId="0"/>
    <xf numFmtId="43" fontId="9" fillId="0" borderId="0" applyFill="0" applyBorder="0" applyAlignment="0" applyProtection="0"/>
    <xf numFmtId="0" fontId="13" fillId="0" borderId="0"/>
    <xf numFmtId="0" fontId="14" fillId="0" borderId="0"/>
    <xf numFmtId="0" fontId="9" fillId="0" borderId="0"/>
    <xf numFmtId="0" fontId="15" fillId="0" borderId="0"/>
    <xf numFmtId="0" fontId="15" fillId="0" borderId="0"/>
    <xf numFmtId="170" fontId="1" fillId="0" borderId="0"/>
    <xf numFmtId="0" fontId="9" fillId="0" borderId="0"/>
    <xf numFmtId="0" fontId="1" fillId="0" borderId="0"/>
    <xf numFmtId="0" fontId="1" fillId="0" borderId="0"/>
    <xf numFmtId="0" fontId="7" fillId="0" borderId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16" fillId="0" borderId="0"/>
    <xf numFmtId="0" fontId="17" fillId="0" borderId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  <xf numFmtId="0" fontId="9" fillId="0" borderId="0"/>
    <xf numFmtId="165" fontId="10" fillId="0" borderId="0" applyFont="0" applyFill="0" applyBorder="0" applyAlignment="0" applyProtection="0"/>
    <xf numFmtId="0" fontId="1" fillId="0" borderId="0"/>
    <xf numFmtId="0" fontId="13" fillId="0" borderId="0"/>
    <xf numFmtId="165" fontId="1" fillId="0" borderId="0" applyFont="0" applyFill="0" applyBorder="0" applyAlignment="0" applyProtection="0"/>
    <xf numFmtId="0" fontId="18" fillId="0" borderId="0">
      <alignment horizontal="left" vertical="top"/>
    </xf>
    <xf numFmtId="0" fontId="1" fillId="0" borderId="0"/>
    <xf numFmtId="0" fontId="1" fillId="0" borderId="0"/>
    <xf numFmtId="0" fontId="1" fillId="0" borderId="0"/>
    <xf numFmtId="0" fontId="1" fillId="0" borderId="0"/>
    <xf numFmtId="171" fontId="9" fillId="0" borderId="0"/>
    <xf numFmtId="0" fontId="1" fillId="0" borderId="0"/>
    <xf numFmtId="0" fontId="13" fillId="0" borderId="0"/>
    <xf numFmtId="0" fontId="9" fillId="0" borderId="0"/>
    <xf numFmtId="0" fontId="13" fillId="0" borderId="0"/>
    <xf numFmtId="0" fontId="1" fillId="0" borderId="0"/>
    <xf numFmtId="16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13" fillId="0" borderId="0"/>
    <xf numFmtId="0" fontId="1" fillId="0" borderId="0"/>
    <xf numFmtId="0" fontId="13" fillId="0" borderId="0"/>
    <xf numFmtId="0" fontId="17" fillId="0" borderId="0"/>
    <xf numFmtId="0" fontId="9" fillId="0" borderId="0"/>
    <xf numFmtId="9" fontId="9" fillId="0" borderId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6" fillId="0" borderId="0"/>
    <xf numFmtId="0" fontId="1" fillId="0" borderId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0" fontId="9" fillId="0" borderId="0"/>
    <xf numFmtId="0" fontId="17" fillId="0" borderId="0"/>
    <xf numFmtId="172" fontId="16" fillId="0" borderId="0" applyBorder="0" applyProtection="0"/>
    <xf numFmtId="0" fontId="1" fillId="0" borderId="0"/>
    <xf numFmtId="0" fontId="19" fillId="0" borderId="0"/>
    <xf numFmtId="43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3" borderId="5" applyNumberFormat="0" applyFont="0">
      <alignment horizontal="left" vertical="center" wrapText="1"/>
      <protection hidden="1"/>
    </xf>
    <xf numFmtId="165" fontId="10" fillId="0" borderId="0" applyFont="0" applyFill="0" applyBorder="0" applyAlignment="0" applyProtection="0"/>
    <xf numFmtId="0" fontId="20" fillId="4" borderId="7" applyNumberFormat="0">
      <alignment vertical="center"/>
      <protection locked="0" hidden="1"/>
    </xf>
    <xf numFmtId="0" fontId="21" fillId="5" borderId="8" applyNumberFormat="0">
      <alignment horizontal="center" wrapText="1"/>
      <protection hidden="1"/>
    </xf>
    <xf numFmtId="9" fontId="9" fillId="6" borderId="6" applyNumberFormat="0">
      <alignment vertical="center" wrapText="1"/>
      <protection hidden="1"/>
    </xf>
    <xf numFmtId="0" fontId="1" fillId="0" borderId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0" fontId="22" fillId="0" borderId="0"/>
    <xf numFmtId="0" fontId="1" fillId="0" borderId="0">
      <alignment vertical="center"/>
    </xf>
    <xf numFmtId="14" fontId="1" fillId="0" borderId="0" applyFont="0" applyFill="0" applyBorder="0">
      <alignment horizontal="center" vertical="center"/>
    </xf>
    <xf numFmtId="0" fontId="10" fillId="0" borderId="0"/>
    <xf numFmtId="0" fontId="1" fillId="0" borderId="0">
      <alignment vertical="center"/>
    </xf>
    <xf numFmtId="43" fontId="7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8" borderId="0" xfId="66" applyNumberFormat="1" applyFont="1" applyFill="1" applyBorder="1" applyAlignment="1">
      <alignment horizontal="center" vertical="center" wrapText="1"/>
    </xf>
    <xf numFmtId="43" fontId="0" fillId="8" borderId="0" xfId="66" applyFont="1" applyFill="1" applyBorder="1" applyAlignment="1">
      <alignment horizontal="left" vertical="center" wrapText="1"/>
    </xf>
    <xf numFmtId="43" fontId="3" fillId="0" borderId="1" xfId="66" applyFont="1" applyBorder="1" applyAlignment="1">
      <alignment horizontal="center" vertical="center" wrapText="1"/>
    </xf>
    <xf numFmtId="43" fontId="0" fillId="0" borderId="1" xfId="66" applyFont="1" applyBorder="1" applyAlignment="1">
      <alignment vertical="center" wrapText="1"/>
    </xf>
    <xf numFmtId="9" fontId="3" fillId="0" borderId="1" xfId="115" applyFont="1" applyBorder="1" applyAlignment="1">
      <alignment horizontal="center" vertical="center" wrapText="1"/>
    </xf>
    <xf numFmtId="43" fontId="0" fillId="0" borderId="0" xfId="66" applyFont="1" applyAlignment="1">
      <alignment vertical="center" wrapText="1"/>
    </xf>
    <xf numFmtId="1" fontId="3" fillId="0" borderId="1" xfId="66" applyNumberFormat="1" applyFont="1" applyBorder="1" applyAlignment="1">
      <alignment horizontal="center" vertical="center" wrapText="1"/>
    </xf>
    <xf numFmtId="43" fontId="3" fillId="0" borderId="2" xfId="66" applyFont="1" applyBorder="1" applyAlignment="1">
      <alignment horizontal="center" vertical="center" wrapText="1"/>
    </xf>
    <xf numFmtId="43" fontId="3" fillId="0" borderId="1" xfId="66" applyFont="1" applyBorder="1" applyAlignment="1">
      <alignment vertical="center" wrapText="1"/>
    </xf>
    <xf numFmtId="43" fontId="3" fillId="0" borderId="1" xfId="66" applyFont="1" applyBorder="1" applyAlignment="1">
      <alignment horizontal="left" vertical="center" wrapText="1"/>
    </xf>
    <xf numFmtId="174" fontId="3" fillId="0" borderId="1" xfId="66" applyNumberFormat="1" applyFont="1" applyBorder="1" applyAlignment="1">
      <alignment horizontal="left" vertical="center" wrapText="1"/>
    </xf>
    <xf numFmtId="1" fontId="0" fillId="0" borderId="1" xfId="66" applyNumberFormat="1" applyFont="1" applyBorder="1" applyAlignment="1">
      <alignment horizontal="center" vertical="center"/>
    </xf>
    <xf numFmtId="43" fontId="0" fillId="0" borderId="1" xfId="66" applyFont="1" applyBorder="1" applyAlignment="1">
      <alignment horizontal="left" vertical="center"/>
    </xf>
    <xf numFmtId="43" fontId="0" fillId="0" borderId="2" xfId="66" applyFont="1" applyBorder="1" applyAlignment="1">
      <alignment horizontal="left" vertical="center"/>
    </xf>
    <xf numFmtId="43" fontId="0" fillId="0" borderId="1" xfId="66" applyFont="1" applyBorder="1" applyAlignment="1">
      <alignment vertical="center"/>
    </xf>
    <xf numFmtId="9" fontId="0" fillId="0" borderId="1" xfId="115" applyFont="1" applyBorder="1" applyAlignment="1">
      <alignment horizontal="center" vertical="center"/>
    </xf>
    <xf numFmtId="43" fontId="0" fillId="0" borderId="1" xfId="66" applyFont="1" applyBorder="1" applyAlignment="1">
      <alignment horizontal="center" vertical="center"/>
    </xf>
    <xf numFmtId="43" fontId="0" fillId="0" borderId="0" xfId="66" applyFont="1" applyAlignment="1">
      <alignment vertical="center"/>
    </xf>
    <xf numFmtId="43" fontId="0" fillId="0" borderId="0" xfId="66" applyFont="1"/>
    <xf numFmtId="1" fontId="0" fillId="0" borderId="0" xfId="66" applyNumberFormat="1" applyFont="1" applyAlignment="1">
      <alignment horizontal="center" vertical="center"/>
    </xf>
    <xf numFmtId="43" fontId="0" fillId="0" borderId="0" xfId="66" applyFont="1" applyAlignment="1">
      <alignment horizontal="left"/>
    </xf>
    <xf numFmtId="9" fontId="0" fillId="0" borderId="0" xfId="115" applyFont="1"/>
    <xf numFmtId="43" fontId="0" fillId="0" borderId="0" xfId="66" applyFont="1" applyAlignment="1">
      <alignment horizontal="center"/>
    </xf>
    <xf numFmtId="174" fontId="0" fillId="0" borderId="0" xfId="66" applyNumberFormat="1" applyFont="1" applyAlignment="1"/>
    <xf numFmtId="174" fontId="0" fillId="0" borderId="1" xfId="66" applyNumberFormat="1" applyFont="1" applyBorder="1" applyAlignment="1">
      <alignment vertical="center"/>
    </xf>
    <xf numFmtId="0" fontId="25" fillId="0" borderId="0" xfId="0" applyFont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73" fontId="26" fillId="0" borderId="1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vertical="center" wrapText="1"/>
    </xf>
    <xf numFmtId="173" fontId="26" fillId="0" borderId="0" xfId="0" applyNumberFormat="1" applyFont="1" applyAlignment="1">
      <alignment horizontal="center" vertical="center" wrapText="1"/>
    </xf>
    <xf numFmtId="173" fontId="27" fillId="0" borderId="3" xfId="2" applyNumberFormat="1" applyFont="1" applyBorder="1" applyAlignment="1">
      <alignment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7" borderId="1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 wrapText="1"/>
    </xf>
    <xf numFmtId="173" fontId="23" fillId="2" borderId="11" xfId="0" applyNumberFormat="1" applyFont="1" applyFill="1" applyBorder="1" applyAlignment="1">
      <alignment horizontal="center" vertical="center" wrapText="1"/>
    </xf>
    <xf numFmtId="173" fontId="27" fillId="0" borderId="11" xfId="2" applyNumberFormat="1" applyFont="1" applyBorder="1" applyAlignment="1">
      <alignment vertical="center" wrapText="1"/>
    </xf>
    <xf numFmtId="0" fontId="26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173" fontId="27" fillId="0" borderId="1" xfId="2" applyNumberFormat="1" applyFont="1" applyBorder="1" applyAlignment="1">
      <alignment horizontal="left" vertical="center" wrapText="1"/>
    </xf>
    <xf numFmtId="1" fontId="0" fillId="0" borderId="1" xfId="66" applyNumberFormat="1" applyFont="1" applyBorder="1" applyAlignment="1">
      <alignment vertical="center"/>
    </xf>
    <xf numFmtId="175" fontId="0" fillId="0" borderId="0" xfId="0" applyNumberFormat="1" applyAlignment="1">
      <alignment horizontal="center"/>
    </xf>
    <xf numFmtId="175" fontId="3" fillId="0" borderId="0" xfId="0" applyNumberFormat="1" applyFont="1" applyAlignment="1">
      <alignment horizontal="center"/>
    </xf>
    <xf numFmtId="43" fontId="28" fillId="0" borderId="0" xfId="66" applyFont="1"/>
    <xf numFmtId="0" fontId="29" fillId="9" borderId="1" xfId="0" applyFont="1" applyFill="1" applyBorder="1" applyAlignment="1">
      <alignment horizontal="center" vertical="center"/>
    </xf>
    <xf numFmtId="0" fontId="29" fillId="9" borderId="10" xfId="0" applyFont="1" applyFill="1" applyBorder="1" applyAlignment="1">
      <alignment horizontal="center" vertical="center"/>
    </xf>
    <xf numFmtId="0" fontId="29" fillId="9" borderId="10" xfId="0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/>
    </xf>
    <xf numFmtId="14" fontId="30" fillId="0" borderId="15" xfId="0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76" fontId="26" fillId="0" borderId="0" xfId="0" applyNumberFormat="1" applyFont="1" applyAlignment="1">
      <alignment horizontal="center" vertical="center" wrapText="1"/>
    </xf>
    <xf numFmtId="0" fontId="31" fillId="2" borderId="4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73" fontId="33" fillId="0" borderId="1" xfId="0" applyNumberFormat="1" applyFont="1" applyBorder="1" applyAlignment="1">
      <alignment horizontal="center" vertical="center" wrapText="1"/>
    </xf>
    <xf numFmtId="173" fontId="33" fillId="0" borderId="1" xfId="2" applyNumberFormat="1" applyFont="1" applyBorder="1" applyAlignment="1">
      <alignment horizontal="center" vertical="center" wrapText="1"/>
    </xf>
    <xf numFmtId="173" fontId="34" fillId="0" borderId="1" xfId="2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33" fillId="0" borderId="1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31" fillId="2" borderId="15" xfId="0" applyFont="1" applyFill="1" applyBorder="1" applyAlignment="1">
      <alignment horizontal="center" vertical="center" wrapText="1"/>
    </xf>
    <xf numFmtId="173" fontId="31" fillId="2" borderId="4" xfId="0" applyNumberFormat="1" applyFont="1" applyFill="1" applyBorder="1" applyAlignment="1">
      <alignment horizontal="center" vertical="center" wrapText="1"/>
    </xf>
    <xf numFmtId="0" fontId="31" fillId="2" borderId="14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16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173" fontId="33" fillId="0" borderId="3" xfId="2" applyNumberFormat="1" applyFont="1" applyBorder="1" applyAlignment="1">
      <alignment horizontal="center" vertical="center" wrapText="1"/>
    </xf>
    <xf numFmtId="173" fontId="34" fillId="0" borderId="3" xfId="2" applyNumberFormat="1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1" fillId="2" borderId="4" xfId="0" applyFont="1" applyFill="1" applyBorder="1" applyAlignment="1">
      <alignment vertical="center" wrapText="1"/>
    </xf>
    <xf numFmtId="0" fontId="33" fillId="0" borderId="3" xfId="0" applyFont="1" applyBorder="1" applyAlignment="1">
      <alignment vertical="center" wrapText="1"/>
    </xf>
    <xf numFmtId="177" fontId="0" fillId="8" borderId="0" xfId="0" applyNumberFormat="1" applyFill="1" applyAlignment="1">
      <alignment horizontal="left" vertical="center"/>
    </xf>
    <xf numFmtId="43" fontId="3" fillId="0" borderId="1" xfId="66" applyFont="1" applyBorder="1" applyAlignment="1">
      <alignment horizontal="center" vertical="center" wrapText="1"/>
    </xf>
    <xf numFmtId="9" fontId="3" fillId="0" borderId="1" xfId="115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175" fontId="23" fillId="2" borderId="1" xfId="0" applyNumberFormat="1" applyFont="1" applyFill="1" applyBorder="1" applyAlignment="1">
      <alignment horizontal="left" vertical="center" wrapText="1" indent="1"/>
    </xf>
    <xf numFmtId="175" fontId="23" fillId="2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16">
    <cellStyle name="Col Title" xfId="99" xr:uid="{2DE97AFF-F823-4626-8523-C58D9C576CEC}"/>
    <cellStyle name="Comma 10" xfId="53" xr:uid="{35A9ED52-C803-46E6-9D08-E83A76ABCB0B}"/>
    <cellStyle name="Comma 11" xfId="4" xr:uid="{970BA3D8-0D37-4EF8-A7CA-6923E29AAF27}"/>
    <cellStyle name="Comma 2" xfId="6" xr:uid="{3C69BEC8-E3B1-4F80-AB7C-4EB27BC7EE41}"/>
    <cellStyle name="Comma 2 2" xfId="23" xr:uid="{906AE3E7-F78F-44B8-824A-8DE8126AF051}"/>
    <cellStyle name="Comma 2 2 2" xfId="26" xr:uid="{F60D5B02-80EF-47A9-80C9-955724BB65D5}"/>
    <cellStyle name="Comma 2 2 2 2" xfId="106" xr:uid="{EB9E7957-683C-45F6-87C4-AE1E75F75A3D}"/>
    <cellStyle name="Comma 2 2 2 3" xfId="97" xr:uid="{711ABFD8-112B-4AE9-82CB-88B43D832E7F}"/>
    <cellStyle name="Comma 2 2 3" xfId="46" xr:uid="{1045CA2D-49F6-4AAA-B1DE-AC0B6594546B}"/>
    <cellStyle name="Comma 2 2 3 2" xfId="50" xr:uid="{424C259B-C350-409A-8100-D20F9FAF8075}"/>
    <cellStyle name="Comma 2 2 3 2 2" xfId="104" xr:uid="{3A8CE7E3-FE4E-4B41-B92C-749895D72EAC}"/>
    <cellStyle name="Comma 2 2 3 3" xfId="114" xr:uid="{B47036E7-3719-4B8A-AC68-416D836DB210}"/>
    <cellStyle name="Comma 2 2 4" xfId="102" xr:uid="{CE8B1804-F2A1-4503-A1CE-7A6D2AEBC052}"/>
    <cellStyle name="Comma 2 3" xfId="7" xr:uid="{2FAFC903-593B-42E0-9FCA-26AEA99C38E7}"/>
    <cellStyle name="Comma 2 3 2" xfId="66" xr:uid="{C07115EF-A37D-4ED0-95CC-A9C17558FF23}"/>
    <cellStyle name="Comma 2 3 3" xfId="82" xr:uid="{3B88EEF7-0921-4903-BC53-1EC8C803DAAE}"/>
    <cellStyle name="Comma 2 4" xfId="10" xr:uid="{8FC904FE-19A6-459C-B223-58C0307B7621}"/>
    <cellStyle name="Comma 2 5" xfId="65" xr:uid="{62F82F23-6781-4423-82EC-C8BC2822F809}"/>
    <cellStyle name="Comma 2 6" xfId="76" xr:uid="{A6D304A9-A3D7-4FC5-A9B5-EEB289D874C6}"/>
    <cellStyle name="Comma 3" xfId="11" xr:uid="{8EE725DB-7F1F-40E5-9F2F-6482F15AE68A}"/>
    <cellStyle name="Comma 3 2" xfId="25" xr:uid="{5B504017-8114-4E80-962C-9F7FE3381853}"/>
    <cellStyle name="Comma 3 3" xfId="90" xr:uid="{699E1C1C-31E0-4528-B717-1E9666D631AC}"/>
    <cellStyle name="Comma 4" xfId="12" xr:uid="{0AB37AD7-B6BC-44F6-BC4A-F5C711D7C9D6}"/>
    <cellStyle name="Comma 4 2" xfId="85" xr:uid="{E443FF37-6DEF-447C-B6F5-9913BAF67D52}"/>
    <cellStyle name="Comma 4 2 2" xfId="105" xr:uid="{D96831CB-4D7D-4998-B538-730DBC5D0525}"/>
    <cellStyle name="Comma 4 3" xfId="103" xr:uid="{77F081D3-0FDA-4CB2-A1B1-D6EE9D0C5B90}"/>
    <cellStyle name="Comma 4 4" xfId="93" xr:uid="{82213C39-7F4D-41E4-B925-7946D75163BD}"/>
    <cellStyle name="Comma 5" xfId="21" xr:uid="{D228777F-636F-415B-A56B-E1074F0BFC1B}"/>
    <cellStyle name="Comma 6" xfId="5" xr:uid="{DC4243F9-C05D-4E1A-A8A1-4DEC5BF8DA71}"/>
    <cellStyle name="Comma 6 2" xfId="81" xr:uid="{8B5801BC-21D4-40A4-B45A-0F1CEC214D55}"/>
    <cellStyle name="Comma 6 3" xfId="87" xr:uid="{0BD619D4-E9B7-43FE-907D-16A61AAD3CB6}"/>
    <cellStyle name="Comma 7" xfId="28" xr:uid="{BEBC2E9B-6F4D-40CF-9B73-A17DE9CFF40D}"/>
    <cellStyle name="Comma 8" xfId="42" xr:uid="{AC6F710A-C488-4D73-A588-76DE72E40A82}"/>
    <cellStyle name="Comma 9" xfId="48" xr:uid="{A2C5EC88-C5DC-410F-9632-4775AF970983}"/>
    <cellStyle name="Currency 2" xfId="13" xr:uid="{32216B28-42F8-4913-AF83-1E25A48F239A}"/>
    <cellStyle name="Currency 2 2" xfId="95" xr:uid="{A27145DD-446B-4C5B-AF45-0E91037403E5}"/>
    <cellStyle name="Currency 3" xfId="14" xr:uid="{87FCCDAB-117F-41D5-AFC5-281F9940AD63}"/>
    <cellStyle name="Currency 3 2" xfId="107" xr:uid="{67EF3C50-5D57-4EAD-9E66-47ACDE526EC8}"/>
    <cellStyle name="Currency 4" xfId="84" xr:uid="{6225B0FA-AD8E-4414-B2AD-A382AF481AA2}"/>
    <cellStyle name="Data" xfId="100" xr:uid="{ED13A076-937D-41FE-ABAF-E1773C7A17F2}"/>
    <cellStyle name="Date" xfId="111" xr:uid="{C5952E16-FDA5-4547-9A16-BD06E0F7220C}"/>
    <cellStyle name="Excel Built-in Normal" xfId="15" xr:uid="{7F8EDEAC-AF40-4680-88B5-0E2506214AC8}"/>
    <cellStyle name="Excel Built-in Normal 1" xfId="54" xr:uid="{9C025E54-6C39-4DB5-9CBE-CC9404937F59}"/>
    <cellStyle name="Excel Built-in Normal 2" xfId="9" xr:uid="{88848CE6-7DC6-43A7-9C32-979DB55E9670}"/>
    <cellStyle name="Hyperlink 2" xfId="16" xr:uid="{1A749C21-95FE-42A6-9B07-47919851B71B}"/>
    <cellStyle name="Hyperlink 3" xfId="17" xr:uid="{729707CD-FB59-4792-8E21-2A07D0DCEE1E}"/>
    <cellStyle name="Input Cell" xfId="98" xr:uid="{06FC3B7B-6F08-497D-8A74-12584152980F}"/>
    <cellStyle name="Normal" xfId="0" builtinId="0"/>
    <cellStyle name="Normal 10" xfId="36" xr:uid="{637BC114-3CB7-4B29-A194-5644A8EB1DE0}"/>
    <cellStyle name="Normal 10 2" xfId="86" xr:uid="{CFEC5FAD-D8F7-4C2C-A13E-FDE3F06AA4EE}"/>
    <cellStyle name="Normal 100" xfId="55" xr:uid="{45E903BB-4057-4987-85A2-CE60A7F68117}"/>
    <cellStyle name="Normal 101" xfId="56" xr:uid="{9859CA51-65A9-40F8-8A21-0CBB139AE68F}"/>
    <cellStyle name="Normal 102" xfId="57" xr:uid="{0E005B0B-E50F-4BC0-B253-D19C1242E9B7}"/>
    <cellStyle name="Normal 103" xfId="58" xr:uid="{3E01C6CA-2C5B-470B-9B9D-F03EA8943FE0}"/>
    <cellStyle name="Normal 12 4" xfId="35" xr:uid="{057E9EEF-73E8-425D-B663-AA691A8DA79E}"/>
    <cellStyle name="Normal 17" xfId="63" xr:uid="{B5CCBCFD-9ABE-40D7-9282-78D7C902233B}"/>
    <cellStyle name="Normal 2" xfId="1" xr:uid="{28E13CA5-E227-4490-B057-942A8CC0DCFD}"/>
    <cellStyle name="Normal 2 16 2" xfId="40" xr:uid="{205BB780-3265-4C65-9B12-6212C798E26D}"/>
    <cellStyle name="Normal 2 2" xfId="2" xr:uid="{165BB6BB-8C0E-450A-A9F3-88F90EDB3265}"/>
    <cellStyle name="Normal 2 2 2" xfId="29" xr:uid="{DECA1DCB-8D6B-4C49-BDFE-BB178B42F18B}"/>
    <cellStyle name="Normal 2 2 2 2" xfId="3" xr:uid="{790D6920-1344-496F-A93C-6B1F3374072F}"/>
    <cellStyle name="Normal 2 2 2 2 2" xfId="51" xr:uid="{2EC1BA3D-2920-4DF6-AAB4-F06FD03B5AF2}"/>
    <cellStyle name="Normal 2 2 2 2 2 2" xfId="62" xr:uid="{74AF6ECC-95B2-4AE8-A744-8F9F3134E9BD}"/>
    <cellStyle name="Normal 2 2 2 2 3" xfId="39" xr:uid="{E0755580-A850-4583-B083-1C47D1666345}"/>
    <cellStyle name="Normal 2 2 2 2 3 2" xfId="101" xr:uid="{2C858AFC-6157-4EBE-A275-5795F1B9AECF}"/>
    <cellStyle name="Normal 2 2 2 3" xfId="52" xr:uid="{25EF5161-B179-4F1B-9622-FFBE07269331}"/>
    <cellStyle name="Normal 2 2 2 3 2" xfId="60" xr:uid="{8E36EDDB-06B2-49E8-AD49-1BD208026F3A}"/>
    <cellStyle name="Normal 2 2 3" xfId="31" xr:uid="{603CD449-C42F-4B1C-96F6-E3C562525B06}"/>
    <cellStyle name="Normal 2 3" xfId="22" xr:uid="{039DE97F-78C3-4DBF-9C15-04A75F616D54}"/>
    <cellStyle name="Normal 2 3 2" xfId="45" xr:uid="{72B67EE0-108C-4574-8793-CB280BA93789}"/>
    <cellStyle name="Normal 2 3 2 2" xfId="77" xr:uid="{300F7983-A868-47F6-87F3-57A35FE6E73D}"/>
    <cellStyle name="Normal 2 4" xfId="38" xr:uid="{731F4549-FDF6-474C-9F2A-478D8C1C4224}"/>
    <cellStyle name="Normal 2 4 2" xfId="75" xr:uid="{5821B79E-6158-45EE-AB11-19AC0B1466D1}"/>
    <cellStyle name="Normal 2 4 3" xfId="108" xr:uid="{753F1440-F19E-4631-8598-94BD3B196F39}"/>
    <cellStyle name="Normal 2 5" xfId="43" xr:uid="{69F93ADF-79A7-4A8E-9ECF-F606AD31F4AE}"/>
    <cellStyle name="Normal 2 5 2" xfId="70" xr:uid="{482748C5-0B4C-47F5-83A8-AD19D0E459B3}"/>
    <cellStyle name="Normal 2 6" xfId="109" xr:uid="{D1F24BF9-8EEB-449D-9D79-DC6F09DDE198}"/>
    <cellStyle name="Normal 3" xfId="18" xr:uid="{AE7F5BA6-439B-4602-90DC-CE7A88C71C5E}"/>
    <cellStyle name="Normal 3 10" xfId="94" xr:uid="{E78EF365-158E-4D61-9CE3-0146F96B5F87}"/>
    <cellStyle name="Normal 3 2" xfId="24" xr:uid="{C668A6C0-7283-4A63-B981-6C96A7AC66F4}"/>
    <cellStyle name="Normal 3 2 2" xfId="41" xr:uid="{DD1744B7-E9A9-4C91-8B1A-8552D64E0FE7}"/>
    <cellStyle name="Normal 3 2 2 2" xfId="64" xr:uid="{9FDFA16F-4CE5-46B9-97D9-B3E30945CE13}"/>
    <cellStyle name="Normal 3 2 3" xfId="59" xr:uid="{A3B5C55F-B02F-415A-A45B-3F4D6E564C45}"/>
    <cellStyle name="Normal 3 2 4" xfId="68" xr:uid="{67944181-0759-4968-8A4E-D01A8D96EA4B}"/>
    <cellStyle name="Normal 3 3" xfId="33" xr:uid="{A13693BF-D868-4672-8204-E321F4F83CA3}"/>
    <cellStyle name="Normal 3 4" xfId="37" xr:uid="{A39FE8E5-CE1A-45B2-89EF-DD2A88BCA419}"/>
    <cellStyle name="Normal 3 5" xfId="67" xr:uid="{0BCDA9D5-831E-4840-BFD3-8EDF88877849}"/>
    <cellStyle name="Normal 3 6" xfId="89" xr:uid="{A360F9AB-8C7F-4429-A5CB-F105E4352BF5}"/>
    <cellStyle name="Normal 4" xfId="19" xr:uid="{5340DFF8-7ED6-415F-8BDF-9819993DE303}"/>
    <cellStyle name="Normal 4 2" xfId="61" xr:uid="{4AA57D28-94AD-4AA3-B90A-84E04F408AB2}"/>
    <cellStyle name="Normal 4 2 2" xfId="72" xr:uid="{745F7275-8FCC-4F01-9D40-6FAA914A7ED4}"/>
    <cellStyle name="Normal 4 3" xfId="71" xr:uid="{BAA5298B-6B69-4E92-B2B0-7D8D75EAB010}"/>
    <cellStyle name="Normal 4 4" xfId="92" xr:uid="{47E29971-49C5-4114-B4D8-0D96224C3BC2}"/>
    <cellStyle name="Normal 4 5" xfId="110" xr:uid="{24CCA001-76B2-469D-90BB-A99406C60A3E}"/>
    <cellStyle name="Normal 5" xfId="27" xr:uid="{76BC71C4-B0D4-4C5F-A817-09F8A9E11411}"/>
    <cellStyle name="Normal 5 2" xfId="30" xr:uid="{695ED2C7-2838-4830-944F-A734A1CF789F}"/>
    <cellStyle name="Normal 5 2 2" xfId="47" xr:uid="{C6C06009-7954-4DC0-8C9E-BFF23959648C}"/>
    <cellStyle name="Normal 5 3" xfId="49" xr:uid="{AF0CB757-A12E-4995-B412-389459C159DC}"/>
    <cellStyle name="Normal 5 3 2" xfId="78" xr:uid="{1AE16046-FE71-4D1B-A08F-B83AEC261B49}"/>
    <cellStyle name="Normal 5 4" xfId="112" xr:uid="{C07BF424-F7DA-421C-9CA4-3DC31D826CA5}"/>
    <cellStyle name="Normal 6" xfId="32" xr:uid="{7B6B3059-167D-4DB6-A400-17D1626AB9D6}"/>
    <cellStyle name="Normal 6 2" xfId="88" xr:uid="{26F40D0F-D094-4E38-B3C5-F9534B13F69B}"/>
    <cellStyle name="Normal 6 3" xfId="91" xr:uid="{7BA1F0A9-B426-4470-9DDA-2E453CCCF78F}"/>
    <cellStyle name="Normal 7" xfId="8" xr:uid="{4A41E57E-66CB-41C2-BFDB-1247CAAD8624}"/>
    <cellStyle name="Normal 7 2" xfId="34" xr:uid="{E19FE0AB-E2F2-4F6F-942F-F0B428764B9A}"/>
    <cellStyle name="Normal 7 3" xfId="69" xr:uid="{ADAF5DC1-D3B4-4009-9BCE-DD270FC318E6}"/>
    <cellStyle name="Normal 7 4" xfId="113" xr:uid="{BB687577-3C03-414A-B199-491121586A3A}"/>
    <cellStyle name="Normal 8" xfId="44" xr:uid="{E0784294-3D48-4989-8EF6-2B5936B480B8}"/>
    <cellStyle name="Normal 8 2" xfId="79" xr:uid="{9B87004F-1794-4909-8145-E2FF271DDA35}"/>
    <cellStyle name="Normal 9" xfId="80" xr:uid="{3EA71304-A5F6-4141-BDB8-126FF8B8F4A9}"/>
    <cellStyle name="Normal 9 2" xfId="74" xr:uid="{1CD1150B-E53F-40B4-88DF-920E30996D67}"/>
    <cellStyle name="Percent 2" xfId="73" xr:uid="{5836331D-178B-4345-BFE4-912812AB5B99}"/>
    <cellStyle name="Percent 2 2" xfId="83" xr:uid="{A9752708-7142-45CC-9354-5A019C79054A}"/>
    <cellStyle name="Percent 2 2 2" xfId="115" xr:uid="{C194C1B9-2B8B-4EE8-A48F-EC52897265DA}"/>
    <cellStyle name="Row Title" xfId="96" xr:uid="{CCC57BAE-43DD-4927-A960-A024EB79D8C0}"/>
    <cellStyle name="Style 1" xfId="20" xr:uid="{6C956394-BBF9-4EA4-9CEB-744D3530771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 [$₹-4009]\ * #,##0.00_ ;_ [$₹-4009]\ * \-#,##0.00_ ;_ [$₹-4009]\ 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3" formatCode="_ [$₹-4009]\ * #,##0.00_ ;_ [$₹-4009]\ * \-#,##0.00_ ;_ [$₹-4009]\ 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hagwat%202024\oct-dec\KRA_Bhagwat_Dhanore_FY%2024-25_OCT-DEC.xlsx" TargetMode="External"/><Relationship Id="rId1" Type="http://schemas.openxmlformats.org/officeDocument/2006/relationships/externalLinkPath" Target="KRA_Bhagwat_Dhanore_FY%2024-25_OCT-D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April 24-June 24"/>
      <sheetName val="WON Opportunity"/>
      <sheetName val="Learning_Training Sessions"/>
      <sheetName val="Meeting"/>
    </sheetNames>
    <sheetDataSet>
      <sheetData sheetId="0"/>
      <sheetData sheetId="1">
        <row r="3">
          <cell r="E3" t="str">
            <v xml:space="preserve">Orient India 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BEB7C-6945-4BF6-A7BD-01749893154B}" name="Table1" displayName="Table1" ref="B2:O25" totalsRowShown="0" headerRowDxfId="33" dataDxfId="31" totalsRowDxfId="29" headerRowBorderDxfId="32" tableBorderDxfId="30" totalsRowBorderDxfId="28">
  <autoFilter ref="B2:O25" xr:uid="{C18BEB7C-6945-4BF6-A7BD-01749893154B}"/>
  <tableColumns count="14">
    <tableColumn id="1" xr3:uid="{E7A2E6CF-E3F8-4CE5-A9C4-CECB4CCAAEFB}" name="Sr No." dataDxfId="27" totalsRowDxfId="26"/>
    <tableColumn id="2" xr3:uid="{7CE631CD-7760-4519-BF1D-25ECE9199DBF}" name="Month" dataDxfId="25" totalsRowDxfId="24"/>
    <tableColumn id="22" xr3:uid="{B6E43570-0C63-49CD-BD5A-3EE663786B39}" name="POT ID" dataDxfId="23" totalsRowDxfId="22"/>
    <tableColumn id="3" xr3:uid="{3F1D7FA9-462A-4679-B759-4FA04C57DE7C}" name="Opportunity Name" dataDxfId="21" totalsRowDxfId="20"/>
    <tableColumn id="14" xr3:uid="{B951AF86-6F92-43D6-BB5C-B377704CBF2A}" name="Scope of the Project/Opportunity Description" dataDxfId="19" totalsRowDxfId="18"/>
    <tableColumn id="18" xr3:uid="{7B008D1D-5E3E-4D1F-BCE9-47D8C23CCA73}" name="Total value of all proposal submitted TCV" dataDxfId="17" totalsRowDxfId="16"/>
    <tableColumn id="19" xr3:uid="{B68035B3-EB4D-4601-8221-E695110F93B4}" name="Total value of all orders received TCV" dataDxfId="15" totalsRowDxfId="14"/>
    <tableColumn id="20" xr3:uid="{64D2BD6A-A02D-461B-BCD2-22E427594DC2}" name="Contract Period" dataDxfId="13" totalsRowDxfId="12"/>
    <tableColumn id="21" xr3:uid="{B60BD8E7-F262-4FF6-BAC2-9ED3987DC77E}" name="ARC value of all orders received" dataDxfId="11" totalsRowDxfId="10"/>
    <tableColumn id="11" xr3:uid="{BF6C9931-7594-44A6-85CF-703A4B11D8E7}" name="ARC value of all proposal submitted" dataDxfId="9" totalsRowDxfId="8" dataCellStyle="Normal 2 2"/>
    <tableColumn id="12" xr3:uid="{47B2D7FE-F784-44B6-80A7-84DDF7A87008}" name="Lead By" dataDxfId="7" totalsRowDxfId="6" dataCellStyle="Normal 2 2"/>
    <tableColumn id="24" xr3:uid="{05722A63-3AF7-43C7-BFC1-B10D946B0C94}" name="Supporting SA" dataDxfId="5" totalsRowDxfId="4"/>
    <tableColumn id="7" xr3:uid="{87965764-6C10-41DC-8306-A89C7669AA27}" name="Sales" dataDxfId="3" totalsRowDxfId="2"/>
    <tableColumn id="13" xr3:uid="{1CA4D0F2-0661-4F5A-85E4-735F6F34F1CD}" name="Meetings/Presentation done External/Internal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D40D-E2C4-453E-A675-7BA70CC7AD8E}">
  <dimension ref="B1:X17"/>
  <sheetViews>
    <sheetView showGridLines="0" topLeftCell="B1" workbookViewId="0">
      <selection activeCell="F12" sqref="F12"/>
    </sheetView>
  </sheetViews>
  <sheetFormatPr defaultColWidth="8.81640625" defaultRowHeight="14.5" x14ac:dyDescent="0.35"/>
  <cols>
    <col min="1" max="1" width="2.7265625" style="22" customWidth="1"/>
    <col min="2" max="2" width="15.26953125" style="23" customWidth="1"/>
    <col min="3" max="4" width="29.453125" style="24" customWidth="1"/>
    <col min="5" max="6" width="16.7265625" style="22" customWidth="1"/>
    <col min="7" max="7" width="18.7265625" style="22" customWidth="1"/>
    <col min="8" max="8" width="23.453125" style="22" customWidth="1"/>
    <col min="9" max="9" width="22.453125" style="22" customWidth="1"/>
    <col min="10" max="10" width="16.26953125" style="22" bestFit="1" customWidth="1"/>
    <col min="11" max="11" width="16.26953125" style="22" customWidth="1"/>
    <col min="12" max="12" width="14.7265625" style="22" bestFit="1" customWidth="1"/>
    <col min="13" max="13" width="16.26953125" style="22" bestFit="1" customWidth="1"/>
    <col min="14" max="15" width="11.54296875" style="25" customWidth="1"/>
    <col min="16" max="16" width="13.81640625" style="25" customWidth="1"/>
    <col min="17" max="17" width="13.54296875" style="25" customWidth="1"/>
    <col min="18" max="18" width="14.7265625" style="25" customWidth="1"/>
    <col min="19" max="19" width="14" style="25" customWidth="1"/>
    <col min="20" max="20" width="13" style="22" customWidth="1"/>
    <col min="21" max="21" width="13.453125" style="26" customWidth="1"/>
    <col min="22" max="22" width="13.7265625" style="27" customWidth="1"/>
    <col min="23" max="23" width="16.54296875" style="22" customWidth="1"/>
    <col min="24" max="24" width="18.453125" style="22" customWidth="1"/>
    <col min="25" max="16384" width="8.81640625" style="22"/>
  </cols>
  <sheetData>
    <row r="1" spans="2:24" s="9" customFormat="1" ht="36.65" customHeight="1" x14ac:dyDescent="0.35">
      <c r="B1" s="4"/>
      <c r="C1" s="5"/>
      <c r="D1" s="5"/>
      <c r="E1" s="98" t="s">
        <v>22</v>
      </c>
      <c r="F1" s="98"/>
      <c r="G1" s="7"/>
      <c r="H1" s="98" t="s">
        <v>23</v>
      </c>
      <c r="I1" s="98"/>
      <c r="J1" s="6"/>
      <c r="K1" s="6"/>
      <c r="L1" s="98" t="s">
        <v>24</v>
      </c>
      <c r="M1" s="98"/>
      <c r="N1" s="99" t="s">
        <v>25</v>
      </c>
      <c r="O1" s="99"/>
      <c r="P1" s="99" t="s">
        <v>26</v>
      </c>
      <c r="Q1" s="99"/>
      <c r="R1" s="99" t="s">
        <v>27</v>
      </c>
      <c r="S1" s="99"/>
      <c r="T1" s="7"/>
      <c r="U1" s="98" t="s">
        <v>28</v>
      </c>
      <c r="V1" s="98"/>
      <c r="W1" s="98"/>
      <c r="X1" s="98"/>
    </row>
    <row r="2" spans="2:24" s="9" customFormat="1" ht="43.5" x14ac:dyDescent="0.35">
      <c r="B2" s="10" t="s">
        <v>8</v>
      </c>
      <c r="C2" s="6" t="s">
        <v>29</v>
      </c>
      <c r="D2" s="11" t="s">
        <v>55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  <c r="J2" s="6" t="s">
        <v>35</v>
      </c>
      <c r="K2" s="8" t="s">
        <v>36</v>
      </c>
      <c r="L2" s="6" t="s">
        <v>33</v>
      </c>
      <c r="M2" s="6" t="s">
        <v>34</v>
      </c>
      <c r="N2" s="8" t="s">
        <v>37</v>
      </c>
      <c r="O2" s="8" t="s">
        <v>38</v>
      </c>
      <c r="P2" s="8" t="s">
        <v>26</v>
      </c>
      <c r="Q2" s="8" t="s">
        <v>38</v>
      </c>
      <c r="R2" s="8" t="s">
        <v>33</v>
      </c>
      <c r="S2" s="8" t="s">
        <v>34</v>
      </c>
      <c r="T2" s="12" t="s">
        <v>39</v>
      </c>
      <c r="U2" s="13" t="s">
        <v>40</v>
      </c>
      <c r="V2" s="14" t="s">
        <v>41</v>
      </c>
      <c r="W2" s="13" t="s">
        <v>42</v>
      </c>
      <c r="X2" s="13" t="s">
        <v>43</v>
      </c>
    </row>
    <row r="3" spans="2:24" s="21" customFormat="1" ht="24" customHeight="1" x14ac:dyDescent="0.35">
      <c r="B3" s="15">
        <v>1</v>
      </c>
      <c r="C3" s="16" t="s">
        <v>135</v>
      </c>
      <c r="D3" s="17" t="e">
        <f>Table1[[#Totals],[Opportunity Name]]</f>
        <v>#REF!</v>
      </c>
      <c r="E3" s="18"/>
      <c r="F3" s="18" t="e">
        <f>D3-E3</f>
        <v>#REF!</v>
      </c>
      <c r="G3" s="18"/>
      <c r="H3" s="28" t="e">
        <f>Table1[[#Totals],[ARC value of all proposal submitted]]</f>
        <v>#REF!</v>
      </c>
      <c r="I3" s="28" t="e">
        <f>Table1[[#Totals],[Total value of all proposal submitted TCV]]</f>
        <v>#REF!</v>
      </c>
      <c r="J3" s="18">
        <v>25</v>
      </c>
      <c r="K3" s="18" t="e">
        <f>SUM(#REF!)</f>
        <v>#REF!</v>
      </c>
      <c r="L3" s="28" t="e">
        <f>Table1[[#Totals],[ARC value of all orders received]]</f>
        <v>#REF!</v>
      </c>
      <c r="M3" s="28" t="e">
        <f>Table1[[#Totals],[Total value of all orders received TCV]]</f>
        <v>#REF!</v>
      </c>
      <c r="N3" s="19" t="e">
        <f>J3/G3</f>
        <v>#DIV/0!</v>
      </c>
      <c r="O3" s="19" t="e">
        <f>L3/H3</f>
        <v>#REF!</v>
      </c>
      <c r="P3" s="19" t="e">
        <f>K3/G3</f>
        <v>#REF!</v>
      </c>
      <c r="Q3" s="19" t="e">
        <f>R3/H3</f>
        <v>#REF!</v>
      </c>
      <c r="R3" s="28"/>
      <c r="S3" s="28"/>
      <c r="T3" s="18">
        <v>1</v>
      </c>
      <c r="U3" s="59">
        <v>0</v>
      </c>
      <c r="V3" s="28" t="e">
        <f>Meeting!#REF!</f>
        <v>#REF!</v>
      </c>
      <c r="W3" s="18">
        <v>2</v>
      </c>
      <c r="X3" s="20"/>
    </row>
    <row r="7" spans="2:24" x14ac:dyDescent="0.35">
      <c r="N7" s="28"/>
    </row>
    <row r="10" spans="2:24" x14ac:dyDescent="0.35">
      <c r="I10" s="62"/>
    </row>
    <row r="11" spans="2:24" x14ac:dyDescent="0.35">
      <c r="I11" s="62"/>
    </row>
    <row r="12" spans="2:24" x14ac:dyDescent="0.35">
      <c r="I12" s="62"/>
    </row>
    <row r="13" spans="2:24" x14ac:dyDescent="0.35">
      <c r="I13" s="62"/>
    </row>
    <row r="14" spans="2:24" x14ac:dyDescent="0.35">
      <c r="I14" s="62"/>
      <c r="J14" s="22" t="s">
        <v>58</v>
      </c>
      <c r="K14" s="22" t="s">
        <v>59</v>
      </c>
      <c r="L14" s="22" t="s">
        <v>60</v>
      </c>
      <c r="M14" s="22" t="s">
        <v>61</v>
      </c>
    </row>
    <row r="15" spans="2:24" x14ac:dyDescent="0.35">
      <c r="I15" s="62"/>
    </row>
    <row r="16" spans="2:24" x14ac:dyDescent="0.35">
      <c r="I16" s="62"/>
    </row>
    <row r="17" spans="9:9" x14ac:dyDescent="0.35">
      <c r="I17" s="62"/>
    </row>
  </sheetData>
  <mergeCells count="7">
    <mergeCell ref="U1:X1"/>
    <mergeCell ref="E1:F1"/>
    <mergeCell ref="H1:I1"/>
    <mergeCell ref="L1:M1"/>
    <mergeCell ref="N1:O1"/>
    <mergeCell ref="P1:Q1"/>
    <mergeCell ref="R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8"/>
  <sheetViews>
    <sheetView showGridLines="0" tabSelected="1" zoomScale="77" zoomScaleNormal="70" workbookViewId="0">
      <selection activeCell="D15" sqref="D15"/>
    </sheetView>
  </sheetViews>
  <sheetFormatPr defaultColWidth="9.1796875" defaultRowHeight="18.5" x14ac:dyDescent="0.35"/>
  <cols>
    <col min="1" max="1" width="2.54296875" style="32" customWidth="1"/>
    <col min="2" max="2" width="13.453125" style="32" bestFit="1" customWidth="1"/>
    <col min="3" max="4" width="14.36328125" style="32" bestFit="1" customWidth="1"/>
    <col min="5" max="5" width="45.1796875" style="82" bestFit="1" customWidth="1"/>
    <col min="6" max="6" width="62.90625" style="82" bestFit="1" customWidth="1"/>
    <col min="7" max="7" width="35.36328125" style="32" bestFit="1" customWidth="1"/>
    <col min="8" max="8" width="32.90625" style="32" bestFit="1" customWidth="1"/>
    <col min="9" max="9" width="16.36328125" style="32" bestFit="1" customWidth="1"/>
    <col min="10" max="10" width="31.6328125" style="32" bestFit="1" customWidth="1"/>
    <col min="11" max="11" width="34.81640625" style="35" bestFit="1" customWidth="1"/>
    <col min="12" max="12" width="21.1796875" style="35" bestFit="1" customWidth="1"/>
    <col min="13" max="13" width="22.26953125" style="35" bestFit="1" customWidth="1"/>
    <col min="14" max="14" width="15.1796875" style="32" bestFit="1" customWidth="1"/>
    <col min="15" max="15" width="38.81640625" style="32" bestFit="1" customWidth="1"/>
    <col min="16" max="16384" width="9.1796875" style="32"/>
  </cols>
  <sheetData>
    <row r="2" spans="2:15" s="29" customFormat="1" ht="31" x14ac:dyDescent="0.35">
      <c r="B2" s="83" t="s">
        <v>0</v>
      </c>
      <c r="C2" s="73" t="s">
        <v>1</v>
      </c>
      <c r="D2" s="73" t="s">
        <v>16</v>
      </c>
      <c r="E2" s="95" t="s">
        <v>2</v>
      </c>
      <c r="F2" s="95" t="s">
        <v>193</v>
      </c>
      <c r="G2" s="73" t="s">
        <v>17</v>
      </c>
      <c r="H2" s="73" t="s">
        <v>18</v>
      </c>
      <c r="I2" s="73" t="s">
        <v>15</v>
      </c>
      <c r="J2" s="73" t="s">
        <v>4</v>
      </c>
      <c r="K2" s="84" t="s">
        <v>3</v>
      </c>
      <c r="L2" s="84" t="s">
        <v>57</v>
      </c>
      <c r="M2" s="73" t="s">
        <v>19</v>
      </c>
      <c r="N2" s="73" t="s">
        <v>5</v>
      </c>
      <c r="O2" s="85" t="s">
        <v>20</v>
      </c>
    </row>
    <row r="3" spans="2:15" x14ac:dyDescent="0.35">
      <c r="B3" s="86">
        <v>1</v>
      </c>
      <c r="C3" s="74" t="s">
        <v>138</v>
      </c>
      <c r="D3" s="74">
        <v>15132</v>
      </c>
      <c r="E3" s="89" t="s">
        <v>139</v>
      </c>
      <c r="F3" s="75" t="s">
        <v>140</v>
      </c>
      <c r="G3" s="78"/>
      <c r="H3" s="78"/>
      <c r="I3" s="74"/>
      <c r="J3" s="78"/>
      <c r="K3" s="78"/>
      <c r="L3" s="76" t="s">
        <v>135</v>
      </c>
      <c r="M3" s="74" t="s">
        <v>141</v>
      </c>
      <c r="N3" s="74" t="s">
        <v>154</v>
      </c>
      <c r="O3" s="87" t="s">
        <v>143</v>
      </c>
    </row>
    <row r="4" spans="2:15" x14ac:dyDescent="0.35">
      <c r="B4" s="86">
        <v>2</v>
      </c>
      <c r="C4" s="74" t="s">
        <v>138</v>
      </c>
      <c r="D4" s="74">
        <v>14860</v>
      </c>
      <c r="E4" s="89" t="s">
        <v>156</v>
      </c>
      <c r="F4" s="75" t="s">
        <v>159</v>
      </c>
      <c r="G4" s="36">
        <v>228387.6</v>
      </c>
      <c r="H4" s="77"/>
      <c r="I4" s="74">
        <v>12</v>
      </c>
      <c r="J4" s="77"/>
      <c r="K4" s="36">
        <v>228387.6</v>
      </c>
      <c r="L4" s="76" t="s">
        <v>135</v>
      </c>
      <c r="M4" s="74" t="s">
        <v>7</v>
      </c>
      <c r="N4" s="74" t="s">
        <v>158</v>
      </c>
      <c r="O4" s="87"/>
    </row>
    <row r="5" spans="2:15" x14ac:dyDescent="0.35">
      <c r="B5" s="86">
        <v>3</v>
      </c>
      <c r="C5" s="74" t="s">
        <v>138</v>
      </c>
      <c r="D5" s="74">
        <v>14815</v>
      </c>
      <c r="E5" s="89" t="s">
        <v>157</v>
      </c>
      <c r="F5" s="75" t="s">
        <v>160</v>
      </c>
      <c r="G5" s="36">
        <v>11736259.196600001</v>
      </c>
      <c r="H5" s="77"/>
      <c r="I5" s="74">
        <v>60</v>
      </c>
      <c r="J5" s="77"/>
      <c r="K5" s="36">
        <v>11736259.196600001</v>
      </c>
      <c r="L5" s="78" t="s">
        <v>135</v>
      </c>
      <c r="M5" s="74" t="s">
        <v>7</v>
      </c>
      <c r="N5" s="74" t="s">
        <v>158</v>
      </c>
      <c r="O5" s="87"/>
    </row>
    <row r="6" spans="2:15" x14ac:dyDescent="0.35">
      <c r="B6" s="86">
        <v>4</v>
      </c>
      <c r="C6" s="74" t="s">
        <v>138</v>
      </c>
      <c r="D6" s="74">
        <v>15068</v>
      </c>
      <c r="E6" s="89" t="s">
        <v>144</v>
      </c>
      <c r="F6" s="75" t="s">
        <v>145</v>
      </c>
      <c r="G6" s="78">
        <v>0</v>
      </c>
      <c r="H6" s="78"/>
      <c r="I6" s="74">
        <v>60</v>
      </c>
      <c r="J6" s="78"/>
      <c r="K6" s="78"/>
      <c r="L6" s="76" t="s">
        <v>135</v>
      </c>
      <c r="M6" s="74" t="s">
        <v>7</v>
      </c>
      <c r="N6" s="74" t="s">
        <v>142</v>
      </c>
      <c r="O6" s="87"/>
    </row>
    <row r="7" spans="2:15" x14ac:dyDescent="0.35">
      <c r="B7" s="86">
        <v>5</v>
      </c>
      <c r="C7" s="74" t="s">
        <v>138</v>
      </c>
      <c r="D7" s="74">
        <v>15052</v>
      </c>
      <c r="E7" s="89" t="s">
        <v>146</v>
      </c>
      <c r="F7" s="75" t="s">
        <v>194</v>
      </c>
      <c r="G7" s="78"/>
      <c r="H7" s="78"/>
      <c r="I7" s="74"/>
      <c r="J7" s="78"/>
      <c r="K7" s="78"/>
      <c r="L7" s="76" t="s">
        <v>148</v>
      </c>
      <c r="M7" s="74" t="s">
        <v>149</v>
      </c>
      <c r="N7" s="74" t="s">
        <v>147</v>
      </c>
      <c r="O7" s="87"/>
    </row>
    <row r="8" spans="2:15" x14ac:dyDescent="0.35">
      <c r="B8" s="86">
        <v>6</v>
      </c>
      <c r="C8" s="74" t="s">
        <v>138</v>
      </c>
      <c r="D8" s="74"/>
      <c r="E8" s="89" t="s">
        <v>150</v>
      </c>
      <c r="F8" s="75" t="s">
        <v>151</v>
      </c>
      <c r="G8" s="36">
        <v>134195566</v>
      </c>
      <c r="H8" s="78"/>
      <c r="I8" s="74">
        <v>60</v>
      </c>
      <c r="J8" s="78"/>
      <c r="K8" s="36">
        <v>134195566</v>
      </c>
      <c r="L8" s="76" t="s">
        <v>135</v>
      </c>
      <c r="M8" s="74" t="s">
        <v>7</v>
      </c>
      <c r="N8" s="74" t="s">
        <v>142</v>
      </c>
      <c r="O8" s="87"/>
    </row>
    <row r="9" spans="2:15" x14ac:dyDescent="0.35">
      <c r="B9" s="86">
        <v>7</v>
      </c>
      <c r="C9" s="74" t="s">
        <v>138</v>
      </c>
      <c r="D9" s="74"/>
      <c r="E9" s="89" t="s">
        <v>152</v>
      </c>
      <c r="F9" s="75" t="s">
        <v>153</v>
      </c>
      <c r="G9" s="78"/>
      <c r="H9" s="78"/>
      <c r="I9" s="74"/>
      <c r="J9" s="78"/>
      <c r="K9" s="78"/>
      <c r="L9" s="76" t="s">
        <v>135</v>
      </c>
      <c r="M9" s="74" t="s">
        <v>141</v>
      </c>
      <c r="N9" s="74" t="s">
        <v>142</v>
      </c>
      <c r="O9" s="87"/>
    </row>
    <row r="10" spans="2:15" x14ac:dyDescent="0.35">
      <c r="B10" s="86">
        <v>8</v>
      </c>
      <c r="C10" s="74" t="s">
        <v>138</v>
      </c>
      <c r="D10" s="74"/>
      <c r="E10" s="89" t="s">
        <v>129</v>
      </c>
      <c r="F10" s="75" t="s">
        <v>153</v>
      </c>
      <c r="G10" s="36">
        <v>93660218</v>
      </c>
      <c r="H10" s="78"/>
      <c r="I10" s="74">
        <v>60</v>
      </c>
      <c r="J10" s="78"/>
      <c r="K10" s="36">
        <v>93660218</v>
      </c>
      <c r="L10" s="76" t="s">
        <v>135</v>
      </c>
      <c r="M10" s="74" t="s">
        <v>141</v>
      </c>
      <c r="N10" s="74" t="s">
        <v>155</v>
      </c>
      <c r="O10" s="87"/>
    </row>
    <row r="11" spans="2:15" x14ac:dyDescent="0.35">
      <c r="B11" s="86">
        <v>9</v>
      </c>
      <c r="C11" s="74" t="s">
        <v>138</v>
      </c>
      <c r="D11" s="74">
        <v>15130</v>
      </c>
      <c r="E11" s="89" t="s">
        <v>161</v>
      </c>
      <c r="F11" s="75" t="s">
        <v>162</v>
      </c>
      <c r="G11" s="78"/>
      <c r="H11" s="78"/>
      <c r="I11" s="74">
        <v>36</v>
      </c>
      <c r="J11" s="78"/>
      <c r="K11" s="78"/>
      <c r="L11" s="76" t="s">
        <v>163</v>
      </c>
      <c r="M11" s="74" t="s">
        <v>149</v>
      </c>
      <c r="N11" s="74" t="s">
        <v>164</v>
      </c>
      <c r="O11" s="87"/>
    </row>
    <row r="12" spans="2:15" x14ac:dyDescent="0.35">
      <c r="B12" s="86">
        <v>10</v>
      </c>
      <c r="C12" s="74" t="s">
        <v>169</v>
      </c>
      <c r="D12" s="74" t="s">
        <v>166</v>
      </c>
      <c r="E12" s="89" t="s">
        <v>165</v>
      </c>
      <c r="F12" s="89" t="s">
        <v>167</v>
      </c>
      <c r="G12" s="81">
        <f ca="1">SUM(G3:G25)</f>
        <v>0</v>
      </c>
      <c r="H12" s="81">
        <f ca="1">SUM(H3:H25)</f>
        <v>0</v>
      </c>
      <c r="I12" s="74">
        <v>36</v>
      </c>
      <c r="J12" s="81">
        <f ca="1">SUM(J3:J25)</f>
        <v>0</v>
      </c>
      <c r="K12" s="76">
        <f ca="1">SUM(K3:K25)</f>
        <v>0</v>
      </c>
      <c r="L12" s="76" t="s">
        <v>168</v>
      </c>
      <c r="M12" s="74" t="s">
        <v>149</v>
      </c>
      <c r="N12" s="74" t="s">
        <v>155</v>
      </c>
      <c r="O12" s="87"/>
    </row>
    <row r="13" spans="2:15" x14ac:dyDescent="0.35">
      <c r="B13" s="86">
        <v>11</v>
      </c>
      <c r="C13" s="74" t="s">
        <v>169</v>
      </c>
      <c r="D13" s="74">
        <v>13866</v>
      </c>
      <c r="E13" s="89" t="s">
        <v>170</v>
      </c>
      <c r="F13" s="75" t="s">
        <v>167</v>
      </c>
      <c r="G13" s="78">
        <v>10562518</v>
      </c>
      <c r="H13" s="78"/>
      <c r="I13" s="74">
        <v>12</v>
      </c>
      <c r="J13" s="78"/>
      <c r="K13" s="78">
        <v>10562518</v>
      </c>
      <c r="L13" s="76" t="s">
        <v>163</v>
      </c>
      <c r="M13" s="74" t="s">
        <v>149</v>
      </c>
      <c r="N13" s="80" t="s">
        <v>155</v>
      </c>
      <c r="O13" s="87"/>
    </row>
    <row r="14" spans="2:15" x14ac:dyDescent="0.35">
      <c r="B14" s="86">
        <v>12</v>
      </c>
      <c r="C14" s="74" t="s">
        <v>169</v>
      </c>
      <c r="D14" s="74"/>
      <c r="E14" s="89" t="s">
        <v>171</v>
      </c>
      <c r="F14" s="75" t="s">
        <v>172</v>
      </c>
      <c r="G14" s="78">
        <v>27548340</v>
      </c>
      <c r="H14" s="78"/>
      <c r="I14" s="74">
        <v>12</v>
      </c>
      <c r="J14" s="78"/>
      <c r="K14" s="78">
        <v>27548340</v>
      </c>
      <c r="L14" s="76" t="s">
        <v>163</v>
      </c>
      <c r="M14" s="74" t="s">
        <v>149</v>
      </c>
      <c r="N14" s="74" t="s">
        <v>173</v>
      </c>
      <c r="O14" s="87"/>
    </row>
    <row r="15" spans="2:15" x14ac:dyDescent="0.35">
      <c r="B15" s="86">
        <v>13</v>
      </c>
      <c r="C15" s="74" t="s">
        <v>169</v>
      </c>
      <c r="D15" s="74">
        <v>15818</v>
      </c>
      <c r="E15" s="89" t="s">
        <v>174</v>
      </c>
      <c r="F15" s="75" t="s">
        <v>175</v>
      </c>
      <c r="G15" s="78">
        <v>7799096.2159115495</v>
      </c>
      <c r="H15" s="78"/>
      <c r="I15" s="74">
        <v>12</v>
      </c>
      <c r="J15" s="78"/>
      <c r="K15" s="78">
        <v>7799096.2159115495</v>
      </c>
      <c r="L15" s="76" t="s">
        <v>135</v>
      </c>
      <c r="M15" s="74" t="s">
        <v>7</v>
      </c>
      <c r="N15" s="74" t="s">
        <v>176</v>
      </c>
      <c r="O15" s="87"/>
    </row>
    <row r="16" spans="2:15" ht="46.5" x14ac:dyDescent="0.35">
      <c r="B16" s="86">
        <v>14</v>
      </c>
      <c r="C16" s="74" t="s">
        <v>169</v>
      </c>
      <c r="D16" s="74"/>
      <c r="E16" s="89" t="s">
        <v>177</v>
      </c>
      <c r="F16" s="89" t="s">
        <v>178</v>
      </c>
      <c r="G16" s="77"/>
      <c r="H16" s="77"/>
      <c r="I16" s="74"/>
      <c r="J16" s="77"/>
      <c r="K16" s="77"/>
      <c r="L16" s="76" t="s">
        <v>135</v>
      </c>
      <c r="M16" s="74" t="s">
        <v>179</v>
      </c>
      <c r="N16" s="74" t="s">
        <v>180</v>
      </c>
      <c r="O16" s="87"/>
    </row>
    <row r="17" spans="2:15" x14ac:dyDescent="0.35">
      <c r="B17" s="86">
        <v>15</v>
      </c>
      <c r="C17" s="74" t="s">
        <v>182</v>
      </c>
      <c r="D17" s="74"/>
      <c r="E17" s="89" t="s">
        <v>181</v>
      </c>
      <c r="F17" s="75" t="s">
        <v>183</v>
      </c>
      <c r="G17" s="77"/>
      <c r="H17" s="77"/>
      <c r="I17" s="74">
        <v>36</v>
      </c>
      <c r="J17" s="77"/>
      <c r="K17" s="77"/>
      <c r="L17" s="78" t="s">
        <v>163</v>
      </c>
      <c r="M17" s="74" t="s">
        <v>149</v>
      </c>
      <c r="N17" s="74" t="s">
        <v>173</v>
      </c>
      <c r="O17" s="87"/>
    </row>
    <row r="18" spans="2:15" x14ac:dyDescent="0.35">
      <c r="B18" s="86">
        <v>16</v>
      </c>
      <c r="C18" s="74" t="s">
        <v>182</v>
      </c>
      <c r="D18" s="74"/>
      <c r="E18" s="89" t="s">
        <v>184</v>
      </c>
      <c r="F18" s="75" t="s">
        <v>185</v>
      </c>
      <c r="G18" s="78">
        <v>2556202465</v>
      </c>
      <c r="H18" s="78"/>
      <c r="I18" s="74">
        <v>36</v>
      </c>
      <c r="J18" s="78"/>
      <c r="K18" s="78">
        <v>2556202465</v>
      </c>
      <c r="L18" s="76" t="s">
        <v>163</v>
      </c>
      <c r="M18" s="74" t="s">
        <v>149</v>
      </c>
      <c r="N18" s="74" t="s">
        <v>186</v>
      </c>
      <c r="O18" s="87"/>
    </row>
    <row r="19" spans="2:15" x14ac:dyDescent="0.35">
      <c r="B19" s="86">
        <v>17</v>
      </c>
      <c r="C19" s="74" t="s">
        <v>182</v>
      </c>
      <c r="D19" s="74"/>
      <c r="E19" s="89" t="s">
        <v>187</v>
      </c>
      <c r="F19" s="75" t="s">
        <v>195</v>
      </c>
      <c r="G19" s="81"/>
      <c r="H19" s="81"/>
      <c r="I19" s="88"/>
      <c r="J19" s="81"/>
      <c r="K19" s="76"/>
      <c r="L19" s="78" t="s">
        <v>135</v>
      </c>
      <c r="M19" s="74" t="s">
        <v>7</v>
      </c>
      <c r="N19" s="74" t="s">
        <v>173</v>
      </c>
      <c r="O19" s="87"/>
    </row>
    <row r="20" spans="2:15" x14ac:dyDescent="0.35">
      <c r="B20" s="86">
        <v>18</v>
      </c>
      <c r="C20" s="74" t="s">
        <v>182</v>
      </c>
      <c r="D20" s="74"/>
      <c r="E20" s="89" t="s">
        <v>188</v>
      </c>
      <c r="F20" s="75" t="s">
        <v>196</v>
      </c>
      <c r="G20" s="74"/>
      <c r="H20" s="74"/>
      <c r="I20" s="74"/>
      <c r="J20" s="74"/>
      <c r="K20" s="77"/>
      <c r="L20" s="78" t="s">
        <v>200</v>
      </c>
      <c r="M20" s="74" t="s">
        <v>149</v>
      </c>
      <c r="N20" s="74" t="s">
        <v>158</v>
      </c>
      <c r="O20" s="87"/>
    </row>
    <row r="21" spans="2:15" x14ac:dyDescent="0.35">
      <c r="B21" s="86">
        <v>19</v>
      </c>
      <c r="C21" s="74" t="s">
        <v>182</v>
      </c>
      <c r="D21" s="74"/>
      <c r="E21" s="89" t="s">
        <v>189</v>
      </c>
      <c r="F21" s="75" t="s">
        <v>197</v>
      </c>
      <c r="G21" s="74"/>
      <c r="H21" s="74"/>
      <c r="I21" s="74"/>
      <c r="J21" s="74"/>
      <c r="K21" s="77"/>
      <c r="L21" s="78" t="s">
        <v>201</v>
      </c>
      <c r="M21" s="74" t="s">
        <v>149</v>
      </c>
      <c r="N21" s="74"/>
      <c r="O21" s="87"/>
    </row>
    <row r="22" spans="2:15" x14ac:dyDescent="0.35">
      <c r="B22" s="86">
        <v>20</v>
      </c>
      <c r="C22" s="74" t="s">
        <v>182</v>
      </c>
      <c r="D22" s="74"/>
      <c r="E22" s="89" t="s">
        <v>190</v>
      </c>
      <c r="F22" s="75" t="s">
        <v>159</v>
      </c>
      <c r="G22" s="97">
        <v>706850</v>
      </c>
      <c r="H22" s="74"/>
      <c r="I22" s="74">
        <v>12</v>
      </c>
      <c r="J22" s="74"/>
      <c r="K22" s="97">
        <v>706850</v>
      </c>
      <c r="L22" s="78" t="s">
        <v>135</v>
      </c>
      <c r="M22" s="74" t="s">
        <v>7</v>
      </c>
      <c r="N22" s="74" t="s">
        <v>202</v>
      </c>
      <c r="O22" s="87"/>
    </row>
    <row r="23" spans="2:15" x14ac:dyDescent="0.35">
      <c r="B23" s="86">
        <v>21</v>
      </c>
      <c r="C23" s="74" t="s">
        <v>182</v>
      </c>
      <c r="D23" s="74"/>
      <c r="E23" s="89" t="s">
        <v>191</v>
      </c>
      <c r="F23" s="75" t="s">
        <v>198</v>
      </c>
      <c r="G23" s="74"/>
      <c r="H23" s="74"/>
      <c r="I23" s="74"/>
      <c r="J23" s="74"/>
      <c r="K23" s="77"/>
      <c r="L23" s="78" t="s">
        <v>135</v>
      </c>
      <c r="M23" s="74" t="s">
        <v>201</v>
      </c>
      <c r="N23" s="74" t="s">
        <v>203</v>
      </c>
      <c r="O23" s="87"/>
    </row>
    <row r="24" spans="2:15" x14ac:dyDescent="0.35">
      <c r="B24" s="86">
        <v>22</v>
      </c>
      <c r="C24" s="74" t="s">
        <v>182</v>
      </c>
      <c r="D24" s="74"/>
      <c r="E24" s="89" t="s">
        <v>192</v>
      </c>
      <c r="F24" s="75" t="s">
        <v>199</v>
      </c>
      <c r="G24" s="74"/>
      <c r="H24" s="74"/>
      <c r="I24" s="74"/>
      <c r="J24" s="74"/>
      <c r="K24" s="77"/>
      <c r="L24" s="78" t="s">
        <v>135</v>
      </c>
      <c r="M24" s="74" t="s">
        <v>204</v>
      </c>
      <c r="N24" s="74" t="s">
        <v>186</v>
      </c>
      <c r="O24" s="87"/>
    </row>
    <row r="25" spans="2:15" x14ac:dyDescent="0.35">
      <c r="B25" s="90">
        <v>23</v>
      </c>
      <c r="C25" s="79"/>
      <c r="D25" s="79"/>
      <c r="E25" s="96"/>
      <c r="F25" s="91"/>
      <c r="G25" s="79"/>
      <c r="H25" s="79"/>
      <c r="I25" s="79"/>
      <c r="J25" s="79"/>
      <c r="K25" s="92"/>
      <c r="L25" s="93"/>
      <c r="M25" s="79"/>
      <c r="N25" s="79"/>
      <c r="O25" s="94"/>
    </row>
    <row r="26" spans="2:15" x14ac:dyDescent="0.35">
      <c r="G26" s="72"/>
      <c r="H26" s="72"/>
      <c r="I26" s="35"/>
      <c r="J26" s="72"/>
      <c r="M26" s="32"/>
    </row>
    <row r="27" spans="2:15" x14ac:dyDescent="0.35">
      <c r="G27" s="72"/>
      <c r="H27" s="72"/>
      <c r="I27" s="35"/>
      <c r="J27" s="72"/>
      <c r="M27" s="32"/>
    </row>
    <row r="28" spans="2:15" x14ac:dyDescent="0.35">
      <c r="N28" s="35"/>
      <c r="O28" s="35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9D62-BA34-4265-88F0-0EAF0ABFA976}">
  <dimension ref="B1:N12"/>
  <sheetViews>
    <sheetView zoomScale="72" workbookViewId="0">
      <selection activeCell="E12" sqref="E12"/>
    </sheetView>
  </sheetViews>
  <sheetFormatPr defaultRowHeight="14.5" x14ac:dyDescent="0.35"/>
  <cols>
    <col min="3" max="3" width="12.7265625" style="3" customWidth="1"/>
    <col min="4" max="4" width="12.7265625" customWidth="1"/>
    <col min="5" max="5" width="45.26953125" customWidth="1"/>
    <col min="6" max="6" width="31.1796875" customWidth="1"/>
    <col min="7" max="7" width="27.1796875" customWidth="1"/>
    <col min="8" max="8" width="26.54296875" customWidth="1"/>
    <col min="9" max="9" width="21.1796875" style="3" customWidth="1"/>
    <col min="10" max="10" width="24.453125" customWidth="1"/>
    <col min="11" max="11" width="30.54296875" customWidth="1"/>
    <col min="12" max="12" width="16.453125" style="2" customWidth="1"/>
    <col min="13" max="13" width="14.453125" style="2" customWidth="1"/>
    <col min="14" max="14" width="21.26953125" style="2" customWidth="1"/>
  </cols>
  <sheetData>
    <row r="1" spans="2:14" ht="55.5" x14ac:dyDescent="0.35">
      <c r="B1" s="47" t="s">
        <v>0</v>
      </c>
      <c r="C1" s="47" t="s">
        <v>1</v>
      </c>
      <c r="D1" s="47" t="s">
        <v>16</v>
      </c>
      <c r="E1" s="47" t="s">
        <v>2</v>
      </c>
      <c r="F1" s="47" t="s">
        <v>45</v>
      </c>
      <c r="G1" s="47" t="s">
        <v>17</v>
      </c>
      <c r="H1" s="47" t="s">
        <v>18</v>
      </c>
      <c r="I1" s="47" t="s">
        <v>15</v>
      </c>
      <c r="J1" s="47" t="s">
        <v>4</v>
      </c>
      <c r="K1" s="48" t="s">
        <v>3</v>
      </c>
      <c r="L1" s="48" t="s">
        <v>57</v>
      </c>
      <c r="M1" s="47" t="s">
        <v>56</v>
      </c>
      <c r="N1" s="47" t="s">
        <v>5</v>
      </c>
    </row>
    <row r="2" spans="2:14" ht="37" x14ac:dyDescent="0.35">
      <c r="B2" s="30">
        <v>1</v>
      </c>
      <c r="C2" s="30" t="s">
        <v>138</v>
      </c>
      <c r="D2" s="30" t="s">
        <v>6</v>
      </c>
      <c r="E2" s="33" t="s">
        <v>48</v>
      </c>
      <c r="F2" s="34" t="s">
        <v>49</v>
      </c>
      <c r="G2" s="49">
        <v>0</v>
      </c>
      <c r="H2" s="49">
        <v>0</v>
      </c>
      <c r="I2" s="50">
        <v>12</v>
      </c>
      <c r="J2" s="49">
        <f>H2</f>
        <v>0</v>
      </c>
      <c r="K2" s="49">
        <f>J2</f>
        <v>0</v>
      </c>
      <c r="L2" s="31" t="s">
        <v>21</v>
      </c>
      <c r="M2" s="30" t="s">
        <v>7</v>
      </c>
      <c r="N2" s="30" t="s">
        <v>47</v>
      </c>
    </row>
    <row r="3" spans="2:14" s="43" customFormat="1" ht="18.5" x14ac:dyDescent="0.35">
      <c r="B3" s="30"/>
      <c r="C3" s="41"/>
      <c r="D3" s="33"/>
      <c r="E3" s="33"/>
      <c r="F3" s="57"/>
      <c r="G3" s="41"/>
      <c r="H3" s="41"/>
      <c r="I3" s="40"/>
      <c r="J3" s="41"/>
      <c r="K3" s="41"/>
      <c r="L3" s="30"/>
      <c r="M3" s="30"/>
      <c r="N3" s="30"/>
    </row>
    <row r="4" spans="2:14" ht="18.5" x14ac:dyDescent="0.35">
      <c r="B4" s="30"/>
      <c r="C4" s="41"/>
      <c r="D4" s="33"/>
      <c r="E4" s="33"/>
      <c r="F4" s="57"/>
      <c r="G4" s="58"/>
      <c r="H4" s="58"/>
      <c r="I4" s="40"/>
      <c r="J4" s="58"/>
      <c r="K4" s="58"/>
      <c r="L4" s="30"/>
      <c r="M4" s="30"/>
      <c r="N4" s="30"/>
    </row>
    <row r="7" spans="2:14" s="51" customFormat="1" ht="23.25" customHeight="1" x14ac:dyDescent="0.35">
      <c r="G7" s="52">
        <f>SUM(G2:G6)</f>
        <v>0</v>
      </c>
      <c r="H7" s="52">
        <f>SUM(H2:H6)</f>
        <v>0</v>
      </c>
      <c r="J7" s="52">
        <f>SUM(J2:J6)</f>
        <v>0</v>
      </c>
      <c r="K7" s="52">
        <f>SUM(K2:K6)</f>
        <v>0</v>
      </c>
    </row>
    <row r="10" spans="2:14" ht="31.5" customHeight="1" x14ac:dyDescent="0.35">
      <c r="G10" s="100" t="s">
        <v>4</v>
      </c>
      <c r="H10" s="100"/>
      <c r="I10" s="101">
        <f>J7</f>
        <v>0</v>
      </c>
      <c r="J10" s="101"/>
    </row>
    <row r="11" spans="2:14" x14ac:dyDescent="0.35">
      <c r="H11" s="51"/>
      <c r="I11" s="60"/>
      <c r="J11" s="61"/>
    </row>
    <row r="12" spans="2:14" ht="35.25" customHeight="1" x14ac:dyDescent="0.35">
      <c r="G12" s="100" t="s">
        <v>54</v>
      </c>
      <c r="H12" s="100"/>
      <c r="I12" s="102">
        <f>H7</f>
        <v>0</v>
      </c>
      <c r="J12" s="102"/>
    </row>
  </sheetData>
  <mergeCells count="4">
    <mergeCell ref="G10:H10"/>
    <mergeCell ref="I10:J10"/>
    <mergeCell ref="G12:H12"/>
    <mergeCell ref="I12:J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447E-83DA-4C35-BE90-BED9A9ABB069}">
  <dimension ref="B2:I20"/>
  <sheetViews>
    <sheetView topLeftCell="E7" workbookViewId="0">
      <selection activeCell="E22" sqref="E22"/>
    </sheetView>
  </sheetViews>
  <sheetFormatPr defaultRowHeight="14.5" x14ac:dyDescent="0.35"/>
  <cols>
    <col min="2" max="2" width="7.54296875" style="3" bestFit="1" customWidth="1"/>
    <col min="3" max="3" width="10.81640625" bestFit="1" customWidth="1"/>
    <col min="4" max="4" width="29.36328125" style="3" bestFit="1" customWidth="1"/>
    <col min="5" max="5" width="85.08984375" style="37" bestFit="1" customWidth="1"/>
    <col min="6" max="6" width="25" style="3" bestFit="1" customWidth="1"/>
    <col min="7" max="7" width="18.36328125" bestFit="1" customWidth="1"/>
    <col min="8" max="8" width="11.54296875" bestFit="1" customWidth="1"/>
    <col min="9" max="9" width="6.90625" bestFit="1" customWidth="1"/>
  </cols>
  <sheetData>
    <row r="2" spans="2:9" ht="15.5" x14ac:dyDescent="0.35">
      <c r="B2" s="63" t="s">
        <v>62</v>
      </c>
      <c r="C2" s="64" t="s">
        <v>63</v>
      </c>
      <c r="D2" s="64" t="s">
        <v>64</v>
      </c>
      <c r="E2" s="65" t="s">
        <v>65</v>
      </c>
      <c r="F2" s="64" t="s">
        <v>66</v>
      </c>
      <c r="G2" s="65" t="s">
        <v>67</v>
      </c>
      <c r="H2" s="64" t="s">
        <v>68</v>
      </c>
      <c r="I2" s="64" t="s">
        <v>69</v>
      </c>
    </row>
    <row r="3" spans="2:9" ht="15.5" x14ac:dyDescent="0.35">
      <c r="B3" s="66">
        <v>1</v>
      </c>
      <c r="C3" s="67">
        <v>45570</v>
      </c>
      <c r="D3" s="68" t="s">
        <v>70</v>
      </c>
      <c r="E3" s="68" t="s">
        <v>71</v>
      </c>
      <c r="F3" s="69" t="s">
        <v>72</v>
      </c>
      <c r="G3" s="69">
        <v>120</v>
      </c>
      <c r="H3" s="69" t="s">
        <v>73</v>
      </c>
      <c r="I3" s="69" t="s">
        <v>44</v>
      </c>
    </row>
    <row r="4" spans="2:9" ht="31" x14ac:dyDescent="0.35">
      <c r="B4" s="66">
        <v>2</v>
      </c>
      <c r="C4" s="67">
        <v>45572</v>
      </c>
      <c r="D4" s="69" t="s">
        <v>74</v>
      </c>
      <c r="E4" s="68" t="s">
        <v>75</v>
      </c>
      <c r="F4" s="68" t="s">
        <v>76</v>
      </c>
      <c r="G4" s="69">
        <v>90</v>
      </c>
      <c r="H4" s="69" t="s">
        <v>73</v>
      </c>
      <c r="I4" s="69" t="s">
        <v>41</v>
      </c>
    </row>
    <row r="5" spans="2:9" ht="15.5" x14ac:dyDescent="0.35">
      <c r="B5" s="66">
        <v>3</v>
      </c>
      <c r="C5" s="67">
        <v>45572</v>
      </c>
      <c r="D5" s="69" t="s">
        <v>77</v>
      </c>
      <c r="E5" s="68" t="s">
        <v>78</v>
      </c>
      <c r="F5" s="69" t="s">
        <v>79</v>
      </c>
      <c r="G5" s="69">
        <v>90</v>
      </c>
      <c r="H5" s="69" t="s">
        <v>80</v>
      </c>
      <c r="I5" s="69" t="s">
        <v>41</v>
      </c>
    </row>
    <row r="6" spans="2:9" ht="15.5" x14ac:dyDescent="0.35">
      <c r="B6" s="66">
        <v>4</v>
      </c>
      <c r="C6" s="67">
        <v>45573</v>
      </c>
      <c r="D6" s="69" t="s">
        <v>81</v>
      </c>
      <c r="E6" s="68" t="s">
        <v>82</v>
      </c>
      <c r="F6" s="69" t="s">
        <v>83</v>
      </c>
      <c r="G6" s="69">
        <v>60</v>
      </c>
      <c r="H6" s="69" t="s">
        <v>84</v>
      </c>
      <c r="I6" s="69" t="s">
        <v>41</v>
      </c>
    </row>
    <row r="7" spans="2:9" ht="15.5" x14ac:dyDescent="0.35">
      <c r="B7" s="66">
        <v>5</v>
      </c>
      <c r="C7" s="67">
        <v>45580</v>
      </c>
      <c r="D7" s="69" t="s">
        <v>85</v>
      </c>
      <c r="E7" s="68" t="s">
        <v>86</v>
      </c>
      <c r="F7" s="69" t="s">
        <v>87</v>
      </c>
      <c r="G7" s="69">
        <v>180</v>
      </c>
      <c r="H7" s="69" t="s">
        <v>88</v>
      </c>
      <c r="I7" s="69" t="s">
        <v>44</v>
      </c>
    </row>
    <row r="8" spans="2:9" ht="15.5" x14ac:dyDescent="0.35">
      <c r="B8" s="66">
        <v>6</v>
      </c>
      <c r="C8" s="67">
        <v>45586</v>
      </c>
      <c r="D8" s="69" t="s">
        <v>89</v>
      </c>
      <c r="E8" s="68" t="s">
        <v>90</v>
      </c>
      <c r="F8" s="69" t="s">
        <v>91</v>
      </c>
      <c r="G8" s="69">
        <v>60</v>
      </c>
      <c r="H8" s="69" t="s">
        <v>92</v>
      </c>
      <c r="I8" s="69" t="s">
        <v>41</v>
      </c>
    </row>
    <row r="9" spans="2:9" ht="15.5" x14ac:dyDescent="0.35">
      <c r="B9" s="66">
        <v>7</v>
      </c>
      <c r="C9" s="67">
        <v>45588</v>
      </c>
      <c r="D9" s="69" t="s">
        <v>93</v>
      </c>
      <c r="E9" s="68" t="s">
        <v>94</v>
      </c>
      <c r="F9" s="69" t="s">
        <v>95</v>
      </c>
      <c r="G9" s="69">
        <v>60</v>
      </c>
      <c r="H9" s="69" t="s">
        <v>96</v>
      </c>
      <c r="I9" s="69" t="s">
        <v>41</v>
      </c>
    </row>
    <row r="10" spans="2:9" ht="15.5" x14ac:dyDescent="0.35">
      <c r="B10" s="66">
        <v>8</v>
      </c>
      <c r="C10" s="67">
        <v>45589</v>
      </c>
      <c r="D10" s="69" t="s">
        <v>97</v>
      </c>
      <c r="E10" s="68" t="s">
        <v>98</v>
      </c>
      <c r="F10" s="69" t="s">
        <v>99</v>
      </c>
      <c r="G10" s="69">
        <v>60</v>
      </c>
      <c r="H10" s="69" t="s">
        <v>100</v>
      </c>
      <c r="I10" s="69" t="s">
        <v>41</v>
      </c>
    </row>
    <row r="11" spans="2:9" ht="15.5" x14ac:dyDescent="0.35">
      <c r="B11" s="66">
        <v>11</v>
      </c>
      <c r="C11" s="67">
        <v>45607</v>
      </c>
      <c r="D11" s="69" t="s">
        <v>101</v>
      </c>
      <c r="E11" s="69" t="s">
        <v>102</v>
      </c>
      <c r="F11" s="69" t="s">
        <v>103</v>
      </c>
      <c r="G11" s="69">
        <v>90</v>
      </c>
      <c r="H11" s="69" t="s">
        <v>73</v>
      </c>
      <c r="I11" s="69" t="s">
        <v>41</v>
      </c>
    </row>
    <row r="12" spans="2:9" ht="15.5" x14ac:dyDescent="0.35">
      <c r="B12" s="66">
        <v>12</v>
      </c>
      <c r="C12" s="67">
        <v>45611</v>
      </c>
      <c r="D12" s="69" t="s">
        <v>104</v>
      </c>
      <c r="E12" s="69" t="s">
        <v>105</v>
      </c>
      <c r="F12" s="69" t="s">
        <v>106</v>
      </c>
      <c r="G12" s="69">
        <v>60</v>
      </c>
      <c r="H12" s="69" t="s">
        <v>73</v>
      </c>
      <c r="I12" s="69" t="s">
        <v>41</v>
      </c>
    </row>
    <row r="13" spans="2:9" ht="31" x14ac:dyDescent="0.35">
      <c r="B13" s="66">
        <v>14</v>
      </c>
      <c r="C13" s="67">
        <v>45617</v>
      </c>
      <c r="D13" s="69" t="s">
        <v>74</v>
      </c>
      <c r="E13" s="69" t="s">
        <v>75</v>
      </c>
      <c r="F13" s="68" t="s">
        <v>76</v>
      </c>
      <c r="G13" s="69">
        <v>90</v>
      </c>
      <c r="H13" s="69" t="s">
        <v>73</v>
      </c>
      <c r="I13" s="69" t="s">
        <v>41</v>
      </c>
    </row>
    <row r="14" spans="2:9" ht="15.5" x14ac:dyDescent="0.35">
      <c r="B14" s="66">
        <v>15</v>
      </c>
      <c r="C14" s="67">
        <v>45621</v>
      </c>
      <c r="D14" s="69" t="s">
        <v>109</v>
      </c>
      <c r="E14" s="69" t="s">
        <v>110</v>
      </c>
      <c r="F14" s="69" t="s">
        <v>111</v>
      </c>
      <c r="G14" s="69">
        <v>60</v>
      </c>
      <c r="H14" s="69" t="s">
        <v>73</v>
      </c>
      <c r="I14" s="69" t="s">
        <v>41</v>
      </c>
    </row>
    <row r="15" spans="2:9" ht="15.5" x14ac:dyDescent="0.35">
      <c r="B15" s="66">
        <v>16</v>
      </c>
      <c r="C15" s="67">
        <v>45622</v>
      </c>
      <c r="D15" s="69" t="s">
        <v>112</v>
      </c>
      <c r="E15" s="69" t="s">
        <v>113</v>
      </c>
      <c r="F15" s="69" t="s">
        <v>114</v>
      </c>
      <c r="G15" s="69">
        <v>60</v>
      </c>
      <c r="H15" s="69" t="s">
        <v>115</v>
      </c>
      <c r="I15" s="69" t="s">
        <v>41</v>
      </c>
    </row>
    <row r="16" spans="2:9" ht="15.5" x14ac:dyDescent="0.35">
      <c r="B16" s="66">
        <v>17</v>
      </c>
      <c r="C16" s="67">
        <v>45630</v>
      </c>
      <c r="D16" s="69" t="s">
        <v>116</v>
      </c>
      <c r="E16" s="69" t="s">
        <v>117</v>
      </c>
      <c r="F16" s="69" t="s">
        <v>118</v>
      </c>
      <c r="G16" s="69">
        <v>90</v>
      </c>
      <c r="H16" s="69" t="s">
        <v>119</v>
      </c>
      <c r="I16" s="69" t="s">
        <v>41</v>
      </c>
    </row>
    <row r="17" spans="2:9" ht="31" x14ac:dyDescent="0.35">
      <c r="B17" s="66">
        <v>18</v>
      </c>
      <c r="C17" s="67">
        <v>45631</v>
      </c>
      <c r="D17" s="69" t="s">
        <v>120</v>
      </c>
      <c r="E17" s="69" t="s">
        <v>121</v>
      </c>
      <c r="F17" s="68" t="s">
        <v>122</v>
      </c>
      <c r="G17" s="69">
        <v>120</v>
      </c>
      <c r="H17" s="68" t="s">
        <v>123</v>
      </c>
      <c r="I17" s="69" t="s">
        <v>41</v>
      </c>
    </row>
    <row r="18" spans="2:9" ht="15.5" x14ac:dyDescent="0.35">
      <c r="B18" s="66">
        <v>19</v>
      </c>
      <c r="C18" s="67">
        <v>45636</v>
      </c>
      <c r="D18" s="69" t="s">
        <v>124</v>
      </c>
      <c r="E18" s="69" t="s">
        <v>125</v>
      </c>
      <c r="F18" s="69" t="s">
        <v>111</v>
      </c>
      <c r="G18" s="69">
        <v>60</v>
      </c>
      <c r="H18" s="69" t="s">
        <v>73</v>
      </c>
      <c r="I18" s="69" t="s">
        <v>41</v>
      </c>
    </row>
    <row r="19" spans="2:9" ht="15.5" x14ac:dyDescent="0.35">
      <c r="B19" s="66">
        <v>20</v>
      </c>
      <c r="C19" s="67">
        <v>45638</v>
      </c>
      <c r="D19" s="69" t="s">
        <v>126</v>
      </c>
      <c r="E19" s="69" t="s">
        <v>127</v>
      </c>
      <c r="F19" s="69" t="s">
        <v>128</v>
      </c>
      <c r="G19" s="69">
        <v>90</v>
      </c>
      <c r="H19" s="69" t="s">
        <v>73</v>
      </c>
      <c r="I19" s="69" t="s">
        <v>44</v>
      </c>
    </row>
    <row r="20" spans="2:9" ht="31" x14ac:dyDescent="0.35">
      <c r="B20" s="66">
        <v>21</v>
      </c>
      <c r="C20" s="67">
        <v>45656</v>
      </c>
      <c r="D20" s="69" t="s">
        <v>74</v>
      </c>
      <c r="E20" s="69" t="s">
        <v>75</v>
      </c>
      <c r="F20" s="68" t="s">
        <v>76</v>
      </c>
      <c r="G20" s="69">
        <v>120</v>
      </c>
      <c r="H20" s="69" t="s">
        <v>73</v>
      </c>
      <c r="I20" s="69" t="s">
        <v>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F4F5-4D9B-44B7-908D-0B77C85EDAFF}">
  <dimension ref="B2:I50"/>
  <sheetViews>
    <sheetView workbookViewId="0">
      <selection activeCell="C7" sqref="C7"/>
    </sheetView>
  </sheetViews>
  <sheetFormatPr defaultRowHeight="14.5" x14ac:dyDescent="0.35"/>
  <cols>
    <col min="2" max="2" width="9.1796875" style="2"/>
    <col min="3" max="4" width="42.26953125" style="43" customWidth="1"/>
    <col min="5" max="5" width="28.54296875" style="2" customWidth="1"/>
    <col min="6" max="6" width="12.54296875" customWidth="1"/>
  </cols>
  <sheetData>
    <row r="2" spans="2:9" ht="21" customHeight="1" x14ac:dyDescent="0.35">
      <c r="B2" s="103" t="s">
        <v>14</v>
      </c>
      <c r="C2" s="103"/>
      <c r="D2" s="103"/>
      <c r="E2" s="103"/>
    </row>
    <row r="3" spans="2:9" ht="23.25" customHeight="1" x14ac:dyDescent="0.35">
      <c r="B3" s="46" t="s">
        <v>8</v>
      </c>
      <c r="C3" s="46" t="s">
        <v>9</v>
      </c>
      <c r="D3" s="46" t="s">
        <v>10</v>
      </c>
      <c r="E3" s="46" t="s">
        <v>11</v>
      </c>
    </row>
    <row r="4" spans="2:9" x14ac:dyDescent="0.35">
      <c r="B4" s="40">
        <v>1</v>
      </c>
      <c r="C4" s="42" t="str">
        <f>'[1]April 24-June 24'!E3</f>
        <v xml:space="preserve">Orient India </v>
      </c>
      <c r="D4" s="41" t="s">
        <v>51</v>
      </c>
      <c r="E4" s="39">
        <v>45606</v>
      </c>
    </row>
    <row r="5" spans="2:9" x14ac:dyDescent="0.35">
      <c r="B5" s="40">
        <v>2</v>
      </c>
      <c r="C5" s="42" t="s">
        <v>129</v>
      </c>
      <c r="D5" s="41" t="s">
        <v>130</v>
      </c>
      <c r="E5" s="39">
        <v>45593</v>
      </c>
    </row>
    <row r="6" spans="2:9" x14ac:dyDescent="0.35">
      <c r="B6"/>
      <c r="C6"/>
      <c r="D6"/>
      <c r="E6"/>
    </row>
    <row r="7" spans="2:9" x14ac:dyDescent="0.35">
      <c r="B7"/>
      <c r="C7"/>
      <c r="D7"/>
      <c r="E7"/>
    </row>
    <row r="8" spans="2:9" x14ac:dyDescent="0.35">
      <c r="B8"/>
      <c r="C8"/>
      <c r="D8"/>
      <c r="E8"/>
    </row>
    <row r="9" spans="2:9" ht="14.5" customHeight="1" x14ac:dyDescent="0.35">
      <c r="B9" s="107" t="s">
        <v>131</v>
      </c>
      <c r="C9" s="107"/>
      <c r="D9" s="107"/>
      <c r="E9" s="107"/>
      <c r="F9" s="107"/>
      <c r="G9" s="107"/>
      <c r="H9" s="107"/>
      <c r="I9" s="107"/>
    </row>
    <row r="10" spans="2:9" ht="43.5" x14ac:dyDescent="0.35">
      <c r="B10" s="70" t="s">
        <v>62</v>
      </c>
      <c r="C10" s="70" t="s">
        <v>11</v>
      </c>
      <c r="D10" s="70" t="s">
        <v>132</v>
      </c>
      <c r="E10" s="70" t="s">
        <v>65</v>
      </c>
      <c r="F10" s="70" t="s">
        <v>133</v>
      </c>
      <c r="G10" s="70" t="s">
        <v>67</v>
      </c>
      <c r="H10" s="70" t="s">
        <v>134</v>
      </c>
      <c r="I10" s="70" t="s">
        <v>69</v>
      </c>
    </row>
    <row r="11" spans="2:9" ht="58" x14ac:dyDescent="0.35">
      <c r="B11" s="1">
        <v>13</v>
      </c>
      <c r="C11" s="71">
        <v>45615</v>
      </c>
      <c r="D11" s="1" t="s">
        <v>107</v>
      </c>
      <c r="E11" s="1" t="s">
        <v>108</v>
      </c>
      <c r="F11" s="1" t="s">
        <v>136</v>
      </c>
      <c r="G11" s="1">
        <v>60</v>
      </c>
      <c r="H11" s="1" t="s">
        <v>137</v>
      </c>
      <c r="I11" s="1" t="s">
        <v>44</v>
      </c>
    </row>
    <row r="12" spans="2:9" x14ac:dyDescent="0.35">
      <c r="B12"/>
      <c r="C12"/>
      <c r="D12"/>
      <c r="E12"/>
    </row>
    <row r="13" spans="2:9" x14ac:dyDescent="0.35">
      <c r="B13"/>
      <c r="C13" s="37"/>
      <c r="D13"/>
      <c r="E13"/>
    </row>
    <row r="14" spans="2:9" x14ac:dyDescent="0.35">
      <c r="B14"/>
      <c r="C14"/>
      <c r="D14"/>
      <c r="E14"/>
    </row>
    <row r="15" spans="2:9" x14ac:dyDescent="0.35">
      <c r="C15"/>
      <c r="D15"/>
      <c r="E15"/>
    </row>
    <row r="16" spans="2:9" x14ac:dyDescent="0.35">
      <c r="B16"/>
      <c r="C16"/>
      <c r="D16"/>
      <c r="E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spans="2:6" x14ac:dyDescent="0.35">
      <c r="B33"/>
      <c r="C33"/>
      <c r="D33"/>
      <c r="E33"/>
    </row>
    <row r="34" spans="2:6" x14ac:dyDescent="0.35">
      <c r="B34"/>
      <c r="C34"/>
      <c r="D34"/>
      <c r="E34"/>
    </row>
    <row r="35" spans="2:6" x14ac:dyDescent="0.35">
      <c r="B35"/>
      <c r="C35"/>
      <c r="D35"/>
      <c r="E35"/>
    </row>
    <row r="36" spans="2:6" x14ac:dyDescent="0.35">
      <c r="B36"/>
      <c r="C36"/>
      <c r="D36"/>
      <c r="E36"/>
    </row>
    <row r="37" spans="2:6" x14ac:dyDescent="0.35">
      <c r="B37"/>
      <c r="C37"/>
      <c r="D37"/>
      <c r="E37"/>
    </row>
    <row r="38" spans="2:6" x14ac:dyDescent="0.35">
      <c r="B38"/>
      <c r="C38"/>
      <c r="D38"/>
      <c r="E38"/>
    </row>
    <row r="39" spans="2:6" x14ac:dyDescent="0.35">
      <c r="B39"/>
      <c r="C39"/>
      <c r="D39"/>
      <c r="E39"/>
    </row>
    <row r="41" spans="2:6" x14ac:dyDescent="0.35">
      <c r="F41">
        <f>28+36</f>
        <v>64</v>
      </c>
    </row>
    <row r="43" spans="2:6" x14ac:dyDescent="0.35">
      <c r="B43" s="104" t="s">
        <v>13</v>
      </c>
      <c r="C43" s="105"/>
      <c r="D43" s="105"/>
      <c r="E43" s="106"/>
    </row>
    <row r="44" spans="2:6" x14ac:dyDescent="0.35">
      <c r="B44" s="53">
        <v>1</v>
      </c>
      <c r="C44" s="54" t="s">
        <v>46</v>
      </c>
      <c r="D44" s="55" t="s">
        <v>12</v>
      </c>
      <c r="E44" s="56" t="s">
        <v>50</v>
      </c>
    </row>
    <row r="45" spans="2:6" ht="87" x14ac:dyDescent="0.35">
      <c r="B45" s="40">
        <v>2</v>
      </c>
      <c r="C45" s="1" t="s">
        <v>52</v>
      </c>
      <c r="D45" s="40" t="s">
        <v>12</v>
      </c>
      <c r="E45" s="39" t="s">
        <v>53</v>
      </c>
    </row>
    <row r="46" spans="2:6" x14ac:dyDescent="0.35">
      <c r="C46" s="44"/>
      <c r="E46" s="38"/>
    </row>
    <row r="47" spans="2:6" x14ac:dyDescent="0.35">
      <c r="C47" s="44"/>
      <c r="E47" s="38"/>
    </row>
    <row r="48" spans="2:6" x14ac:dyDescent="0.35">
      <c r="C48" s="44"/>
      <c r="E48" s="38"/>
    </row>
    <row r="49" spans="3:5" x14ac:dyDescent="0.35">
      <c r="C49" s="44"/>
      <c r="E49" s="38"/>
    </row>
    <row r="50" spans="3:5" ht="15.5" x14ac:dyDescent="0.35">
      <c r="C50" s="45"/>
    </row>
  </sheetData>
  <mergeCells count="3">
    <mergeCell ref="B2:E2"/>
    <mergeCell ref="B43:E43"/>
    <mergeCell ref="B9:I9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OCT-DEC24</vt:lpstr>
      <vt:lpstr>WON Opportunity</vt:lpstr>
      <vt:lpstr>Learning_Training Sessions</vt:lpstr>
      <vt:lpstr>Meeting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2025-02-04T07:09:28Z</dcterms:modified>
  <cp:category/>
  <cp:contentStatus/>
</cp:coreProperties>
</file>