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ochallita/Dropbox (GaTech)/9 cicada pee/0 Submission Files/PNAS_BriefReports/Rebuttal/"/>
    </mc:Choice>
  </mc:AlternateContent>
  <xr:revisionPtr revIDLastSave="0" documentId="13_ncr:1_{ECE1FD6C-C641-B745-9071-DFAC570FCAEF}" xr6:coauthVersionLast="47" xr6:coauthVersionMax="47" xr10:uidLastSave="{00000000-0000-0000-0000-000000000000}"/>
  <bookViews>
    <workbookView xWindow="1320" yWindow="2700" windowWidth="27640" windowHeight="16940" xr2:uid="{A65DC99D-79C8-2544-BCC3-EFA602DDF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9" i="1"/>
  <c r="K10" i="1"/>
  <c r="K11" i="1"/>
  <c r="K12" i="1"/>
  <c r="K13" i="1"/>
  <c r="K14" i="1"/>
  <c r="K15" i="1"/>
  <c r="K16" i="1"/>
  <c r="K17" i="1"/>
  <c r="K18" i="1"/>
  <c r="K19" i="1"/>
  <c r="K9" i="1"/>
  <c r="C17" i="1"/>
  <c r="E17" i="1"/>
  <c r="E18" i="1"/>
  <c r="F17" i="1"/>
  <c r="F18" i="1"/>
  <c r="F13" i="1"/>
  <c r="E13" i="1"/>
  <c r="F10" i="1"/>
  <c r="E10" i="1"/>
  <c r="E11" i="1"/>
  <c r="E12" i="1"/>
  <c r="E14" i="1"/>
  <c r="E15" i="1"/>
  <c r="E16" i="1"/>
  <c r="E19" i="1"/>
  <c r="F11" i="1"/>
  <c r="F12" i="1"/>
  <c r="F14" i="1"/>
  <c r="F15" i="1"/>
  <c r="F16" i="1"/>
  <c r="I9" i="1" s="1"/>
  <c r="F19" i="1"/>
  <c r="F9" i="1"/>
  <c r="E9" i="1"/>
  <c r="H9" i="1" l="1"/>
</calcChain>
</file>

<file path=xl/sharedStrings.xml><?xml version="1.0" encoding="utf-8"?>
<sst xmlns="http://schemas.openxmlformats.org/spreadsheetml/2006/main" count="123" uniqueCount="68">
  <si>
    <t xml:space="preserve">Droplet, Catapulting </t>
  </si>
  <si>
    <t xml:space="preserve">Aphid </t>
  </si>
  <si>
    <t xml:space="preserve">Droplet, Hydrophobic Waxing </t>
  </si>
  <si>
    <t xml:space="preserve">https://tinyurl.com/279n6bb6 </t>
  </si>
  <si>
    <t xml:space="preserve">Mosquito </t>
  </si>
  <si>
    <t xml:space="preserve">Droplet, Evaportation/Squeeze </t>
  </si>
  <si>
    <t xml:space="preserve">https://tinyurl.com/37a6b88j </t>
  </si>
  <si>
    <t xml:space="preserve">Fly1 </t>
  </si>
  <si>
    <t xml:space="preserve">Droplet, Squeezing </t>
  </si>
  <si>
    <t xml:space="preserve">https://tinyurl.com/mvjdxpuu </t>
  </si>
  <si>
    <t xml:space="preserve">Fly2 </t>
  </si>
  <si>
    <t xml:space="preserve">https://tinyurl.com/54a697z2 </t>
  </si>
  <si>
    <t xml:space="preserve">Jet </t>
  </si>
  <si>
    <t xml:space="preserve">This work </t>
  </si>
  <si>
    <t xml:space="preserve">Butterfly </t>
  </si>
  <si>
    <t xml:space="preserve">Bumblebee </t>
  </si>
  <si>
    <t xml:space="preserve">Bat </t>
  </si>
  <si>
    <t xml:space="preserve">Wister Rat </t>
  </si>
  <si>
    <t xml:space="preserve">Cat Female 1 </t>
  </si>
  <si>
    <t xml:space="preserve">Cat Female 2 </t>
  </si>
  <si>
    <t xml:space="preserve">Dog </t>
  </si>
  <si>
    <t xml:space="preserve">Human (Man) </t>
  </si>
  <si>
    <t xml:space="preserve">Human (Woman) </t>
  </si>
  <si>
    <t xml:space="preserve">Human (Old man) </t>
  </si>
  <si>
    <t xml:space="preserve">Horse </t>
  </si>
  <si>
    <t xml:space="preserve">Mini Horse </t>
  </si>
  <si>
    <t xml:space="preserve">Cow 1 </t>
  </si>
  <si>
    <t xml:space="preserve">Cow 2 </t>
  </si>
  <si>
    <t xml:space="preserve">Elephant 1 </t>
  </si>
  <si>
    <t xml:space="preserve">Jet, fluid sheet </t>
  </si>
  <si>
    <t xml:space="preserve">Elephant 2 </t>
  </si>
  <si>
    <t xml:space="preserve">Elephant 3 </t>
  </si>
  <si>
    <t xml:space="preserve">Asian Elephant </t>
  </si>
  <si>
    <t>Organism</t>
  </si>
  <si>
    <t>Mechanism</t>
  </si>
  <si>
    <t>Speed (m/s)</t>
  </si>
  <si>
    <t>Diameter, d (m)</t>
  </si>
  <si>
    <t>Bo</t>
  </si>
  <si>
    <t>We</t>
  </si>
  <si>
    <t>Reference</t>
  </si>
  <si>
    <t>Challita et al., Nat. Comm. 2023</t>
  </si>
  <si>
    <t>Yang et al., PNAS 2014</t>
  </si>
  <si>
    <t>This work; http://tinyurl.com/mt74h25f</t>
  </si>
  <si>
    <t xml:space="preserve">This work: https://tinyurl.com/4dw4fb8b </t>
  </si>
  <si>
    <t xml:space="preserve">This work: https://tinyurl.com/y5hdmfb4 </t>
  </si>
  <si>
    <t xml:space="preserve">This work: https://tinyurl.com/4re6vk99 </t>
  </si>
  <si>
    <t xml:space="preserve">This work; http://tinyurl.com/4x5tdmp6 </t>
  </si>
  <si>
    <t>This work; http://tinyurl.com/4x5tdmp6</t>
  </si>
  <si>
    <t>This work; http://tinyurl.com/3mac47zd</t>
  </si>
  <si>
    <t>Cicada, Chremistica umbrosa , Singapore, 30 fps</t>
  </si>
  <si>
    <t>Droplet</t>
  </si>
  <si>
    <t>Cicada, Chremistica umbrosa , Singapore, 30 fps (Average, N=3 events)</t>
  </si>
  <si>
    <t>Cicada, Fidicinoides duckensis, Madre de Dios, Peru, 240 fps (Average, N=3)</t>
  </si>
  <si>
    <t>Cicada, Fidicinoides duckensis, Madre de Dios, Peru, 240 fps (Average, N=4)</t>
  </si>
  <si>
    <t xml:space="preserve">Cicada, Fidicinoides duckensis, Madre de Dios, Peru, 996 fps </t>
  </si>
  <si>
    <t>Jet</t>
  </si>
  <si>
    <t>This workl http://tinyurl.com/3emz5tw3</t>
  </si>
  <si>
    <t>This work; http://tinyurl.com/3emz5tw3</t>
  </si>
  <si>
    <t>Mean</t>
  </si>
  <si>
    <t>Re</t>
  </si>
  <si>
    <t>Cicada, Chremistica umbrosa , Singapore, 60 fps</t>
  </si>
  <si>
    <t>Cicada</t>
  </si>
  <si>
    <t>Duration (ms)</t>
  </si>
  <si>
    <t>Cicada, Guyalna distanti, Madre de Dios, Peru, 240 fps (Average, N=3)</t>
  </si>
  <si>
    <t>Volume (uL)</t>
  </si>
  <si>
    <r>
      <t xml:space="preserve">Red-blue sharpshooter,  </t>
    </r>
    <r>
      <rPr>
        <i/>
        <sz val="12"/>
        <color theme="1"/>
        <rFont val="Calibri"/>
        <family val="2"/>
        <scheme val="minor"/>
      </rPr>
      <t>Graphocephala coccinea</t>
    </r>
    <r>
      <rPr>
        <sz val="12"/>
        <color theme="1"/>
        <rFont val="Calibri"/>
        <family val="2"/>
        <scheme val="minor"/>
      </rPr>
      <t xml:space="preserve"> (Average, N=1)</t>
    </r>
  </si>
  <si>
    <r>
      <t xml:space="preserve">Glassy-winged sharpshooter, </t>
    </r>
    <r>
      <rPr>
        <i/>
        <sz val="12"/>
        <color theme="1"/>
        <rFont val="Calibri"/>
        <family val="2"/>
        <scheme val="minor"/>
      </rPr>
      <t xml:space="preserve">Homalodisca vitripennis </t>
    </r>
    <r>
      <rPr>
        <sz val="12"/>
        <color theme="1"/>
        <rFont val="Calibri"/>
        <family val="2"/>
        <scheme val="minor"/>
      </rPr>
      <t>(Average, N=6)</t>
    </r>
  </si>
  <si>
    <r>
      <t xml:space="preserve">Blue-green sharpshooter, </t>
    </r>
    <r>
      <rPr>
        <i/>
        <sz val="12"/>
        <color theme="1"/>
        <rFont val="Calibri"/>
        <family val="2"/>
        <scheme val="minor"/>
      </rPr>
      <t>Graphocephala atropunctata (</t>
    </r>
    <r>
      <rPr>
        <sz val="12"/>
        <color theme="1"/>
        <rFont val="Calibri"/>
        <family val="2"/>
        <scheme val="minor"/>
      </rPr>
      <t>Average,</t>
    </r>
    <r>
      <rPr>
        <i/>
        <sz val="12"/>
        <color theme="1"/>
        <rFont val="Calibri"/>
        <family val="2"/>
        <scheme val="minor"/>
      </rPr>
      <t xml:space="preserve"> N=3)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</si>
</sst>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2" xfId="0" applyNumberFormat="1" applyBorder="1"/>
    <xf numFmtId="0" fontId="0" fillId="0" borderId="2" xfId="0" applyBorder="1"/>
    <xf numFmtId="0" fontId="0" fillId="0" borderId="7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  <xf numFmtId="11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1" xfId="0" applyNumberFormat="1" applyBorder="1"/>
    <xf numFmtId="0" fontId="3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Border="1"/>
    <xf numFmtId="0" fontId="0" fillId="0" borderId="0" xfId="0" applyBorder="1"/>
    <xf numFmtId="11" fontId="0" fillId="0" borderId="5" xfId="0" applyNumberFormat="1" applyBorder="1"/>
    <xf numFmtId="11" fontId="0" fillId="0" borderId="8" xfId="0" applyNumberForma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E954-5934-F546-92C0-29A9854990C6}">
  <dimension ref="A1:M37"/>
  <sheetViews>
    <sheetView tabSelected="1" workbookViewId="0">
      <selection activeCell="I22" sqref="I22"/>
    </sheetView>
  </sheetViews>
  <sheetFormatPr baseColWidth="10" defaultRowHeight="16" x14ac:dyDescent="0.2"/>
  <cols>
    <col min="1" max="1" width="69.1640625" customWidth="1"/>
    <col min="2" max="2" width="27.1640625" customWidth="1"/>
    <col min="3" max="3" width="17.1640625" customWidth="1"/>
    <col min="4" max="4" width="14.6640625" customWidth="1"/>
    <col min="5" max="6" width="13.5" customWidth="1"/>
    <col min="7" max="7" width="35" customWidth="1"/>
    <col min="8" max="8" width="22.6640625" customWidth="1"/>
    <col min="12" max="12" width="12.1640625" customWidth="1"/>
    <col min="13" max="13" width="17.5" customWidth="1"/>
  </cols>
  <sheetData>
    <row r="1" spans="1:13" ht="17" thickBot="1" x14ac:dyDescent="0.25">
      <c r="A1" s="20" t="s">
        <v>33</v>
      </c>
      <c r="B1" s="19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6" t="s">
        <v>39</v>
      </c>
    </row>
    <row r="2" spans="1:13" x14ac:dyDescent="0.2">
      <c r="A2" s="1" t="s">
        <v>66</v>
      </c>
      <c r="B2" s="7" t="s">
        <v>0</v>
      </c>
      <c r="C2" s="7">
        <v>0.4</v>
      </c>
      <c r="D2" s="8">
        <v>5.1999999999999997E-5</v>
      </c>
      <c r="E2" s="8">
        <v>3.7399999999999998E-4</v>
      </c>
      <c r="F2" s="8">
        <v>0.12</v>
      </c>
      <c r="G2" s="9" t="s">
        <v>40</v>
      </c>
    </row>
    <row r="3" spans="1:13" x14ac:dyDescent="0.2">
      <c r="A3" s="2" t="s">
        <v>67</v>
      </c>
      <c r="B3" s="10" t="s">
        <v>0</v>
      </c>
      <c r="C3" s="10">
        <v>0.16</v>
      </c>
      <c r="D3" s="11">
        <v>3.3000000000000003E-5</v>
      </c>
      <c r="E3" s="11">
        <v>1.4999999999999999E-4</v>
      </c>
      <c r="F3" s="11">
        <v>0.01</v>
      </c>
      <c r="G3" s="12" t="s">
        <v>40</v>
      </c>
    </row>
    <row r="4" spans="1:13" ht="17" thickBot="1" x14ac:dyDescent="0.25">
      <c r="A4" s="3" t="s">
        <v>65</v>
      </c>
      <c r="B4" s="13" t="s">
        <v>0</v>
      </c>
      <c r="C4" s="13">
        <v>0.06</v>
      </c>
      <c r="D4" s="14">
        <v>4.1999999999999998E-5</v>
      </c>
      <c r="E4" s="14">
        <v>2.4000000000000001E-4</v>
      </c>
      <c r="F4" s="14">
        <v>2E-3</v>
      </c>
      <c r="G4" s="15" t="s">
        <v>40</v>
      </c>
    </row>
    <row r="5" spans="1:13" x14ac:dyDescent="0.2">
      <c r="A5" s="2" t="s">
        <v>1</v>
      </c>
      <c r="B5" s="10" t="s">
        <v>2</v>
      </c>
      <c r="C5" s="10">
        <v>7.0000000000000007E-2</v>
      </c>
      <c r="D5" s="11">
        <v>4.0000000000000003E-5</v>
      </c>
      <c r="E5" s="11">
        <v>3.1199999999999999E-4</v>
      </c>
      <c r="F5" s="11">
        <v>3.0000000000000001E-3</v>
      </c>
      <c r="G5" s="12" t="s">
        <v>3</v>
      </c>
    </row>
    <row r="6" spans="1:13" ht="17" thickBot="1" x14ac:dyDescent="0.25">
      <c r="A6" s="2" t="s">
        <v>4</v>
      </c>
      <c r="B6" s="10" t="s">
        <v>5</v>
      </c>
      <c r="C6" s="10">
        <v>0.04</v>
      </c>
      <c r="D6" s="11">
        <v>1E-4</v>
      </c>
      <c r="E6" s="11">
        <v>1.4E-3</v>
      </c>
      <c r="F6" s="11">
        <v>2.2000000000000001E-3</v>
      </c>
      <c r="G6" s="12" t="s">
        <v>6</v>
      </c>
      <c r="H6" s="32" t="s">
        <v>61</v>
      </c>
      <c r="I6" s="33"/>
      <c r="J6" s="33"/>
      <c r="K6" s="33"/>
      <c r="L6" s="33"/>
      <c r="M6" s="33"/>
    </row>
    <row r="7" spans="1:13" x14ac:dyDescent="0.2">
      <c r="A7" s="1" t="s">
        <v>7</v>
      </c>
      <c r="B7" s="7" t="s">
        <v>8</v>
      </c>
      <c r="C7" s="7">
        <v>0.24</v>
      </c>
      <c r="D7" s="8">
        <v>1E-4</v>
      </c>
      <c r="E7" s="8">
        <v>1.4E-3</v>
      </c>
      <c r="F7" s="8">
        <v>7.9000000000000001E-2</v>
      </c>
      <c r="G7" s="9" t="s">
        <v>9</v>
      </c>
      <c r="H7" s="25" t="s">
        <v>37</v>
      </c>
      <c r="I7" s="25" t="s">
        <v>38</v>
      </c>
      <c r="K7" s="25" t="s">
        <v>59</v>
      </c>
      <c r="L7" s="25" t="s">
        <v>62</v>
      </c>
      <c r="M7" s="25" t="s">
        <v>64</v>
      </c>
    </row>
    <row r="8" spans="1:13" ht="17" thickBot="1" x14ac:dyDescent="0.25">
      <c r="A8" s="3" t="s">
        <v>10</v>
      </c>
      <c r="B8" s="13" t="s">
        <v>8</v>
      </c>
      <c r="C8" s="13">
        <v>0.12</v>
      </c>
      <c r="D8" s="14">
        <v>1.2E-4</v>
      </c>
      <c r="E8" s="14">
        <v>2E-3</v>
      </c>
      <c r="F8" s="14">
        <v>2.3900000000000001E-2</v>
      </c>
      <c r="G8" s="12" t="s">
        <v>11</v>
      </c>
      <c r="H8" s="39" t="s">
        <v>58</v>
      </c>
      <c r="I8" s="39" t="s">
        <v>58</v>
      </c>
    </row>
    <row r="9" spans="1:13" x14ac:dyDescent="0.2">
      <c r="A9" s="2" t="s">
        <v>52</v>
      </c>
      <c r="B9" s="10" t="s">
        <v>12</v>
      </c>
      <c r="C9" s="10">
        <v>0.7</v>
      </c>
      <c r="D9" s="11">
        <v>3.8000000000000002E-4</v>
      </c>
      <c r="E9" s="11">
        <f>(1000*10*D9^2)/(72*10^-3)</f>
        <v>2.0055555555555556E-2</v>
      </c>
      <c r="F9" s="11">
        <f>(1000*C9^2*D9)/(72*10^-3)</f>
        <v>2.5861111111111104</v>
      </c>
      <c r="G9" s="27" t="s">
        <v>13</v>
      </c>
      <c r="H9" s="30">
        <f>AVERAGE(E9:E19)</f>
        <v>2.7421926262626253E-2</v>
      </c>
      <c r="I9" s="21">
        <f>AVERAGE(F9:F19)</f>
        <v>25.485453136924797</v>
      </c>
      <c r="J9" s="22"/>
      <c r="K9" s="21">
        <f>(1000*D9*C9)/(0.001)</f>
        <v>265.99999999999994</v>
      </c>
      <c r="L9" s="22">
        <v>110</v>
      </c>
      <c r="M9" s="26">
        <f>(3.14*(0.5*D9)^2)*C9*L9*10^6</f>
        <v>8.7282580000000003</v>
      </c>
    </row>
    <row r="10" spans="1:13" x14ac:dyDescent="0.2">
      <c r="A10" s="2" t="s">
        <v>53</v>
      </c>
      <c r="B10" s="10" t="s">
        <v>12</v>
      </c>
      <c r="C10" s="34">
        <v>0.78</v>
      </c>
      <c r="D10" s="11">
        <v>5.0659999999999995E-4</v>
      </c>
      <c r="E10" s="11">
        <f t="shared" ref="E10:E19" si="0">(1000*10*D10^2)/(72*10^-3)</f>
        <v>3.564493888888888E-2</v>
      </c>
      <c r="F10" s="11">
        <f>(1000*C10^2*D10)/(72*10^-3)</f>
        <v>4.2807699999999995</v>
      </c>
      <c r="G10" s="28" t="s">
        <v>13</v>
      </c>
      <c r="H10" s="31"/>
      <c r="I10" s="36"/>
      <c r="J10" s="36"/>
      <c r="K10" s="35">
        <f t="shared" ref="K10:K19" si="1">(1000*D10*C10)/(0.001)</f>
        <v>395.14799999999991</v>
      </c>
      <c r="L10" s="36">
        <v>108</v>
      </c>
      <c r="M10" s="37">
        <f t="shared" ref="M10:M19" si="2">(3.14*(0.5*D10)^2)*C10*L10*10^6</f>
        <v>16.971427993103998</v>
      </c>
    </row>
    <row r="11" spans="1:13" x14ac:dyDescent="0.2">
      <c r="A11" s="2" t="s">
        <v>54</v>
      </c>
      <c r="B11" s="10" t="s">
        <v>12</v>
      </c>
      <c r="C11" s="10">
        <v>3.18</v>
      </c>
      <c r="D11" s="11">
        <v>3.1199999999999999E-4</v>
      </c>
      <c r="E11" s="11">
        <f t="shared" si="0"/>
        <v>1.3519999999999999E-2</v>
      </c>
      <c r="F11" s="11">
        <f t="shared" ref="F11:F19" si="3">(1000*C11^2*D11)/(72*10^-3)</f>
        <v>43.820399999999999</v>
      </c>
      <c r="G11" s="28" t="s">
        <v>13</v>
      </c>
      <c r="H11" s="2"/>
      <c r="I11" s="36"/>
      <c r="J11" s="36"/>
      <c r="K11" s="35">
        <f t="shared" si="1"/>
        <v>992.16</v>
      </c>
      <c r="L11" s="36">
        <v>46</v>
      </c>
      <c r="M11" s="37">
        <f t="shared" si="2"/>
        <v>11.177992051199999</v>
      </c>
    </row>
    <row r="12" spans="1:13" x14ac:dyDescent="0.2">
      <c r="A12" s="2" t="s">
        <v>63</v>
      </c>
      <c r="B12" s="10" t="s">
        <v>12</v>
      </c>
      <c r="C12" s="10">
        <v>1.24</v>
      </c>
      <c r="D12" s="11">
        <v>1.6000000000000001E-4</v>
      </c>
      <c r="E12" s="11">
        <f t="shared" si="0"/>
        <v>3.5555555555555557E-3</v>
      </c>
      <c r="F12" s="11">
        <f t="shared" si="3"/>
        <v>3.4168888888888889</v>
      </c>
      <c r="G12" s="28" t="s">
        <v>13</v>
      </c>
      <c r="H12" s="2"/>
      <c r="I12" s="36"/>
      <c r="J12" s="36"/>
      <c r="K12" s="35">
        <f t="shared" si="1"/>
        <v>198.39999999999998</v>
      </c>
      <c r="L12" s="36">
        <v>269</v>
      </c>
      <c r="M12" s="37">
        <f t="shared" si="2"/>
        <v>6.7032217600000008</v>
      </c>
    </row>
    <row r="13" spans="1:13" x14ac:dyDescent="0.2">
      <c r="A13" s="2" t="s">
        <v>49</v>
      </c>
      <c r="B13" s="10" t="s">
        <v>12</v>
      </c>
      <c r="C13" s="10">
        <v>3</v>
      </c>
      <c r="D13" s="11">
        <v>4.8999999999999998E-4</v>
      </c>
      <c r="E13" s="11">
        <f t="shared" si="0"/>
        <v>3.3347222222222216E-2</v>
      </c>
      <c r="F13" s="11">
        <f t="shared" si="3"/>
        <v>61.249999999999993</v>
      </c>
      <c r="G13" s="28" t="s">
        <v>48</v>
      </c>
      <c r="H13" s="2"/>
      <c r="I13" s="36"/>
      <c r="J13" s="36"/>
      <c r="K13" s="35">
        <f t="shared" si="1"/>
        <v>1470</v>
      </c>
      <c r="L13" s="36">
        <v>600</v>
      </c>
      <c r="M13" s="37">
        <f t="shared" si="2"/>
        <v>339.26130000000001</v>
      </c>
    </row>
    <row r="14" spans="1:13" x14ac:dyDescent="0.2">
      <c r="A14" s="2" t="s">
        <v>49</v>
      </c>
      <c r="B14" s="10" t="s">
        <v>12</v>
      </c>
      <c r="C14" s="10">
        <v>1.74</v>
      </c>
      <c r="D14" s="11">
        <v>4.7699999999999999E-4</v>
      </c>
      <c r="E14" s="11">
        <f t="shared" si="0"/>
        <v>3.1601249999999997E-2</v>
      </c>
      <c r="F14" s="11">
        <f t="shared" si="3"/>
        <v>20.057849999999998</v>
      </c>
      <c r="G14" s="28" t="s">
        <v>48</v>
      </c>
      <c r="H14" s="2"/>
      <c r="I14" s="36"/>
      <c r="J14" s="36"/>
      <c r="K14" s="35">
        <f t="shared" si="1"/>
        <v>829.9799999999999</v>
      </c>
      <c r="L14" s="36">
        <v>433</v>
      </c>
      <c r="M14" s="37">
        <f t="shared" si="2"/>
        <v>134.56854585630003</v>
      </c>
    </row>
    <row r="15" spans="1:13" x14ac:dyDescent="0.2">
      <c r="A15" s="2" t="s">
        <v>49</v>
      </c>
      <c r="B15" s="10" t="s">
        <v>12</v>
      </c>
      <c r="C15" s="10">
        <v>2.71</v>
      </c>
      <c r="D15" s="11">
        <v>4.8999999999999998E-4</v>
      </c>
      <c r="E15" s="11">
        <f t="shared" si="0"/>
        <v>3.3347222222222216E-2</v>
      </c>
      <c r="F15" s="11">
        <f t="shared" si="3"/>
        <v>49.980680555555551</v>
      </c>
      <c r="G15" s="28" t="s">
        <v>47</v>
      </c>
      <c r="H15" s="2"/>
      <c r="I15" s="36"/>
      <c r="J15" s="36"/>
      <c r="K15" s="35">
        <f t="shared" si="1"/>
        <v>1327.8999999999999</v>
      </c>
      <c r="L15" s="36">
        <v>366</v>
      </c>
      <c r="M15" s="37">
        <f t="shared" si="2"/>
        <v>186.94428500999999</v>
      </c>
    </row>
    <row r="16" spans="1:13" x14ac:dyDescent="0.2">
      <c r="A16" s="2" t="s">
        <v>49</v>
      </c>
      <c r="B16" s="10" t="s">
        <v>12</v>
      </c>
      <c r="C16" s="10">
        <v>2.6</v>
      </c>
      <c r="D16" s="11">
        <v>7.5000000000000002E-4</v>
      </c>
      <c r="E16" s="11">
        <f t="shared" si="0"/>
        <v>7.8124999999999986E-2</v>
      </c>
      <c r="F16" s="11">
        <f t="shared" si="3"/>
        <v>70.416666666666671</v>
      </c>
      <c r="G16" s="28" t="s">
        <v>46</v>
      </c>
      <c r="H16" s="2"/>
      <c r="I16" s="36"/>
      <c r="J16" s="36"/>
      <c r="K16" s="35">
        <f t="shared" si="1"/>
        <v>1950.0000000000002</v>
      </c>
      <c r="L16" s="36">
        <v>500</v>
      </c>
      <c r="M16" s="37">
        <f t="shared" si="2"/>
        <v>574.03125</v>
      </c>
    </row>
    <row r="17" spans="1:13" x14ac:dyDescent="0.2">
      <c r="A17" s="2" t="s">
        <v>51</v>
      </c>
      <c r="B17" s="10" t="s">
        <v>12</v>
      </c>
      <c r="C17" s="34">
        <f>(1.45+2.28+1.93)/3</f>
        <v>1.8866666666666665</v>
      </c>
      <c r="D17" s="11">
        <v>4.0000000000000002E-4</v>
      </c>
      <c r="E17" s="11">
        <f t="shared" si="0"/>
        <v>2.222222222222222E-2</v>
      </c>
      <c r="F17" s="11">
        <f t="shared" si="3"/>
        <v>19.775061728395055</v>
      </c>
      <c r="G17" s="28" t="s">
        <v>56</v>
      </c>
      <c r="H17" s="2"/>
      <c r="I17" s="36"/>
      <c r="J17" s="36"/>
      <c r="K17" s="35">
        <f t="shared" si="1"/>
        <v>754.66666666666663</v>
      </c>
      <c r="L17" s="36">
        <v>500</v>
      </c>
      <c r="M17" s="37">
        <f t="shared" si="2"/>
        <v>118.48266666666667</v>
      </c>
    </row>
    <row r="18" spans="1:13" x14ac:dyDescent="0.2">
      <c r="A18" s="2" t="s">
        <v>49</v>
      </c>
      <c r="B18" s="10" t="s">
        <v>55</v>
      </c>
      <c r="C18" s="10">
        <v>0.8</v>
      </c>
      <c r="D18" s="11">
        <v>4.0000000000000002E-4</v>
      </c>
      <c r="E18" s="11">
        <f t="shared" si="0"/>
        <v>2.222222222222222E-2</v>
      </c>
      <c r="F18" s="11">
        <f t="shared" si="3"/>
        <v>3.5555555555555558</v>
      </c>
      <c r="G18" s="28" t="s">
        <v>57</v>
      </c>
      <c r="H18" s="2"/>
      <c r="I18" s="36"/>
      <c r="J18" s="36"/>
      <c r="K18" s="35">
        <f t="shared" si="1"/>
        <v>320.00000000000006</v>
      </c>
      <c r="L18" s="36">
        <v>500</v>
      </c>
      <c r="M18" s="37">
        <f t="shared" si="2"/>
        <v>50.240000000000009</v>
      </c>
    </row>
    <row r="19" spans="1:13" ht="17" thickBot="1" x14ac:dyDescent="0.25">
      <c r="A19" s="2" t="s">
        <v>60</v>
      </c>
      <c r="B19" s="10" t="s">
        <v>12</v>
      </c>
      <c r="C19" s="10">
        <v>0.6</v>
      </c>
      <c r="D19" s="11">
        <v>2.4000000000000001E-4</v>
      </c>
      <c r="E19" s="11">
        <f t="shared" si="0"/>
        <v>7.9999999999999984E-3</v>
      </c>
      <c r="F19" s="11">
        <f t="shared" si="3"/>
        <v>1.2</v>
      </c>
      <c r="G19" s="29" t="s">
        <v>42</v>
      </c>
      <c r="H19" s="3"/>
      <c r="I19" s="23"/>
      <c r="J19" s="23"/>
      <c r="K19" s="24">
        <f t="shared" si="1"/>
        <v>144</v>
      </c>
      <c r="L19" s="23">
        <v>450</v>
      </c>
      <c r="M19" s="38">
        <f t="shared" si="2"/>
        <v>12.208319999999999</v>
      </c>
    </row>
    <row r="20" spans="1:13" ht="17" thickBot="1" x14ac:dyDescent="0.25">
      <c r="A20" s="4" t="s">
        <v>14</v>
      </c>
      <c r="B20" s="16" t="s">
        <v>12</v>
      </c>
      <c r="C20" s="16">
        <v>0.72</v>
      </c>
      <c r="D20" s="17">
        <v>6.4700000000000001E-4</v>
      </c>
      <c r="E20" s="17">
        <v>0.06</v>
      </c>
      <c r="F20" s="17">
        <v>4.67</v>
      </c>
      <c r="G20" s="15" t="s">
        <v>43</v>
      </c>
    </row>
    <row r="21" spans="1:13" ht="17" thickBot="1" x14ac:dyDescent="0.25">
      <c r="A21" s="4" t="s">
        <v>15</v>
      </c>
      <c r="B21" s="16" t="s">
        <v>12</v>
      </c>
      <c r="C21" s="16">
        <v>0.37</v>
      </c>
      <c r="D21" s="17">
        <v>7.3999999999999999E-4</v>
      </c>
      <c r="E21" s="17">
        <v>7.0000000000000007E-2</v>
      </c>
      <c r="F21" s="17">
        <v>1.45</v>
      </c>
      <c r="G21" s="18" t="s">
        <v>44</v>
      </c>
    </row>
    <row r="22" spans="1:13" ht="17" thickBot="1" x14ac:dyDescent="0.25">
      <c r="A22" s="4" t="s">
        <v>16</v>
      </c>
      <c r="B22" s="16" t="s">
        <v>50</v>
      </c>
      <c r="C22" s="16">
        <v>0.1</v>
      </c>
      <c r="D22" s="17">
        <v>1E-3</v>
      </c>
      <c r="E22" s="17">
        <v>0.13</v>
      </c>
      <c r="F22" s="17">
        <v>0.14000000000000001</v>
      </c>
      <c r="G22" s="18" t="s">
        <v>45</v>
      </c>
    </row>
    <row r="23" spans="1:13" ht="17" thickBot="1" x14ac:dyDescent="0.25">
      <c r="A23" s="4" t="s">
        <v>17</v>
      </c>
      <c r="B23" s="16" t="s">
        <v>50</v>
      </c>
      <c r="C23" s="16">
        <v>0.34</v>
      </c>
      <c r="D23" s="17">
        <v>8.0000000000000004E-4</v>
      </c>
      <c r="E23" s="17">
        <v>0.09</v>
      </c>
      <c r="F23" s="17">
        <v>1.28</v>
      </c>
      <c r="G23" s="18" t="s">
        <v>41</v>
      </c>
    </row>
    <row r="24" spans="1:13" x14ac:dyDescent="0.2">
      <c r="A24" s="1" t="s">
        <v>18</v>
      </c>
      <c r="B24" s="7" t="s">
        <v>12</v>
      </c>
      <c r="C24" s="7">
        <v>0.5</v>
      </c>
      <c r="D24" s="8">
        <v>3.2000000000000002E-3</v>
      </c>
      <c r="E24" s="8">
        <v>1.39</v>
      </c>
      <c r="F24" s="8">
        <v>11</v>
      </c>
      <c r="G24" s="9" t="s">
        <v>41</v>
      </c>
    </row>
    <row r="25" spans="1:13" ht="17" thickBot="1" x14ac:dyDescent="0.25">
      <c r="A25" s="3" t="s">
        <v>19</v>
      </c>
      <c r="B25" s="13" t="s">
        <v>12</v>
      </c>
      <c r="C25" s="13">
        <v>0.36</v>
      </c>
      <c r="D25" s="14">
        <v>3.3000000000000002E-2</v>
      </c>
      <c r="E25" s="14">
        <v>1.48</v>
      </c>
      <c r="F25" s="14">
        <v>6</v>
      </c>
      <c r="G25" s="15" t="s">
        <v>41</v>
      </c>
    </row>
    <row r="26" spans="1:13" ht="17" thickBot="1" x14ac:dyDescent="0.25">
      <c r="A26" s="2" t="s">
        <v>20</v>
      </c>
      <c r="B26" s="10" t="s">
        <v>12</v>
      </c>
      <c r="C26" s="10">
        <v>0.7</v>
      </c>
      <c r="D26" s="11">
        <v>6.0000000000000001E-3</v>
      </c>
      <c r="E26" s="11">
        <v>4.88</v>
      </c>
      <c r="F26" s="11">
        <v>40</v>
      </c>
      <c r="G26" s="12" t="s">
        <v>41</v>
      </c>
    </row>
    <row r="27" spans="1:13" x14ac:dyDescent="0.2">
      <c r="A27" s="1" t="s">
        <v>21</v>
      </c>
      <c r="B27" s="7" t="s">
        <v>12</v>
      </c>
      <c r="C27" s="7">
        <v>0.7</v>
      </c>
      <c r="D27" s="8">
        <v>7.0000000000000001E-3</v>
      </c>
      <c r="E27" s="8">
        <v>7.23</v>
      </c>
      <c r="F27" s="8">
        <v>50</v>
      </c>
      <c r="G27" s="9" t="s">
        <v>41</v>
      </c>
    </row>
    <row r="28" spans="1:13" x14ac:dyDescent="0.2">
      <c r="A28" s="2" t="s">
        <v>22</v>
      </c>
      <c r="B28" s="10" t="s">
        <v>12</v>
      </c>
      <c r="C28" s="10">
        <v>0.87</v>
      </c>
      <c r="D28" s="11">
        <v>6.0000000000000001E-3</v>
      </c>
      <c r="E28" s="11">
        <v>4.88</v>
      </c>
      <c r="F28" s="11">
        <v>63</v>
      </c>
      <c r="G28" s="12" t="s">
        <v>41</v>
      </c>
    </row>
    <row r="29" spans="1:13" ht="17" thickBot="1" x14ac:dyDescent="0.25">
      <c r="A29" s="3" t="s">
        <v>23</v>
      </c>
      <c r="B29" s="13" t="s">
        <v>12</v>
      </c>
      <c r="C29" s="13">
        <v>0.6</v>
      </c>
      <c r="D29" s="14">
        <v>6.0000000000000001E-3</v>
      </c>
      <c r="E29" s="14">
        <v>4.88</v>
      </c>
      <c r="F29" s="14">
        <v>30</v>
      </c>
      <c r="G29" s="15" t="s">
        <v>41</v>
      </c>
    </row>
    <row r="30" spans="1:13" x14ac:dyDescent="0.2">
      <c r="A30" s="2" t="s">
        <v>24</v>
      </c>
      <c r="B30" s="10" t="s">
        <v>12</v>
      </c>
      <c r="C30" s="10">
        <v>0.21</v>
      </c>
      <c r="D30" s="11">
        <v>0.03</v>
      </c>
      <c r="E30" s="11">
        <v>122</v>
      </c>
      <c r="F30" s="11">
        <v>19</v>
      </c>
      <c r="G30" s="12" t="s">
        <v>41</v>
      </c>
    </row>
    <row r="31" spans="1:13" ht="17" thickBot="1" x14ac:dyDescent="0.25">
      <c r="A31" s="2" t="s">
        <v>25</v>
      </c>
      <c r="B31" s="10" t="s">
        <v>12</v>
      </c>
      <c r="C31" s="10">
        <v>0.15</v>
      </c>
      <c r="D31" s="11">
        <v>1.4999999999999999E-2</v>
      </c>
      <c r="E31" s="11">
        <v>30</v>
      </c>
      <c r="F31" s="11">
        <v>4.5999999999999996</v>
      </c>
      <c r="G31" s="12" t="s">
        <v>41</v>
      </c>
    </row>
    <row r="32" spans="1:13" x14ac:dyDescent="0.2">
      <c r="A32" s="1" t="s">
        <v>26</v>
      </c>
      <c r="B32" s="7" t="s">
        <v>12</v>
      </c>
      <c r="C32" s="7">
        <v>1.1599999999999999</v>
      </c>
      <c r="D32" s="8">
        <v>2.5000000000000001E-2</v>
      </c>
      <c r="E32" s="8">
        <v>85</v>
      </c>
      <c r="F32" s="8">
        <v>465</v>
      </c>
      <c r="G32" s="9" t="s">
        <v>41</v>
      </c>
    </row>
    <row r="33" spans="1:7" ht="17" thickBot="1" x14ac:dyDescent="0.25">
      <c r="A33" s="3" t="s">
        <v>27</v>
      </c>
      <c r="B33" s="13" t="s">
        <v>12</v>
      </c>
      <c r="C33" s="13">
        <v>1.17</v>
      </c>
      <c r="D33" s="14">
        <v>2.5000000000000001E-2</v>
      </c>
      <c r="E33" s="14">
        <v>84</v>
      </c>
      <c r="F33" s="14">
        <v>473</v>
      </c>
      <c r="G33" s="15" t="s">
        <v>41</v>
      </c>
    </row>
    <row r="34" spans="1:7" x14ac:dyDescent="0.2">
      <c r="A34" s="2" t="s">
        <v>28</v>
      </c>
      <c r="B34" s="10" t="s">
        <v>29</v>
      </c>
      <c r="C34" s="10">
        <v>0.43</v>
      </c>
      <c r="D34" s="11">
        <v>4.4999999999999998E-2</v>
      </c>
      <c r="E34" s="11">
        <v>274</v>
      </c>
      <c r="F34" s="11">
        <v>115</v>
      </c>
      <c r="G34" s="12" t="s">
        <v>41</v>
      </c>
    </row>
    <row r="35" spans="1:7" x14ac:dyDescent="0.2">
      <c r="A35" s="2" t="s">
        <v>30</v>
      </c>
      <c r="B35" s="10" t="s">
        <v>29</v>
      </c>
      <c r="C35" s="10">
        <v>0.48</v>
      </c>
      <c r="D35" s="11">
        <v>0.05</v>
      </c>
      <c r="E35" s="11">
        <v>374</v>
      </c>
      <c r="F35" s="11">
        <v>167</v>
      </c>
      <c r="G35" s="12" t="s">
        <v>41</v>
      </c>
    </row>
    <row r="36" spans="1:7" x14ac:dyDescent="0.2">
      <c r="A36" s="2" t="s">
        <v>31</v>
      </c>
      <c r="B36" s="10" t="s">
        <v>29</v>
      </c>
      <c r="C36" s="10">
        <v>0.52</v>
      </c>
      <c r="D36" s="11">
        <v>3.5000000000000003E-2</v>
      </c>
      <c r="E36" s="11">
        <v>166</v>
      </c>
      <c r="F36" s="11">
        <v>130</v>
      </c>
      <c r="G36" s="12" t="s">
        <v>41</v>
      </c>
    </row>
    <row r="37" spans="1:7" ht="17" thickBot="1" x14ac:dyDescent="0.25">
      <c r="A37" s="3" t="s">
        <v>32</v>
      </c>
      <c r="B37" s="13" t="s">
        <v>29</v>
      </c>
      <c r="C37" s="13">
        <v>0.44</v>
      </c>
      <c r="D37" s="14">
        <v>4.8000000000000001E-2</v>
      </c>
      <c r="E37" s="14">
        <v>312</v>
      </c>
      <c r="F37" s="14">
        <v>128</v>
      </c>
      <c r="G37" s="15" t="s">
        <v>41</v>
      </c>
    </row>
  </sheetData>
  <mergeCells count="1">
    <mergeCell ref="H6:M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Challita, Elio</dc:creator>
  <cp:lastModifiedBy>Challita, Elio</cp:lastModifiedBy>
  <dcterms:created xsi:type="dcterms:W3CDTF">2023-12-26T01:14:54Z</dcterms:created>
  <dcterms:modified xsi:type="dcterms:W3CDTF">2024-01-02T00:13:29Z</dcterms:modified>
</cp:coreProperties>
</file>