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prohiila3_gatech_edu/Documents/Documents/Progress/Bhamla_Lab/Splash_lift/"/>
    </mc:Choice>
  </mc:AlternateContent>
  <xr:revisionPtr revIDLastSave="12" documentId="8_{D48EB4EC-0490-9B40-873B-3809D6EA1506}" xr6:coauthVersionLast="47" xr6:coauthVersionMax="47" xr10:uidLastSave="{07249CAA-587F-2447-B1F1-1D18BE8476AD}"/>
  <bookViews>
    <workbookView xWindow="1900" yWindow="1820" windowWidth="27240" windowHeight="16440" xr2:uid="{76ADAE38-7A38-9944-823A-A035BB312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" i="1" l="1"/>
  <c r="E51" i="1"/>
  <c r="B51" i="1" s="1"/>
  <c r="F50" i="1"/>
  <c r="E50" i="1"/>
  <c r="J50" i="1" s="1"/>
  <c r="F49" i="1"/>
  <c r="E49" i="1"/>
  <c r="I49" i="1" s="1"/>
  <c r="L49" i="1" s="1"/>
  <c r="F48" i="1"/>
  <c r="E48" i="1"/>
  <c r="K48" i="1" s="1"/>
  <c r="F47" i="1"/>
  <c r="E47" i="1"/>
  <c r="I47" i="1" s="1"/>
  <c r="L47" i="1" s="1"/>
  <c r="F46" i="1"/>
  <c r="E46" i="1"/>
  <c r="J46" i="1" s="1"/>
  <c r="F45" i="1"/>
  <c r="E45" i="1"/>
  <c r="J45" i="1" s="1"/>
  <c r="F44" i="1"/>
  <c r="E44" i="1"/>
  <c r="K44" i="1" s="1"/>
  <c r="F43" i="1"/>
  <c r="E43" i="1"/>
  <c r="J43" i="1" s="1"/>
  <c r="F42" i="1"/>
  <c r="E42" i="1"/>
  <c r="K42" i="1" s="1"/>
  <c r="F41" i="1"/>
  <c r="E41" i="1"/>
  <c r="B41" i="1" s="1"/>
  <c r="F40" i="1"/>
  <c r="E40" i="1"/>
  <c r="I40" i="1" s="1"/>
  <c r="L40" i="1" s="1"/>
  <c r="F39" i="1"/>
  <c r="E39" i="1"/>
  <c r="K39" i="1" s="1"/>
  <c r="F38" i="1"/>
  <c r="E38" i="1"/>
  <c r="K38" i="1" s="1"/>
  <c r="F37" i="1"/>
  <c r="E37" i="1"/>
  <c r="I37" i="1" s="1"/>
  <c r="L37" i="1" s="1"/>
  <c r="F36" i="1"/>
  <c r="E36" i="1"/>
  <c r="J36" i="1" s="1"/>
  <c r="F35" i="1"/>
  <c r="E35" i="1"/>
  <c r="K35" i="1" s="1"/>
  <c r="F34" i="1"/>
  <c r="E34" i="1"/>
  <c r="I34" i="1" s="1"/>
  <c r="L34" i="1" s="1"/>
  <c r="F33" i="1"/>
  <c r="E33" i="1"/>
  <c r="J33" i="1" s="1"/>
  <c r="F32" i="1"/>
  <c r="E32" i="1"/>
  <c r="I32" i="1" s="1"/>
  <c r="L32" i="1" s="1"/>
  <c r="F31" i="1"/>
  <c r="E31" i="1"/>
  <c r="K31" i="1" s="1"/>
  <c r="F30" i="1"/>
  <c r="E30" i="1"/>
  <c r="J30" i="1" s="1"/>
  <c r="M30" i="1" s="1"/>
  <c r="F29" i="1"/>
  <c r="E29" i="1"/>
  <c r="J29" i="1" s="1"/>
  <c r="F28" i="1"/>
  <c r="E28" i="1"/>
  <c r="K28" i="1" s="1"/>
  <c r="F27" i="1"/>
  <c r="E27" i="1"/>
  <c r="K27" i="1" s="1"/>
  <c r="F26" i="1"/>
  <c r="E26" i="1"/>
  <c r="K26" i="1" s="1"/>
  <c r="F25" i="1"/>
  <c r="E25" i="1"/>
  <c r="J25" i="1" s="1"/>
  <c r="F24" i="1"/>
  <c r="E24" i="1"/>
  <c r="K24" i="1" s="1"/>
  <c r="F23" i="1"/>
  <c r="E23" i="1"/>
  <c r="K23" i="1" s="1"/>
  <c r="F22" i="1"/>
  <c r="E22" i="1"/>
  <c r="K22" i="1" s="1"/>
  <c r="F21" i="1"/>
  <c r="E21" i="1"/>
  <c r="B21" i="1" s="1"/>
  <c r="F20" i="1"/>
  <c r="E20" i="1"/>
  <c r="K20" i="1" s="1"/>
  <c r="F19" i="1"/>
  <c r="E19" i="1"/>
  <c r="I19" i="1" s="1"/>
  <c r="L19" i="1" s="1"/>
  <c r="F18" i="1"/>
  <c r="E18" i="1"/>
  <c r="J18" i="1" s="1"/>
  <c r="F17" i="1"/>
  <c r="E17" i="1"/>
  <c r="K17" i="1" s="1"/>
  <c r="F16" i="1"/>
  <c r="E16" i="1"/>
  <c r="I16" i="1" s="1"/>
  <c r="L16" i="1" s="1"/>
  <c r="F15" i="1"/>
  <c r="E15" i="1"/>
  <c r="J15" i="1" s="1"/>
  <c r="F14" i="1"/>
  <c r="E14" i="1"/>
  <c r="J14" i="1" s="1"/>
  <c r="M14" i="1" s="1"/>
  <c r="F13" i="1"/>
  <c r="E13" i="1"/>
  <c r="K13" i="1" s="1"/>
  <c r="F12" i="1"/>
  <c r="E12" i="1"/>
  <c r="B12" i="1" s="1"/>
  <c r="F11" i="1"/>
  <c r="E11" i="1"/>
  <c r="J11" i="1" s="1"/>
  <c r="F10" i="1"/>
  <c r="E10" i="1"/>
  <c r="K10" i="1" s="1"/>
  <c r="F9" i="1"/>
  <c r="E9" i="1"/>
  <c r="K9" i="1" s="1"/>
  <c r="F8" i="1"/>
  <c r="E8" i="1"/>
  <c r="I8" i="1" s="1"/>
  <c r="L8" i="1" s="1"/>
  <c r="F7" i="1"/>
  <c r="E7" i="1"/>
  <c r="B7" i="1" s="1"/>
  <c r="F6" i="1"/>
  <c r="E6" i="1"/>
  <c r="B6" i="1" s="1"/>
  <c r="F5" i="1"/>
  <c r="E5" i="1"/>
  <c r="B5" i="1" s="1"/>
  <c r="F4" i="1"/>
  <c r="E4" i="1"/>
  <c r="K4" i="1" s="1"/>
  <c r="F3" i="1"/>
  <c r="E3" i="1"/>
  <c r="B3" i="1" s="1"/>
  <c r="F2" i="1"/>
  <c r="E2" i="1"/>
  <c r="I2" i="1" s="1"/>
  <c r="L2" i="1" s="1"/>
  <c r="I22" i="1" l="1"/>
  <c r="L22" i="1" s="1"/>
  <c r="K6" i="1"/>
  <c r="J40" i="1"/>
  <c r="M40" i="1" s="1"/>
  <c r="N40" i="1" s="1"/>
  <c r="K40" i="1"/>
  <c r="Q40" i="1" s="1"/>
  <c r="J6" i="1"/>
  <c r="M6" i="1" s="1"/>
  <c r="B40" i="1"/>
  <c r="B50" i="1"/>
  <c r="B2" i="1"/>
  <c r="I39" i="1"/>
  <c r="L39" i="1" s="1"/>
  <c r="K50" i="1"/>
  <c r="Q50" i="1" s="1"/>
  <c r="B39" i="1"/>
  <c r="J39" i="1"/>
  <c r="M39" i="1" s="1"/>
  <c r="K30" i="1"/>
  <c r="B34" i="1"/>
  <c r="I50" i="1"/>
  <c r="L50" i="1" s="1"/>
  <c r="I6" i="1"/>
  <c r="L6" i="1" s="1"/>
  <c r="J34" i="1"/>
  <c r="M34" i="1" s="1"/>
  <c r="N34" i="1" s="1"/>
  <c r="J2" i="1"/>
  <c r="K2" i="1"/>
  <c r="Q2" i="1" s="1"/>
  <c r="K34" i="1"/>
  <c r="Q34" i="1" s="1"/>
  <c r="Q28" i="1"/>
  <c r="K18" i="1"/>
  <c r="J5" i="1"/>
  <c r="M5" i="1" s="1"/>
  <c r="I14" i="1"/>
  <c r="L14" i="1" s="1"/>
  <c r="I20" i="1"/>
  <c r="L20" i="1" s="1"/>
  <c r="I45" i="1"/>
  <c r="L45" i="1" s="1"/>
  <c r="K5" i="1"/>
  <c r="I23" i="1"/>
  <c r="L23" i="1" s="1"/>
  <c r="B23" i="1"/>
  <c r="B28" i="1"/>
  <c r="I31" i="1"/>
  <c r="L31" i="1" s="1"/>
  <c r="I48" i="1"/>
  <c r="L48" i="1" s="1"/>
  <c r="J49" i="1"/>
  <c r="M49" i="1" s="1"/>
  <c r="I15" i="1"/>
  <c r="L15" i="1" s="1"/>
  <c r="I28" i="1"/>
  <c r="L28" i="1" s="1"/>
  <c r="B49" i="1"/>
  <c r="I10" i="1"/>
  <c r="L10" i="1" s="1"/>
  <c r="K14" i="1"/>
  <c r="B19" i="1"/>
  <c r="J23" i="1"/>
  <c r="M23" i="1" s="1"/>
  <c r="I27" i="1"/>
  <c r="L27" i="1" s="1"/>
  <c r="J28" i="1"/>
  <c r="M28" i="1" s="1"/>
  <c r="N28" i="1" s="1"/>
  <c r="B31" i="1"/>
  <c r="I35" i="1"/>
  <c r="L35" i="1" s="1"/>
  <c r="I44" i="1"/>
  <c r="L44" i="1" s="1"/>
  <c r="K45" i="1"/>
  <c r="B48" i="1"/>
  <c r="K49" i="1"/>
  <c r="Q49" i="1" s="1"/>
  <c r="I5" i="1"/>
  <c r="L5" i="1" s="1"/>
  <c r="I11" i="1"/>
  <c r="L11" i="1" s="1"/>
  <c r="I24" i="1"/>
  <c r="L24" i="1" s="1"/>
  <c r="J24" i="1"/>
  <c r="B45" i="1"/>
  <c r="B10" i="1"/>
  <c r="J19" i="1"/>
  <c r="M19" i="1" s="1"/>
  <c r="B27" i="1"/>
  <c r="I30" i="1"/>
  <c r="J31" i="1"/>
  <c r="K33" i="1"/>
  <c r="B35" i="1"/>
  <c r="B44" i="1"/>
  <c r="J48" i="1"/>
  <c r="J51" i="1"/>
  <c r="M51" i="1" s="1"/>
  <c r="B24" i="1"/>
  <c r="B14" i="1"/>
  <c r="J10" i="1"/>
  <c r="M10" i="1" s="1"/>
  <c r="I17" i="1"/>
  <c r="L17" i="1" s="1"/>
  <c r="K19" i="1"/>
  <c r="Q19" i="1" s="1"/>
  <c r="Q22" i="1"/>
  <c r="J27" i="1"/>
  <c r="M27" i="1" s="1"/>
  <c r="B30" i="1"/>
  <c r="J35" i="1"/>
  <c r="M35" i="1" s="1"/>
  <c r="J44" i="1"/>
  <c r="M44" i="1" s="1"/>
  <c r="N44" i="1" s="1"/>
  <c r="K51" i="1"/>
  <c r="Q20" i="1"/>
  <c r="K43" i="1"/>
  <c r="I42" i="1"/>
  <c r="L42" i="1" s="1"/>
  <c r="M36" i="1"/>
  <c r="M43" i="1"/>
  <c r="M33" i="1"/>
  <c r="M18" i="1"/>
  <c r="M25" i="1"/>
  <c r="M46" i="1"/>
  <c r="M50" i="1"/>
  <c r="N50" i="1" s="1"/>
  <c r="M15" i="1"/>
  <c r="N15" i="1" s="1"/>
  <c r="M11" i="1"/>
  <c r="N11" i="1" s="1"/>
  <c r="M29" i="1"/>
  <c r="I3" i="1"/>
  <c r="L3" i="1" s="1"/>
  <c r="K15" i="1"/>
  <c r="K7" i="1"/>
  <c r="J12" i="1"/>
  <c r="J16" i="1"/>
  <c r="B32" i="1"/>
  <c r="K36" i="1"/>
  <c r="B37" i="1"/>
  <c r="J41" i="1"/>
  <c r="M45" i="1"/>
  <c r="N45" i="1" s="1"/>
  <c r="K46" i="1"/>
  <c r="B47" i="1"/>
  <c r="I4" i="1"/>
  <c r="L4" i="1" s="1"/>
  <c r="J8" i="1"/>
  <c r="I9" i="1"/>
  <c r="L9" i="1" s="1"/>
  <c r="K12" i="1"/>
  <c r="I13" i="1"/>
  <c r="L13" i="1" s="1"/>
  <c r="K16" i="1"/>
  <c r="Q16" i="1" s="1"/>
  <c r="B17" i="1"/>
  <c r="K21" i="1"/>
  <c r="B22" i="1"/>
  <c r="I26" i="1"/>
  <c r="L26" i="1" s="1"/>
  <c r="J32" i="1"/>
  <c r="J37" i="1"/>
  <c r="I38" i="1"/>
  <c r="L38" i="1" s="1"/>
  <c r="K41" i="1"/>
  <c r="B42" i="1"/>
  <c r="J47" i="1"/>
  <c r="J7" i="1"/>
  <c r="K11" i="1"/>
  <c r="B16" i="1"/>
  <c r="J21" i="1"/>
  <c r="K29" i="1"/>
  <c r="B4" i="1"/>
  <c r="K8" i="1"/>
  <c r="Q8" i="1" s="1"/>
  <c r="B9" i="1"/>
  <c r="B13" i="1"/>
  <c r="J17" i="1"/>
  <c r="I18" i="1"/>
  <c r="L18" i="1" s="1"/>
  <c r="J22" i="1"/>
  <c r="B26" i="1"/>
  <c r="K32" i="1"/>
  <c r="Q32" i="1" s="1"/>
  <c r="I33" i="1"/>
  <c r="L33" i="1" s="1"/>
  <c r="K37" i="1"/>
  <c r="Q37" i="1" s="1"/>
  <c r="B38" i="1"/>
  <c r="J42" i="1"/>
  <c r="I43" i="1"/>
  <c r="L43" i="1" s="1"/>
  <c r="K47" i="1"/>
  <c r="Q47" i="1" s="1"/>
  <c r="K3" i="1"/>
  <c r="B8" i="1"/>
  <c r="K25" i="1"/>
  <c r="J4" i="1"/>
  <c r="J9" i="1"/>
  <c r="J13" i="1"/>
  <c r="B18" i="1"/>
  <c r="J26" i="1"/>
  <c r="B33" i="1"/>
  <c r="J38" i="1"/>
  <c r="B43" i="1"/>
  <c r="J3" i="1"/>
  <c r="B15" i="1"/>
  <c r="I46" i="1"/>
  <c r="L46" i="1" s="1"/>
  <c r="I7" i="1"/>
  <c r="L7" i="1" s="1"/>
  <c r="B11" i="1"/>
  <c r="B20" i="1"/>
  <c r="I25" i="1"/>
  <c r="L25" i="1" s="1"/>
  <c r="I29" i="1"/>
  <c r="L29" i="1" s="1"/>
  <c r="I36" i="1"/>
  <c r="L36" i="1" s="1"/>
  <c r="I12" i="1"/>
  <c r="L12" i="1" s="1"/>
  <c r="J20" i="1"/>
  <c r="I21" i="1"/>
  <c r="L21" i="1" s="1"/>
  <c r="B25" i="1"/>
  <c r="B29" i="1"/>
  <c r="B36" i="1"/>
  <c r="I41" i="1"/>
  <c r="L41" i="1" s="1"/>
  <c r="B46" i="1"/>
  <c r="I51" i="1"/>
  <c r="L51" i="1" s="1"/>
  <c r="N51" i="1" l="1"/>
  <c r="N23" i="1"/>
  <c r="N25" i="1"/>
  <c r="N35" i="1"/>
  <c r="N46" i="1"/>
  <c r="P2" i="1"/>
  <c r="M2" i="1"/>
  <c r="N2" i="1" s="1"/>
  <c r="N18" i="1"/>
  <c r="N27" i="1"/>
  <c r="N6" i="1"/>
  <c r="N43" i="1"/>
  <c r="L30" i="1"/>
  <c r="N30" i="1"/>
  <c r="N33" i="1"/>
  <c r="N36" i="1"/>
  <c r="N5" i="1"/>
  <c r="N10" i="1"/>
  <c r="O19" i="1"/>
  <c r="N19" i="1"/>
  <c r="O49" i="1"/>
  <c r="N49" i="1"/>
  <c r="N39" i="1"/>
  <c r="N29" i="1"/>
  <c r="P40" i="1"/>
  <c r="N14" i="1"/>
  <c r="P6" i="1"/>
  <c r="P24" i="1"/>
  <c r="O23" i="1"/>
  <c r="P14" i="1"/>
  <c r="Q33" i="1"/>
  <c r="O39" i="1"/>
  <c r="P36" i="1"/>
  <c r="P39" i="1"/>
  <c r="P49" i="1"/>
  <c r="Q43" i="1"/>
  <c r="O5" i="1"/>
  <c r="O6" i="1"/>
  <c r="Q44" i="1"/>
  <c r="P15" i="1"/>
  <c r="O34" i="1"/>
  <c r="Q42" i="1"/>
  <c r="Q10" i="1"/>
  <c r="Q21" i="1"/>
  <c r="Q46" i="1"/>
  <c r="Q15" i="1"/>
  <c r="P50" i="1"/>
  <c r="Q14" i="1"/>
  <c r="Q5" i="1"/>
  <c r="P19" i="1"/>
  <c r="P44" i="1"/>
  <c r="Q39" i="1"/>
  <c r="P34" i="1"/>
  <c r="Q48" i="1"/>
  <c r="O14" i="1"/>
  <c r="Q6" i="1"/>
  <c r="P10" i="1"/>
  <c r="Q45" i="1"/>
  <c r="P11" i="1"/>
  <c r="Q17" i="1"/>
  <c r="P48" i="1"/>
  <c r="M48" i="1"/>
  <c r="N48" i="1" s="1"/>
  <c r="P27" i="1"/>
  <c r="P31" i="1"/>
  <c r="Q24" i="1"/>
  <c r="Q27" i="1"/>
  <c r="Q31" i="1"/>
  <c r="O27" i="1"/>
  <c r="P5" i="1"/>
  <c r="M31" i="1"/>
  <c r="N31" i="1" s="1"/>
  <c r="P45" i="1"/>
  <c r="P30" i="1"/>
  <c r="O30" i="1"/>
  <c r="O44" i="1"/>
  <c r="Q38" i="1"/>
  <c r="Q30" i="1"/>
  <c r="Q23" i="1"/>
  <c r="P23" i="1"/>
  <c r="Q3" i="1"/>
  <c r="Q11" i="1"/>
  <c r="M24" i="1"/>
  <c r="P35" i="1"/>
  <c r="P28" i="1"/>
  <c r="Q35" i="1"/>
  <c r="P21" i="1"/>
  <c r="M21" i="1"/>
  <c r="N21" i="1" s="1"/>
  <c r="Q9" i="1"/>
  <c r="Q25" i="1"/>
  <c r="M8" i="1"/>
  <c r="N8" i="1" s="1"/>
  <c r="P8" i="1"/>
  <c r="Q51" i="1"/>
  <c r="Q18" i="1"/>
  <c r="P26" i="1"/>
  <c r="M26" i="1"/>
  <c r="N26" i="1" s="1"/>
  <c r="P17" i="1"/>
  <c r="M17" i="1"/>
  <c r="N17" i="1" s="1"/>
  <c r="O29" i="1"/>
  <c r="O50" i="1"/>
  <c r="O25" i="1"/>
  <c r="O43" i="1"/>
  <c r="P16" i="1"/>
  <c r="M16" i="1"/>
  <c r="N16" i="1" s="1"/>
  <c r="P29" i="1"/>
  <c r="O46" i="1"/>
  <c r="P25" i="1"/>
  <c r="P43" i="1"/>
  <c r="O45" i="1"/>
  <c r="O36" i="1"/>
  <c r="O33" i="1"/>
  <c r="P38" i="1"/>
  <c r="M38" i="1"/>
  <c r="N38" i="1" s="1"/>
  <c r="P47" i="1"/>
  <c r="M47" i="1"/>
  <c r="N47" i="1" s="1"/>
  <c r="P46" i="1"/>
  <c r="O40" i="1"/>
  <c r="Q4" i="1"/>
  <c r="P33" i="1"/>
  <c r="O18" i="1"/>
  <c r="Q7" i="1"/>
  <c r="P20" i="1"/>
  <c r="M20" i="1"/>
  <c r="N20" i="1" s="1"/>
  <c r="P4" i="1"/>
  <c r="M4" i="1"/>
  <c r="N4" i="1" s="1"/>
  <c r="Q41" i="1"/>
  <c r="O10" i="1"/>
  <c r="O11" i="1"/>
  <c r="O28" i="1"/>
  <c r="P22" i="1"/>
  <c r="M22" i="1"/>
  <c r="N22" i="1" s="1"/>
  <c r="M12" i="1"/>
  <c r="N12" i="1" s="1"/>
  <c r="P12" i="1"/>
  <c r="P42" i="1"/>
  <c r="M42" i="1"/>
  <c r="N42" i="1" s="1"/>
  <c r="P3" i="1"/>
  <c r="M3" i="1"/>
  <c r="N3" i="1" s="1"/>
  <c r="Q29" i="1"/>
  <c r="Q36" i="1"/>
  <c r="Q26" i="1"/>
  <c r="M32" i="1"/>
  <c r="N32" i="1" s="1"/>
  <c r="P32" i="1"/>
  <c r="P51" i="1"/>
  <c r="P7" i="1"/>
  <c r="M7" i="1"/>
  <c r="N7" i="1" s="1"/>
  <c r="P13" i="1"/>
  <c r="M13" i="1"/>
  <c r="N13" i="1" s="1"/>
  <c r="M9" i="1"/>
  <c r="N9" i="1" s="1"/>
  <c r="P9" i="1"/>
  <c r="P41" i="1"/>
  <c r="M41" i="1"/>
  <c r="N41" i="1" s="1"/>
  <c r="O51" i="1"/>
  <c r="M37" i="1"/>
  <c r="N37" i="1" s="1"/>
  <c r="P37" i="1"/>
  <c r="Q12" i="1"/>
  <c r="O35" i="1"/>
  <c r="O15" i="1"/>
  <c r="Q13" i="1"/>
  <c r="P18" i="1"/>
  <c r="O2" i="1" l="1"/>
  <c r="O24" i="1"/>
  <c r="N24" i="1"/>
  <c r="O31" i="1"/>
  <c r="O48" i="1"/>
  <c r="O37" i="1"/>
  <c r="O4" i="1"/>
  <c r="O12" i="1"/>
  <c r="O47" i="1"/>
  <c r="O20" i="1"/>
  <c r="O9" i="1"/>
  <c r="O38" i="1"/>
  <c r="O42" i="1"/>
  <c r="O26" i="1"/>
  <c r="O32" i="1"/>
  <c r="O22" i="1"/>
  <c r="O13" i="1"/>
  <c r="O8" i="1"/>
  <c r="O3" i="1"/>
  <c r="O16" i="1"/>
  <c r="O21" i="1"/>
  <c r="O41" i="1"/>
  <c r="O7" i="1"/>
  <c r="O17" i="1"/>
</calcChain>
</file>

<file path=xl/sharedStrings.xml><?xml version="1.0" encoding="utf-8"?>
<sst xmlns="http://schemas.openxmlformats.org/spreadsheetml/2006/main" count="17" uniqueCount="17">
  <si>
    <t>S. No.</t>
  </si>
  <si>
    <t>Scale (px/m)</t>
  </si>
  <si>
    <t>B_Jump</t>
  </si>
  <si>
    <t>B_splash</t>
  </si>
  <si>
    <t>Bond No., Bo</t>
  </si>
  <si>
    <t>u</t>
  </si>
  <si>
    <t>Weber, no., We</t>
  </si>
  <si>
    <t>Froude No., Fr</t>
  </si>
  <si>
    <t>Width_human</t>
  </si>
  <si>
    <t>H_Jump (m)</t>
  </si>
  <si>
    <t>H_Splash (m)</t>
  </si>
  <si>
    <t>Height_human (m) (assumed)</t>
  </si>
  <si>
    <t>H_Splash (px)</t>
  </si>
  <si>
    <t>H_Jump (px)</t>
  </si>
  <si>
    <t>H_human (px)</t>
  </si>
  <si>
    <t>W_human (px)</t>
  </si>
  <si>
    <t>AR = H_human/W_human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</si>
</sst>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151D-5DCD-7F48-BEA6-EAA70B127C8F}">
  <dimension ref="A1:Q58"/>
  <sheetViews>
    <sheetView tabSelected="1" topLeftCell="D1" zoomScale="75" workbookViewId="0">
      <selection activeCell="P11" sqref="P11"/>
    </sheetView>
  </sheetViews>
  <sheetFormatPr baseColWidth="10" defaultRowHeight="16" x14ac:dyDescent="0.2"/>
  <cols>
    <col min="1" max="1" width="11"/>
    <col min="2" max="2" width="26.1640625" customWidth="1"/>
    <col min="6" max="6" width="19.5" customWidth="1"/>
    <col min="7" max="7" width="11" customWidth="1"/>
    <col min="8" max="8" width="14" customWidth="1"/>
    <col min="9" max="11" width="26.1640625" customWidth="1"/>
    <col min="12" max="12" width="20.6640625" customWidth="1"/>
    <col min="14" max="15" width="18.33203125" customWidth="1"/>
  </cols>
  <sheetData>
    <row r="1" spans="1:17" s="5" customFormat="1" ht="51" x14ac:dyDescent="0.2">
      <c r="A1" s="3" t="s">
        <v>0</v>
      </c>
      <c r="B1" s="4" t="s">
        <v>11</v>
      </c>
      <c r="C1" s="3" t="s">
        <v>14</v>
      </c>
      <c r="D1" s="3" t="s">
        <v>15</v>
      </c>
      <c r="E1" s="3" t="s">
        <v>1</v>
      </c>
      <c r="F1" s="3" t="s">
        <v>16</v>
      </c>
      <c r="G1" s="4" t="s">
        <v>13</v>
      </c>
      <c r="H1" s="3" t="s">
        <v>12</v>
      </c>
      <c r="I1" s="4" t="s">
        <v>8</v>
      </c>
      <c r="J1" s="4" t="s">
        <v>9</v>
      </c>
      <c r="K1" s="3" t="s">
        <v>10</v>
      </c>
      <c r="L1" s="3" t="s">
        <v>4</v>
      </c>
      <c r="M1" s="3" t="s">
        <v>5</v>
      </c>
      <c r="N1" s="3" t="s">
        <v>6</v>
      </c>
      <c r="O1" s="3" t="s">
        <v>7</v>
      </c>
      <c r="P1" s="4" t="s">
        <v>2</v>
      </c>
      <c r="Q1" s="3" t="s">
        <v>3</v>
      </c>
    </row>
    <row r="2" spans="1:17" x14ac:dyDescent="0.2">
      <c r="A2" s="6">
        <v>1</v>
      </c>
      <c r="B2" s="7">
        <f>C2/E2</f>
        <v>1.71</v>
      </c>
      <c r="C2" s="6">
        <v>327</v>
      </c>
      <c r="D2" s="6">
        <v>67</v>
      </c>
      <c r="E2" s="6">
        <f>C2/1.71</f>
        <v>191.2280701754386</v>
      </c>
      <c r="F2" s="6">
        <f>C2/D2</f>
        <v>4.8805970149253728</v>
      </c>
      <c r="G2" s="6">
        <v>335</v>
      </c>
      <c r="H2" s="6">
        <v>522</v>
      </c>
      <c r="I2" s="7">
        <f>D2/E2</f>
        <v>0.35036697247706422</v>
      </c>
      <c r="J2" s="7">
        <f>G2/E2</f>
        <v>1.751834862385321</v>
      </c>
      <c r="K2" s="7">
        <f>H2/E2</f>
        <v>2.7297247706422016</v>
      </c>
      <c r="L2" s="6">
        <f>999*9.8*(I2^2)/(72.8/1000)</f>
        <v>16508.457859834383</v>
      </c>
      <c r="M2" s="6">
        <f>SQRT(2*9.8*J2)</f>
        <v>5.859689693384138</v>
      </c>
      <c r="N2" s="6">
        <f>999*(M2^2)*I2/(72.8/1000)</f>
        <v>165084.57859834383</v>
      </c>
      <c r="O2" s="6">
        <f>(M2^2)/(9.8*I2)</f>
        <v>9.9999999999999982</v>
      </c>
      <c r="P2" s="6">
        <f>J2/I2</f>
        <v>5</v>
      </c>
      <c r="Q2" s="6">
        <f>K2/I2</f>
        <v>7.7910447761194028</v>
      </c>
    </row>
    <row r="3" spans="1:17" x14ac:dyDescent="0.2">
      <c r="A3" s="6">
        <v>2</v>
      </c>
      <c r="B3" s="7">
        <f>C3/E3</f>
        <v>1.71</v>
      </c>
      <c r="C3" s="6">
        <v>153</v>
      </c>
      <c r="D3" s="6">
        <v>49</v>
      </c>
      <c r="E3" s="6">
        <f>C3/1.71</f>
        <v>89.473684210526315</v>
      </c>
      <c r="F3" s="6">
        <f>C3/D3</f>
        <v>3.1224489795918369</v>
      </c>
      <c r="G3" s="6">
        <v>76</v>
      </c>
      <c r="H3" s="6">
        <v>533</v>
      </c>
      <c r="I3" s="7">
        <f>D3/E3</f>
        <v>0.54764705882352938</v>
      </c>
      <c r="J3" s="7">
        <f>G3/E3</f>
        <v>0.84941176470588231</v>
      </c>
      <c r="K3" s="7">
        <f>H3/E3</f>
        <v>5.9570588235294117</v>
      </c>
      <c r="L3" s="6">
        <f>999*9.8*(I3^2)/(72.8/1000)</f>
        <v>40333.109349214799</v>
      </c>
      <c r="M3" s="6">
        <f>SQRT(2*9.8*J3)</f>
        <v>4.0802537406680104</v>
      </c>
      <c r="N3" s="6">
        <f>999*(M3^2)*I3/(72.8/1000)</f>
        <v>125114.95145062546</v>
      </c>
      <c r="O3" s="6">
        <f>(M3^2)/(9.8*I3)</f>
        <v>3.1020408163265301</v>
      </c>
      <c r="P3" s="6">
        <f>J3/I3</f>
        <v>1.5510204081632653</v>
      </c>
      <c r="Q3" s="6">
        <f>K3/I3</f>
        <v>10.877551020408164</v>
      </c>
    </row>
    <row r="4" spans="1:17" x14ac:dyDescent="0.2">
      <c r="A4" s="6">
        <v>3</v>
      </c>
      <c r="B4" s="7">
        <f>C4/E4</f>
        <v>1.71</v>
      </c>
      <c r="C4" s="6">
        <v>203</v>
      </c>
      <c r="D4" s="6">
        <v>41</v>
      </c>
      <c r="E4" s="6">
        <f>C4/1.71</f>
        <v>118.71345029239767</v>
      </c>
      <c r="F4" s="6">
        <f>C4/D4</f>
        <v>4.9512195121951219</v>
      </c>
      <c r="G4" s="6">
        <v>211</v>
      </c>
      <c r="H4" s="6">
        <v>535</v>
      </c>
      <c r="I4" s="7">
        <f>D4/E4</f>
        <v>0.34536945812807879</v>
      </c>
      <c r="J4" s="7">
        <f>G4/E4</f>
        <v>1.7773891625615763</v>
      </c>
      <c r="K4" s="7">
        <f>H4/E4</f>
        <v>4.5066502463054183</v>
      </c>
      <c r="L4" s="6">
        <f>999*9.8*(I4^2)/(72.8/1000)</f>
        <v>16040.874573375495</v>
      </c>
      <c r="M4" s="6">
        <f>SQRT(2*9.8*J4)</f>
        <v>5.9022730863801023</v>
      </c>
      <c r="N4" s="6">
        <f>999*(M4^2)*I4/(72.8/1000)</f>
        <v>165103.63585279169</v>
      </c>
      <c r="O4" s="6">
        <f>(M4^2)/(9.8*I4)</f>
        <v>10.29268292682927</v>
      </c>
      <c r="P4" s="6">
        <f>J4/I4</f>
        <v>5.1463414634146343</v>
      </c>
      <c r="Q4" s="6">
        <f>K4/I4</f>
        <v>13.048780487804878</v>
      </c>
    </row>
    <row r="5" spans="1:17" x14ac:dyDescent="0.2">
      <c r="A5" s="6">
        <v>4</v>
      </c>
      <c r="B5" s="7">
        <f>C5/E5</f>
        <v>1.71</v>
      </c>
      <c r="C5" s="6">
        <v>75</v>
      </c>
      <c r="D5" s="6">
        <v>17</v>
      </c>
      <c r="E5" s="6">
        <f>C5/1.71</f>
        <v>43.859649122807021</v>
      </c>
      <c r="F5" s="6">
        <f>C5/D5</f>
        <v>4.4117647058823533</v>
      </c>
      <c r="G5" s="6">
        <v>300</v>
      </c>
      <c r="H5" s="6">
        <v>585</v>
      </c>
      <c r="I5" s="7">
        <f>D5/E5</f>
        <v>0.3876</v>
      </c>
      <c r="J5" s="7">
        <f>G5/E5</f>
        <v>6.84</v>
      </c>
      <c r="K5" s="7">
        <f>H5/E5</f>
        <v>13.337999999999999</v>
      </c>
      <c r="L5" s="6">
        <f>999*9.8*(I5^2)/(72.8/1000)</f>
        <v>20203.55160923077</v>
      </c>
      <c r="M5" s="6">
        <f>SQRT(2*9.8*J5)</f>
        <v>11.578600951755787</v>
      </c>
      <c r="N5" s="6">
        <f>999*(M5^2)*I5/(72.8/1000)</f>
        <v>713066.52738461539</v>
      </c>
      <c r="O5" s="6">
        <f>(M5^2)/(9.8*I5)</f>
        <v>35.294117647058826</v>
      </c>
      <c r="P5" s="6">
        <f>J5/I5</f>
        <v>17.647058823529413</v>
      </c>
      <c r="Q5" s="6">
        <f>K5/I5</f>
        <v>34.411764705882348</v>
      </c>
    </row>
    <row r="6" spans="1:17" x14ac:dyDescent="0.2">
      <c r="A6" s="6">
        <v>5</v>
      </c>
      <c r="B6" s="7">
        <f>C6/E6</f>
        <v>1.7100000000000002</v>
      </c>
      <c r="C6" s="6">
        <v>128</v>
      </c>
      <c r="D6" s="6">
        <v>28</v>
      </c>
      <c r="E6" s="6">
        <f>C6/1.71</f>
        <v>74.853801169590639</v>
      </c>
      <c r="F6" s="6">
        <f>C6/D6</f>
        <v>4.5714285714285712</v>
      </c>
      <c r="G6" s="6">
        <v>168</v>
      </c>
      <c r="H6" s="6">
        <v>622</v>
      </c>
      <c r="I6" s="7">
        <f>D6/E6</f>
        <v>0.37406250000000002</v>
      </c>
      <c r="J6" s="7">
        <f>G6/E6</f>
        <v>2.2443750000000002</v>
      </c>
      <c r="K6" s="7">
        <f>H6/E6</f>
        <v>8.3095312500000009</v>
      </c>
      <c r="L6" s="6">
        <f>999*9.8*(I6^2)/(72.8/1000)</f>
        <v>18816.919578200122</v>
      </c>
      <c r="M6" s="6">
        <f>SQRT(2*9.8*J6)</f>
        <v>6.6324769128885785</v>
      </c>
      <c r="N6" s="6">
        <f>999*(M6^2)*I6/(72.8/1000)</f>
        <v>225803.03493840146</v>
      </c>
      <c r="O6" s="6">
        <f>(M6^2)/(9.8*I6)</f>
        <v>12.000000000000002</v>
      </c>
      <c r="P6" s="6">
        <f>J6/I6</f>
        <v>6</v>
      </c>
      <c r="Q6" s="6">
        <f>K6/I6</f>
        <v>22.214285714285715</v>
      </c>
    </row>
    <row r="7" spans="1:17" x14ac:dyDescent="0.2">
      <c r="A7" s="6">
        <v>6</v>
      </c>
      <c r="B7" s="7">
        <f>C7/E7</f>
        <v>1.71</v>
      </c>
      <c r="C7" s="6">
        <v>104</v>
      </c>
      <c r="D7" s="6">
        <v>23</v>
      </c>
      <c r="E7" s="6">
        <f>C7/1.71</f>
        <v>60.8187134502924</v>
      </c>
      <c r="F7" s="6">
        <f>C7/D7</f>
        <v>4.5217391304347823</v>
      </c>
      <c r="G7" s="6">
        <v>150</v>
      </c>
      <c r="H7" s="6">
        <v>241</v>
      </c>
      <c r="I7" s="7">
        <f>D7/E7</f>
        <v>0.37817307692307689</v>
      </c>
      <c r="J7" s="7">
        <f>G7/E7</f>
        <v>2.4663461538461537</v>
      </c>
      <c r="K7" s="7">
        <f>H7/E7</f>
        <v>3.9625961538461536</v>
      </c>
      <c r="L7" s="6">
        <f>999*9.8*(I7^2)/(72.8/1000)</f>
        <v>19232.750550644341</v>
      </c>
      <c r="M7" s="6">
        <f>SQRT(2*9.8*J7)</f>
        <v>6.9527249776892956</v>
      </c>
      <c r="N7" s="6">
        <f>999*(M7^2)*I7/(72.8/1000)</f>
        <v>250861.96370405663</v>
      </c>
      <c r="O7" s="6">
        <f>(M7^2)/(9.8*I7)</f>
        <v>13.043478260869566</v>
      </c>
      <c r="P7" s="6">
        <f>J7/I7</f>
        <v>6.5217391304347831</v>
      </c>
      <c r="Q7" s="6">
        <f>K7/I7</f>
        <v>10.478260869565217</v>
      </c>
    </row>
    <row r="8" spans="1:17" x14ac:dyDescent="0.2">
      <c r="A8" s="6">
        <v>7</v>
      </c>
      <c r="B8" s="7">
        <f>C8/E8</f>
        <v>1.71</v>
      </c>
      <c r="C8" s="6">
        <v>113</v>
      </c>
      <c r="D8" s="6">
        <v>24</v>
      </c>
      <c r="E8" s="6">
        <f>C8/1.71</f>
        <v>66.081871345029242</v>
      </c>
      <c r="F8" s="6">
        <f>C8/D8</f>
        <v>4.708333333333333</v>
      </c>
      <c r="G8" s="6">
        <v>104</v>
      </c>
      <c r="H8" s="6">
        <v>308</v>
      </c>
      <c r="I8" s="7">
        <f>D8/E8</f>
        <v>0.36318584070796461</v>
      </c>
      <c r="J8" s="7">
        <f>G8/E8</f>
        <v>1.5738053097345133</v>
      </c>
      <c r="K8" s="7">
        <f>H8/E8</f>
        <v>4.6608849557522118</v>
      </c>
      <c r="L8" s="6">
        <f>999*9.8*(I8^2)/(72.8/1000)</f>
        <v>17738.545318288885</v>
      </c>
      <c r="M8" s="6">
        <f>SQRT(2*9.8*J8)</f>
        <v>5.5539701179243357</v>
      </c>
      <c r="N8" s="6">
        <f>999*(M8^2)*I8/(72.8/1000)</f>
        <v>153734.05942517033</v>
      </c>
      <c r="O8" s="6">
        <f>(M8^2)/(9.8*I8)</f>
        <v>8.6666666666666661</v>
      </c>
      <c r="P8" s="6">
        <f>J8/I8</f>
        <v>4.333333333333333</v>
      </c>
      <c r="Q8" s="6">
        <f>K8/I8</f>
        <v>12.833333333333332</v>
      </c>
    </row>
    <row r="9" spans="1:17" x14ac:dyDescent="0.2">
      <c r="A9" s="6">
        <v>8</v>
      </c>
      <c r="B9" s="7">
        <f>C9/E9</f>
        <v>1.71</v>
      </c>
      <c r="C9" s="6">
        <v>73</v>
      </c>
      <c r="D9" s="6">
        <v>20</v>
      </c>
      <c r="E9" s="6">
        <f>C9/1.71</f>
        <v>42.690058479532162</v>
      </c>
      <c r="F9" s="6">
        <f>C9/D9</f>
        <v>3.65</v>
      </c>
      <c r="G9" s="6">
        <v>76</v>
      </c>
      <c r="H9" s="6">
        <v>221</v>
      </c>
      <c r="I9" s="7">
        <f>D9/E9</f>
        <v>0.46849315068493153</v>
      </c>
      <c r="J9" s="7">
        <f>G9/E9</f>
        <v>1.7802739726027399</v>
      </c>
      <c r="K9" s="7">
        <f>H9/E9</f>
        <v>5.1768493150684938</v>
      </c>
      <c r="L9" s="6">
        <f>999*9.8*(I9^2)/(72.8/1000)</f>
        <v>29516.62355471513</v>
      </c>
      <c r="M9" s="6">
        <f>SQRT(2*9.8*J9)</f>
        <v>5.9070610173768907</v>
      </c>
      <c r="N9" s="6">
        <f>999*(M9^2)*I9/(72.8/1000)</f>
        <v>224326.33901583505</v>
      </c>
      <c r="O9" s="6">
        <f>(M9^2)/(9.8*I9)</f>
        <v>7.6000000000000014</v>
      </c>
      <c r="P9" s="6">
        <f>J9/I9</f>
        <v>3.8000000000000003</v>
      </c>
      <c r="Q9" s="6">
        <f>K9/I9</f>
        <v>11.05</v>
      </c>
    </row>
    <row r="10" spans="1:17" x14ac:dyDescent="0.2">
      <c r="A10" s="6">
        <v>9</v>
      </c>
      <c r="B10" s="7">
        <f>C10/E10</f>
        <v>1.71</v>
      </c>
      <c r="C10" s="6">
        <v>160</v>
      </c>
      <c r="D10" s="6">
        <v>48</v>
      </c>
      <c r="E10" s="6">
        <f>C10/1.71</f>
        <v>93.567251461988306</v>
      </c>
      <c r="F10" s="6">
        <f>C10/D10</f>
        <v>3.3333333333333335</v>
      </c>
      <c r="G10" s="6">
        <v>202</v>
      </c>
      <c r="H10" s="6">
        <v>624</v>
      </c>
      <c r="I10" s="7">
        <f>D10/E10</f>
        <v>0.51300000000000001</v>
      </c>
      <c r="J10" s="7">
        <f>G10/E10</f>
        <v>2.1588750000000001</v>
      </c>
      <c r="K10" s="7">
        <f>H10/E10</f>
        <v>6.6689999999999996</v>
      </c>
      <c r="L10" s="6">
        <f>999*9.8*(I10^2)/(72.8/1000)</f>
        <v>35391.169557692308</v>
      </c>
      <c r="M10" s="6">
        <f>SQRT(2*9.8*J10)</f>
        <v>6.5049173707280872</v>
      </c>
      <c r="N10" s="6">
        <f>999*(M10^2)*I10/(72.8/1000)</f>
        <v>297875.677110577</v>
      </c>
      <c r="O10" s="6">
        <f>(M10^2)/(9.8*I10)</f>
        <v>8.4166666666666696</v>
      </c>
      <c r="P10" s="6">
        <f>J10/I10</f>
        <v>4.208333333333333</v>
      </c>
      <c r="Q10" s="6">
        <f>K10/I10</f>
        <v>12.999999999999998</v>
      </c>
    </row>
    <row r="11" spans="1:17" x14ac:dyDescent="0.2">
      <c r="A11" s="6">
        <v>10</v>
      </c>
      <c r="B11" s="7">
        <f>C11/E11</f>
        <v>1.71</v>
      </c>
      <c r="C11" s="6">
        <v>174</v>
      </c>
      <c r="D11" s="6">
        <v>37</v>
      </c>
      <c r="E11" s="6">
        <f>C11/1.71</f>
        <v>101.75438596491229</v>
      </c>
      <c r="F11" s="6">
        <f>C11/D11</f>
        <v>4.7027027027027026</v>
      </c>
      <c r="G11" s="6">
        <v>376</v>
      </c>
      <c r="H11" s="6">
        <v>687</v>
      </c>
      <c r="I11" s="7">
        <f>D11/E11</f>
        <v>0.36362068965517241</v>
      </c>
      <c r="J11" s="7">
        <f>G11/E11</f>
        <v>3.6951724137931032</v>
      </c>
      <c r="K11" s="7">
        <f>H11/E11</f>
        <v>6.7515517241379301</v>
      </c>
      <c r="L11" s="6">
        <f>999*9.8*(I11^2)/(72.8/1000)</f>
        <v>17781.048107221253</v>
      </c>
      <c r="M11" s="6">
        <f>SQRT(2*9.8*J11)</f>
        <v>8.5103101770937126</v>
      </c>
      <c r="N11" s="6">
        <f>999*(M11^2)*I11/(72.8/1000)</f>
        <v>361387.78855757799</v>
      </c>
      <c r="O11" s="6">
        <f>(M11^2)/(9.8*I11)</f>
        <v>20.324324324324323</v>
      </c>
      <c r="P11" s="6">
        <f>J11/I11</f>
        <v>10.162162162162161</v>
      </c>
      <c r="Q11" s="6">
        <f>K11/I11</f>
        <v>18.567567567567565</v>
      </c>
    </row>
    <row r="12" spans="1:17" x14ac:dyDescent="0.2">
      <c r="A12" s="6">
        <v>11</v>
      </c>
      <c r="B12" s="7">
        <f>C12/E12</f>
        <v>1.71</v>
      </c>
      <c r="C12" s="6">
        <v>158</v>
      </c>
      <c r="D12" s="6">
        <v>35</v>
      </c>
      <c r="E12" s="6">
        <f>C12/1.71</f>
        <v>92.397660818713447</v>
      </c>
      <c r="F12" s="6">
        <f>C12/D12</f>
        <v>4.5142857142857142</v>
      </c>
      <c r="G12" s="6">
        <v>487</v>
      </c>
      <c r="H12" s="6">
        <v>507</v>
      </c>
      <c r="I12" s="7">
        <f>D12/E12</f>
        <v>0.3787974683544304</v>
      </c>
      <c r="J12" s="7">
        <f>G12/E12</f>
        <v>5.2706962025316457</v>
      </c>
      <c r="K12" s="7">
        <f>H12/E12</f>
        <v>5.4871518987341776</v>
      </c>
      <c r="L12" s="6">
        <f>999*9.8*(I12^2)/(72.8/1000)</f>
        <v>19296.312337843421</v>
      </c>
      <c r="M12" s="6">
        <f>SQRT(2*9.8*J12)</f>
        <v>10.163938487103326</v>
      </c>
      <c r="N12" s="6">
        <f>999*(M12^2)*I12/(72.8/1000)</f>
        <v>536988.80620169966</v>
      </c>
      <c r="O12" s="6">
        <f>(M12^2)/(9.8*I12)</f>
        <v>27.828571428571422</v>
      </c>
      <c r="P12" s="6">
        <f>J12/I12</f>
        <v>13.914285714285715</v>
      </c>
      <c r="Q12" s="6">
        <f>K12/I12</f>
        <v>14.485714285714286</v>
      </c>
    </row>
    <row r="13" spans="1:17" x14ac:dyDescent="0.2">
      <c r="A13" s="6">
        <v>12</v>
      </c>
      <c r="B13" s="7">
        <f>C13/E13</f>
        <v>1.71</v>
      </c>
      <c r="C13" s="6">
        <v>161</v>
      </c>
      <c r="D13" s="6">
        <v>36</v>
      </c>
      <c r="E13" s="6">
        <f>C13/1.71</f>
        <v>94.152046783625735</v>
      </c>
      <c r="F13" s="6">
        <f>C13/D13</f>
        <v>4.4722222222222223</v>
      </c>
      <c r="G13" s="6">
        <v>186</v>
      </c>
      <c r="H13" s="6">
        <v>538</v>
      </c>
      <c r="I13" s="7">
        <f>D13/E13</f>
        <v>0.38236024844720495</v>
      </c>
      <c r="J13" s="7">
        <f>G13/E13</f>
        <v>1.9755279503105589</v>
      </c>
      <c r="K13" s="7">
        <f>H13/E13</f>
        <v>5.7141614906832299</v>
      </c>
      <c r="L13" s="6">
        <f>999*9.8*(I13^2)/(72.8/1000)</f>
        <v>19661.002339059803</v>
      </c>
      <c r="M13" s="6">
        <f>SQRT(2*9.8*J13)</f>
        <v>6.2225676232634832</v>
      </c>
      <c r="N13" s="6">
        <f>999*(M13^2)*I13/(72.8/1000)</f>
        <v>203163.69083695128</v>
      </c>
      <c r="O13" s="6">
        <f>(M13^2)/(9.8*I13)</f>
        <v>10.333333333333334</v>
      </c>
      <c r="P13" s="6">
        <f>J13/I13</f>
        <v>5.166666666666667</v>
      </c>
      <c r="Q13" s="6">
        <f>K13/I13</f>
        <v>14.944444444444445</v>
      </c>
    </row>
    <row r="14" spans="1:17" x14ac:dyDescent="0.2">
      <c r="A14" s="6">
        <v>13</v>
      </c>
      <c r="B14" s="7">
        <f>C14/E14</f>
        <v>1.71</v>
      </c>
      <c r="C14" s="6">
        <v>93</v>
      </c>
      <c r="D14" s="6">
        <v>21</v>
      </c>
      <c r="E14" s="6">
        <f>C14/1.71</f>
        <v>54.385964912280706</v>
      </c>
      <c r="F14" s="6">
        <f>C14/D14</f>
        <v>4.4285714285714288</v>
      </c>
      <c r="G14" s="6">
        <v>123</v>
      </c>
      <c r="H14" s="6">
        <v>508</v>
      </c>
      <c r="I14" s="7">
        <f>D14/E14</f>
        <v>0.3861290322580645</v>
      </c>
      <c r="J14" s="7">
        <f>G14/E14</f>
        <v>2.2616129032258061</v>
      </c>
      <c r="K14" s="7">
        <f>H14/E14</f>
        <v>9.3406451612903219</v>
      </c>
      <c r="L14" s="6">
        <f>999*9.8*(I14^2)/(72.8/1000)</f>
        <v>20050.494951172652</v>
      </c>
      <c r="M14" s="6">
        <f>SQRT(2*9.8*J14)</f>
        <v>6.6578985350653852</v>
      </c>
      <c r="N14" s="6">
        <f>999*(M14^2)*I14/(72.8/1000)</f>
        <v>234877.22657087966</v>
      </c>
      <c r="O14" s="6">
        <f>(M14^2)/(9.8*I14)</f>
        <v>11.714285714285714</v>
      </c>
      <c r="P14" s="6">
        <f>J14/I14</f>
        <v>5.8571428571428568</v>
      </c>
      <c r="Q14" s="6">
        <f>K14/I14</f>
        <v>24.19047619047619</v>
      </c>
    </row>
    <row r="15" spans="1:17" x14ac:dyDescent="0.2">
      <c r="A15" s="6">
        <v>14</v>
      </c>
      <c r="B15" s="7">
        <f>C15/E15</f>
        <v>1.71</v>
      </c>
      <c r="C15" s="6">
        <v>125</v>
      </c>
      <c r="D15" s="6">
        <v>30</v>
      </c>
      <c r="E15" s="6">
        <f>C15/1.71</f>
        <v>73.099415204678365</v>
      </c>
      <c r="F15" s="6">
        <f>C15/D15</f>
        <v>4.166666666666667</v>
      </c>
      <c r="G15" s="6">
        <v>440</v>
      </c>
      <c r="H15" s="6">
        <v>654</v>
      </c>
      <c r="I15" s="7">
        <f>D15/E15</f>
        <v>0.41039999999999999</v>
      </c>
      <c r="J15" s="7">
        <f>G15/E15</f>
        <v>6.0191999999999997</v>
      </c>
      <c r="K15" s="7">
        <f>H15/E15</f>
        <v>8.9467199999999991</v>
      </c>
      <c r="L15" s="6">
        <f>999*9.8*(I15^2)/(72.8/1000)</f>
        <v>22650.348516923077</v>
      </c>
      <c r="M15" s="6">
        <f>SQRT(2*9.8*J15)</f>
        <v>10.86169047616438</v>
      </c>
      <c r="N15" s="6">
        <f>999*(M15^2)*I15/(72.8/1000)</f>
        <v>664410.22316307691</v>
      </c>
      <c r="O15" s="6">
        <f>(M15^2)/(9.8*I15)</f>
        <v>29.333333333333329</v>
      </c>
      <c r="P15" s="6">
        <f>J15/I15</f>
        <v>14.666666666666666</v>
      </c>
      <c r="Q15" s="6">
        <f>K15/I15</f>
        <v>21.799999999999997</v>
      </c>
    </row>
    <row r="16" spans="1:17" x14ac:dyDescent="0.2">
      <c r="A16" s="6">
        <v>15</v>
      </c>
      <c r="B16" s="7">
        <f>C16/E16</f>
        <v>1.7099999999999997</v>
      </c>
      <c r="C16" s="6">
        <v>145</v>
      </c>
      <c r="D16" s="6">
        <v>47</v>
      </c>
      <c r="E16" s="6">
        <f>C16/1.71</f>
        <v>84.795321637426909</v>
      </c>
      <c r="F16" s="6">
        <f>C16/D16</f>
        <v>3.0851063829787235</v>
      </c>
      <c r="G16" s="6">
        <v>563</v>
      </c>
      <c r="H16" s="6">
        <v>618</v>
      </c>
      <c r="I16" s="7">
        <f>D16/E16</f>
        <v>0.55427586206896551</v>
      </c>
      <c r="J16" s="7">
        <f>G16/E16</f>
        <v>6.63951724137931</v>
      </c>
      <c r="K16" s="7">
        <f>H16/E16</f>
        <v>7.2881379310344823</v>
      </c>
      <c r="L16" s="6">
        <f>999*9.8*(I16^2)/(72.8/1000)</f>
        <v>41315.414745906884</v>
      </c>
      <c r="M16" s="6">
        <f>SQRT(2*9.8*J16)</f>
        <v>11.407652603889833</v>
      </c>
      <c r="N16" s="6">
        <f>999*(M16^2)*I16/(72.8/1000)</f>
        <v>989811.85114662023</v>
      </c>
      <c r="O16" s="6">
        <f>(M16^2)/(9.8*I16)</f>
        <v>23.957446808510635</v>
      </c>
      <c r="P16" s="6">
        <f>J16/I16</f>
        <v>11.978723404255319</v>
      </c>
      <c r="Q16" s="6">
        <f>K16/I16</f>
        <v>13.148936170212766</v>
      </c>
    </row>
    <row r="17" spans="1:17" x14ac:dyDescent="0.2">
      <c r="A17" s="6">
        <v>16</v>
      </c>
      <c r="B17" s="7">
        <f>C17/E17</f>
        <v>1.71</v>
      </c>
      <c r="C17" s="6">
        <v>119</v>
      </c>
      <c r="D17" s="6">
        <v>35</v>
      </c>
      <c r="E17" s="6">
        <f>C17/1.71</f>
        <v>69.590643274853804</v>
      </c>
      <c r="F17" s="6">
        <f>C17/D17</f>
        <v>3.4</v>
      </c>
      <c r="G17" s="6">
        <v>117</v>
      </c>
      <c r="H17" s="6">
        <v>254</v>
      </c>
      <c r="I17" s="7">
        <f>D17/E17</f>
        <v>0.50294117647058822</v>
      </c>
      <c r="J17" s="7">
        <f>G17/E17</f>
        <v>1.6812605042016806</v>
      </c>
      <c r="K17" s="7">
        <f>H17/E17</f>
        <v>3.6499159663865544</v>
      </c>
      <c r="L17" s="6">
        <f>999*9.8*(I17^2)/(72.8/1000)</f>
        <v>34016.88731035401</v>
      </c>
      <c r="M17" s="6">
        <f>SQRT(2*9.8*J17)</f>
        <v>5.7404447460412804</v>
      </c>
      <c r="N17" s="6">
        <f>999*(M17^2)*I17/(72.8/1000)</f>
        <v>227427.18944636674</v>
      </c>
      <c r="O17" s="6">
        <f>(M17^2)/(9.8*I17)</f>
        <v>6.6857142857142851</v>
      </c>
      <c r="P17" s="6">
        <f>J17/I17</f>
        <v>3.342857142857143</v>
      </c>
      <c r="Q17" s="6">
        <f>K17/I17</f>
        <v>7.2571428571428571</v>
      </c>
    </row>
    <row r="18" spans="1:17" x14ac:dyDescent="0.2">
      <c r="A18" s="6">
        <v>17</v>
      </c>
      <c r="B18" s="7">
        <f>C18/E18</f>
        <v>1.71</v>
      </c>
      <c r="C18" s="6">
        <v>78</v>
      </c>
      <c r="D18" s="6">
        <v>23</v>
      </c>
      <c r="E18" s="6">
        <f>C18/1.71</f>
        <v>45.614035087719301</v>
      </c>
      <c r="F18" s="6">
        <f>C18/D18</f>
        <v>3.3913043478260869</v>
      </c>
      <c r="G18" s="6">
        <v>203</v>
      </c>
      <c r="H18" s="6">
        <v>379</v>
      </c>
      <c r="I18" s="7">
        <f>D18/E18</f>
        <v>0.50423076923076915</v>
      </c>
      <c r="J18" s="7">
        <f>G18/E18</f>
        <v>4.4503846153846149</v>
      </c>
      <c r="K18" s="7">
        <f>H18/E18</f>
        <v>8.3088461538461527</v>
      </c>
      <c r="L18" s="6">
        <f>999*9.8*(I18^2)/(72.8/1000)</f>
        <v>34191.556534478819</v>
      </c>
      <c r="M18" s="6">
        <f>SQRT(2*9.8*J18)</f>
        <v>9.3395684301544932</v>
      </c>
      <c r="N18" s="6">
        <f>999*(M18^2)*I18/(72.8/1000)</f>
        <v>603555.30230427848</v>
      </c>
      <c r="O18" s="6">
        <f>(M18^2)/(9.8*I18)</f>
        <v>17.65217391304348</v>
      </c>
      <c r="P18" s="6">
        <f>J18/I18</f>
        <v>8.8260869565217401</v>
      </c>
      <c r="Q18" s="6">
        <f>K18/I18</f>
        <v>16.478260869565219</v>
      </c>
    </row>
    <row r="19" spans="1:17" x14ac:dyDescent="0.2">
      <c r="A19" s="6">
        <v>18</v>
      </c>
      <c r="B19" s="7">
        <f>C19/E19</f>
        <v>1.71</v>
      </c>
      <c r="C19" s="6">
        <v>137</v>
      </c>
      <c r="D19" s="6">
        <v>34</v>
      </c>
      <c r="E19" s="6">
        <f>C19/1.71</f>
        <v>80.116959064327489</v>
      </c>
      <c r="F19" s="6">
        <f>C19/D19</f>
        <v>4.0294117647058822</v>
      </c>
      <c r="G19" s="6">
        <v>206</v>
      </c>
      <c r="H19" s="6">
        <v>392</v>
      </c>
      <c r="I19" s="7">
        <f>D19/E19</f>
        <v>0.42437956204379562</v>
      </c>
      <c r="J19" s="7">
        <f>G19/E19</f>
        <v>2.5712408759124088</v>
      </c>
      <c r="K19" s="7">
        <f>H19/E19</f>
        <v>4.8928467153284672</v>
      </c>
      <c r="L19" s="6">
        <f>999*9.8*(I19^2)/(72.8/1000)</f>
        <v>24219.719282204293</v>
      </c>
      <c r="M19" s="6">
        <f>SQRT(2*9.8*J19)</f>
        <v>7.0990366366066331</v>
      </c>
      <c r="N19" s="6">
        <f>999*(M19^2)*I19/(72.8/1000)</f>
        <v>293486.01012553432</v>
      </c>
      <c r="O19" s="6">
        <f>(M19^2)/(9.8*I19)</f>
        <v>12.117647058823531</v>
      </c>
      <c r="P19" s="6">
        <f>J19/I19</f>
        <v>6.0588235294117645</v>
      </c>
      <c r="Q19" s="6">
        <f>K19/I19</f>
        <v>11.529411764705882</v>
      </c>
    </row>
    <row r="20" spans="1:17" x14ac:dyDescent="0.2">
      <c r="A20" s="6">
        <v>19</v>
      </c>
      <c r="B20" s="7">
        <f>C20/E20</f>
        <v>1.71</v>
      </c>
      <c r="C20" s="6">
        <v>207</v>
      </c>
      <c r="D20" s="6">
        <v>42</v>
      </c>
      <c r="E20" s="6">
        <f>C20/1.71</f>
        <v>121.05263157894737</v>
      </c>
      <c r="F20" s="6">
        <f>C20/D20</f>
        <v>4.9285714285714288</v>
      </c>
      <c r="G20" s="6">
        <v>58</v>
      </c>
      <c r="H20" s="6">
        <v>423</v>
      </c>
      <c r="I20" s="7">
        <f>D20/E20</f>
        <v>0.34695652173913044</v>
      </c>
      <c r="J20" s="7">
        <f>G20/E20</f>
        <v>0.47913043478260869</v>
      </c>
      <c r="K20" s="7">
        <f>H20/E20</f>
        <v>3.4943478260869565</v>
      </c>
      <c r="L20" s="6">
        <f>999*9.8*(I20^2)/(72.8/1000)</f>
        <v>16188.63738548786</v>
      </c>
      <c r="M20" s="6">
        <f>SQRT(2*9.8*J20)</f>
        <v>3.0644667597706343</v>
      </c>
      <c r="N20" s="6">
        <f>999*(M20^2)*I20/(72.8/1000)</f>
        <v>44711.474683728375</v>
      </c>
      <c r="O20" s="6">
        <f>(M20^2)/(9.8*I20)</f>
        <v>2.7619047619047619</v>
      </c>
      <c r="P20" s="6">
        <f>J20/I20</f>
        <v>1.3809523809523809</v>
      </c>
      <c r="Q20" s="6">
        <f>K20/I20</f>
        <v>10.071428571428571</v>
      </c>
    </row>
    <row r="21" spans="1:17" x14ac:dyDescent="0.2">
      <c r="A21" s="6">
        <v>20</v>
      </c>
      <c r="B21" s="7">
        <f>C21/E21</f>
        <v>1.71</v>
      </c>
      <c r="C21" s="6">
        <v>66</v>
      </c>
      <c r="D21" s="6">
        <v>19</v>
      </c>
      <c r="E21" s="6">
        <f>C21/1.71</f>
        <v>38.596491228070178</v>
      </c>
      <c r="F21" s="6">
        <f>C21/D21</f>
        <v>3.4736842105263159</v>
      </c>
      <c r="G21" s="6">
        <v>271</v>
      </c>
      <c r="H21" s="6">
        <v>608</v>
      </c>
      <c r="I21" s="7">
        <f>D21/E21</f>
        <v>0.49227272727272725</v>
      </c>
      <c r="J21" s="7">
        <f>G21/E21</f>
        <v>7.0213636363636356</v>
      </c>
      <c r="K21" s="7">
        <f>H21/E21</f>
        <v>15.752727272727272</v>
      </c>
      <c r="L21" s="6">
        <f>999*9.8*(I21^2)/(72.8/1000)</f>
        <v>32589.052674030514</v>
      </c>
      <c r="M21" s="6">
        <f>SQRT(2*9.8*J21)</f>
        <v>11.731100855108494</v>
      </c>
      <c r="N21" s="6">
        <f>999*(M21^2)*I21/(72.8/1000)</f>
        <v>929645.60785918601</v>
      </c>
      <c r="O21" s="6">
        <f>(M21^2)/(9.8*I21)</f>
        <v>28.526315789473678</v>
      </c>
      <c r="P21" s="6">
        <f>J21/I21</f>
        <v>14.263157894736841</v>
      </c>
      <c r="Q21" s="6">
        <f>K21/I21</f>
        <v>32</v>
      </c>
    </row>
    <row r="22" spans="1:17" x14ac:dyDescent="0.2">
      <c r="A22" s="6">
        <v>21</v>
      </c>
      <c r="B22" s="7">
        <f>C22/E22</f>
        <v>1.71</v>
      </c>
      <c r="C22" s="6">
        <v>148</v>
      </c>
      <c r="D22" s="6">
        <v>34</v>
      </c>
      <c r="E22" s="6">
        <f>C22/1.71</f>
        <v>86.549707602339183</v>
      </c>
      <c r="F22" s="6">
        <f>C22/D22</f>
        <v>4.3529411764705879</v>
      </c>
      <c r="G22" s="6">
        <v>37</v>
      </c>
      <c r="H22" s="6">
        <v>384</v>
      </c>
      <c r="I22" s="7">
        <f>D22/E22</f>
        <v>0.39283783783783782</v>
      </c>
      <c r="J22" s="7">
        <f>G22/E22</f>
        <v>0.42749999999999999</v>
      </c>
      <c r="K22" s="7">
        <f>H22/E22</f>
        <v>4.4367567567567567</v>
      </c>
      <c r="L22" s="6">
        <f>999*9.8*(I22^2)/(72.8/1000)</f>
        <v>20753.283017151767</v>
      </c>
      <c r="M22" s="6">
        <f>SQRT(2*9.8*J22)</f>
        <v>2.8946502379389467</v>
      </c>
      <c r="N22" s="6">
        <f>999*(M22^2)*I22/(72.8/1000)</f>
        <v>45168.910096153842</v>
      </c>
      <c r="O22" s="6">
        <f>(M22^2)/(9.8*I22)</f>
        <v>2.1764705882352944</v>
      </c>
      <c r="P22" s="6">
        <f>J22/I22</f>
        <v>1.0882352941176472</v>
      </c>
      <c r="Q22" s="6">
        <f>K22/I22</f>
        <v>11.294117647058824</v>
      </c>
    </row>
    <row r="23" spans="1:17" x14ac:dyDescent="0.2">
      <c r="A23" s="6">
        <v>22</v>
      </c>
      <c r="B23" s="7">
        <f>C23/E23</f>
        <v>1.71</v>
      </c>
      <c r="C23" s="6">
        <v>144</v>
      </c>
      <c r="D23" s="6">
        <v>29</v>
      </c>
      <c r="E23" s="6">
        <f>C23/1.71</f>
        <v>84.21052631578948</v>
      </c>
      <c r="F23" s="6">
        <f>C23/D23</f>
        <v>4.9655172413793105</v>
      </c>
      <c r="G23" s="6">
        <v>165</v>
      </c>
      <c r="H23" s="6">
        <v>378</v>
      </c>
      <c r="I23" s="7">
        <f>D23/E23</f>
        <v>0.34437499999999999</v>
      </c>
      <c r="J23" s="7">
        <f>G23/E23</f>
        <v>1.9593749999999999</v>
      </c>
      <c r="K23" s="7">
        <f>H23/E23</f>
        <v>4.4887499999999996</v>
      </c>
      <c r="L23" s="6">
        <f>999*9.8*(I23^2)/(72.8/1000)</f>
        <v>15948.631257512021</v>
      </c>
      <c r="M23" s="6">
        <f>SQRT(2*9.8*J23)</f>
        <v>6.1970759233690211</v>
      </c>
      <c r="N23" s="6">
        <f>999*(M23^2)*I23/(72.8/1000)</f>
        <v>181484.42465444712</v>
      </c>
      <c r="O23" s="6">
        <f>(M23^2)/(9.8*I23)</f>
        <v>11.379310344827587</v>
      </c>
      <c r="P23" s="6">
        <f>J23/I23</f>
        <v>5.6896551724137927</v>
      </c>
      <c r="Q23" s="6">
        <f>K23/I23</f>
        <v>13.034482758620689</v>
      </c>
    </row>
    <row r="24" spans="1:17" x14ac:dyDescent="0.2">
      <c r="A24" s="6">
        <v>23</v>
      </c>
      <c r="B24" s="7">
        <f>C24/E24</f>
        <v>1.71</v>
      </c>
      <c r="C24" s="6">
        <v>193</v>
      </c>
      <c r="D24" s="6">
        <v>55</v>
      </c>
      <c r="E24" s="6">
        <f>C24/1.71</f>
        <v>112.86549707602339</v>
      </c>
      <c r="F24" s="6">
        <f>C24/D24</f>
        <v>3.5090909090909093</v>
      </c>
      <c r="G24" s="6">
        <v>393</v>
      </c>
      <c r="H24" s="6">
        <v>714</v>
      </c>
      <c r="I24" s="7">
        <f>D24/E24</f>
        <v>0.48730569948186531</v>
      </c>
      <c r="J24" s="7">
        <f>G24/E24</f>
        <v>3.4820207253886011</v>
      </c>
      <c r="K24" s="7">
        <f>H24/E24</f>
        <v>6.3261139896373058</v>
      </c>
      <c r="L24" s="6">
        <f>999*9.8*(I24^2)/(72.8/1000)</f>
        <v>31934.723948448795</v>
      </c>
      <c r="M24" s="6">
        <f>SQRT(2*9.8*J24)</f>
        <v>8.2612109413582093</v>
      </c>
      <c r="N24" s="6">
        <f>999*(M24^2)*I24/(72.8/1000)</f>
        <v>456376.2367905592</v>
      </c>
      <c r="O24" s="6">
        <f>(M24^2)/(9.8*I24)</f>
        <v>14.290909090909091</v>
      </c>
      <c r="P24" s="6">
        <f>J24/I24</f>
        <v>7.1454545454545455</v>
      </c>
      <c r="Q24" s="6">
        <f>K24/I24</f>
        <v>12.981818181818181</v>
      </c>
    </row>
    <row r="25" spans="1:17" x14ac:dyDescent="0.2">
      <c r="A25" s="6">
        <v>24</v>
      </c>
      <c r="B25" s="7">
        <f>C25/E25</f>
        <v>1.71</v>
      </c>
      <c r="C25" s="6">
        <v>130</v>
      </c>
      <c r="D25" s="6">
        <v>32</v>
      </c>
      <c r="E25" s="6">
        <f>C25/1.71</f>
        <v>76.023391812865498</v>
      </c>
      <c r="F25" s="6">
        <f>C25/D25</f>
        <v>4.0625</v>
      </c>
      <c r="G25" s="6">
        <v>67</v>
      </c>
      <c r="H25" s="6">
        <v>249</v>
      </c>
      <c r="I25" s="7">
        <f>D25/E25</f>
        <v>0.4209230769230769</v>
      </c>
      <c r="J25" s="7">
        <f>G25/E25</f>
        <v>0.88130769230769235</v>
      </c>
      <c r="K25" s="7">
        <f>H25/E25</f>
        <v>3.2753076923076923</v>
      </c>
      <c r="L25" s="6">
        <f>999*9.8*(I25^2)/(72.8/1000)</f>
        <v>23826.796598998633</v>
      </c>
      <c r="M25" s="6">
        <f>SQRT(2*9.8*J25)</f>
        <v>4.1561557681625425</v>
      </c>
      <c r="N25" s="6">
        <f>999*(M25^2)*I25/(72.8/1000)</f>
        <v>99774.710758306799</v>
      </c>
      <c r="O25" s="6">
        <f>(M25^2)/(9.8*I25)</f>
        <v>4.1875000000000009</v>
      </c>
      <c r="P25" s="6">
        <f>J25/I25</f>
        <v>2.09375</v>
      </c>
      <c r="Q25" s="6">
        <f>K25/I25</f>
        <v>7.78125</v>
      </c>
    </row>
    <row r="26" spans="1:17" x14ac:dyDescent="0.2">
      <c r="A26" s="6">
        <v>25</v>
      </c>
      <c r="B26" s="7">
        <f>C26/E26</f>
        <v>1.71</v>
      </c>
      <c r="C26" s="6">
        <v>104</v>
      </c>
      <c r="D26" s="6">
        <v>26</v>
      </c>
      <c r="E26" s="6">
        <f>C26/1.71</f>
        <v>60.8187134502924</v>
      </c>
      <c r="F26" s="6">
        <f>C26/D26</f>
        <v>4</v>
      </c>
      <c r="G26" s="6">
        <v>281</v>
      </c>
      <c r="H26" s="6">
        <v>556</v>
      </c>
      <c r="I26" s="7">
        <f>D26/E26</f>
        <v>0.42749999999999999</v>
      </c>
      <c r="J26" s="7">
        <f>G26/E26</f>
        <v>4.6202884615384612</v>
      </c>
      <c r="K26" s="7">
        <f>H26/E26</f>
        <v>9.1419230769230762</v>
      </c>
      <c r="L26" s="6">
        <f>999*9.8*(I26^2)/(72.8/1000)</f>
        <v>24577.201081730767</v>
      </c>
      <c r="M26" s="6">
        <f>SQRT(2*9.8*J26)</f>
        <v>9.5161785316456644</v>
      </c>
      <c r="N26" s="6">
        <f>999*(M26^2)*I26/(72.8/1000)</f>
        <v>531245.65415125724</v>
      </c>
      <c r="O26" s="6">
        <f>(M26^2)/(9.8*I26)</f>
        <v>21.615384615384617</v>
      </c>
      <c r="P26" s="6">
        <f>J26/I26</f>
        <v>10.807692307692307</v>
      </c>
      <c r="Q26" s="6">
        <f>K26/I26</f>
        <v>21.384615384615383</v>
      </c>
    </row>
    <row r="27" spans="1:17" x14ac:dyDescent="0.2">
      <c r="A27" s="6">
        <v>26</v>
      </c>
      <c r="B27" s="7">
        <f>C27/E27</f>
        <v>1.7100000000000002</v>
      </c>
      <c r="C27" s="6">
        <v>58</v>
      </c>
      <c r="D27" s="6">
        <v>12</v>
      </c>
      <c r="E27" s="6">
        <f>C27/1.71</f>
        <v>33.918128654970758</v>
      </c>
      <c r="F27" s="6">
        <f>C27/D27</f>
        <v>4.833333333333333</v>
      </c>
      <c r="G27" s="6">
        <v>125</v>
      </c>
      <c r="H27" s="6">
        <v>207</v>
      </c>
      <c r="I27" s="7">
        <f>D27/E27</f>
        <v>0.35379310344827591</v>
      </c>
      <c r="J27" s="7">
        <f>G27/E27</f>
        <v>3.6853448275862073</v>
      </c>
      <c r="K27" s="7">
        <f>H27/E27</f>
        <v>6.1029310344827588</v>
      </c>
      <c r="L27" s="6">
        <f>999*9.8*(I27^2)/(72.8/1000)</f>
        <v>16832.89871947316</v>
      </c>
      <c r="M27" s="6">
        <f>SQRT(2*9.8*J27)</f>
        <v>8.4989857407039846</v>
      </c>
      <c r="N27" s="6">
        <f>999*(M27^2)*I27/(72.8/1000)</f>
        <v>350685.38998902409</v>
      </c>
      <c r="O27" s="6">
        <f>(M27^2)/(9.8*I27)</f>
        <v>20.833333333333325</v>
      </c>
      <c r="P27" s="6">
        <f>J27/I27</f>
        <v>10.416666666666666</v>
      </c>
      <c r="Q27" s="6">
        <f>K27/I27</f>
        <v>17.249999999999996</v>
      </c>
    </row>
    <row r="28" spans="1:17" x14ac:dyDescent="0.2">
      <c r="A28" s="6">
        <v>27</v>
      </c>
      <c r="B28" s="7">
        <f>C28/E28</f>
        <v>1.7099999999999997</v>
      </c>
      <c r="C28" s="6">
        <v>121</v>
      </c>
      <c r="D28" s="6">
        <v>27</v>
      </c>
      <c r="E28" s="6">
        <f>C28/1.71</f>
        <v>70.760233918128662</v>
      </c>
      <c r="F28" s="6">
        <f>C28/D28</f>
        <v>4.4814814814814818</v>
      </c>
      <c r="G28" s="6">
        <v>169</v>
      </c>
      <c r="H28" s="6">
        <v>529</v>
      </c>
      <c r="I28" s="7">
        <f>D28/E28</f>
        <v>0.38157024793388428</v>
      </c>
      <c r="J28" s="7">
        <f>G28/E28</f>
        <v>2.3883471074380163</v>
      </c>
      <c r="K28" s="7">
        <f>H28/E28</f>
        <v>7.4759504132231394</v>
      </c>
      <c r="L28" s="6">
        <f>999*9.8*(I28^2)/(72.8/1000)</f>
        <v>19579.842457298524</v>
      </c>
      <c r="M28" s="6">
        <f>SQRT(2*9.8*J28)</f>
        <v>6.841900562401146</v>
      </c>
      <c r="N28" s="6">
        <f>999*(M28^2)*I28/(72.8/1000)</f>
        <v>245110.62039136668</v>
      </c>
      <c r="O28" s="6">
        <f>(M28^2)/(9.8*I28)</f>
        <v>12.518518518518517</v>
      </c>
      <c r="P28" s="6">
        <f>J28/I28</f>
        <v>6.2592592592592586</v>
      </c>
      <c r="Q28" s="6">
        <f>K28/I28</f>
        <v>19.592592592592592</v>
      </c>
    </row>
    <row r="29" spans="1:17" x14ac:dyDescent="0.2">
      <c r="A29" s="6">
        <v>28</v>
      </c>
      <c r="B29" s="7">
        <f>C29/E29</f>
        <v>1.71</v>
      </c>
      <c r="C29" s="6">
        <v>81</v>
      </c>
      <c r="D29" s="6">
        <v>21</v>
      </c>
      <c r="E29" s="6">
        <f>C29/1.71</f>
        <v>47.368421052631582</v>
      </c>
      <c r="F29" s="6">
        <f>C29/D29</f>
        <v>3.8571428571428572</v>
      </c>
      <c r="G29" s="6">
        <v>187</v>
      </c>
      <c r="H29" s="6">
        <v>329</v>
      </c>
      <c r="I29" s="7">
        <f>D29/E29</f>
        <v>0.4433333333333333</v>
      </c>
      <c r="J29" s="7">
        <f>G29/E29</f>
        <v>3.9477777777777776</v>
      </c>
      <c r="K29" s="7">
        <f>H29/E29</f>
        <v>6.945555555555555</v>
      </c>
      <c r="L29" s="6">
        <f>999*9.8*(I29^2)/(72.8/1000)</f>
        <v>26431.448076923076</v>
      </c>
      <c r="M29" s="6">
        <f>SQRT(2*9.8*J29)</f>
        <v>8.7963881476685906</v>
      </c>
      <c r="N29" s="6">
        <f>999*(M29^2)*I29/(72.8/1000)</f>
        <v>470731.50384615391</v>
      </c>
      <c r="O29" s="6">
        <f>(M29^2)/(9.8*I29)</f>
        <v>17.809523809523814</v>
      </c>
      <c r="P29" s="6">
        <f>J29/I29</f>
        <v>8.9047619047619051</v>
      </c>
      <c r="Q29" s="6">
        <f>K29/I29</f>
        <v>15.666666666666666</v>
      </c>
    </row>
    <row r="30" spans="1:17" x14ac:dyDescent="0.2">
      <c r="A30" s="6">
        <v>29</v>
      </c>
      <c r="B30" s="7">
        <f>C30/E30</f>
        <v>1.71</v>
      </c>
      <c r="C30" s="6">
        <v>73</v>
      </c>
      <c r="D30" s="6">
        <v>24</v>
      </c>
      <c r="E30" s="6">
        <f>C30/1.71</f>
        <v>42.690058479532162</v>
      </c>
      <c r="F30" s="6">
        <f>C30/D30</f>
        <v>3.0416666666666665</v>
      </c>
      <c r="G30" s="6">
        <v>66</v>
      </c>
      <c r="H30" s="6">
        <v>274</v>
      </c>
      <c r="I30" s="7">
        <f>D30/E30</f>
        <v>0.56219178082191779</v>
      </c>
      <c r="J30" s="7">
        <f>G30/E30</f>
        <v>1.546027397260274</v>
      </c>
      <c r="K30" s="7">
        <f>H30/E30</f>
        <v>6.418356164383562</v>
      </c>
      <c r="L30" s="6">
        <f>999*9.8*(I30^2)/(72.8/1000)</f>
        <v>42503.937918789779</v>
      </c>
      <c r="M30" s="6">
        <f>SQRT(2*9.8*J30)</f>
        <v>5.5047376855124872</v>
      </c>
      <c r="N30" s="6">
        <f>999*(M30^2)*I30/(72.8/1000)</f>
        <v>233771.65855334382</v>
      </c>
      <c r="O30" s="6">
        <f>(M30^2)/(9.8*I30)</f>
        <v>5.5000000000000009</v>
      </c>
      <c r="P30" s="6">
        <f>J30/I30</f>
        <v>2.7500000000000004</v>
      </c>
      <c r="Q30" s="6">
        <f>K30/I30</f>
        <v>11.416666666666668</v>
      </c>
    </row>
    <row r="31" spans="1:17" x14ac:dyDescent="0.2">
      <c r="A31" s="6">
        <v>30</v>
      </c>
      <c r="B31" s="7">
        <f>C31/E31</f>
        <v>1.71</v>
      </c>
      <c r="C31" s="6">
        <v>136</v>
      </c>
      <c r="D31" s="6">
        <v>30</v>
      </c>
      <c r="E31" s="6">
        <f>C31/1.71</f>
        <v>79.532163742690059</v>
      </c>
      <c r="F31" s="6">
        <f>C31/D31</f>
        <v>4.5333333333333332</v>
      </c>
      <c r="G31" s="6">
        <v>265</v>
      </c>
      <c r="H31" s="6">
        <v>358</v>
      </c>
      <c r="I31" s="7">
        <f>D31/E31</f>
        <v>0.37720588235294117</v>
      </c>
      <c r="J31" s="7">
        <f>G31/E31</f>
        <v>3.3319852941176471</v>
      </c>
      <c r="K31" s="7">
        <f>H31/E31</f>
        <v>4.5013235294117644</v>
      </c>
      <c r="L31" s="6">
        <f>999*9.8*(I31^2)/(72.8/1000)</f>
        <v>19134.499112074129</v>
      </c>
      <c r="M31" s="6">
        <f>SQRT(2*9.8*J31)</f>
        <v>8.0812691926890974</v>
      </c>
      <c r="N31" s="6">
        <f>999*(M31^2)*I31/(72.8/1000)</f>
        <v>338042.81764664297</v>
      </c>
      <c r="O31" s="6">
        <f>(M31^2)/(9.8*I31)</f>
        <v>17.666666666666671</v>
      </c>
      <c r="P31" s="6">
        <f>J31/I31</f>
        <v>8.8333333333333339</v>
      </c>
      <c r="Q31" s="6">
        <f>K31/I31</f>
        <v>11.933333333333334</v>
      </c>
    </row>
    <row r="32" spans="1:17" x14ac:dyDescent="0.2">
      <c r="A32" s="6">
        <v>31</v>
      </c>
      <c r="B32" s="7">
        <f>C32/E32</f>
        <v>1.71</v>
      </c>
      <c r="C32" s="6">
        <v>91</v>
      </c>
      <c r="D32" s="6">
        <v>22</v>
      </c>
      <c r="E32" s="6">
        <f>C32/1.71</f>
        <v>53.216374269005847</v>
      </c>
      <c r="F32" s="6">
        <f>C32/D32</f>
        <v>4.1363636363636367</v>
      </c>
      <c r="G32" s="6">
        <v>227</v>
      </c>
      <c r="H32" s="6">
        <v>361</v>
      </c>
      <c r="I32" s="7">
        <f>D32/E32</f>
        <v>0.41340659340659341</v>
      </c>
      <c r="J32" s="7">
        <f>G32/E32</f>
        <v>4.2656043956043961</v>
      </c>
      <c r="K32" s="7">
        <f>H32/E32</f>
        <v>6.7836263736263733</v>
      </c>
      <c r="L32" s="6">
        <f>999*9.8*(I32^2)/(72.8/1000)</f>
        <v>22983.437408153979</v>
      </c>
      <c r="M32" s="6">
        <f>SQRT(2*9.8*J32)</f>
        <v>9.1436232508697657</v>
      </c>
      <c r="N32" s="6">
        <f>999*(M32^2)*I32/(72.8/1000)</f>
        <v>474294.5719682686</v>
      </c>
      <c r="O32" s="6">
        <f>(M32^2)/(9.8*I32)</f>
        <v>20.636363636363644</v>
      </c>
      <c r="P32" s="6">
        <f>J32/I32</f>
        <v>10.318181818181818</v>
      </c>
      <c r="Q32" s="6">
        <f>K32/I32</f>
        <v>16.409090909090907</v>
      </c>
    </row>
    <row r="33" spans="1:17" x14ac:dyDescent="0.2">
      <c r="A33" s="6">
        <v>32</v>
      </c>
      <c r="B33" s="7">
        <f>C33/E33</f>
        <v>1.71</v>
      </c>
      <c r="C33" s="6">
        <v>90</v>
      </c>
      <c r="D33" s="6">
        <v>26</v>
      </c>
      <c r="E33" s="6">
        <f>C33/1.71</f>
        <v>52.631578947368425</v>
      </c>
      <c r="F33" s="6">
        <f>C33/D33</f>
        <v>3.4615384615384617</v>
      </c>
      <c r="G33" s="6">
        <v>261</v>
      </c>
      <c r="H33" s="6">
        <v>434</v>
      </c>
      <c r="I33" s="7">
        <f>D33/E33</f>
        <v>0.49399999999999994</v>
      </c>
      <c r="J33" s="7">
        <f>G33/E33</f>
        <v>4.9589999999999996</v>
      </c>
      <c r="K33" s="7">
        <f>H33/E33</f>
        <v>8.2459999999999987</v>
      </c>
      <c r="L33" s="6">
        <f>999*9.8*(I33^2)/(72.8/1000)</f>
        <v>32818.148999999998</v>
      </c>
      <c r="M33" s="6">
        <f>SQRT(2*9.8*J33)</f>
        <v>9.8588234592166213</v>
      </c>
      <c r="N33" s="6">
        <f>999*(M33^2)*I33/(72.8/1000)</f>
        <v>658887.45299999975</v>
      </c>
      <c r="O33" s="6">
        <f>(M33^2)/(9.8*I33)</f>
        <v>20.076923076923073</v>
      </c>
      <c r="P33" s="6">
        <f>J33/I33</f>
        <v>10.038461538461538</v>
      </c>
      <c r="Q33" s="6">
        <f>K33/I33</f>
        <v>16.692307692307693</v>
      </c>
    </row>
    <row r="34" spans="1:17" x14ac:dyDescent="0.2">
      <c r="A34" s="6">
        <v>33</v>
      </c>
      <c r="B34" s="7">
        <f>C34/E34</f>
        <v>1.7100000000000002</v>
      </c>
      <c r="C34" s="6">
        <v>128</v>
      </c>
      <c r="D34" s="6">
        <v>35</v>
      </c>
      <c r="E34" s="6">
        <f>C34/1.71</f>
        <v>74.853801169590639</v>
      </c>
      <c r="F34" s="6">
        <f>C34/D34</f>
        <v>3.657142857142857</v>
      </c>
      <c r="G34" s="6">
        <v>105</v>
      </c>
      <c r="H34" s="6">
        <v>547</v>
      </c>
      <c r="I34" s="7">
        <f>D34/E34</f>
        <v>0.46757812500000001</v>
      </c>
      <c r="J34" s="7">
        <f>G34/E34</f>
        <v>1.4027343750000001</v>
      </c>
      <c r="K34" s="7">
        <f>H34/E34</f>
        <v>7.307578125</v>
      </c>
      <c r="L34" s="6">
        <f>999*9.8*(I34^2)/(72.8/1000)</f>
        <v>29401.436840937691</v>
      </c>
      <c r="M34" s="6">
        <f>SQRT(2*9.8*J34)</f>
        <v>5.2434333933025226</v>
      </c>
      <c r="N34" s="6">
        <f>999*(M34^2)*I34/(72.8/1000)</f>
        <v>176408.62104562615</v>
      </c>
      <c r="O34" s="6">
        <f>(M34^2)/(9.8*I34)</f>
        <v>6</v>
      </c>
      <c r="P34" s="6">
        <f>J34/I34</f>
        <v>3</v>
      </c>
      <c r="Q34" s="6">
        <f>K34/I34</f>
        <v>15.628571428571428</v>
      </c>
    </row>
    <row r="35" spans="1:17" x14ac:dyDescent="0.2">
      <c r="A35" s="6">
        <v>34</v>
      </c>
      <c r="B35" s="7">
        <f>C35/E35</f>
        <v>1.71</v>
      </c>
      <c r="C35" s="6">
        <v>108</v>
      </c>
      <c r="D35" s="6">
        <v>28</v>
      </c>
      <c r="E35" s="6">
        <f>C35/1.71</f>
        <v>63.15789473684211</v>
      </c>
      <c r="F35" s="6">
        <f>C35/D35</f>
        <v>3.8571428571428572</v>
      </c>
      <c r="G35" s="6">
        <v>408</v>
      </c>
      <c r="H35" s="6">
        <v>771</v>
      </c>
      <c r="I35" s="7">
        <f>D35/E35</f>
        <v>0.4433333333333333</v>
      </c>
      <c r="J35" s="7">
        <f>G35/E35</f>
        <v>6.46</v>
      </c>
      <c r="K35" s="7">
        <f>H35/E35</f>
        <v>12.2075</v>
      </c>
      <c r="L35" s="6">
        <f>999*9.8*(I35^2)/(72.8/1000)</f>
        <v>26431.448076923076</v>
      </c>
      <c r="M35" s="6">
        <f>SQRT(2*9.8*J35)</f>
        <v>11.252377526549667</v>
      </c>
      <c r="N35" s="6">
        <f>999*(M35^2)*I35/(72.8/1000)</f>
        <v>770287.91538461531</v>
      </c>
      <c r="O35" s="6">
        <f>(M35^2)/(9.8*I35)</f>
        <v>29.142857142857142</v>
      </c>
      <c r="P35" s="6">
        <f>J35/I35</f>
        <v>14.571428571428573</v>
      </c>
      <c r="Q35" s="6">
        <f>K35/I35</f>
        <v>27.535714285714288</v>
      </c>
    </row>
    <row r="36" spans="1:17" x14ac:dyDescent="0.2">
      <c r="A36" s="6">
        <v>35</v>
      </c>
      <c r="B36" s="7">
        <f>C36/E36</f>
        <v>1.71</v>
      </c>
      <c r="C36" s="6">
        <v>123</v>
      </c>
      <c r="D36" s="6">
        <v>27</v>
      </c>
      <c r="E36" s="6">
        <f>C36/1.71</f>
        <v>71.929824561403507</v>
      </c>
      <c r="F36" s="6">
        <f>C36/D36</f>
        <v>4.5555555555555554</v>
      </c>
      <c r="G36" s="6">
        <v>198</v>
      </c>
      <c r="H36" s="6">
        <v>273</v>
      </c>
      <c r="I36" s="7">
        <f>D36/E36</f>
        <v>0.37536585365853659</v>
      </c>
      <c r="J36" s="7">
        <f>G36/E36</f>
        <v>2.7526829268292685</v>
      </c>
      <c r="K36" s="7">
        <f>H36/E36</f>
        <v>3.7953658536585366</v>
      </c>
      <c r="L36" s="6">
        <f>999*9.8*(I36^2)/(72.8/1000)</f>
        <v>18948.276384249304</v>
      </c>
      <c r="M36" s="6">
        <f>SQRT(2*9.8*J36)</f>
        <v>7.3452423626353998</v>
      </c>
      <c r="N36" s="6">
        <f>999*(M36^2)*I36/(72.8/1000)</f>
        <v>277908.05363565648</v>
      </c>
      <c r="O36" s="6">
        <f>(M36^2)/(9.8*I36)</f>
        <v>14.66666666666667</v>
      </c>
      <c r="P36" s="6">
        <f>J36/I36</f>
        <v>7.3333333333333339</v>
      </c>
      <c r="Q36" s="6">
        <f>K36/I36</f>
        <v>10.111111111111111</v>
      </c>
    </row>
    <row r="37" spans="1:17" x14ac:dyDescent="0.2">
      <c r="A37" s="6">
        <v>36</v>
      </c>
      <c r="B37" s="7">
        <f>C37/E37</f>
        <v>1.7100000000000002</v>
      </c>
      <c r="C37" s="6">
        <v>122</v>
      </c>
      <c r="D37" s="6">
        <v>28</v>
      </c>
      <c r="E37" s="6">
        <f>C37/1.71</f>
        <v>71.345029239766077</v>
      </c>
      <c r="F37" s="6">
        <f>C37/D37</f>
        <v>4.3571428571428568</v>
      </c>
      <c r="G37" s="6">
        <v>251</v>
      </c>
      <c r="H37" s="6">
        <v>671</v>
      </c>
      <c r="I37" s="7">
        <f>D37/E37</f>
        <v>0.39245901639344266</v>
      </c>
      <c r="J37" s="7">
        <f>G37/E37</f>
        <v>3.5181147540983608</v>
      </c>
      <c r="K37" s="7">
        <f>H37/E37</f>
        <v>9.4050000000000011</v>
      </c>
      <c r="L37" s="6">
        <f>999*9.8*(I37^2)/(72.8/1000)</f>
        <v>20713.276697744615</v>
      </c>
      <c r="M37" s="6">
        <f>SQRT(2*9.8*J37)</f>
        <v>8.3039177007198166</v>
      </c>
      <c r="N37" s="6">
        <f>999*(M37^2)*I37/(72.8/1000)</f>
        <v>371359.46079527849</v>
      </c>
      <c r="O37" s="6">
        <f>(M37^2)/(9.8*I37)</f>
        <v>17.928571428571431</v>
      </c>
      <c r="P37" s="6">
        <f>J37/I37</f>
        <v>8.9642857142857135</v>
      </c>
      <c r="Q37" s="6">
        <f>K37/I37</f>
        <v>23.964285714285715</v>
      </c>
    </row>
    <row r="38" spans="1:17" x14ac:dyDescent="0.2">
      <c r="A38" s="6">
        <v>37</v>
      </c>
      <c r="B38" s="7">
        <f>C38/E38</f>
        <v>1.71</v>
      </c>
      <c r="C38" s="6">
        <v>79</v>
      </c>
      <c r="D38" s="6">
        <v>19</v>
      </c>
      <c r="E38" s="6">
        <f>C38/1.71</f>
        <v>46.198830409356724</v>
      </c>
      <c r="F38" s="6">
        <f>C38/D38</f>
        <v>4.1578947368421053</v>
      </c>
      <c r="G38" s="6">
        <v>184</v>
      </c>
      <c r="H38" s="6">
        <v>264</v>
      </c>
      <c r="I38" s="7">
        <f>D38/E38</f>
        <v>0.41126582278481016</v>
      </c>
      <c r="J38" s="7">
        <f>G38/E38</f>
        <v>3.9827848101265824</v>
      </c>
      <c r="K38" s="7">
        <f>H38/E38</f>
        <v>5.7144303797468359</v>
      </c>
      <c r="L38" s="6">
        <f>999*9.8*(I38^2)/(72.8/1000)</f>
        <v>22746.020421098692</v>
      </c>
      <c r="M38" s="6">
        <f>SQRT(2*9.8*J38)</f>
        <v>8.835303179771536</v>
      </c>
      <c r="N38" s="6">
        <f>999*(M38^2)*I38/(72.8/1000)</f>
        <v>440554.50078759575</v>
      </c>
      <c r="O38" s="6">
        <f>(M38^2)/(9.8*I38)</f>
        <v>19.368421052631575</v>
      </c>
      <c r="P38" s="6">
        <f>J38/I38</f>
        <v>9.6842105263157894</v>
      </c>
      <c r="Q38" s="6">
        <f>K38/I38</f>
        <v>13.894736842105264</v>
      </c>
    </row>
    <row r="39" spans="1:17" x14ac:dyDescent="0.2">
      <c r="A39" s="6">
        <v>38</v>
      </c>
      <c r="B39" s="7">
        <f>C39/E39</f>
        <v>1.7100000000000002</v>
      </c>
      <c r="C39" s="6">
        <v>122</v>
      </c>
      <c r="D39" s="6">
        <v>30</v>
      </c>
      <c r="E39" s="6">
        <f>C39/1.71</f>
        <v>71.345029239766077</v>
      </c>
      <c r="F39" s="6">
        <f>C39/D39</f>
        <v>4.0666666666666664</v>
      </c>
      <c r="G39" s="6">
        <v>282</v>
      </c>
      <c r="H39" s="6">
        <v>316</v>
      </c>
      <c r="I39" s="7">
        <f>D39/E39</f>
        <v>0.42049180327868857</v>
      </c>
      <c r="J39" s="7">
        <f>G39/E39</f>
        <v>3.9526229508196722</v>
      </c>
      <c r="K39" s="7">
        <f>H39/E39</f>
        <v>4.4291803278688526</v>
      </c>
      <c r="L39" s="6">
        <f>999*9.8*(I39^2)/(72.8/1000)</f>
        <v>23777.996209145604</v>
      </c>
      <c r="M39" s="6">
        <f>SQRT(2*9.8*J39)</f>
        <v>8.8017844688486644</v>
      </c>
      <c r="N39" s="6">
        <f>999*(M39^2)*I39/(72.8/1000)</f>
        <v>447026.32873193716</v>
      </c>
      <c r="O39" s="6">
        <f>(M39^2)/(9.8*I39)</f>
        <v>18.799999999999994</v>
      </c>
      <c r="P39" s="6">
        <f>J39/I39</f>
        <v>9.3999999999999986</v>
      </c>
      <c r="Q39" s="6">
        <f>K39/I39</f>
        <v>10.533333333333333</v>
      </c>
    </row>
    <row r="40" spans="1:17" x14ac:dyDescent="0.2">
      <c r="A40" s="6">
        <v>39</v>
      </c>
      <c r="B40" s="7">
        <f>C40/E40</f>
        <v>1.71</v>
      </c>
      <c r="C40" s="6">
        <v>152</v>
      </c>
      <c r="D40" s="6">
        <v>34</v>
      </c>
      <c r="E40" s="6">
        <f>C40/1.71</f>
        <v>88.888888888888886</v>
      </c>
      <c r="F40" s="6">
        <f>C40/D40</f>
        <v>4.4705882352941178</v>
      </c>
      <c r="G40" s="6">
        <v>331</v>
      </c>
      <c r="H40" s="6">
        <v>490</v>
      </c>
      <c r="I40" s="7">
        <f>D40/E40</f>
        <v>0.38250000000000001</v>
      </c>
      <c r="J40" s="7">
        <f>G40/E40</f>
        <v>3.7237500000000003</v>
      </c>
      <c r="K40" s="7">
        <f>H40/E40</f>
        <v>5.5125000000000002</v>
      </c>
      <c r="L40" s="6">
        <f>999*9.8*(I40^2)/(72.8/1000)</f>
        <v>19675.377043269229</v>
      </c>
      <c r="M40" s="6">
        <f>SQRT(2*9.8*J40)</f>
        <v>8.5431551548593578</v>
      </c>
      <c r="N40" s="6">
        <f>999*(M40^2)*I40/(72.8/1000)</f>
        <v>383091.16478365398</v>
      </c>
      <c r="O40" s="6">
        <f>(M40^2)/(9.8*I40)</f>
        <v>19.47058823529412</v>
      </c>
      <c r="P40" s="6">
        <f>J40/I40</f>
        <v>9.7352941176470598</v>
      </c>
      <c r="Q40" s="6">
        <f>K40/I40</f>
        <v>14.411764705882353</v>
      </c>
    </row>
    <row r="41" spans="1:17" x14ac:dyDescent="0.2">
      <c r="A41" s="6">
        <v>40</v>
      </c>
      <c r="B41" s="7">
        <f>C41/E41</f>
        <v>1.7100000000000002</v>
      </c>
      <c r="C41" s="6">
        <v>285</v>
      </c>
      <c r="D41" s="6">
        <v>88</v>
      </c>
      <c r="E41" s="6">
        <f>C41/1.71</f>
        <v>166.66666666666666</v>
      </c>
      <c r="F41" s="6">
        <f>C41/D41</f>
        <v>3.2386363636363638</v>
      </c>
      <c r="G41" s="6">
        <v>222</v>
      </c>
      <c r="H41" s="6">
        <v>697</v>
      </c>
      <c r="I41" s="7">
        <f>D41/E41</f>
        <v>0.52800000000000002</v>
      </c>
      <c r="J41" s="7">
        <f>G41/E41</f>
        <v>1.3320000000000001</v>
      </c>
      <c r="K41" s="7">
        <f>H41/E41</f>
        <v>4.1820000000000004</v>
      </c>
      <c r="L41" s="6">
        <f>999*9.8*(I41^2)/(72.8/1000)</f>
        <v>37491.086769230773</v>
      </c>
      <c r="M41" s="6">
        <f>SQRT(2*9.8*J41)</f>
        <v>5.1095205254505052</v>
      </c>
      <c r="N41" s="6">
        <f>999*(M41^2)*I41/(72.8/1000)</f>
        <v>189159.57415384619</v>
      </c>
      <c r="O41" s="6">
        <f>(M41^2)/(9.8*I41)</f>
        <v>5.0454545454545459</v>
      </c>
      <c r="P41" s="6">
        <f>J41/I41</f>
        <v>2.5227272727272729</v>
      </c>
      <c r="Q41" s="6">
        <f>K41/I41</f>
        <v>7.9204545454545459</v>
      </c>
    </row>
    <row r="42" spans="1:17" x14ac:dyDescent="0.2">
      <c r="A42" s="6">
        <v>41</v>
      </c>
      <c r="B42" s="7">
        <f>C42/E42</f>
        <v>1.71</v>
      </c>
      <c r="C42" s="6">
        <v>178</v>
      </c>
      <c r="D42" s="6">
        <v>56</v>
      </c>
      <c r="E42" s="6">
        <f>C42/1.71</f>
        <v>104.09356725146199</v>
      </c>
      <c r="F42" s="6">
        <f>C42/D42</f>
        <v>3.1785714285714284</v>
      </c>
      <c r="G42" s="6">
        <v>216</v>
      </c>
      <c r="H42" s="6">
        <v>382</v>
      </c>
      <c r="I42" s="7">
        <f>D42/E42</f>
        <v>0.53797752808988764</v>
      </c>
      <c r="J42" s="7">
        <f>G42/E42</f>
        <v>2.0750561797752809</v>
      </c>
      <c r="K42" s="7">
        <f>H42/E42</f>
        <v>3.6697752808988762</v>
      </c>
      <c r="L42" s="6">
        <f>999*9.8*(I42^2)/(72.8/1000)</f>
        <v>38921.400122362174</v>
      </c>
      <c r="M42" s="6">
        <f>SQRT(2*9.8*J42)</f>
        <v>6.3773898362571115</v>
      </c>
      <c r="N42" s="6">
        <f>999*(M42^2)*I42/(72.8/1000)</f>
        <v>300250.80094393675</v>
      </c>
      <c r="O42" s="6">
        <f>(M42^2)/(9.8*I42)</f>
        <v>7.7142857142857135</v>
      </c>
      <c r="P42" s="6">
        <f>J42/I42</f>
        <v>3.8571428571428572</v>
      </c>
      <c r="Q42" s="6">
        <f>K42/I42</f>
        <v>6.8214285714285712</v>
      </c>
    </row>
    <row r="43" spans="1:17" x14ac:dyDescent="0.2">
      <c r="A43" s="6">
        <v>42</v>
      </c>
      <c r="B43" s="7">
        <f>C43/E43</f>
        <v>1.71</v>
      </c>
      <c r="C43" s="6">
        <v>192</v>
      </c>
      <c r="D43" s="6">
        <v>55</v>
      </c>
      <c r="E43" s="6">
        <f>C43/1.71</f>
        <v>112.28070175438597</v>
      </c>
      <c r="F43" s="6">
        <f>C43/D43</f>
        <v>3.4909090909090907</v>
      </c>
      <c r="G43" s="6">
        <v>402</v>
      </c>
      <c r="H43" s="6">
        <v>1004</v>
      </c>
      <c r="I43" s="7">
        <f>D43/E43</f>
        <v>0.48984374999999997</v>
      </c>
      <c r="J43" s="7">
        <f>G43/E43</f>
        <v>3.5803124999999998</v>
      </c>
      <c r="K43" s="7">
        <f>H43/E43</f>
        <v>8.9418749999999996</v>
      </c>
      <c r="L43" s="6">
        <f>999*9.8*(I43^2)/(72.8/1000)</f>
        <v>32268.243607741129</v>
      </c>
      <c r="M43" s="6">
        <f>SQRT(2*9.8*J43)</f>
        <v>8.3769997612510405</v>
      </c>
      <c r="N43" s="6">
        <f>999*(M43^2)*I43/(72.8/1000)</f>
        <v>471703.05201134307</v>
      </c>
      <c r="O43" s="6">
        <f>(M43^2)/(9.8*I43)</f>
        <v>14.618181818181816</v>
      </c>
      <c r="P43" s="6">
        <f>J43/I43</f>
        <v>7.3090909090909095</v>
      </c>
      <c r="Q43" s="6">
        <f>K43/I43</f>
        <v>18.254545454545454</v>
      </c>
    </row>
    <row r="44" spans="1:17" x14ac:dyDescent="0.2">
      <c r="A44" s="6">
        <v>43</v>
      </c>
      <c r="B44" s="7">
        <f>C44/E44</f>
        <v>1.71</v>
      </c>
      <c r="C44" s="6">
        <v>243</v>
      </c>
      <c r="D44" s="6">
        <v>66</v>
      </c>
      <c r="E44" s="6">
        <f>C44/1.71</f>
        <v>142.10526315789474</v>
      </c>
      <c r="F44" s="6">
        <f>C44/D44</f>
        <v>3.6818181818181817</v>
      </c>
      <c r="G44" s="6">
        <v>147</v>
      </c>
      <c r="H44" s="6">
        <v>918</v>
      </c>
      <c r="I44" s="7">
        <f>D44/E44</f>
        <v>0.46444444444444444</v>
      </c>
      <c r="J44" s="7">
        <f>G44/E44</f>
        <v>1.0344444444444445</v>
      </c>
      <c r="K44" s="7">
        <f>H44/E44</f>
        <v>6.46</v>
      </c>
      <c r="L44" s="6">
        <f>999*9.8*(I44^2)/(72.8/1000)</f>
        <v>29008.664102564104</v>
      </c>
      <c r="M44" s="6">
        <f>SQRT(2*9.8*J44)</f>
        <v>4.5027892590161391</v>
      </c>
      <c r="N44" s="6">
        <f>999*(M44^2)*I44/(72.8/1000)</f>
        <v>129220.41282051281</v>
      </c>
      <c r="O44" s="6">
        <f>(M44^2)/(9.8*I44)</f>
        <v>4.4545454545454541</v>
      </c>
      <c r="P44" s="6">
        <f>J44/I44</f>
        <v>2.2272727272727275</v>
      </c>
      <c r="Q44" s="6">
        <f>K44/I44</f>
        <v>13.90909090909091</v>
      </c>
    </row>
    <row r="45" spans="1:17" x14ac:dyDescent="0.2">
      <c r="A45" s="6">
        <v>44</v>
      </c>
      <c r="B45" s="7">
        <f>C45/E45</f>
        <v>1.71</v>
      </c>
      <c r="C45" s="6">
        <v>199</v>
      </c>
      <c r="D45" s="6">
        <v>45</v>
      </c>
      <c r="E45" s="6">
        <f>C45/1.71</f>
        <v>116.37426900584795</v>
      </c>
      <c r="F45" s="6">
        <f>C45/D45</f>
        <v>4.4222222222222225</v>
      </c>
      <c r="G45" s="6">
        <v>176</v>
      </c>
      <c r="H45" s="6">
        <v>755</v>
      </c>
      <c r="I45" s="7">
        <f>D45/E45</f>
        <v>0.38668341708542714</v>
      </c>
      <c r="J45" s="7">
        <f>G45/E45</f>
        <v>1.5123618090452262</v>
      </c>
      <c r="K45" s="7">
        <f>H45/E45</f>
        <v>6.4876884422110557</v>
      </c>
      <c r="L45" s="6">
        <f>999*9.8*(I45^2)/(72.8/1000)</f>
        <v>20108.111286282594</v>
      </c>
      <c r="M45" s="6">
        <f>SQRT(2*9.8*J45)</f>
        <v>5.4444734784262137</v>
      </c>
      <c r="N45" s="6">
        <f>999*(M45^2)*I45/(72.8/1000)</f>
        <v>157290.11495047715</v>
      </c>
      <c r="O45" s="6">
        <f>(M45^2)/(9.8*I45)</f>
        <v>7.822222222222222</v>
      </c>
      <c r="P45" s="6">
        <f>J45/I45</f>
        <v>3.9111111111111114</v>
      </c>
      <c r="Q45" s="6">
        <f>K45/I45</f>
        <v>16.777777777777779</v>
      </c>
    </row>
    <row r="46" spans="1:17" x14ac:dyDescent="0.2">
      <c r="A46" s="6">
        <v>45</v>
      </c>
      <c r="B46" s="7">
        <f>C46/E46</f>
        <v>1.71</v>
      </c>
      <c r="C46" s="6">
        <v>218</v>
      </c>
      <c r="D46" s="6">
        <v>46</v>
      </c>
      <c r="E46" s="6">
        <f>C46/1.71</f>
        <v>127.48538011695906</v>
      </c>
      <c r="F46" s="6">
        <f>C46/D46</f>
        <v>4.7391304347826084</v>
      </c>
      <c r="G46" s="6">
        <v>382</v>
      </c>
      <c r="H46" s="6">
        <v>808</v>
      </c>
      <c r="I46" s="7">
        <f>D46/E46</f>
        <v>0.36082568807339449</v>
      </c>
      <c r="J46" s="7">
        <f>G46/E46</f>
        <v>2.9964220183486239</v>
      </c>
      <c r="K46" s="7">
        <f>H46/E46</f>
        <v>6.3379816513761469</v>
      </c>
      <c r="L46" s="6">
        <f>999*9.8*(I46^2)/(72.8/1000)</f>
        <v>17508.747576447204</v>
      </c>
      <c r="M46" s="6">
        <f>SQRT(2*9.8*J46)</f>
        <v>7.6635417112215833</v>
      </c>
      <c r="N46" s="6">
        <f>999*(M46^2)*I46/(72.8/1000)</f>
        <v>290797.45974794921</v>
      </c>
      <c r="O46" s="6">
        <f>(M46^2)/(9.8*I46)</f>
        <v>16.608695652173914</v>
      </c>
      <c r="P46" s="6">
        <f>J46/I46</f>
        <v>8.304347826086957</v>
      </c>
      <c r="Q46" s="6">
        <f>K46/I46</f>
        <v>17.565217391304348</v>
      </c>
    </row>
    <row r="47" spans="1:17" x14ac:dyDescent="0.2">
      <c r="A47" s="6">
        <v>46</v>
      </c>
      <c r="B47" s="7">
        <f>C47/E47</f>
        <v>1.71</v>
      </c>
      <c r="C47" s="6">
        <v>185</v>
      </c>
      <c r="D47" s="6">
        <v>45</v>
      </c>
      <c r="E47" s="6">
        <f>C47/1.71</f>
        <v>108.18713450292398</v>
      </c>
      <c r="F47" s="6">
        <f>C47/D47</f>
        <v>4.1111111111111107</v>
      </c>
      <c r="G47" s="6">
        <v>479</v>
      </c>
      <c r="H47" s="6">
        <v>734</v>
      </c>
      <c r="I47" s="7">
        <f>D47/E47</f>
        <v>0.41594594594594592</v>
      </c>
      <c r="J47" s="7">
        <f>G47/E47</f>
        <v>4.4275135135135129</v>
      </c>
      <c r="K47" s="7">
        <f>H47/E47</f>
        <v>6.7845405405405401</v>
      </c>
      <c r="L47" s="6">
        <f>999*9.8*(I47^2)/(72.8/1000)</f>
        <v>23266.656392931392</v>
      </c>
      <c r="M47" s="6">
        <f>SQRT(2*9.8*J47)</f>
        <v>9.3155388928856322</v>
      </c>
      <c r="N47" s="6">
        <f>999*(M47^2)*I47/(72.8/1000)</f>
        <v>495321.26276507269</v>
      </c>
      <c r="O47" s="6">
        <f>(M47^2)/(9.8*I47)</f>
        <v>21.288888888888891</v>
      </c>
      <c r="P47" s="6">
        <f>J47/I47</f>
        <v>10.644444444444444</v>
      </c>
      <c r="Q47" s="6">
        <f>K47/I47</f>
        <v>16.31111111111111</v>
      </c>
    </row>
    <row r="48" spans="1:17" x14ac:dyDescent="0.2">
      <c r="A48" s="6">
        <v>47</v>
      </c>
      <c r="B48" s="7">
        <f>C48/E48</f>
        <v>1.71</v>
      </c>
      <c r="C48" s="6">
        <v>119</v>
      </c>
      <c r="D48" s="6">
        <v>29</v>
      </c>
      <c r="E48" s="6">
        <f>C48/1.71</f>
        <v>69.590643274853804</v>
      </c>
      <c r="F48" s="6">
        <f>C48/D48</f>
        <v>4.1034482758620694</v>
      </c>
      <c r="G48" s="6">
        <v>728</v>
      </c>
      <c r="H48" s="6">
        <v>696</v>
      </c>
      <c r="I48" s="7">
        <f>D48/E48</f>
        <v>0.41672268907563026</v>
      </c>
      <c r="J48" s="7">
        <f>G48/E48</f>
        <v>10.461176470588235</v>
      </c>
      <c r="K48" s="7">
        <f>H48/E48</f>
        <v>10.001344537815125</v>
      </c>
      <c r="L48" s="6">
        <f>999*9.8*(I48^2)/(72.8/1000)</f>
        <v>23353.634471843037</v>
      </c>
      <c r="M48" s="6">
        <f>SQRT(2*9.8*J48)</f>
        <v>14.319184991595346</v>
      </c>
      <c r="N48" s="6">
        <f>999*(M48^2)*I48/(72.8/1000)</f>
        <v>1172513.5100346021</v>
      </c>
      <c r="O48" s="6">
        <f>(M48^2)/(9.8*I48)</f>
        <v>50.206896551724135</v>
      </c>
      <c r="P48" s="6">
        <f>J48/I48</f>
        <v>25.103448275862068</v>
      </c>
      <c r="Q48" s="6">
        <f>K48/I48</f>
        <v>23.999999999999996</v>
      </c>
    </row>
    <row r="49" spans="1:17" x14ac:dyDescent="0.2">
      <c r="A49" s="6">
        <v>48</v>
      </c>
      <c r="B49" s="7">
        <f>C49/E49</f>
        <v>1.71</v>
      </c>
      <c r="C49" s="6">
        <v>188</v>
      </c>
      <c r="D49" s="6">
        <v>38</v>
      </c>
      <c r="E49" s="6">
        <f>C49/1.71</f>
        <v>109.94152046783626</v>
      </c>
      <c r="F49" s="6">
        <f>C49/D49</f>
        <v>4.9473684210526319</v>
      </c>
      <c r="G49" s="6">
        <v>656</v>
      </c>
      <c r="H49" s="6">
        <v>639</v>
      </c>
      <c r="I49" s="7">
        <f>D49/E49</f>
        <v>0.34563829787234041</v>
      </c>
      <c r="J49" s="7">
        <f>G49/E49</f>
        <v>5.9668085106382982</v>
      </c>
      <c r="K49" s="7">
        <f>H49/E49</f>
        <v>5.8121808510638298</v>
      </c>
      <c r="L49" s="6">
        <f>999*9.8*(I49^2)/(72.8/1000)</f>
        <v>16065.857112729393</v>
      </c>
      <c r="M49" s="6">
        <f>SQRT(2*9.8*J49)</f>
        <v>10.814316751811491</v>
      </c>
      <c r="N49" s="6">
        <f>999*(M49^2)*I49/(72.8/1000)</f>
        <v>554694.85610265692</v>
      </c>
      <c r="O49" s="6">
        <f>(M49^2)/(9.8*I49)</f>
        <v>34.526315789473685</v>
      </c>
      <c r="P49" s="6">
        <f>J49/I49</f>
        <v>17.263157894736842</v>
      </c>
      <c r="Q49" s="6">
        <f>K49/I49</f>
        <v>16.815789473684212</v>
      </c>
    </row>
    <row r="50" spans="1:17" x14ac:dyDescent="0.2">
      <c r="A50" s="6">
        <v>49</v>
      </c>
      <c r="B50" s="7">
        <f>C50/E50</f>
        <v>1.71</v>
      </c>
      <c r="C50" s="6">
        <v>164</v>
      </c>
      <c r="D50" s="6">
        <v>44</v>
      </c>
      <c r="E50" s="6">
        <f>C50/1.71</f>
        <v>95.906432748538009</v>
      </c>
      <c r="F50" s="6">
        <f>C50/D50</f>
        <v>3.7272727272727271</v>
      </c>
      <c r="G50" s="6">
        <v>389</v>
      </c>
      <c r="H50" s="6">
        <v>594</v>
      </c>
      <c r="I50" s="7">
        <f>D50/E50</f>
        <v>0.45878048780487807</v>
      </c>
      <c r="J50" s="7">
        <f>G50/E50</f>
        <v>4.0560365853658542</v>
      </c>
      <c r="K50" s="7">
        <f>H50/E50</f>
        <v>6.1935365853658535</v>
      </c>
      <c r="L50" s="6">
        <f>999*9.8*(I50^2)/(72.8/1000)</f>
        <v>28305.44990733538</v>
      </c>
      <c r="M50" s="6">
        <f>SQRT(2*9.8*J50)</f>
        <v>8.91618287571373</v>
      </c>
      <c r="N50" s="6">
        <f>999*(M50^2)*I50/(72.8/1000)</f>
        <v>500491.8188160666</v>
      </c>
      <c r="O50" s="6">
        <f>(M50^2)/(9.8*I50)</f>
        <v>17.681818181818191</v>
      </c>
      <c r="P50" s="6">
        <f>J50/I50</f>
        <v>8.8409090909090917</v>
      </c>
      <c r="Q50" s="6">
        <f>K50/I50</f>
        <v>13.499999999999998</v>
      </c>
    </row>
    <row r="51" spans="1:17" x14ac:dyDescent="0.2">
      <c r="A51" s="6">
        <v>59</v>
      </c>
      <c r="B51" s="7">
        <f>C51/E51</f>
        <v>1.71</v>
      </c>
      <c r="C51" s="6">
        <v>132</v>
      </c>
      <c r="D51" s="6">
        <v>34</v>
      </c>
      <c r="E51" s="6">
        <f>C51/1.71</f>
        <v>77.192982456140356</v>
      </c>
      <c r="F51" s="6">
        <f>C51/D51</f>
        <v>3.8823529411764706</v>
      </c>
      <c r="G51" s="6">
        <v>117</v>
      </c>
      <c r="H51" s="6">
        <v>331</v>
      </c>
      <c r="I51" s="7">
        <f>D51/E51</f>
        <v>0.44045454545454543</v>
      </c>
      <c r="J51" s="7">
        <f>G51/E51</f>
        <v>1.5156818181818181</v>
      </c>
      <c r="K51" s="7">
        <f>H51/E51</f>
        <v>4.2879545454545456</v>
      </c>
      <c r="L51" s="6">
        <f>999*9.8*(I51^2)/(72.8/1000)</f>
        <v>26089.297016052125</v>
      </c>
      <c r="M51" s="6">
        <f>SQRT(2*9.8*J51)</f>
        <v>5.4504461869065031</v>
      </c>
      <c r="N51" s="6">
        <f>999*(M51^2)*I51/(72.8/1000)</f>
        <v>179555.7500516529</v>
      </c>
      <c r="O51" s="6">
        <f>(M51^2)/(9.8*I51)</f>
        <v>6.8823529411764701</v>
      </c>
      <c r="P51" s="6">
        <f>J51/I51</f>
        <v>3.4411764705882355</v>
      </c>
      <c r="Q51" s="6">
        <f>K51/I51</f>
        <v>9.7352941176470598</v>
      </c>
    </row>
    <row r="52" spans="1:17" x14ac:dyDescent="0.2">
      <c r="B52" s="1"/>
      <c r="I52" s="1"/>
      <c r="J52" s="1"/>
      <c r="K52" s="1"/>
    </row>
    <row r="53" spans="1:17" x14ac:dyDescent="0.2">
      <c r="B53" s="1"/>
      <c r="I53" s="1"/>
      <c r="J53" s="1"/>
      <c r="K53" s="1"/>
    </row>
    <row r="55" spans="1:17" x14ac:dyDescent="0.2">
      <c r="B55" s="1"/>
      <c r="I55" s="1"/>
      <c r="J55" s="1"/>
      <c r="K55" s="1"/>
    </row>
    <row r="58" spans="1:17" x14ac:dyDescent="0.2">
      <c r="F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Rohilla, Pankaj</dc:creator>
  <cp:lastModifiedBy>Rohilla, Pankaj</cp:lastModifiedBy>
  <dcterms:created xsi:type="dcterms:W3CDTF">2024-12-02T20:26:53Z</dcterms:created>
  <dcterms:modified xsi:type="dcterms:W3CDTF">2024-12-02T22:38:03Z</dcterms:modified>
</cp:coreProperties>
</file>