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43A46270-4777-4093-8A06-777E8EE0F307}" xr6:coauthVersionLast="47" xr6:coauthVersionMax="47" xr10:uidLastSave="{00000000-0000-0000-0000-000000000000}"/>
  <bookViews>
    <workbookView xWindow="-110" yWindow="-110" windowWidth="19420" windowHeight="11020" tabRatio="886" xr2:uid="{00000000-000D-0000-FFFF-FFFF00000000}"/>
  </bookViews>
  <sheets>
    <sheet name="Weekly" sheetId="7" r:id="rId1"/>
    <sheet name="wk 1" sheetId="3" r:id="rId2"/>
    <sheet name="wk 2" sheetId="2" r:id="rId3"/>
    <sheet name="wk 3" sheetId="1" r:id="rId4"/>
    <sheet name="wk 4" sheetId="6" r:id="rId5"/>
    <sheet name="wk 5" sheetId="5" r:id="rId6"/>
    <sheet name="wk 6" sheetId="8" r:id="rId7"/>
    <sheet name="wk 7" sheetId="9" r:id="rId8"/>
    <sheet name="wk 8" sheetId="23" r:id="rId9"/>
    <sheet name="wk 9" sheetId="24" r:id="rId10"/>
    <sheet name="WK 10" sheetId="25" r:id="rId11"/>
    <sheet name="wk 11" sheetId="13" r:id="rId12"/>
    <sheet name="wk 12" sheetId="26" r:id="rId13"/>
    <sheet name="wk 13" sheetId="28" r:id="rId14"/>
    <sheet name="wk 14" sheetId="29" r:id="rId15"/>
    <sheet name="wk 15" sheetId="30" r:id="rId16"/>
    <sheet name="wk 16" sheetId="31" r:id="rId17"/>
    <sheet name="wk 17" sheetId="32" r:id="rId18"/>
    <sheet name="wk 18" sheetId="3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7" l="1"/>
  <c r="V9" i="7"/>
  <c r="V7" i="7"/>
  <c r="V10" i="7"/>
  <c r="V11" i="7"/>
  <c r="V8" i="7"/>
  <c r="V13" i="7"/>
  <c r="V14" i="7"/>
  <c r="V12" i="7"/>
  <c r="V18" i="7"/>
  <c r="V19" i="7"/>
  <c r="V20" i="7"/>
  <c r="V15" i="7"/>
  <c r="V22" i="7"/>
  <c r="V21" i="7"/>
  <c r="V16" i="7"/>
  <c r="V24" i="7"/>
  <c r="V17" i="7"/>
  <c r="V23" i="7"/>
  <c r="V28" i="7"/>
  <c r="V25" i="7"/>
  <c r="V27" i="7"/>
  <c r="V26" i="7"/>
  <c r="V29" i="7"/>
  <c r="V31" i="7"/>
  <c r="V30" i="7"/>
  <c r="V32" i="7"/>
  <c r="V33" i="7"/>
  <c r="V35" i="7"/>
  <c r="V34" i="7"/>
  <c r="V36" i="7"/>
  <c r="V6" i="7"/>
  <c r="U5" i="7" l="1"/>
  <c r="U10" i="7"/>
  <c r="U11" i="7"/>
  <c r="U9" i="7"/>
  <c r="U14" i="7"/>
  <c r="U7" i="7"/>
  <c r="U12" i="7"/>
  <c r="U8" i="7"/>
  <c r="U19" i="7"/>
  <c r="U13" i="7"/>
  <c r="U16" i="7"/>
  <c r="U20" i="7"/>
  <c r="U15" i="7"/>
  <c r="U28" i="7"/>
  <c r="U18" i="7"/>
  <c r="U24" i="7"/>
  <c r="U23" i="7"/>
  <c r="U21" i="7"/>
  <c r="U26" i="7"/>
  <c r="U22" i="7"/>
  <c r="U17" i="7"/>
  <c r="U32" i="7"/>
  <c r="U27" i="7"/>
  <c r="U30" i="7"/>
  <c r="U25" i="7"/>
  <c r="U29" i="7"/>
  <c r="U31" i="7"/>
  <c r="U33" i="7"/>
  <c r="U35" i="7"/>
  <c r="U36" i="7"/>
  <c r="U34" i="7"/>
  <c r="U6" i="7"/>
  <c r="T16" i="7" l="1"/>
  <c r="T5" i="7"/>
  <c r="T28" i="7"/>
  <c r="T15" i="7"/>
  <c r="T7" i="7"/>
  <c r="T36" i="7"/>
  <c r="T10" i="7"/>
  <c r="T14" i="7"/>
  <c r="T22" i="7"/>
  <c r="T34" i="7"/>
  <c r="T9" i="7"/>
  <c r="T13" i="7"/>
  <c r="T31" i="7"/>
  <c r="T23" i="7"/>
  <c r="T26" i="7"/>
  <c r="T19" i="7"/>
  <c r="T27" i="7"/>
  <c r="T20" i="7"/>
  <c r="T35" i="7"/>
  <c r="T30" i="7"/>
  <c r="T6" i="7"/>
  <c r="T25" i="7"/>
  <c r="T21" i="7"/>
  <c r="T32" i="7"/>
  <c r="T24" i="7"/>
  <c r="T33" i="7"/>
  <c r="T29" i="7"/>
  <c r="T8" i="7"/>
  <c r="T17" i="7"/>
  <c r="T18" i="7"/>
  <c r="T11" i="7"/>
  <c r="T12" i="7"/>
  <c r="F16" i="7"/>
  <c r="F5" i="7"/>
  <c r="F28" i="7"/>
  <c r="F15" i="7"/>
  <c r="F7" i="7"/>
  <c r="F36" i="7"/>
  <c r="F10" i="7"/>
  <c r="F14" i="7"/>
  <c r="F22" i="7"/>
  <c r="F34" i="7"/>
  <c r="F9" i="7"/>
  <c r="F13" i="7"/>
  <c r="F31" i="7"/>
  <c r="F23" i="7"/>
  <c r="F26" i="7"/>
  <c r="F19" i="7"/>
  <c r="F27" i="7"/>
  <c r="F20" i="7"/>
  <c r="F35" i="7"/>
  <c r="F30" i="7"/>
  <c r="F6" i="7"/>
  <c r="F25" i="7"/>
  <c r="F21" i="7"/>
  <c r="F32" i="7"/>
  <c r="F24" i="7"/>
  <c r="F33" i="7"/>
  <c r="F29" i="7"/>
  <c r="F8" i="7"/>
  <c r="F17" i="7"/>
  <c r="F18" i="7"/>
  <c r="F11" i="7"/>
  <c r="E8" i="7"/>
  <c r="E35" i="7"/>
  <c r="E25" i="7"/>
  <c r="E20" i="7"/>
  <c r="E31" i="7"/>
  <c r="E32" i="7"/>
  <c r="E14" i="7"/>
  <c r="E6" i="7"/>
  <c r="E36" i="7"/>
  <c r="E22" i="7"/>
  <c r="E13" i="7"/>
  <c r="E30" i="7"/>
  <c r="E9" i="7"/>
  <c r="E16" i="7"/>
  <c r="E29" i="7"/>
  <c r="E18" i="7"/>
  <c r="E23" i="7"/>
  <c r="E27" i="7"/>
  <c r="E33" i="7"/>
  <c r="E7" i="7"/>
  <c r="E34" i="7"/>
  <c r="E15" i="7"/>
  <c r="E12" i="7"/>
  <c r="E11" i="7"/>
  <c r="E24" i="7"/>
  <c r="E10" i="7"/>
  <c r="E19" i="7"/>
  <c r="E28" i="7"/>
  <c r="E21" i="7"/>
  <c r="E26" i="7"/>
  <c r="E17" i="7"/>
  <c r="S17" i="7" l="1"/>
  <c r="S10" i="7"/>
  <c r="S21" i="7"/>
  <c r="S5" i="7"/>
  <c r="S14" i="7"/>
  <c r="S19" i="7"/>
  <c r="S24" i="7"/>
  <c r="S7" i="7"/>
  <c r="S6" i="7"/>
  <c r="S8" i="7"/>
  <c r="S20" i="7"/>
  <c r="S32" i="7"/>
  <c r="S13" i="7"/>
  <c r="S27" i="7"/>
  <c r="S25" i="7"/>
  <c r="S30" i="7"/>
  <c r="S26" i="7"/>
  <c r="S11" i="7"/>
  <c r="S18" i="7"/>
  <c r="S12" i="7"/>
  <c r="S16" i="7"/>
  <c r="S23" i="7"/>
  <c r="S22" i="7"/>
  <c r="S33" i="7"/>
  <c r="S35" i="7"/>
  <c r="S28" i="7"/>
  <c r="S31" i="7"/>
  <c r="S15" i="7"/>
  <c r="S9" i="7"/>
  <c r="S29" i="7"/>
  <c r="S34" i="7"/>
  <c r="S36" i="7"/>
  <c r="Q26" i="7" l="1"/>
  <c r="Q32" i="7"/>
  <c r="Q10" i="7"/>
  <c r="Q18" i="7"/>
  <c r="Q8" i="7"/>
  <c r="Q30" i="7"/>
  <c r="Q27" i="7"/>
  <c r="Q16" i="7"/>
  <c r="Q33" i="7"/>
  <c r="Q25" i="7"/>
  <c r="Q35" i="7"/>
  <c r="Q24" i="7"/>
  <c r="Q29" i="7"/>
  <c r="Q20" i="7"/>
  <c r="Q23" i="7"/>
  <c r="Q22" i="7"/>
  <c r="Q34" i="7"/>
  <c r="Q12" i="7"/>
  <c r="Q15" i="7"/>
  <c r="Q13" i="7"/>
  <c r="Q28" i="7"/>
  <c r="Q5" i="7"/>
  <c r="Q31" i="7"/>
  <c r="Q9" i="7"/>
  <c r="Q36" i="7"/>
  <c r="R10" i="7"/>
  <c r="R14" i="7"/>
  <c r="R6" i="7"/>
  <c r="R17" i="7"/>
  <c r="R5" i="7"/>
  <c r="R32" i="7"/>
  <c r="R21" i="7"/>
  <c r="R7" i="7"/>
  <c r="R24" i="7"/>
  <c r="R27" i="7"/>
  <c r="R20" i="7"/>
  <c r="R8" i="7"/>
  <c r="R19" i="7"/>
  <c r="R16" i="7"/>
  <c r="R18" i="7"/>
  <c r="R12" i="7"/>
  <c r="R25" i="7"/>
  <c r="R30" i="7"/>
  <c r="R33" i="7"/>
  <c r="R11" i="7"/>
  <c r="R9" i="7"/>
  <c r="R26" i="7"/>
  <c r="R28" i="7"/>
  <c r="R23" i="7"/>
  <c r="R22" i="7"/>
  <c r="R15" i="7"/>
  <c r="R34" i="7"/>
  <c r="R31" i="7"/>
  <c r="R29" i="7"/>
  <c r="R13" i="7"/>
  <c r="Q14" i="7" l="1"/>
  <c r="P9" i="7" l="1"/>
  <c r="P6" i="7"/>
  <c r="P7" i="7"/>
  <c r="P12" i="7"/>
  <c r="P15" i="7"/>
  <c r="P20" i="7"/>
  <c r="P14" i="7"/>
  <c r="P28" i="7"/>
  <c r="P13" i="7"/>
  <c r="P22" i="7"/>
  <c r="P8" i="7"/>
  <c r="P23" i="7"/>
  <c r="P16" i="7"/>
  <c r="P26" i="7"/>
  <c r="P19" i="7"/>
  <c r="P31" i="7"/>
  <c r="P11" i="7"/>
  <c r="P18" i="7"/>
  <c r="P10" i="7"/>
  <c r="P24" i="7"/>
  <c r="P29" i="7"/>
  <c r="P25" i="7"/>
  <c r="P17" i="7"/>
  <c r="P36" i="7"/>
  <c r="P35" i="7"/>
  <c r="P32" i="7"/>
  <c r="P21" i="7"/>
  <c r="P30" i="7"/>
  <c r="P27" i="7"/>
  <c r="P33" i="7"/>
  <c r="P34" i="7"/>
  <c r="P5" i="7"/>
  <c r="O31" i="7" l="1"/>
  <c r="O10" i="7"/>
  <c r="O33" i="7"/>
  <c r="O20" i="7"/>
  <c r="O9" i="7"/>
  <c r="O6" i="7"/>
  <c r="O16" i="7"/>
  <c r="O5" i="7"/>
  <c r="O12" i="7"/>
  <c r="O8" i="7"/>
  <c r="O19" i="7"/>
  <c r="O11" i="7"/>
  <c r="O18" i="7"/>
  <c r="O24" i="7"/>
  <c r="O34" i="7"/>
  <c r="O21" i="7"/>
  <c r="O7" i="7"/>
  <c r="O23" i="7"/>
  <c r="O30" i="7"/>
  <c r="O28" i="7"/>
  <c r="O35" i="7"/>
  <c r="O22" i="7"/>
  <c r="O25" i="7"/>
  <c r="O36" i="7"/>
  <c r="O17" i="7"/>
  <c r="O29" i="7"/>
  <c r="O26" i="7"/>
  <c r="O15" i="7"/>
  <c r="N20" i="7" l="1"/>
  <c r="N9" i="7"/>
  <c r="N6" i="7"/>
  <c r="N12" i="7"/>
  <c r="N26" i="7"/>
  <c r="N22" i="7"/>
  <c r="N7" i="7"/>
  <c r="N23" i="7"/>
  <c r="N28" i="7"/>
  <c r="N13" i="7"/>
  <c r="N8" i="7"/>
  <c r="N19" i="7"/>
  <c r="N29" i="7"/>
  <c r="N14" i="7"/>
  <c r="N16" i="7"/>
  <c r="N25" i="7"/>
  <c r="N11" i="7"/>
  <c r="N18" i="7"/>
  <c r="N24" i="7"/>
  <c r="N36" i="7"/>
  <c r="N30" i="7"/>
  <c r="N32" i="7"/>
  <c r="N35" i="7"/>
  <c r="N27" i="7"/>
  <c r="N17" i="7"/>
  <c r="N34" i="7"/>
  <c r="N21" i="7"/>
  <c r="N5" i="7"/>
  <c r="M7" i="7" l="1"/>
  <c r="M12" i="7"/>
  <c r="M28" i="7"/>
  <c r="M6" i="7"/>
  <c r="M23" i="7"/>
  <c r="M15" i="7"/>
  <c r="M8" i="7"/>
  <c r="M9" i="7"/>
  <c r="M18" i="7"/>
  <c r="M19" i="7"/>
  <c r="M13" i="7"/>
  <c r="M31" i="7"/>
  <c r="M16" i="7"/>
  <c r="M26" i="7"/>
  <c r="M35" i="7"/>
  <c r="M25" i="7"/>
  <c r="M11" i="7"/>
  <c r="M10" i="7"/>
  <c r="M17" i="7"/>
  <c r="M30" i="7"/>
  <c r="M36" i="7"/>
  <c r="M32" i="7"/>
  <c r="M34" i="7"/>
  <c r="M21" i="7"/>
  <c r="M14" i="7"/>
  <c r="M27" i="7"/>
  <c r="M33" i="7"/>
  <c r="M5" i="7"/>
  <c r="L7" i="7" l="1"/>
  <c r="L6" i="7"/>
  <c r="L12" i="7"/>
  <c r="L28" i="7"/>
  <c r="L22" i="7"/>
  <c r="L15" i="7"/>
  <c r="L23" i="7"/>
  <c r="L8" i="7"/>
  <c r="L29" i="7"/>
  <c r="L19" i="7"/>
  <c r="L18" i="7"/>
  <c r="L9" i="7"/>
  <c r="L13" i="7"/>
  <c r="L16" i="7"/>
  <c r="L31" i="7"/>
  <c r="L26" i="7"/>
  <c r="L20" i="7"/>
  <c r="L35" i="7"/>
  <c r="L24" i="7"/>
  <c r="L11" i="7"/>
  <c r="L17" i="7"/>
  <c r="L30" i="7"/>
  <c r="L25" i="7"/>
  <c r="L10" i="7"/>
  <c r="L36" i="7"/>
  <c r="L32" i="7"/>
  <c r="L34" i="7"/>
  <c r="L27" i="7"/>
  <c r="L21" i="7"/>
  <c r="L14" i="7"/>
  <c r="L33" i="7"/>
  <c r="L5" i="7"/>
  <c r="E5" i="7" l="1"/>
  <c r="F12" i="7"/>
  <c r="K12" i="7" l="1"/>
  <c r="K19" i="7"/>
  <c r="K15" i="7"/>
  <c r="K22" i="7"/>
  <c r="K6" i="7"/>
  <c r="K29" i="7"/>
  <c r="K36" i="7"/>
  <c r="K33" i="7"/>
  <c r="K21" i="7"/>
  <c r="K11" i="7"/>
  <c r="K26" i="7"/>
  <c r="K7" i="7"/>
  <c r="K20" i="7"/>
  <c r="K28" i="7"/>
  <c r="K31" i="7"/>
  <c r="K9" i="7"/>
  <c r="K24" i="7"/>
  <c r="K13" i="7"/>
  <c r="K17" i="7"/>
  <c r="K32" i="7"/>
  <c r="K10" i="7"/>
  <c r="K35" i="7"/>
  <c r="K16" i="7"/>
  <c r="K27" i="7"/>
  <c r="K14" i="7"/>
  <c r="K25" i="7"/>
  <c r="I5" i="7" l="1"/>
  <c r="J5" i="7"/>
  <c r="J7" i="7"/>
  <c r="J28" i="7"/>
  <c r="J16" i="7"/>
  <c r="J13" i="7"/>
  <c r="J8" i="7"/>
  <c r="J23" i="7"/>
  <c r="J6" i="7"/>
  <c r="J20" i="7"/>
  <c r="J29" i="7"/>
  <c r="J31" i="7"/>
  <c r="J9" i="7"/>
  <c r="J22" i="7"/>
  <c r="J18" i="7"/>
  <c r="J14" i="7"/>
  <c r="J15" i="7"/>
  <c r="J26" i="7"/>
  <c r="J30" i="7"/>
  <c r="J35" i="7"/>
  <c r="J36" i="7"/>
  <c r="J10" i="7"/>
  <c r="J19" i="7"/>
  <c r="J24" i="7"/>
  <c r="J27" i="7"/>
  <c r="J34" i="7"/>
  <c r="J32" i="7"/>
  <c r="J11" i="7"/>
  <c r="J33" i="7"/>
  <c r="J17" i="7"/>
  <c r="J21" i="7"/>
  <c r="G5" i="7" l="1"/>
  <c r="H5" i="7"/>
  <c r="G7" i="7"/>
  <c r="H7" i="7"/>
  <c r="I7" i="7"/>
  <c r="G12" i="7"/>
  <c r="H12" i="7"/>
  <c r="I12" i="7"/>
  <c r="G13" i="7"/>
  <c r="H13" i="7"/>
  <c r="I13" i="7"/>
  <c r="G28" i="7"/>
  <c r="H28" i="7"/>
  <c r="G8" i="7"/>
  <c r="H8" i="7"/>
  <c r="I8" i="7"/>
  <c r="G23" i="7"/>
  <c r="H23" i="7"/>
  <c r="I23" i="7"/>
  <c r="G16" i="7"/>
  <c r="H16" i="7"/>
  <c r="G20" i="7"/>
  <c r="H20" i="7"/>
  <c r="I20" i="7"/>
  <c r="G6" i="7"/>
  <c r="H6" i="7"/>
  <c r="I6" i="7"/>
  <c r="G31" i="7"/>
  <c r="H31" i="7"/>
  <c r="I31" i="7"/>
  <c r="G29" i="7"/>
  <c r="H29" i="7"/>
  <c r="I29" i="7"/>
  <c r="G22" i="7"/>
  <c r="H22" i="7"/>
  <c r="I22" i="7"/>
  <c r="G15" i="7"/>
  <c r="H15" i="7"/>
  <c r="I15" i="7"/>
  <c r="G14" i="7"/>
  <c r="H14" i="7"/>
  <c r="I14" i="7"/>
  <c r="G18" i="7"/>
  <c r="H18" i="7"/>
  <c r="I18" i="7"/>
  <c r="G25" i="7"/>
  <c r="H25" i="7"/>
  <c r="I25" i="7"/>
  <c r="G9" i="7"/>
  <c r="H9" i="7"/>
  <c r="G30" i="7"/>
  <c r="H30" i="7"/>
  <c r="I30" i="7"/>
  <c r="G36" i="7"/>
  <c r="H36" i="7"/>
  <c r="I36" i="7"/>
  <c r="G35" i="7"/>
  <c r="H35" i="7"/>
  <c r="I35" i="7"/>
  <c r="G10" i="7"/>
  <c r="H10" i="7"/>
  <c r="I10" i="7"/>
  <c r="G19" i="7"/>
  <c r="H19" i="7"/>
  <c r="I19" i="7"/>
  <c r="G26" i="7"/>
  <c r="H26" i="7"/>
  <c r="G24" i="7"/>
  <c r="H24" i="7"/>
  <c r="I24" i="7"/>
  <c r="G27" i="7"/>
  <c r="H27" i="7"/>
  <c r="I27" i="7"/>
  <c r="G34" i="7"/>
  <c r="H34" i="7"/>
  <c r="I34" i="7"/>
  <c r="G32" i="7"/>
  <c r="H32" i="7"/>
  <c r="I32" i="7"/>
  <c r="G33" i="7"/>
  <c r="H33" i="7"/>
  <c r="I33" i="7"/>
  <c r="G11" i="7"/>
  <c r="H11" i="7"/>
  <c r="I11" i="7"/>
  <c r="G17" i="7"/>
  <c r="H17" i="7"/>
  <c r="I17" i="7"/>
  <c r="G21" i="7"/>
  <c r="H21" i="7"/>
  <c r="I21" i="7"/>
  <c r="D5" i="7" l="1"/>
  <c r="D13" i="7"/>
  <c r="D17" i="7"/>
  <c r="D34" i="7"/>
  <c r="D26" i="7"/>
  <c r="D36" i="7"/>
  <c r="D25" i="7"/>
  <c r="D22" i="7"/>
  <c r="D20" i="7"/>
  <c r="D8" i="7"/>
  <c r="D12" i="7"/>
  <c r="D33" i="7"/>
  <c r="D24" i="7"/>
  <c r="D10" i="7"/>
  <c r="D14" i="7"/>
  <c r="D31" i="7"/>
  <c r="D16" i="7"/>
  <c r="D28" i="7"/>
  <c r="D11" i="7"/>
  <c r="D27" i="7"/>
  <c r="D19" i="7"/>
  <c r="D30" i="7"/>
  <c r="D18" i="7"/>
  <c r="D29" i="7"/>
  <c r="D7" i="7"/>
  <c r="D21" i="7"/>
  <c r="D32" i="7"/>
  <c r="D35" i="7"/>
  <c r="D9" i="7"/>
  <c r="D15" i="7"/>
  <c r="D6" i="7"/>
  <c r="D23" i="7"/>
  <c r="C31" i="7"/>
  <c r="C12" i="7"/>
  <c r="C14" i="7"/>
  <c r="C6" i="7"/>
  <c r="C28" i="7"/>
  <c r="C19" i="7"/>
  <c r="C25" i="7"/>
  <c r="C20" i="7"/>
  <c r="C13" i="7"/>
  <c r="C7" i="7"/>
  <c r="C34" i="7"/>
  <c r="C22" i="7"/>
  <c r="C26" i="7"/>
  <c r="C18" i="7"/>
  <c r="C9" i="7"/>
  <c r="C35" i="7"/>
  <c r="C15" i="7"/>
  <c r="C24" i="7"/>
  <c r="C16" i="7"/>
  <c r="C27" i="7"/>
  <c r="C36" i="7"/>
  <c r="C5" i="7"/>
  <c r="C32" i="7"/>
  <c r="C10" i="7"/>
  <c r="C23" i="7"/>
  <c r="C21" i="7"/>
  <c r="C33" i="7"/>
  <c r="C11" i="7"/>
  <c r="C17" i="7"/>
  <c r="C8" i="7"/>
  <c r="C30" i="7"/>
  <c r="C29" i="7"/>
</calcChain>
</file>

<file path=xl/sharedStrings.xml><?xml version="1.0" encoding="utf-8"?>
<sst xmlns="http://schemas.openxmlformats.org/spreadsheetml/2006/main" count="900" uniqueCount="71">
  <si>
    <t>Rank</t>
  </si>
  <si>
    <t>Player</t>
  </si>
  <si>
    <t>SACK</t>
  </si>
  <si>
    <t>INT</t>
  </si>
  <si>
    <t>FR</t>
  </si>
  <si>
    <t>FF</t>
  </si>
  <si>
    <t>DEF TD</t>
  </si>
  <si>
    <t>SFTY</t>
  </si>
  <si>
    <t>SPC TD</t>
  </si>
  <si>
    <t>G</t>
  </si>
  <si>
    <t>FPTS</t>
  </si>
  <si>
    <t>FPTS/G</t>
  </si>
  <si>
    <t>ROST</t>
  </si>
  <si>
    <t>Buffalo Bills (BUF)</t>
  </si>
  <si>
    <t>Detroit Lions (DET)</t>
  </si>
  <si>
    <t>Houston Texans (HOU)</t>
  </si>
  <si>
    <t>Philadelphia Eagles (PHI)</t>
  </si>
  <si>
    <t>Cleveland Browns (CLE)</t>
  </si>
  <si>
    <t>Kansas City Chiefs (KC)</t>
  </si>
  <si>
    <t>Pittsburgh Steelers (PIT)</t>
  </si>
  <si>
    <t>Cincinnati Bengals (CIN)</t>
  </si>
  <si>
    <t>New Orleans Saints (NO)</t>
  </si>
  <si>
    <t>Indianapolis Colts (IND)</t>
  </si>
  <si>
    <t>New England Patriots (NE)</t>
  </si>
  <si>
    <t>Miami Dolphins (MIA)</t>
  </si>
  <si>
    <t>Los Angeles Chargers (LAC)</t>
  </si>
  <si>
    <t>San Francisco 49ers (SF)</t>
  </si>
  <si>
    <t>Baltimore Ravens (BAL)</t>
  </si>
  <si>
    <t>Los Angeles Rams (LAR)</t>
  </si>
  <si>
    <t>Tampa Bay Buccaneers (TB)</t>
  </si>
  <si>
    <t>Tennessee Titans (TEN)</t>
  </si>
  <si>
    <t>Arizona Cardinals (ARI)</t>
  </si>
  <si>
    <t>Green Bay Packers (GB)</t>
  </si>
  <si>
    <t>Atlanta Falcons (ATL)</t>
  </si>
  <si>
    <t>Seattle Seahawks (SEA)</t>
  </si>
  <si>
    <t>Minnesota Vikings (MIN)</t>
  </si>
  <si>
    <t>Denver Broncos (DEN)</t>
  </si>
  <si>
    <t>New York Giants (NYG)</t>
  </si>
  <si>
    <t>New York Jets (NYJ)</t>
  </si>
  <si>
    <t>Las Vegas Raiders (LV)</t>
  </si>
  <si>
    <t>Dallas Cowboys (DAL)</t>
  </si>
  <si>
    <t>Washington Commanders (WAS)</t>
  </si>
  <si>
    <t>Chicago Bears (CHI)</t>
  </si>
  <si>
    <t>Carolina Panthers (CAR)</t>
  </si>
  <si>
    <t>Jacksonville Jaguars (JAC)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</si>
  <si>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</si>
  <si>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</si>
  <si>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</si>
  <si>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</si>
  <si>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</si>
  <si>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</si>
  <si>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</si>
  <si>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</si>
  <si>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</si>
  <si>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</si>
  <si>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</si>
  <si>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</si>
  <si>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</si>
  <si>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</si>
  <si>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</si>
  <si>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</si>
  <si>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</si>
  <si>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</si>
  <si>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</si>
  <si>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</si>
  <si>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</si>
  <si>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Defense Weekly Totals</t>
  </si>
  <si>
    <t>Trends</t>
  </si>
  <si>
    <t xml:space="preserve">      BYE</t>
  </si>
  <si>
    <t xml:space="preserve">          BYE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</si>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</sst>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1" xfId="0" applyBorder="1"/>
  </cellXfs>
  <cellStyles count="3">
    <cellStyle name="def" xfId="2" xr:uid="{00000000-0005-0000-0000-000000000000}"/>
    <cellStyle name="efen" xfId="1" xr:uid="{00000000-0005-0000-0000-000001000000}"/>
    <cellStyle name="Normal" xfId="0" builtinId="0"/>
  </cellStyles>
  <dxfs count="16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06717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Weekly Totals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254317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9</a:t>
          </a:r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254317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10</a:t>
          </a:r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2</xdr:row>
      <xdr:rowOff>9525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0" y="0"/>
          <a:ext cx="32480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11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25622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12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25622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13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19051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" y="0"/>
          <a:ext cx="255270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14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32480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15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32480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16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32480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17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324802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18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255270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1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253365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254317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253365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2543175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5</a:t>
          </a:r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9526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" y="0"/>
          <a:ext cx="253365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6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0"/>
          <a:ext cx="253365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7</a:t>
          </a:r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2552700" cy="390525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Defense Week</a:t>
          </a:r>
          <a:r>
            <a:rPr lang="en-US" sz="2000" b="1" baseline="0"/>
            <a:t> 8</a:t>
          </a:r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d_wkly" displayName="tbl_d_wkly" ref="A4:V36" totalsRowShown="0">
  <autoFilter ref="A4:V36" xr:uid="{00000000-0009-0000-0100-000007000000}"/>
  <sortState xmlns:xlrd2="http://schemas.microsoft.com/office/spreadsheetml/2017/richdata2" ref="A5:X36">
    <sortCondition descending="1" ref="C4:C36"/>
  </sortState>
  <tableColumns count="22">
    <tableColumn id="1" xr3:uid="{00000000-0010-0000-0000-000001000000}" name="Team" dataDxfId="162"/>
    <tableColumn id="26" xr3:uid="{00000000-0010-0000-0000-00001A000000}" name="Trends" dataDxfId="161"/>
    <tableColumn id="2" xr3:uid="{00000000-0010-0000-0000-000002000000}" name="Total" dataDxfId="160">
      <calculatedColumnFormula>SUM(tbl_d_wkly[[#This Row],[Week 1]:[Week 18]])</calculatedColumnFormula>
    </tableColumn>
    <tableColumn id="3" xr3:uid="{00000000-0010-0000-0000-000003000000}" name="Average" dataDxfId="159">
      <calculatedColumnFormula>ROUND(AVERAGE(tbl_d_wkly[[#This Row],[Week 1]:[Week 18]]),2)</calculatedColumnFormula>
    </tableColumn>
    <tableColumn id="4" xr3:uid="{00000000-0010-0000-0000-000004000000}" name="Week 1" dataDxfId="158">
      <calculatedColumnFormula>VLOOKUP(tbl_d_wkly[[#This Row],[Team]],tbl_d_wk1[[Player]:[FPTS/G]],11,0)</calculatedColumnFormula>
    </tableColumn>
    <tableColumn id="5" xr3:uid="{00000000-0010-0000-0000-000005000000}" name="Week 2" dataDxfId="157">
      <calculatedColumnFormula>VLOOKUP(tbl_d_wkly[[#This Row],[Team]],tbl_d_wk2[[Player]:[FPTS/G]],11,0)</calculatedColumnFormula>
    </tableColumn>
    <tableColumn id="6" xr3:uid="{00000000-0010-0000-0000-000006000000}" name="Week 3">
      <calculatedColumnFormula>VLOOKUP(tbl_d_wkly[[#This Row],[Team]],tbl_d_wk3[[Player]:[FPTS/G]],11,0)</calculatedColumnFormula>
    </tableColumn>
    <tableColumn id="7" xr3:uid="{00000000-0010-0000-0000-000007000000}" name="Week 4">
      <calculatedColumnFormula>VLOOKUP(tbl_d_wkly[[#This Row],[Team]],tbl_d_wk4[[Player]:[FPTS/G]],11,0)</calculatedColumnFormula>
    </tableColumn>
    <tableColumn id="8" xr3:uid="{00000000-0010-0000-0000-000008000000}" name="Week 5">
      <calculatedColumnFormula>VLOOKUP(tbl_d_wkly[[#This Row],[Team]],tbl_d_wk5[[Player]:[FPTS/G]],11,0)</calculatedColumnFormula>
    </tableColumn>
    <tableColumn id="9" xr3:uid="{00000000-0010-0000-0000-000009000000}" name="Week 6" dataDxfId="156">
      <calculatedColumnFormula>VLOOKUP(tbl_d_wkly[[#This Row],[Team]],tbl_d_wk6[[Player]:[FPTS/G]],11,0)</calculatedColumnFormula>
    </tableColumn>
    <tableColumn id="10" xr3:uid="{00000000-0010-0000-0000-00000A000000}" name="Week 7">
      <calculatedColumnFormula>VLOOKUP(tbl_d_wkly[[#This Row],[Team]],tbl_d_wk7[[Player]:[FPTS/G]],11,0)</calculatedColumnFormula>
    </tableColumn>
    <tableColumn id="11" xr3:uid="{00000000-0010-0000-0000-00000B000000}" name="Week 8">
      <calculatedColumnFormula>VLOOKUP(tbl_d_wkly[[#This Row],[Team]],tbl_d_wk8[[Player]:[FPTS/G]],11,0)</calculatedColumnFormula>
    </tableColumn>
    <tableColumn id="12" xr3:uid="{00000000-0010-0000-0000-00000C000000}" name="Week 9">
      <calculatedColumnFormula>VLOOKUP(tbl_d_wkly[[#This Row],[Team]],tbl_d_wk9[[Player]:[FPTS/G]],11,0)</calculatedColumnFormula>
    </tableColumn>
    <tableColumn id="13" xr3:uid="{00000000-0010-0000-0000-00000D000000}" name="Week 10">
      <calculatedColumnFormula>VLOOKUP(tbl_d_wkly[[#This Row],[Team]],tbl_d_wk10[[Player]:[FPTS/G]],11,0)</calculatedColumnFormula>
    </tableColumn>
    <tableColumn id="14" xr3:uid="{00000000-0010-0000-0000-00000E000000}" name="Week 11">
      <calculatedColumnFormula>VLOOKUP(tbl_d_wkly[[#This Row],[Team]],tbl_d_wk11[[Player]:[FPTS/G]],11,0)</calculatedColumnFormula>
    </tableColumn>
    <tableColumn id="15" xr3:uid="{00000000-0010-0000-0000-00000F000000}" name="Week 12">
      <calculatedColumnFormula>VLOOKUP(tbl_d_wkly[[#This Row],[Team]],tbl_d_wk12[[Player]:[FPTS/G]],11,0)</calculatedColumnFormula>
    </tableColumn>
    <tableColumn id="16" xr3:uid="{00000000-0010-0000-0000-000010000000}" name="Week 13" dataDxfId="155">
      <calculatedColumnFormula>VLOOKUP(tbl_d_wkly[[#This Row],[Team]],tbl_d_wk13[[Player]:[FPTS/G]],11,0)</calculatedColumnFormula>
    </tableColumn>
    <tableColumn id="17" xr3:uid="{00000000-0010-0000-0000-000011000000}" name="Week 14" dataDxfId="154">
      <calculatedColumnFormula>VLOOKUP(tbl_d_wkly[[#This Row],[Team]],tbl_d_wk14[[Player]:[FPTS/G]],11,0)</calculatedColumnFormula>
    </tableColumn>
    <tableColumn id="18" xr3:uid="{00000000-0010-0000-0000-000012000000}" name="Week 15" dataDxfId="153">
      <calculatedColumnFormula>VLOOKUP(tbl_d_wkly[[#This Row],[Team]],tbl_d_wk15[[Player]:[FPTS/G]],11,0)</calculatedColumnFormula>
    </tableColumn>
    <tableColumn id="19" xr3:uid="{00000000-0010-0000-0000-000013000000}" name="Week 16">
      <calculatedColumnFormula>VLOOKUP(tbl_d_wkly[[#This Row],[Team]],tbl_d_wk16[[Player]:[FPTS/G]],11,0)</calculatedColumnFormula>
    </tableColumn>
    <tableColumn id="20" xr3:uid="{00000000-0010-0000-0000-000014000000}" name="Week 17">
      <calculatedColumnFormula>VLOOKUP(tbl_d_wkly[[#This Row],[Team]],tbl_d_wk17[[Player]:[FPTS/G]],11,0)</calculatedColumnFormula>
    </tableColumn>
    <tableColumn id="21" xr3:uid="{00000000-0010-0000-0000-000015000000}" name="Week 18">
      <calculatedColumnFormula>VLOOKUP(tbl_d_wkly[[#This Row],[Team]],tbl_d_wk18[[Player]:[FPTS/G]],11,0)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bl_d_wk9" displayName="tbl_d_wk9" ref="A4:M36" totalsRowShown="0">
  <autoFilter ref="A4:M36" xr:uid="{00000000-0009-0000-0100-00000B000000}"/>
  <tableColumns count="13">
    <tableColumn id="1" xr3:uid="{00000000-0010-0000-0900-000001000000}" name="Rank"/>
    <tableColumn id="2" xr3:uid="{00000000-0010-0000-0900-000002000000}" name="Player"/>
    <tableColumn id="14" xr3:uid="{00000000-0010-0000-0900-00000E000000}" name="SACK"/>
    <tableColumn id="3" xr3:uid="{00000000-0010-0000-0900-000003000000}" name="INT"/>
    <tableColumn id="4" xr3:uid="{00000000-0010-0000-0900-000004000000}" name="FR"/>
    <tableColumn id="5" xr3:uid="{00000000-0010-0000-0900-000005000000}" name="FF"/>
    <tableColumn id="6" xr3:uid="{00000000-0010-0000-0900-000006000000}" name="DEF TD"/>
    <tableColumn id="7" xr3:uid="{00000000-0010-0000-0900-000007000000}" name="SFTY"/>
    <tableColumn id="8" xr3:uid="{00000000-0010-0000-0900-000008000000}" name="SPC TD"/>
    <tableColumn id="9" xr3:uid="{00000000-0010-0000-0900-000009000000}" name="G"/>
    <tableColumn id="10" xr3:uid="{00000000-0010-0000-0900-00000A000000}" name="FPTS"/>
    <tableColumn id="11" xr3:uid="{00000000-0010-0000-0900-00000B000000}" name="FPTS/G"/>
    <tableColumn id="12" xr3:uid="{00000000-0010-0000-0900-00000C000000}" name="ROST" dataDxfId="1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bl_d_wk10" displayName="tbl_d_wk10" ref="A4:M36" totalsRowShown="0">
  <autoFilter ref="A4:M36" xr:uid="{00000000-0009-0000-0100-00000C000000}"/>
  <tableColumns count="13">
    <tableColumn id="1" xr3:uid="{00000000-0010-0000-0A00-000001000000}" name="Rank"/>
    <tableColumn id="2" xr3:uid="{00000000-0010-0000-0A00-000002000000}" name="Player"/>
    <tableColumn id="14" xr3:uid="{00000000-0010-0000-0A00-00000E000000}" name="SACK"/>
    <tableColumn id="3" xr3:uid="{00000000-0010-0000-0A00-000003000000}" name="INT"/>
    <tableColumn id="4" xr3:uid="{00000000-0010-0000-0A00-000004000000}" name="FR"/>
    <tableColumn id="5" xr3:uid="{00000000-0010-0000-0A00-000005000000}" name="FF"/>
    <tableColumn id="6" xr3:uid="{00000000-0010-0000-0A00-000006000000}" name="DEF TD"/>
    <tableColumn id="7" xr3:uid="{00000000-0010-0000-0A00-000007000000}" name="SFTY"/>
    <tableColumn id="8" xr3:uid="{00000000-0010-0000-0A00-000008000000}" name="SPC TD"/>
    <tableColumn id="9" xr3:uid="{00000000-0010-0000-0A00-000009000000}" name="G"/>
    <tableColumn id="10" xr3:uid="{00000000-0010-0000-0A00-00000A000000}" name="FPTS"/>
    <tableColumn id="11" xr3:uid="{00000000-0010-0000-0A00-00000B000000}" name="FPTS/G"/>
    <tableColumn id="12" xr3:uid="{00000000-0010-0000-0A00-00000C000000}" name="ROST" dataDxfId="1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bl_d_wk11" displayName="tbl_d_wk11" ref="A4:N36" totalsRowShown="0">
  <autoFilter ref="A4:N36" xr:uid="{00000000-0009-0000-0100-00000D000000}"/>
  <tableColumns count="14">
    <tableColumn id="1" xr3:uid="{00000000-0010-0000-0B00-000001000000}" name="Rank"/>
    <tableColumn id="2" xr3:uid="{00000000-0010-0000-0B00-000002000000}" name="Player"/>
    <tableColumn id="3" xr3:uid="{00000000-0010-0000-0B00-000003000000}" name="SACK"/>
    <tableColumn id="4" xr3:uid="{00000000-0010-0000-0B00-000004000000}" name="INT"/>
    <tableColumn id="5" xr3:uid="{00000000-0010-0000-0B00-000005000000}" name="FR"/>
    <tableColumn id="6" xr3:uid="{00000000-0010-0000-0B00-000006000000}" name="FF"/>
    <tableColumn id="7" xr3:uid="{00000000-0010-0000-0B00-000007000000}" name="DEF TD"/>
    <tableColumn id="8" xr3:uid="{00000000-0010-0000-0B00-000008000000}" name="SFTY"/>
    <tableColumn id="9" xr3:uid="{00000000-0010-0000-0B00-000009000000}" name="SPC TD"/>
    <tableColumn id="10" xr3:uid="{00000000-0010-0000-0B00-00000A000000}" name="G"/>
    <tableColumn id="11" xr3:uid="{00000000-0010-0000-0B00-00000B000000}" name="FPTS"/>
    <tableColumn id="12" xr3:uid="{00000000-0010-0000-0B00-00000C000000}" name="FPTS/G"/>
    <tableColumn id="13" xr3:uid="{00000000-0010-0000-0B00-00000D000000}" name="ROST" dataDxfId="142"/>
    <tableColumn id="14" xr3:uid="{00000000-0010-0000-0B00-00000E000000}" name="Week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bl_d_wk12" displayName="tbl_d_wk12" ref="A4:N36" totalsRowShown="0">
  <autoFilter ref="A4:N36" xr:uid="{00000000-0009-0000-0100-00000E000000}"/>
  <tableColumns count="14">
    <tableColumn id="1" xr3:uid="{00000000-0010-0000-0C00-000001000000}" name="Rank"/>
    <tableColumn id="2" xr3:uid="{00000000-0010-0000-0C00-000002000000}" name="Player"/>
    <tableColumn id="14" xr3:uid="{00000000-0010-0000-0C00-00000E000000}" name="SACK"/>
    <tableColumn id="3" xr3:uid="{00000000-0010-0000-0C00-000003000000}" name="INT"/>
    <tableColumn id="4" xr3:uid="{00000000-0010-0000-0C00-000004000000}" name="FR"/>
    <tableColumn id="5" xr3:uid="{00000000-0010-0000-0C00-000005000000}" name="FF"/>
    <tableColumn id="6" xr3:uid="{00000000-0010-0000-0C00-000006000000}" name="DEF TD"/>
    <tableColumn id="7" xr3:uid="{00000000-0010-0000-0C00-000007000000}" name="SFTY"/>
    <tableColumn id="8" xr3:uid="{00000000-0010-0000-0C00-000008000000}" name="SPC TD"/>
    <tableColumn id="9" xr3:uid="{00000000-0010-0000-0C00-000009000000}" name="G"/>
    <tableColumn id="10" xr3:uid="{00000000-0010-0000-0C00-00000A000000}" name="FPTS"/>
    <tableColumn id="11" xr3:uid="{00000000-0010-0000-0C00-00000B000000}" name="FPTS/G"/>
    <tableColumn id="12" xr3:uid="{00000000-0010-0000-0C00-00000C000000}" name="ROST" dataDxfId="141"/>
    <tableColumn id="13" xr3:uid="{00000000-0010-0000-0C00-00000D000000}" name="Wee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bl_d_wk13" displayName="tbl_d_wk13" ref="A4:M36" totalsRowShown="0">
  <autoFilter ref="A4:M36" xr:uid="{00000000-0009-0000-0100-00000F000000}"/>
  <tableColumns count="13">
    <tableColumn id="1" xr3:uid="{00000000-0010-0000-0D00-000001000000}" name="Rank"/>
    <tableColumn id="2" xr3:uid="{00000000-0010-0000-0D00-000002000000}" name="Player"/>
    <tableColumn id="14" xr3:uid="{00000000-0010-0000-0D00-00000E000000}" name="SACK"/>
    <tableColumn id="3" xr3:uid="{00000000-0010-0000-0D00-000003000000}" name="INT"/>
    <tableColumn id="4" xr3:uid="{00000000-0010-0000-0D00-000004000000}" name="FR"/>
    <tableColumn id="5" xr3:uid="{00000000-0010-0000-0D00-000005000000}" name="FF"/>
    <tableColumn id="6" xr3:uid="{00000000-0010-0000-0D00-000006000000}" name="DEF TD"/>
    <tableColumn id="7" xr3:uid="{00000000-0010-0000-0D00-000007000000}" name="SFTY"/>
    <tableColumn id="8" xr3:uid="{00000000-0010-0000-0D00-000008000000}" name="SPC TD"/>
    <tableColumn id="9" xr3:uid="{00000000-0010-0000-0D00-000009000000}" name="G"/>
    <tableColumn id="10" xr3:uid="{00000000-0010-0000-0D00-00000A000000}" name="FPTS"/>
    <tableColumn id="11" xr3:uid="{00000000-0010-0000-0D00-00000B000000}" name="FPTS/G"/>
    <tableColumn id="12" xr3:uid="{00000000-0010-0000-0D00-00000C000000}" name="ROST" dataDxfId="1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bl_d_wk14" displayName="tbl_d_wk14" ref="A4:M36" totalsRowShown="0">
  <autoFilter ref="A4:M36" xr:uid="{00000000-0009-0000-0100-000010000000}"/>
  <tableColumns count="13">
    <tableColumn id="1" xr3:uid="{00000000-0010-0000-0E00-000001000000}" name="Rank"/>
    <tableColumn id="2" xr3:uid="{00000000-0010-0000-0E00-000002000000}" name="Player"/>
    <tableColumn id="14" xr3:uid="{00000000-0010-0000-0E00-00000E000000}" name="SACK"/>
    <tableColumn id="3" xr3:uid="{00000000-0010-0000-0E00-000003000000}" name="INT"/>
    <tableColumn id="4" xr3:uid="{00000000-0010-0000-0E00-000004000000}" name="FR"/>
    <tableColumn id="5" xr3:uid="{00000000-0010-0000-0E00-000005000000}" name="FF"/>
    <tableColumn id="6" xr3:uid="{00000000-0010-0000-0E00-000006000000}" name="DEF TD"/>
    <tableColumn id="7" xr3:uid="{00000000-0010-0000-0E00-000007000000}" name="SFTY"/>
    <tableColumn id="8" xr3:uid="{00000000-0010-0000-0E00-000008000000}" name="SPC TD"/>
    <tableColumn id="9" xr3:uid="{00000000-0010-0000-0E00-000009000000}" name="G"/>
    <tableColumn id="10" xr3:uid="{00000000-0010-0000-0E00-00000A000000}" name="FPTS"/>
    <tableColumn id="11" xr3:uid="{00000000-0010-0000-0E00-00000B000000}" name="FPTS/G"/>
    <tableColumn id="12" xr3:uid="{00000000-0010-0000-0E00-00000C000000}" name="ROST" dataDxfId="13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bl_d_wk15" displayName="tbl_d_wk15" ref="A4:M36" totalsRowShown="0">
  <autoFilter ref="A4:M36" xr:uid="{00000000-0009-0000-0100-000011000000}"/>
  <tableColumns count="13">
    <tableColumn id="1" xr3:uid="{00000000-0010-0000-0F00-000001000000}" name="Rank"/>
    <tableColumn id="2" xr3:uid="{00000000-0010-0000-0F00-000002000000}" name="Player"/>
    <tableColumn id="14" xr3:uid="{00000000-0010-0000-0F00-00000E000000}" name="SACK"/>
    <tableColumn id="3" xr3:uid="{00000000-0010-0000-0F00-000003000000}" name="INT"/>
    <tableColumn id="4" xr3:uid="{00000000-0010-0000-0F00-000004000000}" name="FR"/>
    <tableColumn id="5" xr3:uid="{00000000-0010-0000-0F00-000005000000}" name="FF"/>
    <tableColumn id="6" xr3:uid="{00000000-0010-0000-0F00-000006000000}" name="DEF TD"/>
    <tableColumn id="7" xr3:uid="{00000000-0010-0000-0F00-000007000000}" name="SFTY"/>
    <tableColumn id="8" xr3:uid="{00000000-0010-0000-0F00-000008000000}" name="SPC TD"/>
    <tableColumn id="9" xr3:uid="{00000000-0010-0000-0F00-000009000000}" name="G"/>
    <tableColumn id="10" xr3:uid="{00000000-0010-0000-0F00-00000A000000}" name="FPTS"/>
    <tableColumn id="11" xr3:uid="{00000000-0010-0000-0F00-00000B000000}" name="FPTS/G"/>
    <tableColumn id="12" xr3:uid="{00000000-0010-0000-0F00-00000C000000}" name="ROST" dataDxfId="1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bl_d_wk16" displayName="tbl_d_wk16" ref="A4:M36" totalsRowShown="0">
  <autoFilter ref="A4:M36" xr:uid="{00000000-0009-0000-0100-000012000000}"/>
  <tableColumns count="13">
    <tableColumn id="1" xr3:uid="{00000000-0010-0000-1000-000001000000}" name="Rank"/>
    <tableColumn id="2" xr3:uid="{00000000-0010-0000-1000-000002000000}" name="Player"/>
    <tableColumn id="14" xr3:uid="{00000000-0010-0000-1000-00000E000000}" name="SACK"/>
    <tableColumn id="3" xr3:uid="{00000000-0010-0000-1000-000003000000}" name="INT"/>
    <tableColumn id="4" xr3:uid="{00000000-0010-0000-1000-000004000000}" name="FR"/>
    <tableColumn id="5" xr3:uid="{00000000-0010-0000-1000-000005000000}" name="FF"/>
    <tableColumn id="6" xr3:uid="{00000000-0010-0000-1000-000006000000}" name="DEF TD"/>
    <tableColumn id="7" xr3:uid="{00000000-0010-0000-1000-000007000000}" name="SFTY"/>
    <tableColumn id="8" xr3:uid="{00000000-0010-0000-1000-000008000000}" name="SPC TD"/>
    <tableColumn id="9" xr3:uid="{00000000-0010-0000-1000-000009000000}" name="G"/>
    <tableColumn id="10" xr3:uid="{00000000-0010-0000-1000-00000A000000}" name="FPTS"/>
    <tableColumn id="11" xr3:uid="{00000000-0010-0000-1000-00000B000000}" name="FPTS/G"/>
    <tableColumn id="12" xr3:uid="{00000000-0010-0000-1000-00000C000000}" name="ROST" dataDxfId="13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bl_d_wk17" displayName="tbl_d_wk17" ref="A4:M36" totalsRowShown="0">
  <autoFilter ref="A4:M36" xr:uid="{00000000-0009-0000-0100-000013000000}"/>
  <tableColumns count="13">
    <tableColumn id="1" xr3:uid="{00000000-0010-0000-1100-000001000000}" name="Rank"/>
    <tableColumn id="2" xr3:uid="{00000000-0010-0000-1100-000002000000}" name="Player"/>
    <tableColumn id="14" xr3:uid="{00000000-0010-0000-1100-00000E000000}" name="SACK"/>
    <tableColumn id="3" xr3:uid="{00000000-0010-0000-1100-000003000000}" name="INT"/>
    <tableColumn id="4" xr3:uid="{00000000-0010-0000-1100-000004000000}" name="FR"/>
    <tableColumn id="5" xr3:uid="{00000000-0010-0000-1100-000005000000}" name="FF"/>
    <tableColumn id="6" xr3:uid="{00000000-0010-0000-1100-000006000000}" name="DEF TD"/>
    <tableColumn id="7" xr3:uid="{00000000-0010-0000-1100-000007000000}" name="SFTY"/>
    <tableColumn id="8" xr3:uid="{00000000-0010-0000-1100-000008000000}" name="SPC TD"/>
    <tableColumn id="9" xr3:uid="{00000000-0010-0000-1100-000009000000}" name="G"/>
    <tableColumn id="10" xr3:uid="{00000000-0010-0000-1100-00000A000000}" name="FPTS"/>
    <tableColumn id="11" xr3:uid="{00000000-0010-0000-1100-00000B000000}" name="FPTS/G"/>
    <tableColumn id="12" xr3:uid="{00000000-0010-0000-1100-00000C000000}" name="ROST" dataDxfId="1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bl_d_wk18" displayName="tbl_d_wk18" ref="A4:M36" totalsRowShown="0">
  <autoFilter ref="A4:M36" xr:uid="{00000000-0009-0000-0100-000014000000}"/>
  <tableColumns count="13">
    <tableColumn id="1" xr3:uid="{00000000-0010-0000-1200-000001000000}" name="Rank"/>
    <tableColumn id="2" xr3:uid="{00000000-0010-0000-1200-000002000000}" name="Player"/>
    <tableColumn id="14" xr3:uid="{00000000-0010-0000-1200-00000E000000}" name="SACK"/>
    <tableColumn id="3" xr3:uid="{00000000-0010-0000-1200-000003000000}" name="INT"/>
    <tableColumn id="4" xr3:uid="{00000000-0010-0000-1200-000004000000}" name="FR"/>
    <tableColumn id="5" xr3:uid="{00000000-0010-0000-1200-000005000000}" name="FF"/>
    <tableColumn id="6" xr3:uid="{00000000-0010-0000-1200-000006000000}" name="DEF TD"/>
    <tableColumn id="7" xr3:uid="{00000000-0010-0000-1200-000007000000}" name="SFTY"/>
    <tableColumn id="8" xr3:uid="{00000000-0010-0000-1200-000008000000}" name="SPC TD"/>
    <tableColumn id="9" xr3:uid="{00000000-0010-0000-1200-000009000000}" name="G"/>
    <tableColumn id="10" xr3:uid="{00000000-0010-0000-1200-00000A000000}" name="FPTS"/>
    <tableColumn id="11" xr3:uid="{00000000-0010-0000-1200-00000B000000}" name="FPTS/G"/>
    <tableColumn id="12" xr3:uid="{00000000-0010-0000-1200-00000C000000}" name="ROST" dataDxfId="1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d_wk1" displayName="tbl_d_wk1" ref="A4:M36" totalsRowShown="0">
  <autoFilter ref="A4:M36" xr:uid="{00000000-0009-0000-0100-000002000000}"/>
  <tableColumns count="13">
    <tableColumn id="1" xr3:uid="{00000000-0010-0000-0100-000001000000}" name="Rank"/>
    <tableColumn id="2" xr3:uid="{00000000-0010-0000-0100-000002000000}" name="Player"/>
    <tableColumn id="3" xr3:uid="{00000000-0010-0000-0100-000003000000}" name="SACK"/>
    <tableColumn id="4" xr3:uid="{00000000-0010-0000-0100-000004000000}" name="INT"/>
    <tableColumn id="5" xr3:uid="{00000000-0010-0000-0100-000005000000}" name="FR"/>
    <tableColumn id="6" xr3:uid="{00000000-0010-0000-0100-000006000000}" name="FF"/>
    <tableColumn id="7" xr3:uid="{00000000-0010-0000-0100-000007000000}" name="DEF TD"/>
    <tableColumn id="8" xr3:uid="{00000000-0010-0000-0100-000008000000}" name="SFTY"/>
    <tableColumn id="9" xr3:uid="{00000000-0010-0000-0100-000009000000}" name="SPC TD"/>
    <tableColumn id="10" xr3:uid="{00000000-0010-0000-0100-00000A000000}" name="G"/>
    <tableColumn id="11" xr3:uid="{00000000-0010-0000-0100-00000B000000}" name="FPTS"/>
    <tableColumn id="12" xr3:uid="{00000000-0010-0000-0100-00000C000000}" name="FPTS/G"/>
    <tableColumn id="13" xr3:uid="{00000000-0010-0000-0100-00000D000000}" name="ROST" dataDxfId="1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d_wk2" displayName="tbl_d_wk2" ref="A4:M36" totalsRowShown="0">
  <autoFilter ref="A4:M36" xr:uid="{00000000-0009-0000-0100-000003000000}"/>
  <tableColumns count="13">
    <tableColumn id="1" xr3:uid="{00000000-0010-0000-0200-000001000000}" name="Rank"/>
    <tableColumn id="2" xr3:uid="{00000000-0010-0000-0200-000002000000}" name="Player"/>
    <tableColumn id="3" xr3:uid="{00000000-0010-0000-0200-000003000000}" name="SACK"/>
    <tableColumn id="4" xr3:uid="{00000000-0010-0000-0200-000004000000}" name="INT"/>
    <tableColumn id="5" xr3:uid="{00000000-0010-0000-0200-000005000000}" name="FR"/>
    <tableColumn id="6" xr3:uid="{00000000-0010-0000-0200-000006000000}" name="FF"/>
    <tableColumn id="7" xr3:uid="{00000000-0010-0000-0200-000007000000}" name="DEF TD"/>
    <tableColumn id="8" xr3:uid="{00000000-0010-0000-0200-000008000000}" name="SFTY"/>
    <tableColumn id="9" xr3:uid="{00000000-0010-0000-0200-000009000000}" name="SPC TD"/>
    <tableColumn id="10" xr3:uid="{00000000-0010-0000-0200-00000A000000}" name="G"/>
    <tableColumn id="11" xr3:uid="{00000000-0010-0000-0200-00000B000000}" name="FPTS"/>
    <tableColumn id="12" xr3:uid="{00000000-0010-0000-0200-00000C000000}" name="FPTS/G"/>
    <tableColumn id="13" xr3:uid="{00000000-0010-0000-0200-00000D000000}" name="ROST" dataDxfId="1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d_wk3" displayName="tbl_d_wk3" ref="A4:M36" totalsRowShown="0">
  <autoFilter ref="A4:M36" xr:uid="{00000000-0009-0000-0100-000004000000}"/>
  <tableColumns count="13">
    <tableColumn id="1" xr3:uid="{00000000-0010-0000-0300-000001000000}" name="Rank"/>
    <tableColumn id="2" xr3:uid="{00000000-0010-0000-0300-000002000000}" name="Player"/>
    <tableColumn id="3" xr3:uid="{00000000-0010-0000-0300-000003000000}" name="SACK"/>
    <tableColumn id="4" xr3:uid="{00000000-0010-0000-0300-000004000000}" name="INT"/>
    <tableColumn id="5" xr3:uid="{00000000-0010-0000-0300-000005000000}" name="FR"/>
    <tableColumn id="6" xr3:uid="{00000000-0010-0000-0300-000006000000}" name="FF"/>
    <tableColumn id="7" xr3:uid="{00000000-0010-0000-0300-000007000000}" name="DEF TD"/>
    <tableColumn id="8" xr3:uid="{00000000-0010-0000-0300-000008000000}" name="SFTY"/>
    <tableColumn id="9" xr3:uid="{00000000-0010-0000-0300-000009000000}" name="SPC TD"/>
    <tableColumn id="10" xr3:uid="{00000000-0010-0000-0300-00000A000000}" name="G"/>
    <tableColumn id="11" xr3:uid="{00000000-0010-0000-0300-00000B000000}" name="FPTS"/>
    <tableColumn id="12" xr3:uid="{00000000-0010-0000-0300-00000C000000}" name="FPTS/G"/>
    <tableColumn id="13" xr3:uid="{00000000-0010-0000-0300-00000D000000}" name="ROST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d_wk4" displayName="tbl_d_wk4" ref="A4:N36" totalsRowShown="0">
  <autoFilter ref="A4:N36" xr:uid="{00000000-0009-0000-0100-000005000000}"/>
  <tableColumns count="14">
    <tableColumn id="1" xr3:uid="{00000000-0010-0000-0400-000001000000}" name="Rank"/>
    <tableColumn id="2" xr3:uid="{00000000-0010-0000-0400-000002000000}" name="Player"/>
    <tableColumn id="3" xr3:uid="{00000000-0010-0000-0400-000003000000}" name="SACK"/>
    <tableColumn id="4" xr3:uid="{00000000-0010-0000-0400-000004000000}" name="INT"/>
    <tableColumn id="5" xr3:uid="{00000000-0010-0000-0400-000005000000}" name="FR"/>
    <tableColumn id="6" xr3:uid="{00000000-0010-0000-0400-000006000000}" name="FF"/>
    <tableColumn id="7" xr3:uid="{00000000-0010-0000-0400-000007000000}" name="DEF TD"/>
    <tableColumn id="8" xr3:uid="{00000000-0010-0000-0400-000008000000}" name="SFTY"/>
    <tableColumn id="9" xr3:uid="{00000000-0010-0000-0400-000009000000}" name="SPC TD"/>
    <tableColumn id="10" xr3:uid="{00000000-0010-0000-0400-00000A000000}" name="G"/>
    <tableColumn id="11" xr3:uid="{00000000-0010-0000-0400-00000B000000}" name="FPTS"/>
    <tableColumn id="12" xr3:uid="{00000000-0010-0000-0400-00000C000000}" name="FPTS/G"/>
    <tableColumn id="13" xr3:uid="{00000000-0010-0000-0400-00000D000000}" name="ROST" dataDxfId="149"/>
    <tableColumn id="14" xr3:uid="{00000000-0010-0000-0400-00000E000000}" name="Wee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bl_d_wk5" displayName="tbl_d_wk5" ref="A4:M36" totalsRowShown="0">
  <autoFilter ref="A4:M36" xr:uid="{00000000-0009-0000-0100-000001000000}"/>
  <tableColumns count="13">
    <tableColumn id="1" xr3:uid="{00000000-0010-0000-0500-000001000000}" name="Rank"/>
    <tableColumn id="2" xr3:uid="{00000000-0010-0000-0500-000002000000}" name="Player"/>
    <tableColumn id="3" xr3:uid="{00000000-0010-0000-0500-000003000000}" name="SACK"/>
    <tableColumn id="4" xr3:uid="{00000000-0010-0000-0500-000004000000}" name="INT"/>
    <tableColumn id="5" xr3:uid="{00000000-0010-0000-0500-000005000000}" name="FR"/>
    <tableColumn id="6" xr3:uid="{00000000-0010-0000-0500-000006000000}" name="FF"/>
    <tableColumn id="7" xr3:uid="{00000000-0010-0000-0500-000007000000}" name="DEF TD"/>
    <tableColumn id="8" xr3:uid="{00000000-0010-0000-0500-000008000000}" name="SFTY"/>
    <tableColumn id="9" xr3:uid="{00000000-0010-0000-0500-000009000000}" name="SPC TD"/>
    <tableColumn id="10" xr3:uid="{00000000-0010-0000-0500-00000A000000}" name="G"/>
    <tableColumn id="11" xr3:uid="{00000000-0010-0000-0500-00000B000000}" name="FPTS"/>
    <tableColumn id="12" xr3:uid="{00000000-0010-0000-0500-00000C000000}" name="FPTS/G"/>
    <tableColumn id="13" xr3:uid="{00000000-0010-0000-0500-00000D000000}" name="ROST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bl_d_wk6" displayName="tbl_d_wk6" ref="A4:M36" totalsRowShown="0">
  <autoFilter ref="A4:M36" xr:uid="{00000000-0009-0000-0100-000008000000}"/>
  <tableColumns count="13">
    <tableColumn id="1" xr3:uid="{00000000-0010-0000-0600-000001000000}" name="Rank"/>
    <tableColumn id="2" xr3:uid="{00000000-0010-0000-0600-000002000000}" name="Player"/>
    <tableColumn id="3" xr3:uid="{00000000-0010-0000-0600-000003000000}" name="SACK"/>
    <tableColumn id="4" xr3:uid="{00000000-0010-0000-0600-000004000000}" name="INT"/>
    <tableColumn id="5" xr3:uid="{00000000-0010-0000-0600-000005000000}" name="FR"/>
    <tableColumn id="6" xr3:uid="{00000000-0010-0000-0600-000006000000}" name="FF"/>
    <tableColumn id="7" xr3:uid="{00000000-0010-0000-0600-000007000000}" name="DEF TD"/>
    <tableColumn id="8" xr3:uid="{00000000-0010-0000-0600-000008000000}" name="SFTY"/>
    <tableColumn id="9" xr3:uid="{00000000-0010-0000-0600-000009000000}" name="SPC TD"/>
    <tableColumn id="10" xr3:uid="{00000000-0010-0000-0600-00000A000000}" name="G"/>
    <tableColumn id="11" xr3:uid="{00000000-0010-0000-0600-00000B000000}" name="FPTS"/>
    <tableColumn id="12" xr3:uid="{00000000-0010-0000-0600-00000C000000}" name="FPTS/G"/>
    <tableColumn id="13" xr3:uid="{00000000-0010-0000-0600-00000D000000}" name="ROST" dataDxfId="1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d_wk7" displayName="tbl_d_wk7" ref="A4:M36" totalsRowShown="0">
  <autoFilter ref="A4:M36" xr:uid="{00000000-0009-0000-0100-000009000000}"/>
  <tableColumns count="13">
    <tableColumn id="1" xr3:uid="{00000000-0010-0000-0700-000001000000}" name="Rank"/>
    <tableColumn id="2" xr3:uid="{00000000-0010-0000-0700-000002000000}" name="Player"/>
    <tableColumn id="14" xr3:uid="{00000000-0010-0000-0700-00000E000000}" name="SACK"/>
    <tableColumn id="3" xr3:uid="{00000000-0010-0000-0700-000003000000}" name="INT"/>
    <tableColumn id="4" xr3:uid="{00000000-0010-0000-0700-000004000000}" name="FR"/>
    <tableColumn id="5" xr3:uid="{00000000-0010-0000-0700-000005000000}" name="FF"/>
    <tableColumn id="6" xr3:uid="{00000000-0010-0000-0700-000006000000}" name="DEF TD"/>
    <tableColumn id="7" xr3:uid="{00000000-0010-0000-0700-000007000000}" name="SFTY"/>
    <tableColumn id="8" xr3:uid="{00000000-0010-0000-0700-000008000000}" name="SPC TD"/>
    <tableColumn id="9" xr3:uid="{00000000-0010-0000-0700-000009000000}" name="G"/>
    <tableColumn id="10" xr3:uid="{00000000-0010-0000-0700-00000A000000}" name="FPTS"/>
    <tableColumn id="11" xr3:uid="{00000000-0010-0000-0700-00000B000000}" name="FPTS/G"/>
    <tableColumn id="12" xr3:uid="{00000000-0010-0000-0700-00000C000000}" name="ROST" dataDxfId="1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d_wk8" displayName="tbl_d_wk8" ref="A4:M36" totalsRowShown="0">
  <autoFilter ref="A4:M36" xr:uid="{00000000-0009-0000-0100-00000A000000}"/>
  <tableColumns count="13">
    <tableColumn id="1" xr3:uid="{00000000-0010-0000-0800-000001000000}" name="Rank"/>
    <tableColumn id="2" xr3:uid="{00000000-0010-0000-0800-000002000000}" name="Player"/>
    <tableColumn id="14" xr3:uid="{00000000-0010-0000-0800-00000E000000}" name="SACK"/>
    <tableColumn id="3" xr3:uid="{00000000-0010-0000-0800-000003000000}" name="INT"/>
    <tableColumn id="4" xr3:uid="{00000000-0010-0000-0800-000004000000}" name="FR"/>
    <tableColumn id="5" xr3:uid="{00000000-0010-0000-0800-000005000000}" name="FF"/>
    <tableColumn id="6" xr3:uid="{00000000-0010-0000-0800-000006000000}" name="DEF TD"/>
    <tableColumn id="7" xr3:uid="{00000000-0010-0000-0800-000007000000}" name="SFTY"/>
    <tableColumn id="8" xr3:uid="{00000000-0010-0000-0800-000008000000}" name="SPC TD"/>
    <tableColumn id="9" xr3:uid="{00000000-0010-0000-0800-000009000000}" name="G"/>
    <tableColumn id="10" xr3:uid="{00000000-0010-0000-0800-00000A000000}" name="FPTS"/>
    <tableColumn id="11" xr3:uid="{00000000-0010-0000-0800-00000B000000}" name="FPTS/G"/>
    <tableColumn id="12" xr3:uid="{00000000-0010-0000-0800-00000C000000}" name="ROST" dataDxfId="1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a:spPr>
      <a:bodyPr vertOverflow="clip" horzOverflow="clip" rtlCol="0" anchor="t"/>
      <a:lstStyle>
        <a:defPPr algn="l">
          <a:defRPr sz="2000" b="1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" sqref="E1:E1048576"/>
    </sheetView>
  </sheetViews>
  <sheetFormatPr defaultRowHeight="14.5" x14ac:dyDescent="0.35"/>
  <cols>
    <col min="1" max="2" width="30.453125" customWidth="1"/>
    <col min="3" max="3" width="7.7265625" customWidth="1"/>
    <col min="4" max="4" width="10.54296875" customWidth="1"/>
    <col min="5" max="13" width="10" customWidth="1"/>
    <col min="14" max="21" width="11" customWidth="1"/>
    <col min="22" max="22" width="11" bestFit="1" customWidth="1"/>
  </cols>
  <sheetData>
    <row r="1" spans="1:22" x14ac:dyDescent="0.35">
      <c r="A1" t="s">
        <v>66</v>
      </c>
    </row>
    <row r="4" spans="1:22" x14ac:dyDescent="0.35">
      <c r="A4" t="s">
        <v>45</v>
      </c>
      <c r="B4" t="s">
        <v>67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</row>
    <row r="5" spans="1:22" x14ac:dyDescent="0.35">
      <c r="A5" s="2" t="s">
        <v>40</v>
      </c>
      <c r="C5">
        <f>SUM(tbl_d_wkly[[#This Row],[Week 1]:[Week 18]])</f>
        <v>178</v>
      </c>
      <c r="D5">
        <f>ROUND(AVERAGE(tbl_d_wkly[[#This Row],[Week 1]:[Week 18]]),2)</f>
        <v>10.47</v>
      </c>
      <c r="E5">
        <f>VLOOKUP(tbl_d_wkly[[#This Row],[Team]],tbl_d_wk1[[Player]:[FPTS/G]],11,0)</f>
        <v>37</v>
      </c>
      <c r="F5">
        <f>VLOOKUP(tbl_d_wkly[[#This Row],[Team]],tbl_d_wk2[[Player]:[FPTS/G]],11,0)</f>
        <v>15</v>
      </c>
      <c r="G5">
        <f>VLOOKUP(tbl_d_wkly[[#This Row],[Team]],tbl_d_wk3[[Player]:[FPTS/G]],11,0)</f>
        <v>1</v>
      </c>
      <c r="H5">
        <f>VLOOKUP(tbl_d_wkly[[#This Row],[Team]],tbl_d_wk4[[Player]:[FPTS/G]],11,0)</f>
        <v>27</v>
      </c>
      <c r="I5">
        <f>VLOOKUP(tbl_d_wkly[[#This Row],[Team]],tbl_d_wk5[[Player]:[FPTS/G]],11,0)</f>
        <v>-1</v>
      </c>
      <c r="J5">
        <f>VLOOKUP(tbl_d_wkly[[#This Row],[Team]],tbl_d_wk6[[Player]:[FPTS/G]],11,0)</f>
        <v>4</v>
      </c>
      <c r="K5" t="s">
        <v>69</v>
      </c>
      <c r="L5">
        <f>VLOOKUP(tbl_d_wkly[[#This Row],[Team]],tbl_d_wk8[[Player]:[FPTS/G]],11,0)</f>
        <v>15</v>
      </c>
      <c r="M5">
        <f>VLOOKUP(tbl_d_wkly[[#This Row],[Team]],tbl_d_wk9[[Player]:[FPTS/G]],11,0)</f>
        <v>2</v>
      </c>
      <c r="N5">
        <f>VLOOKUP(tbl_d_wkly[[#This Row],[Team]],tbl_d_wk10[[Player]:[FPTS/G]],11,0)</f>
        <v>8</v>
      </c>
      <c r="O5">
        <f>VLOOKUP(tbl_d_wkly[[#This Row],[Team]],tbl_d_wk11[[Player]:[FPTS/G]],11,0)</f>
        <v>21</v>
      </c>
      <c r="P5">
        <f>VLOOKUP(tbl_d_wkly[[#This Row],[Team]],tbl_d_wk12[[Player]:[FPTS/G]],11,0)</f>
        <v>16</v>
      </c>
      <c r="Q5">
        <f>VLOOKUP(tbl_d_wkly[[#This Row],[Team]],tbl_d_wk13[[Player]:[FPTS/G]],11,0)</f>
        <v>-1</v>
      </c>
      <c r="R5">
        <f>VLOOKUP(tbl_d_wkly[[#This Row],[Team]],tbl_d_wk14[[Player]:[FPTS/G]],11,0)</f>
        <v>11</v>
      </c>
      <c r="S5">
        <f>VLOOKUP(tbl_d_wkly[[#This Row],[Team]],tbl_d_wk15[[Player]:[FPTS/G]],11,0)</f>
        <v>0</v>
      </c>
      <c r="T5">
        <f>VLOOKUP(tbl_d_wkly[[#This Row],[Team]],tbl_d_wk16[[Player]:[FPTS/G]],11,0)</f>
        <v>1</v>
      </c>
      <c r="U5">
        <f>VLOOKUP(tbl_d_wkly[[#This Row],[Team]],tbl_d_wk17[[Player]:[FPTS/G]],11,0)</f>
        <v>6</v>
      </c>
      <c r="V5">
        <f>VLOOKUP(tbl_d_wkly[[#This Row],[Team]],tbl_d_wk18[[Player]:[FPTS/G]],11,0)</f>
        <v>16</v>
      </c>
    </row>
    <row r="6" spans="1:22" x14ac:dyDescent="0.35">
      <c r="A6" s="2" t="s">
        <v>27</v>
      </c>
      <c r="C6">
        <f>SUM(tbl_d_wkly[[#This Row],[Week 1]:[Week 18]])</f>
        <v>174</v>
      </c>
      <c r="D6">
        <f>ROUND(AVERAGE(tbl_d_wkly[[#This Row],[Week 1]:[Week 18]]),2)</f>
        <v>10.24</v>
      </c>
      <c r="E6">
        <f>VLOOKUP(tbl_d_wkly[[#This Row],[Team]],tbl_d_wk1[[Player]:[FPTS/G]],11,0)</f>
        <v>11</v>
      </c>
      <c r="F6">
        <f>VLOOKUP(tbl_d_wkly[[#This Row],[Team]],tbl_d_wk2[[Player]:[FPTS/G]],11,0)</f>
        <v>3</v>
      </c>
      <c r="G6">
        <f>VLOOKUP(tbl_d_wkly[[#This Row],[Team]],tbl_d_wk3[[Player]:[FPTS/G]],11,0)</f>
        <v>7</v>
      </c>
      <c r="H6">
        <f>VLOOKUP(tbl_d_wkly[[#This Row],[Team]],tbl_d_wk4[[Player]:[FPTS/G]],11,0)</f>
        <v>17</v>
      </c>
      <c r="I6">
        <f>VLOOKUP(tbl_d_wkly[[#This Row],[Team]],tbl_d_wk5[[Player]:[FPTS/G]],11,0)</f>
        <v>6</v>
      </c>
      <c r="J6">
        <f>VLOOKUP(tbl_d_wkly[[#This Row],[Team]],tbl_d_wk6[[Player]:[FPTS/G]],11,0)</f>
        <v>11</v>
      </c>
      <c r="K6">
        <f>VLOOKUP(tbl_d_wkly[[#This Row],[Team]],tbl_d_wk7[[Player]:[FPTS/G]],11,0)</f>
        <v>14</v>
      </c>
      <c r="L6">
        <f>VLOOKUP(tbl_d_wkly[[#This Row],[Team]],tbl_d_wk8[[Player]:[FPTS/G]],11,0)</f>
        <v>6</v>
      </c>
      <c r="M6">
        <f>VLOOKUP(tbl_d_wkly[[#This Row],[Team]],tbl_d_wk9[[Player]:[FPTS/G]],11,0)</f>
        <v>15</v>
      </c>
      <c r="N6">
        <f>VLOOKUP(tbl_d_wkly[[#This Row],[Team]],tbl_d_wk10[[Player]:[FPTS/G]],11,0)</f>
        <v>14</v>
      </c>
      <c r="O6">
        <f>VLOOKUP(tbl_d_wkly[[#This Row],[Team]],tbl_d_wk11[[Player]:[FPTS/G]],11,0)</f>
        <v>6</v>
      </c>
      <c r="P6">
        <f>VLOOKUP(tbl_d_wkly[[#This Row],[Team]],tbl_d_wk12[[Player]:[FPTS/G]],11,0)</f>
        <v>15</v>
      </c>
      <c r="Q6" t="s">
        <v>69</v>
      </c>
      <c r="R6">
        <f>VLOOKUP(tbl_d_wkly[[#This Row],[Team]],tbl_d_wk14[[Player]:[FPTS/G]],11,0)</f>
        <v>7</v>
      </c>
      <c r="S6">
        <f>VLOOKUP(tbl_d_wkly[[#This Row],[Team]],tbl_d_wk15[[Player]:[FPTS/G]],11,0)</f>
        <v>9</v>
      </c>
      <c r="T6">
        <f>VLOOKUP(tbl_d_wkly[[#This Row],[Team]],tbl_d_wk16[[Player]:[FPTS/G]],11,0)</f>
        <v>15</v>
      </c>
      <c r="U6">
        <f>VLOOKUP(tbl_d_wkly[[#This Row],[Team]],tbl_d_wk17[[Player]:[FPTS/G]],11,0)</f>
        <v>10</v>
      </c>
      <c r="V6">
        <f>VLOOKUP(tbl_d_wkly[[#This Row],[Team]],tbl_d_wk18[[Player]:[FPTS/G]],11,0)</f>
        <v>8</v>
      </c>
    </row>
    <row r="7" spans="1:22" x14ac:dyDescent="0.35">
      <c r="A7" s="2" t="s">
        <v>13</v>
      </c>
      <c r="C7">
        <f>SUM(tbl_d_wkly[[#This Row],[Week 1]:[Week 18]])</f>
        <v>159</v>
      </c>
      <c r="D7">
        <f>ROUND(AVERAGE(tbl_d_wkly[[#This Row],[Week 1]:[Week 18]]),2)</f>
        <v>9.35</v>
      </c>
      <c r="E7">
        <f>VLOOKUP(tbl_d_wkly[[#This Row],[Team]],tbl_d_wk1[[Player]:[FPTS/G]],11,0)</f>
        <v>5</v>
      </c>
      <c r="F7">
        <f>VLOOKUP(tbl_d_wkly[[#This Row],[Team]],tbl_d_wk2[[Player]:[FPTS/G]],11,0)</f>
        <v>10</v>
      </c>
      <c r="G7">
        <f>VLOOKUP(tbl_d_wkly[[#This Row],[Team]],tbl_d_wk3[[Player]:[FPTS/G]],11,0)</f>
        <v>32</v>
      </c>
      <c r="H7">
        <f>VLOOKUP(tbl_d_wkly[[#This Row],[Team]],tbl_d_wk4[[Player]:[FPTS/G]],11,0)</f>
        <v>9</v>
      </c>
      <c r="I7">
        <f>VLOOKUP(tbl_d_wkly[[#This Row],[Team]],tbl_d_wk5[[Player]:[FPTS/G]],11,0)</f>
        <v>9</v>
      </c>
      <c r="J7">
        <f>VLOOKUP(tbl_d_wkly[[#This Row],[Team]],tbl_d_wk6[[Player]:[FPTS/G]],11,0)</f>
        <v>7</v>
      </c>
      <c r="K7">
        <f>VLOOKUP(tbl_d_wkly[[#This Row],[Team]],tbl_d_wk7[[Player]:[FPTS/G]],11,0)</f>
        <v>2</v>
      </c>
      <c r="L7">
        <f>VLOOKUP(tbl_d_wkly[[#This Row],[Team]],tbl_d_wk8[[Player]:[FPTS/G]],11,0)</f>
        <v>6</v>
      </c>
      <c r="M7">
        <f>VLOOKUP(tbl_d_wkly[[#This Row],[Team]],tbl_d_wk9[[Player]:[FPTS/G]],11,0)</f>
        <v>1</v>
      </c>
      <c r="N7">
        <f>VLOOKUP(tbl_d_wkly[[#This Row],[Team]],tbl_d_wk10[[Player]:[FPTS/G]],11,0)</f>
        <v>6</v>
      </c>
      <c r="O7">
        <f>VLOOKUP(tbl_d_wkly[[#This Row],[Team]],tbl_d_wk11[[Player]:[FPTS/G]],11,0)</f>
        <v>21</v>
      </c>
      <c r="P7">
        <f>VLOOKUP(tbl_d_wkly[[#This Row],[Team]],tbl_d_wk12[[Player]:[FPTS/G]],11,0)</f>
        <v>2</v>
      </c>
      <c r="Q7" t="s">
        <v>69</v>
      </c>
      <c r="R7">
        <f>VLOOKUP(tbl_d_wkly[[#This Row],[Team]],tbl_d_wk14[[Player]:[FPTS/G]],11,0)</f>
        <v>6</v>
      </c>
      <c r="S7">
        <f>VLOOKUP(tbl_d_wkly[[#This Row],[Team]],tbl_d_wk15[[Player]:[FPTS/G]],11,0)</f>
        <v>9</v>
      </c>
      <c r="T7">
        <f>VLOOKUP(tbl_d_wkly[[#This Row],[Team]],tbl_d_wk16[[Player]:[FPTS/G]],11,0)</f>
        <v>5</v>
      </c>
      <c r="U7">
        <f>VLOOKUP(tbl_d_wkly[[#This Row],[Team]],tbl_d_wk17[[Player]:[FPTS/G]],11,0)</f>
        <v>17</v>
      </c>
      <c r="V7">
        <f>VLOOKUP(tbl_d_wkly[[#This Row],[Team]],tbl_d_wk18[[Player]:[FPTS/G]],11,0)</f>
        <v>12</v>
      </c>
    </row>
    <row r="8" spans="1:22" x14ac:dyDescent="0.35">
      <c r="A8" s="2" t="s">
        <v>38</v>
      </c>
      <c r="C8">
        <f>SUM(tbl_d_wkly[[#This Row],[Week 1]:[Week 18]])</f>
        <v>154</v>
      </c>
      <c r="D8">
        <f>ROUND(AVERAGE(tbl_d_wkly[[#This Row],[Week 1]:[Week 18]]),2)</f>
        <v>9.06</v>
      </c>
      <c r="E8">
        <f>VLOOKUP(tbl_d_wkly[[#This Row],[Team]],tbl_d_wk1[[Player]:[FPTS/G]],11,0)</f>
        <v>20</v>
      </c>
      <c r="F8">
        <f>VLOOKUP(tbl_d_wkly[[#This Row],[Team]],tbl_d_wk2[[Player]:[FPTS/G]],11,0)</f>
        <v>0</v>
      </c>
      <c r="G8">
        <f>VLOOKUP(tbl_d_wkly[[#This Row],[Team]],tbl_d_wk3[[Player]:[FPTS/G]],11,0)</f>
        <v>1</v>
      </c>
      <c r="H8">
        <f>VLOOKUP(tbl_d_wkly[[#This Row],[Team]],tbl_d_wk4[[Player]:[FPTS/G]],11,0)</f>
        <v>7</v>
      </c>
      <c r="I8">
        <f>VLOOKUP(tbl_d_wkly[[#This Row],[Team]],tbl_d_wk5[[Player]:[FPTS/G]],11,0)</f>
        <v>18</v>
      </c>
      <c r="J8">
        <f>VLOOKUP(tbl_d_wkly[[#This Row],[Team]],tbl_d_wk6[[Player]:[FPTS/G]],11,0)</f>
        <v>11</v>
      </c>
      <c r="K8" t="s">
        <v>69</v>
      </c>
      <c r="L8">
        <f>VLOOKUP(tbl_d_wkly[[#This Row],[Team]],tbl_d_wk8[[Player]:[FPTS/G]],11,0)</f>
        <v>8</v>
      </c>
      <c r="M8">
        <f>VLOOKUP(tbl_d_wkly[[#This Row],[Team]],tbl_d_wk9[[Player]:[FPTS/G]],11,0)</f>
        <v>5</v>
      </c>
      <c r="N8">
        <f>VLOOKUP(tbl_d_wkly[[#This Row],[Team]],tbl_d_wk10[[Player]:[FPTS/G]],11,0)</f>
        <v>8</v>
      </c>
      <c r="O8">
        <f>VLOOKUP(tbl_d_wkly[[#This Row],[Team]],tbl_d_wk11[[Player]:[FPTS/G]],11,0)</f>
        <v>2</v>
      </c>
      <c r="P8">
        <f>VLOOKUP(tbl_d_wkly[[#This Row],[Team]],tbl_d_wk12[[Player]:[FPTS/G]],11,0)</f>
        <v>13</v>
      </c>
      <c r="Q8">
        <f>VLOOKUP(tbl_d_wkly[[#This Row],[Team]],tbl_d_wk13[[Player]:[FPTS/G]],11,0)</f>
        <v>9</v>
      </c>
      <c r="R8">
        <f>VLOOKUP(tbl_d_wkly[[#This Row],[Team]],tbl_d_wk14[[Player]:[FPTS/G]],11,0)</f>
        <v>12</v>
      </c>
      <c r="S8">
        <f>VLOOKUP(tbl_d_wkly[[#This Row],[Team]],tbl_d_wk15[[Player]:[FPTS/G]],11,0)</f>
        <v>2</v>
      </c>
      <c r="T8">
        <f>VLOOKUP(tbl_d_wkly[[#This Row],[Team]],tbl_d_wk16[[Player]:[FPTS/G]],11,0)</f>
        <v>8</v>
      </c>
      <c r="U8">
        <f>VLOOKUP(tbl_d_wkly[[#This Row],[Team]],tbl_d_wk17[[Player]:[FPTS/G]],11,0)</f>
        <v>12</v>
      </c>
      <c r="V8">
        <f>VLOOKUP(tbl_d_wkly[[#This Row],[Team]],tbl_d_wk18[[Player]:[FPTS/G]],11,0)</f>
        <v>18</v>
      </c>
    </row>
    <row r="9" spans="1:22" x14ac:dyDescent="0.35">
      <c r="A9" s="2" t="s">
        <v>17</v>
      </c>
      <c r="C9">
        <f>SUM(tbl_d_wkly[[#This Row],[Week 1]:[Week 18]])</f>
        <v>153</v>
      </c>
      <c r="D9">
        <f>ROUND(AVERAGE(tbl_d_wkly[[#This Row],[Week 1]:[Week 18]]),2)</f>
        <v>9</v>
      </c>
      <c r="E9">
        <f>VLOOKUP(tbl_d_wkly[[#This Row],[Team]],tbl_d_wk1[[Player]:[FPTS/G]],11,0)</f>
        <v>9</v>
      </c>
      <c r="F9">
        <f>VLOOKUP(tbl_d_wkly[[#This Row],[Team]],tbl_d_wk2[[Player]:[FPTS/G]],11,0)</f>
        <v>7</v>
      </c>
      <c r="G9">
        <f>VLOOKUP(tbl_d_wkly[[#This Row],[Team]],tbl_d_wk3[[Player]:[FPTS/G]],11,0)</f>
        <v>12</v>
      </c>
      <c r="H9">
        <f>VLOOKUP(tbl_d_wkly[[#This Row],[Team]],tbl_d_wk4[[Player]:[FPTS/G]],11,0)</f>
        <v>4</v>
      </c>
      <c r="I9" t="s">
        <v>68</v>
      </c>
      <c r="J9">
        <f>VLOOKUP(tbl_d_wkly[[#This Row],[Team]],tbl_d_wk6[[Player]:[FPTS/G]],11,0)</f>
        <v>6</v>
      </c>
      <c r="K9">
        <f>VLOOKUP(tbl_d_wkly[[#This Row],[Team]],tbl_d_wk7[[Player]:[FPTS/G]],11,0)</f>
        <v>16</v>
      </c>
      <c r="L9">
        <f>VLOOKUP(tbl_d_wkly[[#This Row],[Team]],tbl_d_wk8[[Player]:[FPTS/G]],11,0)</f>
        <v>5</v>
      </c>
      <c r="M9">
        <f>VLOOKUP(tbl_d_wkly[[#This Row],[Team]],tbl_d_wk9[[Player]:[FPTS/G]],11,0)</f>
        <v>23</v>
      </c>
      <c r="N9">
        <f>VLOOKUP(tbl_d_wkly[[#This Row],[Team]],tbl_d_wk10[[Player]:[FPTS/G]],11,0)</f>
        <v>15</v>
      </c>
      <c r="O9">
        <f>VLOOKUP(tbl_d_wkly[[#This Row],[Team]],tbl_d_wk11[[Player]:[FPTS/G]],11,0)</f>
        <v>7</v>
      </c>
      <c r="P9">
        <f>VLOOKUP(tbl_d_wkly[[#This Row],[Team]],tbl_d_wk12[[Player]:[FPTS/G]],11,0)</f>
        <v>2</v>
      </c>
      <c r="Q9">
        <f>VLOOKUP(tbl_d_wkly[[#This Row],[Team]],tbl_d_wk13[[Player]:[FPTS/G]],11,0)</f>
        <v>-4</v>
      </c>
      <c r="R9">
        <f>VLOOKUP(tbl_d_wkly[[#This Row],[Team]],tbl_d_wk14[[Player]:[FPTS/G]],11,0)</f>
        <v>12</v>
      </c>
      <c r="S9">
        <f>VLOOKUP(tbl_d_wkly[[#This Row],[Team]],tbl_d_wk15[[Player]:[FPTS/G]],11,0)</f>
        <v>13</v>
      </c>
      <c r="T9">
        <f>VLOOKUP(tbl_d_wkly[[#This Row],[Team]],tbl_d_wk16[[Player]:[FPTS/G]],11,0)</f>
        <v>7</v>
      </c>
      <c r="U9">
        <f>VLOOKUP(tbl_d_wkly[[#This Row],[Team]],tbl_d_wk17[[Player]:[FPTS/G]],11,0)</f>
        <v>15</v>
      </c>
      <c r="V9">
        <f>VLOOKUP(tbl_d_wkly[[#This Row],[Team]],tbl_d_wk18[[Player]:[FPTS/G]],11,0)</f>
        <v>4</v>
      </c>
    </row>
    <row r="10" spans="1:22" x14ac:dyDescent="0.35">
      <c r="A10" s="2" t="s">
        <v>24</v>
      </c>
      <c r="C10">
        <f>SUM(tbl_d_wkly[[#This Row],[Week 1]:[Week 18]])</f>
        <v>152</v>
      </c>
      <c r="D10">
        <f>ROUND(AVERAGE(tbl_d_wkly[[#This Row],[Week 1]:[Week 18]]),2)</f>
        <v>8.94</v>
      </c>
      <c r="E10">
        <f>VLOOKUP(tbl_d_wkly[[#This Row],[Team]],tbl_d_wk1[[Player]:[FPTS/G]],11,0)</f>
        <v>2</v>
      </c>
      <c r="F10">
        <f>VLOOKUP(tbl_d_wkly[[#This Row],[Team]],tbl_d_wk2[[Player]:[FPTS/G]],11,0)</f>
        <v>9</v>
      </c>
      <c r="G10">
        <f>VLOOKUP(tbl_d_wkly[[#This Row],[Team]],tbl_d_wk3[[Player]:[FPTS/G]],11,0)</f>
        <v>8</v>
      </c>
      <c r="H10">
        <f>VLOOKUP(tbl_d_wkly[[#This Row],[Team]],tbl_d_wk4[[Player]:[FPTS/G]],11,0)</f>
        <v>-2</v>
      </c>
      <c r="I10">
        <f>VLOOKUP(tbl_d_wkly[[#This Row],[Team]],tbl_d_wk5[[Player]:[FPTS/G]],11,0)</f>
        <v>11</v>
      </c>
      <c r="J10">
        <f>VLOOKUP(tbl_d_wkly[[#This Row],[Team]],tbl_d_wk6[[Player]:[FPTS/G]],11,0)</f>
        <v>5</v>
      </c>
      <c r="K10">
        <f>VLOOKUP(tbl_d_wkly[[#This Row],[Team]],tbl_d_wk7[[Player]:[FPTS/G]],11,0)</f>
        <v>12</v>
      </c>
      <c r="L10">
        <f>VLOOKUP(tbl_d_wkly[[#This Row],[Team]],tbl_d_wk8[[Player]:[FPTS/G]],11,0)</f>
        <v>6</v>
      </c>
      <c r="M10">
        <f>VLOOKUP(tbl_d_wkly[[#This Row],[Team]],tbl_d_wk9[[Player]:[FPTS/G]],11,0)</f>
        <v>5</v>
      </c>
      <c r="N10" t="s">
        <v>69</v>
      </c>
      <c r="O10">
        <f>VLOOKUP(tbl_d_wkly[[#This Row],[Team]],tbl_d_wk11[[Player]:[FPTS/G]],11,0)</f>
        <v>12</v>
      </c>
      <c r="P10">
        <f>VLOOKUP(tbl_d_wkly[[#This Row],[Team]],tbl_d_wk12[[Player]:[FPTS/G]],11,0)</f>
        <v>21</v>
      </c>
      <c r="Q10">
        <f>VLOOKUP(tbl_d_wkly[[#This Row],[Team]],tbl_d_wk13[[Player]:[FPTS/G]],11,0)</f>
        <v>12</v>
      </c>
      <c r="R10">
        <f>VLOOKUP(tbl_d_wkly[[#This Row],[Team]],tbl_d_wk14[[Player]:[FPTS/G]],11,0)</f>
        <v>12</v>
      </c>
      <c r="S10">
        <f>VLOOKUP(tbl_d_wkly[[#This Row],[Team]],tbl_d_wk15[[Player]:[FPTS/G]],11,0)</f>
        <v>24</v>
      </c>
      <c r="T10">
        <f>VLOOKUP(tbl_d_wkly[[#This Row],[Team]],tbl_d_wk16[[Player]:[FPTS/G]],11,0)</f>
        <v>7</v>
      </c>
      <c r="U10">
        <f>VLOOKUP(tbl_d_wkly[[#This Row],[Team]],tbl_d_wk17[[Player]:[FPTS/G]],11,0)</f>
        <v>-1</v>
      </c>
      <c r="V10">
        <f>VLOOKUP(tbl_d_wkly[[#This Row],[Team]],tbl_d_wk18[[Player]:[FPTS/G]],11,0)</f>
        <v>9</v>
      </c>
    </row>
    <row r="11" spans="1:22" x14ac:dyDescent="0.35">
      <c r="A11" s="2" t="s">
        <v>39</v>
      </c>
      <c r="C11">
        <f>SUM(tbl_d_wkly[[#This Row],[Week 1]:[Week 18]])</f>
        <v>146</v>
      </c>
      <c r="D11">
        <f>ROUND(AVERAGE(tbl_d_wkly[[#This Row],[Week 1]:[Week 18]]),2)</f>
        <v>8.59</v>
      </c>
      <c r="E11">
        <f>VLOOKUP(tbl_d_wkly[[#This Row],[Team]],tbl_d_wk1[[Player]:[FPTS/G]],11,0)</f>
        <v>3</v>
      </c>
      <c r="F11">
        <f>VLOOKUP(tbl_d_wkly[[#This Row],[Team]],tbl_d_wk2[[Player]:[FPTS/G]],11,0)</f>
        <v>-2</v>
      </c>
      <c r="G11">
        <f>VLOOKUP(tbl_d_wkly[[#This Row],[Team]],tbl_d_wk3[[Player]:[FPTS/G]],11,0)</f>
        <v>1</v>
      </c>
      <c r="H11">
        <f>VLOOKUP(tbl_d_wkly[[#This Row],[Team]],tbl_d_wk4[[Player]:[FPTS/G]],11,0)</f>
        <v>4</v>
      </c>
      <c r="I11">
        <f>VLOOKUP(tbl_d_wkly[[#This Row],[Team]],tbl_d_wk5[[Player]:[FPTS/G]],11,0)</f>
        <v>12</v>
      </c>
      <c r="J11">
        <f>VLOOKUP(tbl_d_wkly[[#This Row],[Team]],tbl_d_wk6[[Player]:[FPTS/G]],11,0)</f>
        <v>9</v>
      </c>
      <c r="K11">
        <f>VLOOKUP(tbl_d_wkly[[#This Row],[Team]],tbl_d_wk7[[Player]:[FPTS/G]],11,0)</f>
        <v>4</v>
      </c>
      <c r="L11">
        <f>VLOOKUP(tbl_d_wkly[[#This Row],[Team]],tbl_d_wk8[[Player]:[FPTS/G]],11,0)</f>
        <v>13</v>
      </c>
      <c r="M11">
        <f>VLOOKUP(tbl_d_wkly[[#This Row],[Team]],tbl_d_wk9[[Player]:[FPTS/G]],11,0)</f>
        <v>19</v>
      </c>
      <c r="N11">
        <f>VLOOKUP(tbl_d_wkly[[#This Row],[Team]],tbl_d_wk10[[Player]:[FPTS/G]],11,0)</f>
        <v>8</v>
      </c>
      <c r="O11">
        <f>VLOOKUP(tbl_d_wkly[[#This Row],[Team]],tbl_d_wk11[[Player]:[FPTS/G]],11,0)</f>
        <v>8</v>
      </c>
      <c r="P11">
        <f>VLOOKUP(tbl_d_wkly[[#This Row],[Team]],tbl_d_wk12[[Player]:[FPTS/G]],11,0)</f>
        <v>0</v>
      </c>
      <c r="Q11" t="s">
        <v>69</v>
      </c>
      <c r="R11">
        <f>VLOOKUP(tbl_d_wkly[[#This Row],[Team]],tbl_d_wk14[[Player]:[FPTS/G]],11,0)</f>
        <v>12</v>
      </c>
      <c r="S11">
        <f>VLOOKUP(tbl_d_wkly[[#This Row],[Team]],tbl_d_wk15[[Player]:[FPTS/G]],11,0)</f>
        <v>25</v>
      </c>
      <c r="T11">
        <f>VLOOKUP(tbl_d_wkly[[#This Row],[Team]],tbl_d_wk16[[Player]:[FPTS/G]],11,0)</f>
        <v>21</v>
      </c>
      <c r="U11">
        <f>VLOOKUP(tbl_d_wkly[[#This Row],[Team]],tbl_d_wk17[[Player]:[FPTS/G]],11,0)</f>
        <v>1</v>
      </c>
      <c r="V11">
        <f>VLOOKUP(tbl_d_wkly[[#This Row],[Team]],tbl_d_wk18[[Player]:[FPTS/G]],11,0)</f>
        <v>8</v>
      </c>
    </row>
    <row r="12" spans="1:22" x14ac:dyDescent="0.35">
      <c r="A12" s="2" t="s">
        <v>19</v>
      </c>
      <c r="C12">
        <f>SUM(tbl_d_wkly[[#This Row],[Week 1]:[Week 18]])</f>
        <v>143</v>
      </c>
      <c r="D12">
        <f>ROUND(AVERAGE(tbl_d_wkly[[#This Row],[Week 1]:[Week 18]]),2)</f>
        <v>8.41</v>
      </c>
      <c r="E12">
        <f>VLOOKUP(tbl_d_wkly[[#This Row],[Team]],tbl_d_wk1[[Player]:[FPTS/G]],11,0)</f>
        <v>4</v>
      </c>
      <c r="F12">
        <f>VLOOKUP(tbl_d_wkly[[#This Row],[Team]],tbl_d_wk2[[Player]:[FPTS/G]],11,0)</f>
        <v>26</v>
      </c>
      <c r="G12">
        <f>VLOOKUP(tbl_d_wkly[[#This Row],[Team]],tbl_d_wk3[[Player]:[FPTS/G]],11,0)</f>
        <v>11</v>
      </c>
      <c r="H12">
        <f>VLOOKUP(tbl_d_wkly[[#This Row],[Team]],tbl_d_wk4[[Player]:[FPTS/G]],11,0)</f>
        <v>-1</v>
      </c>
      <c r="I12">
        <f>VLOOKUP(tbl_d_wkly[[#This Row],[Team]],tbl_d_wk5[[Player]:[FPTS/G]],11,0)</f>
        <v>18</v>
      </c>
      <c r="J12" t="s">
        <v>68</v>
      </c>
      <c r="K12">
        <f>VLOOKUP(tbl_d_wkly[[#This Row],[Team]],tbl_d_wk7[[Player]:[FPTS/G]],11,0)</f>
        <v>5</v>
      </c>
      <c r="L12">
        <f>VLOOKUP(tbl_d_wkly[[#This Row],[Team]],tbl_d_wk8[[Player]:[FPTS/G]],11,0)</f>
        <v>10</v>
      </c>
      <c r="M12">
        <f>VLOOKUP(tbl_d_wkly[[#This Row],[Team]],tbl_d_wk9[[Player]:[FPTS/G]],11,0)</f>
        <v>7</v>
      </c>
      <c r="N12">
        <f>VLOOKUP(tbl_d_wkly[[#This Row],[Team]],tbl_d_wk10[[Player]:[FPTS/G]],11,0)</f>
        <v>8</v>
      </c>
      <c r="O12">
        <f>VLOOKUP(tbl_d_wkly[[#This Row],[Team]],tbl_d_wk11[[Player]:[FPTS/G]],11,0)</f>
        <v>7</v>
      </c>
      <c r="P12">
        <f>VLOOKUP(tbl_d_wkly[[#This Row],[Team]],tbl_d_wk12[[Player]:[FPTS/G]],11,0)</f>
        <v>10</v>
      </c>
      <c r="Q12">
        <f>VLOOKUP(tbl_d_wkly[[#This Row],[Team]],tbl_d_wk13[[Player]:[FPTS/G]],11,0)</f>
        <v>2</v>
      </c>
      <c r="R12">
        <f>VLOOKUP(tbl_d_wkly[[#This Row],[Team]],tbl_d_wk14[[Player]:[FPTS/G]],11,0)</f>
        <v>4</v>
      </c>
      <c r="S12">
        <f>VLOOKUP(tbl_d_wkly[[#This Row],[Team]],tbl_d_wk15[[Player]:[FPTS/G]],11,0)</f>
        <v>4</v>
      </c>
      <c r="T12">
        <f>VLOOKUP(tbl_d_wkly[[#This Row],[Team]],tbl_d_wk16[[Player]:[FPTS/G]],11,0)</f>
        <v>13</v>
      </c>
      <c r="U12">
        <f>VLOOKUP(tbl_d_wkly[[#This Row],[Team]],tbl_d_wk17[[Player]:[FPTS/G]],11,0)</f>
        <v>3</v>
      </c>
      <c r="V12">
        <f>VLOOKUP(tbl_d_wkly[[#This Row],[Team]],tbl_d_wk18[[Player]:[FPTS/G]],11,0)</f>
        <v>12</v>
      </c>
    </row>
    <row r="13" spans="1:22" x14ac:dyDescent="0.35">
      <c r="A13" s="2" t="s">
        <v>21</v>
      </c>
      <c r="C13">
        <f>SUM(tbl_d_wkly[[#This Row],[Week 1]:[Week 18]])</f>
        <v>143</v>
      </c>
      <c r="D13">
        <f>ROUND(AVERAGE(tbl_d_wkly[[#This Row],[Week 1]:[Week 18]]),2)</f>
        <v>8.41</v>
      </c>
      <c r="E13">
        <f>VLOOKUP(tbl_d_wkly[[#This Row],[Team]],tbl_d_wk1[[Player]:[FPTS/G]],11,0)</f>
        <v>10</v>
      </c>
      <c r="F13">
        <f>VLOOKUP(tbl_d_wkly[[#This Row],[Team]],tbl_d_wk2[[Player]:[FPTS/G]],11,0)</f>
        <v>7</v>
      </c>
      <c r="G13">
        <f>VLOOKUP(tbl_d_wkly[[#This Row],[Team]],tbl_d_wk3[[Player]:[FPTS/G]],11,0)</f>
        <v>10</v>
      </c>
      <c r="H13">
        <f>VLOOKUP(tbl_d_wkly[[#This Row],[Team]],tbl_d_wk4[[Player]:[FPTS/G]],11,0)</f>
        <v>3</v>
      </c>
      <c r="I13">
        <f>VLOOKUP(tbl_d_wkly[[#This Row],[Team]],tbl_d_wk5[[Player]:[FPTS/G]],11,0)</f>
        <v>24</v>
      </c>
      <c r="J13">
        <f>VLOOKUP(tbl_d_wkly[[#This Row],[Team]],tbl_d_wk6[[Player]:[FPTS/G]],11,0)</f>
        <v>5</v>
      </c>
      <c r="K13">
        <f>VLOOKUP(tbl_d_wkly[[#This Row],[Team]],tbl_d_wk7[[Player]:[FPTS/G]],11,0)</f>
        <v>4</v>
      </c>
      <c r="L13">
        <f>VLOOKUP(tbl_d_wkly[[#This Row],[Team]],tbl_d_wk8[[Player]:[FPTS/G]],11,0)</f>
        <v>4</v>
      </c>
      <c r="M13">
        <f>VLOOKUP(tbl_d_wkly[[#This Row],[Team]],tbl_d_wk9[[Player]:[FPTS/G]],11,0)</f>
        <v>13</v>
      </c>
      <c r="N13">
        <f>VLOOKUP(tbl_d_wkly[[#This Row],[Team]],tbl_d_wk10[[Player]:[FPTS/G]],11,0)</f>
        <v>1</v>
      </c>
      <c r="O13" t="s">
        <v>69</v>
      </c>
      <c r="P13">
        <f>VLOOKUP(tbl_d_wkly[[#This Row],[Team]],tbl_d_wk12[[Player]:[FPTS/G]],11,0)</f>
        <v>5</v>
      </c>
      <c r="Q13">
        <f>VLOOKUP(tbl_d_wkly[[#This Row],[Team]],tbl_d_wk13[[Player]:[FPTS/G]],11,0)</f>
        <v>0</v>
      </c>
      <c r="R13">
        <f>VLOOKUP(tbl_d_wkly[[#This Row],[Team]],tbl_d_wk14[[Player]:[FPTS/G]],11,0)</f>
        <v>21</v>
      </c>
      <c r="S13">
        <f>VLOOKUP(tbl_d_wkly[[#This Row],[Team]],tbl_d_wk15[[Player]:[FPTS/G]],11,0)</f>
        <v>14</v>
      </c>
      <c r="T13">
        <f>VLOOKUP(tbl_d_wkly[[#This Row],[Team]],tbl_d_wk16[[Player]:[FPTS/G]],11,0)</f>
        <v>0</v>
      </c>
      <c r="U13">
        <f>VLOOKUP(tbl_d_wkly[[#This Row],[Team]],tbl_d_wk17[[Player]:[FPTS/G]],11,0)</f>
        <v>14</v>
      </c>
      <c r="V13">
        <f>VLOOKUP(tbl_d_wkly[[#This Row],[Team]],tbl_d_wk18[[Player]:[FPTS/G]],11,0)</f>
        <v>8</v>
      </c>
    </row>
    <row r="14" spans="1:22" x14ac:dyDescent="0.35">
      <c r="A14" s="2" t="s">
        <v>22</v>
      </c>
      <c r="C14">
        <f>SUM(tbl_d_wkly[[#This Row],[Week 1]:[Week 18]])</f>
        <v>139</v>
      </c>
      <c r="D14">
        <f>ROUND(AVERAGE(tbl_d_wkly[[#This Row],[Week 1]:[Week 18]]),2)</f>
        <v>8.18</v>
      </c>
      <c r="E14">
        <f>VLOOKUP(tbl_d_wkly[[#This Row],[Team]],tbl_d_wk1[[Player]:[FPTS/G]],11,0)</f>
        <v>11</v>
      </c>
      <c r="F14">
        <f>VLOOKUP(tbl_d_wkly[[#This Row],[Team]],tbl_d_wk2[[Player]:[FPTS/G]],11,0)</f>
        <v>9</v>
      </c>
      <c r="G14">
        <f>VLOOKUP(tbl_d_wkly[[#This Row],[Team]],tbl_d_wk3[[Player]:[FPTS/G]],11,0)</f>
        <v>9</v>
      </c>
      <c r="H14">
        <f>VLOOKUP(tbl_d_wkly[[#This Row],[Team]],tbl_d_wk4[[Player]:[FPTS/G]],11,0)</f>
        <v>3</v>
      </c>
      <c r="I14">
        <f>VLOOKUP(tbl_d_wkly[[#This Row],[Team]],tbl_d_wk5[[Player]:[FPTS/G]],11,0)</f>
        <v>4</v>
      </c>
      <c r="J14">
        <f>VLOOKUP(tbl_d_wkly[[#This Row],[Team]],tbl_d_wk6[[Player]:[FPTS/G]],11,0)</f>
        <v>1</v>
      </c>
      <c r="K14">
        <f>VLOOKUP(tbl_d_wkly[[#This Row],[Team]],tbl_d_wk7[[Player]:[FPTS/G]],11,0)</f>
        <v>5</v>
      </c>
      <c r="L14">
        <f>VLOOKUP(tbl_d_wkly[[#This Row],[Team]],tbl_d_wk8[[Player]:[FPTS/G]],11,0)</f>
        <v>-1</v>
      </c>
      <c r="M14">
        <f>VLOOKUP(tbl_d_wkly[[#This Row],[Team]],tbl_d_wk9[[Player]:[FPTS/G]],11,0)</f>
        <v>26</v>
      </c>
      <c r="N14">
        <f>VLOOKUP(tbl_d_wkly[[#This Row],[Team]],tbl_d_wk10[[Player]:[FPTS/G]],11,0)</f>
        <v>16</v>
      </c>
      <c r="O14" t="s">
        <v>69</v>
      </c>
      <c r="P14">
        <f>VLOOKUP(tbl_d_wkly[[#This Row],[Team]],tbl_d_wk12[[Player]:[FPTS/G]],11,0)</f>
        <v>11</v>
      </c>
      <c r="Q14">
        <f>VLOOKUP(tbl_d_wkly[[#This Row],[Team]],tbl_d_wk13[[Player]:[FPTS/G]],11,0)</f>
        <v>17</v>
      </c>
      <c r="R14">
        <f>VLOOKUP(tbl_d_wkly[[#This Row],[Team]],tbl_d_wk14[[Player]:[FPTS/G]],11,0)</f>
        <v>7</v>
      </c>
      <c r="S14">
        <f>VLOOKUP(tbl_d_wkly[[#This Row],[Team]],tbl_d_wk15[[Player]:[FPTS/G]],11,0)</f>
        <v>14</v>
      </c>
      <c r="T14">
        <f>VLOOKUP(tbl_d_wkly[[#This Row],[Team]],tbl_d_wk16[[Player]:[FPTS/G]],11,0)</f>
        <v>0</v>
      </c>
      <c r="U14">
        <f>VLOOKUP(tbl_d_wkly[[#This Row],[Team]],tbl_d_wk17[[Player]:[FPTS/G]],11,0)</f>
        <v>3</v>
      </c>
      <c r="V14">
        <f>VLOOKUP(tbl_d_wkly[[#This Row],[Team]],tbl_d_wk18[[Player]:[FPTS/G]],11,0)</f>
        <v>4</v>
      </c>
    </row>
    <row r="15" spans="1:22" x14ac:dyDescent="0.35">
      <c r="A15" s="2" t="s">
        <v>18</v>
      </c>
      <c r="C15">
        <f>SUM(tbl_d_wkly[[#This Row],[Week 1]:[Week 18]])</f>
        <v>134</v>
      </c>
      <c r="D15">
        <f>ROUND(AVERAGE(tbl_d_wkly[[#This Row],[Week 1]:[Week 18]]),2)</f>
        <v>7.88</v>
      </c>
      <c r="E15">
        <f>VLOOKUP(tbl_d_wkly[[#This Row],[Team]],tbl_d_wk1[[Player]:[FPTS/G]],11,0)</f>
        <v>4</v>
      </c>
      <c r="F15">
        <f>VLOOKUP(tbl_d_wkly[[#This Row],[Team]],tbl_d_wk2[[Player]:[FPTS/G]],11,0)</f>
        <v>10</v>
      </c>
      <c r="G15">
        <f>VLOOKUP(tbl_d_wkly[[#This Row],[Team]],tbl_d_wk3[[Player]:[FPTS/G]],11,0)</f>
        <v>11</v>
      </c>
      <c r="H15">
        <f>VLOOKUP(tbl_d_wkly[[#This Row],[Team]],tbl_d_wk4[[Player]:[FPTS/G]],11,0)</f>
        <v>5</v>
      </c>
      <c r="I15">
        <f>VLOOKUP(tbl_d_wkly[[#This Row],[Team]],tbl_d_wk5[[Player]:[FPTS/G]],11,0)</f>
        <v>6</v>
      </c>
      <c r="J15">
        <f>VLOOKUP(tbl_d_wkly[[#This Row],[Team]],tbl_d_wk6[[Player]:[FPTS/G]],11,0)</f>
        <v>14</v>
      </c>
      <c r="K15">
        <f>VLOOKUP(tbl_d_wkly[[#This Row],[Team]],tbl_d_wk7[[Player]:[FPTS/G]],11,0)</f>
        <v>10</v>
      </c>
      <c r="L15">
        <f>VLOOKUP(tbl_d_wkly[[#This Row],[Team]],tbl_d_wk8[[Player]:[FPTS/G]],11,0)</f>
        <v>10</v>
      </c>
      <c r="M15">
        <f>VLOOKUP(tbl_d_wkly[[#This Row],[Team]],tbl_d_wk9[[Player]:[FPTS/G]],11,0)</f>
        <v>12</v>
      </c>
      <c r="N15" t="s">
        <v>69</v>
      </c>
      <c r="O15">
        <f>VLOOKUP(tbl_d_wkly[[#This Row],[Team]],tbl_d_wk11[[Player]:[FPTS/G]],11,0)</f>
        <v>7</v>
      </c>
      <c r="P15">
        <f>VLOOKUP(tbl_d_wkly[[#This Row],[Team]],tbl_d_wk12[[Player]:[FPTS/G]],11,0)</f>
        <v>2</v>
      </c>
      <c r="Q15">
        <f>VLOOKUP(tbl_d_wkly[[#This Row],[Team]],tbl_d_wk13[[Player]:[FPTS/G]],11,0)</f>
        <v>2</v>
      </c>
      <c r="R15">
        <f>VLOOKUP(tbl_d_wkly[[#This Row],[Team]],tbl_d_wk14[[Player]:[FPTS/G]],11,0)</f>
        <v>6</v>
      </c>
      <c r="S15">
        <f>VLOOKUP(tbl_d_wkly[[#This Row],[Team]],tbl_d_wk15[[Player]:[FPTS/G]],11,0)</f>
        <v>7</v>
      </c>
      <c r="T15">
        <f>VLOOKUP(tbl_d_wkly[[#This Row],[Team]],tbl_d_wk16[[Player]:[FPTS/G]],11,0)</f>
        <v>6</v>
      </c>
      <c r="U15">
        <f>VLOOKUP(tbl_d_wkly[[#This Row],[Team]],tbl_d_wk17[[Player]:[FPTS/G]],11,0)</f>
        <v>7</v>
      </c>
      <c r="V15">
        <f>VLOOKUP(tbl_d_wkly[[#This Row],[Team]],tbl_d_wk18[[Player]:[FPTS/G]],11,0)</f>
        <v>15</v>
      </c>
    </row>
    <row r="16" spans="1:22" x14ac:dyDescent="0.35">
      <c r="A16" s="2" t="s">
        <v>29</v>
      </c>
      <c r="C16">
        <f>SUM(tbl_d_wkly[[#This Row],[Week 1]:[Week 18]])</f>
        <v>133</v>
      </c>
      <c r="D16">
        <f>ROUND(AVERAGE(tbl_d_wkly[[#This Row],[Week 1]:[Week 18]]),2)</f>
        <v>7.82</v>
      </c>
      <c r="E16">
        <f>VLOOKUP(tbl_d_wkly[[#This Row],[Team]],tbl_d_wk1[[Player]:[FPTS/G]],11,0)</f>
        <v>9</v>
      </c>
      <c r="F16">
        <f>VLOOKUP(tbl_d_wkly[[#This Row],[Team]],tbl_d_wk2[[Player]:[FPTS/G]],11,0)</f>
        <v>17</v>
      </c>
      <c r="G16">
        <f>VLOOKUP(tbl_d_wkly[[#This Row],[Team]],tbl_d_wk3[[Player]:[FPTS/G]],11,0)</f>
        <v>5</v>
      </c>
      <c r="H16">
        <f>VLOOKUP(tbl_d_wkly[[#This Row],[Team]],tbl_d_wk4[[Player]:[FPTS/G]],11,0)</f>
        <v>13</v>
      </c>
      <c r="I16" t="s">
        <v>68</v>
      </c>
      <c r="J16">
        <f>VLOOKUP(tbl_d_wkly[[#This Row],[Team]],tbl_d_wk6[[Player]:[FPTS/G]],11,0)</f>
        <v>4</v>
      </c>
      <c r="K16">
        <f>VLOOKUP(tbl_d_wkly[[#This Row],[Team]],tbl_d_wk7[[Player]:[FPTS/G]],11,0)</f>
        <v>6</v>
      </c>
      <c r="L16">
        <f>VLOOKUP(tbl_d_wkly[[#This Row],[Team]],tbl_d_wk8[[Player]:[FPTS/G]],11,0)</f>
        <v>4</v>
      </c>
      <c r="M16">
        <f>VLOOKUP(tbl_d_wkly[[#This Row],[Team]],tbl_d_wk9[[Player]:[FPTS/G]],11,0)</f>
        <v>1</v>
      </c>
      <c r="N16">
        <f>VLOOKUP(tbl_d_wkly[[#This Row],[Team]],tbl_d_wk10[[Player]:[FPTS/G]],11,0)</f>
        <v>13</v>
      </c>
      <c r="O16">
        <f>VLOOKUP(tbl_d_wkly[[#This Row],[Team]],tbl_d_wk11[[Player]:[FPTS/G]],11,0)</f>
        <v>4</v>
      </c>
      <c r="P16">
        <f>VLOOKUP(tbl_d_wkly[[#This Row],[Team]],tbl_d_wk12[[Player]:[FPTS/G]],11,0)</f>
        <v>4</v>
      </c>
      <c r="Q16">
        <f>VLOOKUP(tbl_d_wkly[[#This Row],[Team]],tbl_d_wk13[[Player]:[FPTS/G]],11,0)</f>
        <v>7</v>
      </c>
      <c r="R16">
        <f>VLOOKUP(tbl_d_wkly[[#This Row],[Team]],tbl_d_wk14[[Player]:[FPTS/G]],11,0)</f>
        <v>7</v>
      </c>
      <c r="S16">
        <f>VLOOKUP(tbl_d_wkly[[#This Row],[Team]],tbl_d_wk15[[Player]:[FPTS/G]],11,0)</f>
        <v>5</v>
      </c>
      <c r="T16">
        <f>VLOOKUP(tbl_d_wkly[[#This Row],[Team]],tbl_d_wk16[[Player]:[FPTS/G]],11,0)</f>
        <v>16</v>
      </c>
      <c r="U16">
        <f>VLOOKUP(tbl_d_wkly[[#This Row],[Team]],tbl_d_wk17[[Player]:[FPTS/G]],11,0)</f>
        <v>1</v>
      </c>
      <c r="V16">
        <f>VLOOKUP(tbl_d_wkly[[#This Row],[Team]],tbl_d_wk18[[Player]:[FPTS/G]],11,0)</f>
        <v>17</v>
      </c>
    </row>
    <row r="17" spans="1:22" x14ac:dyDescent="0.35">
      <c r="A17" s="2" t="s">
        <v>37</v>
      </c>
      <c r="C17">
        <f>SUM(tbl_d_wkly[[#This Row],[Week 1]:[Week 18]])</f>
        <v>131</v>
      </c>
      <c r="D17">
        <f>ROUND(AVERAGE(tbl_d_wkly[[#This Row],[Week 1]:[Week 18]]),2)</f>
        <v>7.71</v>
      </c>
      <c r="E17">
        <f>VLOOKUP(tbl_d_wkly[[#This Row],[Team]],tbl_d_wk1[[Player]:[FPTS/G]],11,0)</f>
        <v>-1</v>
      </c>
      <c r="F17">
        <f>VLOOKUP(tbl_d_wkly[[#This Row],[Team]],tbl_d_wk2[[Player]:[FPTS/G]],11,0)</f>
        <v>-1</v>
      </c>
      <c r="G17">
        <f>VLOOKUP(tbl_d_wkly[[#This Row],[Team]],tbl_d_wk3[[Player]:[FPTS/G]],11,0)</f>
        <v>1</v>
      </c>
      <c r="H17">
        <f>VLOOKUP(tbl_d_wkly[[#This Row],[Team]],tbl_d_wk4[[Player]:[FPTS/G]],11,0)</f>
        <v>3</v>
      </c>
      <c r="I17">
        <f>VLOOKUP(tbl_d_wkly[[#This Row],[Team]],tbl_d_wk5[[Player]:[FPTS/G]],11,0)</f>
        <v>12</v>
      </c>
      <c r="J17">
        <f>VLOOKUP(tbl_d_wkly[[#This Row],[Team]],tbl_d_wk6[[Player]:[FPTS/G]],11,0)</f>
        <v>5</v>
      </c>
      <c r="K17">
        <f>VLOOKUP(tbl_d_wkly[[#This Row],[Team]],tbl_d_wk7[[Player]:[FPTS/G]],11,0)</f>
        <v>14</v>
      </c>
      <c r="L17">
        <f>VLOOKUP(tbl_d_wkly[[#This Row],[Team]],tbl_d_wk8[[Player]:[FPTS/G]],11,0)</f>
        <v>12</v>
      </c>
      <c r="M17">
        <f>VLOOKUP(tbl_d_wkly[[#This Row],[Team]],tbl_d_wk9[[Player]:[FPTS/G]],11,0)</f>
        <v>-1</v>
      </c>
      <c r="N17">
        <f>VLOOKUP(tbl_d_wkly[[#This Row],[Team]],tbl_d_wk10[[Player]:[FPTS/G]],11,0)</f>
        <v>0</v>
      </c>
      <c r="O17">
        <f>VLOOKUP(tbl_d_wkly[[#This Row],[Team]],tbl_d_wk11[[Player]:[FPTS/G]],11,0)</f>
        <v>23</v>
      </c>
      <c r="P17">
        <f>VLOOKUP(tbl_d_wkly[[#This Row],[Team]],tbl_d_wk12[[Player]:[FPTS/G]],11,0)</f>
        <v>12</v>
      </c>
      <c r="Q17" t="s">
        <v>69</v>
      </c>
      <c r="R17">
        <f>VLOOKUP(tbl_d_wkly[[#This Row],[Team]],tbl_d_wk14[[Player]:[FPTS/G]],11,0)</f>
        <v>8</v>
      </c>
      <c r="S17">
        <f>VLOOKUP(tbl_d_wkly[[#This Row],[Team]],tbl_d_wk15[[Player]:[FPTS/G]],11,0)</f>
        <v>1</v>
      </c>
      <c r="T17">
        <f>VLOOKUP(tbl_d_wkly[[#This Row],[Team]],tbl_d_wk16[[Player]:[FPTS/G]],11,0)</f>
        <v>10</v>
      </c>
      <c r="U17">
        <f>VLOOKUP(tbl_d_wkly[[#This Row],[Team]],tbl_d_wk17[[Player]:[FPTS/G]],11,0)</f>
        <v>16</v>
      </c>
      <c r="V17">
        <f>VLOOKUP(tbl_d_wkly[[#This Row],[Team]],tbl_d_wk18[[Player]:[FPTS/G]],11,0)</f>
        <v>17</v>
      </c>
    </row>
    <row r="18" spans="1:22" x14ac:dyDescent="0.35">
      <c r="A18" s="2" t="s">
        <v>15</v>
      </c>
      <c r="C18">
        <f>SUM(tbl_d_wkly[[#This Row],[Week 1]:[Week 18]])</f>
        <v>131</v>
      </c>
      <c r="D18">
        <f>ROUND(AVERAGE(tbl_d_wkly[[#This Row],[Week 1]:[Week 18]]),2)</f>
        <v>7.71</v>
      </c>
      <c r="E18">
        <f>VLOOKUP(tbl_d_wkly[[#This Row],[Team]],tbl_d_wk1[[Player]:[FPTS/G]],11,0)</f>
        <v>8</v>
      </c>
      <c r="F18">
        <f>VLOOKUP(tbl_d_wkly[[#This Row],[Team]],tbl_d_wk2[[Player]:[FPTS/G]],11,0)</f>
        <v>-1</v>
      </c>
      <c r="G18">
        <f>VLOOKUP(tbl_d_wkly[[#This Row],[Team]],tbl_d_wk3[[Player]:[FPTS/G]],11,0)</f>
        <v>13</v>
      </c>
      <c r="H18">
        <f>VLOOKUP(tbl_d_wkly[[#This Row],[Team]],tbl_d_wk4[[Player]:[FPTS/G]],11,0)</f>
        <v>12</v>
      </c>
      <c r="I18">
        <f>VLOOKUP(tbl_d_wkly[[#This Row],[Team]],tbl_d_wk5[[Player]:[FPTS/G]],11,0)</f>
        <v>4</v>
      </c>
      <c r="J18">
        <f>VLOOKUP(tbl_d_wkly[[#This Row],[Team]],tbl_d_wk6[[Player]:[FPTS/G]],11,0)</f>
        <v>10</v>
      </c>
      <c r="K18" t="s">
        <v>69</v>
      </c>
      <c r="L18">
        <f>VLOOKUP(tbl_d_wkly[[#This Row],[Team]],tbl_d_wk8[[Player]:[FPTS/G]],11,0)</f>
        <v>7</v>
      </c>
      <c r="M18">
        <f>VLOOKUP(tbl_d_wkly[[#This Row],[Team]],tbl_d_wk9[[Player]:[FPTS/G]],11,0)</f>
        <v>0</v>
      </c>
      <c r="N18">
        <f>VLOOKUP(tbl_d_wkly[[#This Row],[Team]],tbl_d_wk10[[Player]:[FPTS/G]],11,0)</f>
        <v>8</v>
      </c>
      <c r="O18">
        <f>VLOOKUP(tbl_d_wkly[[#This Row],[Team]],tbl_d_wk11[[Player]:[FPTS/G]],11,0)</f>
        <v>8</v>
      </c>
      <c r="P18">
        <f>VLOOKUP(tbl_d_wkly[[#This Row],[Team]],tbl_d_wk12[[Player]:[FPTS/G]],11,0)</f>
        <v>2</v>
      </c>
      <c r="Q18">
        <f>VLOOKUP(tbl_d_wkly[[#This Row],[Team]],tbl_d_wk13[[Player]:[FPTS/G]],11,0)</f>
        <v>10</v>
      </c>
      <c r="R18">
        <f>VLOOKUP(tbl_d_wkly[[#This Row],[Team]],tbl_d_wk14[[Player]:[FPTS/G]],11,0)</f>
        <v>5</v>
      </c>
      <c r="S18">
        <f>VLOOKUP(tbl_d_wkly[[#This Row],[Team]],tbl_d_wk15[[Player]:[FPTS/G]],11,0)</f>
        <v>13</v>
      </c>
      <c r="T18">
        <f>VLOOKUP(tbl_d_wkly[[#This Row],[Team]],tbl_d_wk16[[Player]:[FPTS/G]],11,0)</f>
        <v>7</v>
      </c>
      <c r="U18">
        <f>VLOOKUP(tbl_d_wkly[[#This Row],[Team]],tbl_d_wk17[[Player]:[FPTS/G]],11,0)</f>
        <v>21</v>
      </c>
      <c r="V18">
        <f>VLOOKUP(tbl_d_wkly[[#This Row],[Team]],tbl_d_wk18[[Player]:[FPTS/G]],11,0)</f>
        <v>4</v>
      </c>
    </row>
    <row r="19" spans="1:22" x14ac:dyDescent="0.35">
      <c r="A19" s="2" t="s">
        <v>35</v>
      </c>
      <c r="C19">
        <f>SUM(tbl_d_wkly[[#This Row],[Week 1]:[Week 18]])</f>
        <v>124</v>
      </c>
      <c r="D19">
        <f>ROUND(AVERAGE(tbl_d_wkly[[#This Row],[Week 1]:[Week 18]]),2)</f>
        <v>7.29</v>
      </c>
      <c r="E19">
        <f>VLOOKUP(tbl_d_wkly[[#This Row],[Team]],tbl_d_wk1[[Player]:[FPTS/G]],11,0)</f>
        <v>2</v>
      </c>
      <c r="F19">
        <f>VLOOKUP(tbl_d_wkly[[#This Row],[Team]],tbl_d_wk2[[Player]:[FPTS/G]],11,0)</f>
        <v>5</v>
      </c>
      <c r="G19">
        <f>VLOOKUP(tbl_d_wkly[[#This Row],[Team]],tbl_d_wk3[[Player]:[FPTS/G]],11,0)</f>
        <v>2</v>
      </c>
      <c r="H19">
        <f>VLOOKUP(tbl_d_wkly[[#This Row],[Team]],tbl_d_wk4[[Player]:[FPTS/G]],11,0)</f>
        <v>17</v>
      </c>
      <c r="I19">
        <f>VLOOKUP(tbl_d_wkly[[#This Row],[Team]],tbl_d_wk5[[Player]:[FPTS/G]],11,0)</f>
        <v>2</v>
      </c>
      <c r="J19">
        <f>VLOOKUP(tbl_d_wkly[[#This Row],[Team]],tbl_d_wk6[[Player]:[FPTS/G]],11,0)</f>
        <v>21</v>
      </c>
      <c r="K19">
        <f>VLOOKUP(tbl_d_wkly[[#This Row],[Team]],tbl_d_wk7[[Player]:[FPTS/G]],11,0)</f>
        <v>8</v>
      </c>
      <c r="L19">
        <f>VLOOKUP(tbl_d_wkly[[#This Row],[Team]],tbl_d_wk8[[Player]:[FPTS/G]],11,0)</f>
        <v>10</v>
      </c>
      <c r="M19">
        <f>VLOOKUP(tbl_d_wkly[[#This Row],[Team]],tbl_d_wk9[[Player]:[FPTS/G]],11,0)</f>
        <v>4</v>
      </c>
      <c r="N19">
        <f>VLOOKUP(tbl_d_wkly[[#This Row],[Team]],tbl_d_wk10[[Player]:[FPTS/G]],11,0)</f>
        <v>8</v>
      </c>
      <c r="O19">
        <f>VLOOKUP(tbl_d_wkly[[#This Row],[Team]],tbl_d_wk11[[Player]:[FPTS/G]],11,0)</f>
        <v>2</v>
      </c>
      <c r="P19">
        <f>VLOOKUP(tbl_d_wkly[[#This Row],[Team]],tbl_d_wk12[[Player]:[FPTS/G]],11,0)</f>
        <v>11</v>
      </c>
      <c r="Q19" t="s">
        <v>69</v>
      </c>
      <c r="R19">
        <f>VLOOKUP(tbl_d_wkly[[#This Row],[Team]],tbl_d_wk14[[Player]:[FPTS/G]],11,0)</f>
        <v>20</v>
      </c>
      <c r="S19">
        <f>VLOOKUP(tbl_d_wkly[[#This Row],[Team]],tbl_d_wk15[[Player]:[FPTS/G]],11,0)</f>
        <v>7</v>
      </c>
      <c r="T19">
        <f>VLOOKUP(tbl_d_wkly[[#This Row],[Team]],tbl_d_wk16[[Player]:[FPTS/G]],11,0)</f>
        <v>4</v>
      </c>
      <c r="U19">
        <f>VLOOKUP(tbl_d_wkly[[#This Row],[Team]],tbl_d_wk17[[Player]:[FPTS/G]],11,0)</f>
        <v>1</v>
      </c>
      <c r="V19">
        <f>VLOOKUP(tbl_d_wkly[[#This Row],[Team]],tbl_d_wk18[[Player]:[FPTS/G]],11,0)</f>
        <v>0</v>
      </c>
    </row>
    <row r="20" spans="1:22" x14ac:dyDescent="0.35">
      <c r="A20" s="2" t="s">
        <v>26</v>
      </c>
      <c r="C20">
        <f>SUM(tbl_d_wkly[[#This Row],[Week 1]:[Week 18]])</f>
        <v>125</v>
      </c>
      <c r="D20">
        <f>ROUND(AVERAGE(tbl_d_wkly[[#This Row],[Week 1]:[Week 18]]),2)</f>
        <v>7.35</v>
      </c>
      <c r="E20">
        <f>VLOOKUP(tbl_d_wkly[[#This Row],[Team]],tbl_d_wk1[[Player]:[FPTS/G]],11,0)</f>
        <v>13</v>
      </c>
      <c r="F20">
        <f>VLOOKUP(tbl_d_wkly[[#This Row],[Team]],tbl_d_wk2[[Player]:[FPTS/G]],11,0)</f>
        <v>5</v>
      </c>
      <c r="G20">
        <f>VLOOKUP(tbl_d_wkly[[#This Row],[Team]],tbl_d_wk3[[Player]:[FPTS/G]],11,0)</f>
        <v>8</v>
      </c>
      <c r="H20">
        <f>VLOOKUP(tbl_d_wkly[[#This Row],[Team]],tbl_d_wk4[[Player]:[FPTS/G]],11,0)</f>
        <v>2</v>
      </c>
      <c r="I20">
        <f>VLOOKUP(tbl_d_wkly[[#This Row],[Team]],tbl_d_wk5[[Player]:[FPTS/G]],11,0)</f>
        <v>16</v>
      </c>
      <c r="J20">
        <f>VLOOKUP(tbl_d_wkly[[#This Row],[Team]],tbl_d_wk6[[Player]:[FPTS/G]],11,0)</f>
        <v>7</v>
      </c>
      <c r="K20">
        <f>VLOOKUP(tbl_d_wkly[[#This Row],[Team]],tbl_d_wk7[[Player]:[FPTS/G]],11,0)</f>
        <v>2</v>
      </c>
      <c r="L20">
        <f>VLOOKUP(tbl_d_wkly[[#This Row],[Team]],tbl_d_wk8[[Player]:[FPTS/G]],11,0)</f>
        <v>4</v>
      </c>
      <c r="M20" t="s">
        <v>69</v>
      </c>
      <c r="N20">
        <f>O16</f>
        <v>4</v>
      </c>
      <c r="O20">
        <f>VLOOKUP(tbl_d_wkly[[#This Row],[Team]],tbl_d_wk11[[Player]:[FPTS/G]],11,0)</f>
        <v>9</v>
      </c>
      <c r="P20">
        <f>VLOOKUP(tbl_d_wkly[[#This Row],[Team]],tbl_d_wk12[[Player]:[FPTS/G]],11,0)</f>
        <v>14</v>
      </c>
      <c r="Q20">
        <f>VLOOKUP(tbl_d_wkly[[#This Row],[Team]],tbl_d_wk13[[Player]:[FPTS/G]],11,0)</f>
        <v>4</v>
      </c>
      <c r="R20">
        <f>VLOOKUP(tbl_d_wkly[[#This Row],[Team]],tbl_d_wk14[[Player]:[FPTS/G]],11,0)</f>
        <v>9</v>
      </c>
      <c r="S20">
        <f>VLOOKUP(tbl_d_wkly[[#This Row],[Team]],tbl_d_wk15[[Player]:[FPTS/G]],11,0)</f>
        <v>12</v>
      </c>
      <c r="T20">
        <f>VLOOKUP(tbl_d_wkly[[#This Row],[Team]],tbl_d_wk16[[Player]:[FPTS/G]],11,0)</f>
        <v>3</v>
      </c>
      <c r="U20">
        <f>VLOOKUP(tbl_d_wkly[[#This Row],[Team]],tbl_d_wk17[[Player]:[FPTS/G]],11,0)</f>
        <v>9</v>
      </c>
      <c r="V20">
        <f>VLOOKUP(tbl_d_wkly[[#This Row],[Team]],tbl_d_wk18[[Player]:[FPTS/G]],11,0)</f>
        <v>4</v>
      </c>
    </row>
    <row r="21" spans="1:22" x14ac:dyDescent="0.35">
      <c r="A21" s="2" t="s">
        <v>42</v>
      </c>
      <c r="C21">
        <f>SUM(tbl_d_wkly[[#This Row],[Week 1]:[Week 18]])</f>
        <v>120</v>
      </c>
      <c r="D21">
        <f>ROUND(AVERAGE(tbl_d_wkly[[#This Row],[Week 1]:[Week 18]]),2)</f>
        <v>7.06</v>
      </c>
      <c r="E21">
        <f>VLOOKUP(tbl_d_wkly[[#This Row],[Team]],tbl_d_wk1[[Player]:[FPTS/G]],11,0)</f>
        <v>0</v>
      </c>
      <c r="F21">
        <f>VLOOKUP(tbl_d_wkly[[#This Row],[Team]],tbl_d_wk2[[Player]:[FPTS/G]],11,0)</f>
        <v>2</v>
      </c>
      <c r="G21">
        <f>VLOOKUP(tbl_d_wkly[[#This Row],[Team]],tbl_d_wk3[[Player]:[FPTS/G]],11,0)</f>
        <v>0</v>
      </c>
      <c r="H21">
        <f>VLOOKUP(tbl_d_wkly[[#This Row],[Team]],tbl_d_wk4[[Player]:[FPTS/G]],11,0)</f>
        <v>1</v>
      </c>
      <c r="I21">
        <f>VLOOKUP(tbl_d_wkly[[#This Row],[Team]],tbl_d_wk5[[Player]:[FPTS/G]],11,0)</f>
        <v>10</v>
      </c>
      <c r="J21">
        <f>VLOOKUP(tbl_d_wkly[[#This Row],[Team]],tbl_d_wk6[[Player]:[FPTS/G]],11,0)</f>
        <v>10</v>
      </c>
      <c r="K21">
        <f>VLOOKUP(tbl_d_wkly[[#This Row],[Team]],tbl_d_wk7[[Player]:[FPTS/G]],11,0)</f>
        <v>17</v>
      </c>
      <c r="L21">
        <f>VLOOKUP(tbl_d_wkly[[#This Row],[Team]],tbl_d_wk8[[Player]:[FPTS/G]],11,0)</f>
        <v>1</v>
      </c>
      <c r="M21">
        <f>VLOOKUP(tbl_d_wkly[[#This Row],[Team]],tbl_d_wk9[[Player]:[FPTS/G]],11,0)</f>
        <v>0</v>
      </c>
      <c r="N21">
        <f>VLOOKUP(tbl_d_wkly[[#This Row],[Team]],tbl_d_wk10[[Player]:[FPTS/G]],11,0)</f>
        <v>7</v>
      </c>
      <c r="O21">
        <f>VLOOKUP(tbl_d_wkly[[#This Row],[Team]],tbl_d_wk11[[Player]:[FPTS/G]],11,0)</f>
        <v>9</v>
      </c>
      <c r="P21">
        <f>VLOOKUP(tbl_d_wkly[[#This Row],[Team]],tbl_d_wk12[[Player]:[FPTS/G]],11,0)</f>
        <v>14</v>
      </c>
      <c r="Q21" t="s">
        <v>69</v>
      </c>
      <c r="R21">
        <f>VLOOKUP(tbl_d_wkly[[#This Row],[Team]],tbl_d_wk14[[Player]:[FPTS/G]],11,0)</f>
        <v>14</v>
      </c>
      <c r="S21">
        <f>VLOOKUP(tbl_d_wkly[[#This Row],[Team]],tbl_d_wk15[[Player]:[FPTS/G]],11,0)</f>
        <v>17</v>
      </c>
      <c r="T21">
        <f>VLOOKUP(tbl_d_wkly[[#This Row],[Team]],tbl_d_wk16[[Player]:[FPTS/G]],11,0)</f>
        <v>3</v>
      </c>
      <c r="U21">
        <f>VLOOKUP(tbl_d_wkly[[#This Row],[Team]],tbl_d_wk17[[Player]:[FPTS/G]],11,0)</f>
        <v>11</v>
      </c>
      <c r="V21">
        <f>VLOOKUP(tbl_d_wkly[[#This Row],[Team]],tbl_d_wk18[[Player]:[FPTS/G]],11,0)</f>
        <v>4</v>
      </c>
    </row>
    <row r="22" spans="1:22" x14ac:dyDescent="0.35">
      <c r="A22" s="2" t="s">
        <v>44</v>
      </c>
      <c r="C22">
        <f>SUM(tbl_d_wkly[[#This Row],[Week 1]:[Week 18]])</f>
        <v>120</v>
      </c>
      <c r="D22">
        <f>ROUND(AVERAGE(tbl_d_wkly[[#This Row],[Week 1]:[Week 18]]),2)</f>
        <v>7.06</v>
      </c>
      <c r="E22">
        <f>VLOOKUP(tbl_d_wkly[[#This Row],[Team]],tbl_d_wk1[[Player]:[FPTS/G]],11,0)</f>
        <v>11</v>
      </c>
      <c r="F22">
        <f>VLOOKUP(tbl_d_wkly[[#This Row],[Team]],tbl_d_wk2[[Player]:[FPTS/G]],11,0)</f>
        <v>8</v>
      </c>
      <c r="G22">
        <f>VLOOKUP(tbl_d_wkly[[#This Row],[Team]],tbl_d_wk3[[Player]:[FPTS/G]],11,0)</f>
        <v>-4</v>
      </c>
      <c r="H22">
        <f>VLOOKUP(tbl_d_wkly[[#This Row],[Team]],tbl_d_wk4[[Player]:[FPTS/G]],11,0)</f>
        <v>20</v>
      </c>
      <c r="I22">
        <f>VLOOKUP(tbl_d_wkly[[#This Row],[Team]],tbl_d_wk5[[Player]:[FPTS/G]],11,0)</f>
        <v>5</v>
      </c>
      <c r="J22">
        <f>VLOOKUP(tbl_d_wkly[[#This Row],[Team]],tbl_d_wk6[[Player]:[FPTS/G]],11,0)</f>
        <v>12</v>
      </c>
      <c r="K22">
        <f>VLOOKUP(tbl_d_wkly[[#This Row],[Team]],tbl_d_wk7[[Player]:[FPTS/G]],11,0)</f>
        <v>9</v>
      </c>
      <c r="L22">
        <f>VLOOKUP(tbl_d_wkly[[#This Row],[Team]],tbl_d_wk8[[Player]:[FPTS/G]],11,0)</f>
        <v>11</v>
      </c>
      <c r="M22" t="s">
        <v>69</v>
      </c>
      <c r="N22">
        <f>VLOOKUP(tbl_d_wkly[[#This Row],[Team]],tbl_d_wk10[[Player]:[FPTS/G]],11,0)</f>
        <v>1</v>
      </c>
      <c r="O22">
        <f>VLOOKUP(tbl_d_wkly[[#This Row],[Team]],tbl_d_wk11[[Player]:[FPTS/G]],11,0)</f>
        <v>7</v>
      </c>
      <c r="P22">
        <f>VLOOKUP(tbl_d_wkly[[#This Row],[Team]],tbl_d_wk12[[Player]:[FPTS/G]],11,0)</f>
        <v>4</v>
      </c>
      <c r="Q22">
        <f>VLOOKUP(tbl_d_wkly[[#This Row],[Team]],tbl_d_wk13[[Player]:[FPTS/G]],11,0)</f>
        <v>3</v>
      </c>
      <c r="R22">
        <f>VLOOKUP(tbl_d_wkly[[#This Row],[Team]],tbl_d_wk14[[Player]:[FPTS/G]],11,0)</f>
        <v>6</v>
      </c>
      <c r="S22">
        <f>VLOOKUP(tbl_d_wkly[[#This Row],[Team]],tbl_d_wk15[[Player]:[FPTS/G]],11,0)</f>
        <v>5</v>
      </c>
      <c r="T22">
        <f>VLOOKUP(tbl_d_wkly[[#This Row],[Team]],tbl_d_wk16[[Player]:[FPTS/G]],11,0)</f>
        <v>1</v>
      </c>
      <c r="U22">
        <f>VLOOKUP(tbl_d_wkly[[#This Row],[Team]],tbl_d_wk17[[Player]:[FPTS/G]],11,0)</f>
        <v>18</v>
      </c>
      <c r="V22">
        <f>VLOOKUP(tbl_d_wkly[[#This Row],[Team]],tbl_d_wk18[[Player]:[FPTS/G]],11,0)</f>
        <v>3</v>
      </c>
    </row>
    <row r="23" spans="1:22" x14ac:dyDescent="0.35">
      <c r="A23" s="2" t="s">
        <v>20</v>
      </c>
      <c r="C23">
        <f>SUM(tbl_d_wkly[[#This Row],[Week 1]:[Week 18]])</f>
        <v>118</v>
      </c>
      <c r="D23">
        <f>ROUND(AVERAGE(tbl_d_wkly[[#This Row],[Week 1]:[Week 18]]),2)</f>
        <v>6.94</v>
      </c>
      <c r="E23">
        <f>VLOOKUP(tbl_d_wkly[[#This Row],[Team]],tbl_d_wk1[[Player]:[FPTS/G]],11,0)</f>
        <v>7</v>
      </c>
      <c r="F23">
        <f>VLOOKUP(tbl_d_wkly[[#This Row],[Team]],tbl_d_wk2[[Player]:[FPTS/G]],11,0)</f>
        <v>6</v>
      </c>
      <c r="G23">
        <f>VLOOKUP(tbl_d_wkly[[#This Row],[Team]],tbl_d_wk3[[Player]:[FPTS/G]],11,0)</f>
        <v>11</v>
      </c>
      <c r="H23">
        <f>VLOOKUP(tbl_d_wkly[[#This Row],[Team]],tbl_d_wk4[[Player]:[FPTS/G]],11,0)</f>
        <v>5</v>
      </c>
      <c r="I23">
        <f>VLOOKUP(tbl_d_wkly[[#This Row],[Team]],tbl_d_wk5[[Player]:[FPTS/G]],11,0)</f>
        <v>16</v>
      </c>
      <c r="J23">
        <f>VLOOKUP(tbl_d_wkly[[#This Row],[Team]],tbl_d_wk6[[Player]:[FPTS/G]],11,0)</f>
        <v>12</v>
      </c>
      <c r="K23" t="s">
        <v>69</v>
      </c>
      <c r="L23">
        <f>VLOOKUP(tbl_d_wkly[[#This Row],[Team]],tbl_d_wk8[[Player]:[FPTS/G]],11,0)</f>
        <v>9</v>
      </c>
      <c r="M23">
        <f>VLOOKUP(tbl_d_wkly[[#This Row],[Team]],tbl_d_wk9[[Player]:[FPTS/G]],11,0)</f>
        <v>6</v>
      </c>
      <c r="N23">
        <f>VLOOKUP(tbl_d_wkly[[#This Row],[Team]],tbl_d_wk10[[Player]:[FPTS/G]],11,0)</f>
        <v>6</v>
      </c>
      <c r="O23">
        <f>VLOOKUP(tbl_d_wkly[[#This Row],[Team]],tbl_d_wk11[[Player]:[FPTS/G]],11,0)</f>
        <v>2</v>
      </c>
      <c r="P23">
        <f>VLOOKUP(tbl_d_wkly[[#This Row],[Team]],tbl_d_wk12[[Player]:[FPTS/G]],11,0)</f>
        <v>5</v>
      </c>
      <c r="Q23">
        <f>VLOOKUP(tbl_d_wkly[[#This Row],[Team]],tbl_d_wk13[[Player]:[FPTS/G]],11,0)</f>
        <v>3</v>
      </c>
      <c r="R23">
        <f>VLOOKUP(tbl_d_wkly[[#This Row],[Team]],tbl_d_wk14[[Player]:[FPTS/G]],11,0)</f>
        <v>11</v>
      </c>
      <c r="S23">
        <f>VLOOKUP(tbl_d_wkly[[#This Row],[Team]],tbl_d_wk15[[Player]:[FPTS/G]],11,0)</f>
        <v>7</v>
      </c>
      <c r="T23">
        <f>VLOOKUP(tbl_d_wkly[[#This Row],[Team]],tbl_d_wk16[[Player]:[FPTS/G]],11,0)</f>
        <v>0</v>
      </c>
      <c r="U23">
        <f>VLOOKUP(tbl_d_wkly[[#This Row],[Team]],tbl_d_wk17[[Player]:[FPTS/G]],11,0)</f>
        <v>4</v>
      </c>
      <c r="V23">
        <f>VLOOKUP(tbl_d_wkly[[#This Row],[Team]],tbl_d_wk18[[Player]:[FPTS/G]],11,0)</f>
        <v>8</v>
      </c>
    </row>
    <row r="24" spans="1:22" x14ac:dyDescent="0.35">
      <c r="A24" s="2" t="s">
        <v>36</v>
      </c>
      <c r="C24">
        <f>SUM(tbl_d_wkly[[#This Row],[Week 1]:[Week 18]])</f>
        <v>118</v>
      </c>
      <c r="D24">
        <f>ROUND(AVERAGE(tbl_d_wkly[[#This Row],[Week 1]:[Week 18]]),2)</f>
        <v>6.94</v>
      </c>
      <c r="E24">
        <f>VLOOKUP(tbl_d_wkly[[#This Row],[Team]],tbl_d_wk1[[Player]:[FPTS/G]],11,0)</f>
        <v>3</v>
      </c>
      <c r="F24">
        <f>VLOOKUP(tbl_d_wkly[[#This Row],[Team]],tbl_d_wk2[[Player]:[FPTS/G]],11,0)</f>
        <v>0</v>
      </c>
      <c r="G24">
        <f>VLOOKUP(tbl_d_wkly[[#This Row],[Team]],tbl_d_wk3[[Player]:[FPTS/G]],11,0)</f>
        <v>2</v>
      </c>
      <c r="H24">
        <f>VLOOKUP(tbl_d_wkly[[#This Row],[Team]],tbl_d_wk4[[Player]:[FPTS/G]],11,0)</f>
        <v>13</v>
      </c>
      <c r="I24">
        <f>VLOOKUP(tbl_d_wkly[[#This Row],[Team]],tbl_d_wk5[[Player]:[FPTS/G]],11,0)</f>
        <v>8</v>
      </c>
      <c r="J24">
        <f>VLOOKUP(tbl_d_wkly[[#This Row],[Team]],tbl_d_wk6[[Player]:[FPTS/G]],11,0)</f>
        <v>5</v>
      </c>
      <c r="K24">
        <f>VLOOKUP(tbl_d_wkly[[#This Row],[Team]],tbl_d_wk7[[Player]:[FPTS/G]],11,0)</f>
        <v>3</v>
      </c>
      <c r="L24">
        <f>VLOOKUP(tbl_d_wkly[[#This Row],[Team]],tbl_d_wk8[[Player]:[FPTS/G]],11,0)</f>
        <v>17</v>
      </c>
      <c r="M24" t="s">
        <v>69</v>
      </c>
      <c r="N24">
        <f>VLOOKUP(tbl_d_wkly[[#This Row],[Team]],tbl_d_wk10[[Player]:[FPTS/G]],11,0)</f>
        <v>8</v>
      </c>
      <c r="O24">
        <f>VLOOKUP(tbl_d_wkly[[#This Row],[Team]],tbl_d_wk11[[Player]:[FPTS/G]],11,0)</f>
        <v>9</v>
      </c>
      <c r="P24">
        <f>VLOOKUP(tbl_d_wkly[[#This Row],[Team]],tbl_d_wk12[[Player]:[FPTS/G]],11,0)</f>
        <v>16</v>
      </c>
      <c r="Q24">
        <f>VLOOKUP(tbl_d_wkly[[#This Row],[Team]],tbl_d_wk13[[Player]:[FPTS/G]],11,0)</f>
        <v>5</v>
      </c>
      <c r="R24">
        <f>VLOOKUP(tbl_d_wkly[[#This Row],[Team]],tbl_d_wk14[[Player]:[FPTS/G]],11,0)</f>
        <v>14</v>
      </c>
      <c r="S24">
        <f>VLOOKUP(tbl_d_wkly[[#This Row],[Team]],tbl_d_wk15[[Player]:[FPTS/G]],11,0)</f>
        <v>-2</v>
      </c>
      <c r="T24">
        <f>VLOOKUP(tbl_d_wkly[[#This Row],[Team]],tbl_d_wk16[[Player]:[FPTS/G]],11,0)</f>
        <v>5</v>
      </c>
      <c r="U24">
        <f>VLOOKUP(tbl_d_wkly[[#This Row],[Team]],tbl_d_wk17[[Player]:[FPTS/G]],11,0)</f>
        <v>9</v>
      </c>
      <c r="V24">
        <f>VLOOKUP(tbl_d_wkly[[#This Row],[Team]],tbl_d_wk18[[Player]:[FPTS/G]],11,0)</f>
        <v>3</v>
      </c>
    </row>
    <row r="25" spans="1:22" x14ac:dyDescent="0.35">
      <c r="A25" s="2" t="s">
        <v>32</v>
      </c>
      <c r="C25">
        <f>SUM(tbl_d_wkly[[#This Row],[Week 1]:[Week 18]])</f>
        <v>115</v>
      </c>
      <c r="D25">
        <f>ROUND(AVERAGE(tbl_d_wkly[[#This Row],[Week 1]:[Week 18]]),2)</f>
        <v>6.76</v>
      </c>
      <c r="E25">
        <f>VLOOKUP(tbl_d_wkly[[#This Row],[Team]],tbl_d_wk1[[Player]:[FPTS/G]],11,0)</f>
        <v>15</v>
      </c>
      <c r="F25">
        <f>VLOOKUP(tbl_d_wkly[[#This Row],[Team]],tbl_d_wk2[[Player]:[FPTS/G]],11,0)</f>
        <v>3</v>
      </c>
      <c r="G25">
        <f>VLOOKUP(tbl_d_wkly[[#This Row],[Team]],tbl_d_wk3[[Player]:[FPTS/G]],11,0)</f>
        <v>5</v>
      </c>
      <c r="H25">
        <f>VLOOKUP(tbl_d_wkly[[#This Row],[Team]],tbl_d_wk4[[Player]:[FPTS/G]],11,0)</f>
        <v>3</v>
      </c>
      <c r="I25">
        <f>VLOOKUP(tbl_d_wkly[[#This Row],[Team]],tbl_d_wk5[[Player]:[FPTS/G]],11,0)</f>
        <v>9</v>
      </c>
      <c r="J25" t="s">
        <v>68</v>
      </c>
      <c r="K25">
        <f>VLOOKUP(tbl_d_wkly[[#This Row],[Team]],tbl_d_wk7[[Player]:[FPTS/G]],11,0)</f>
        <v>2</v>
      </c>
      <c r="L25">
        <f>VLOOKUP(tbl_d_wkly[[#This Row],[Team]],tbl_d_wk8[[Player]:[FPTS/G]],11,0)</f>
        <v>7</v>
      </c>
      <c r="M25">
        <f>VLOOKUP(tbl_d_wkly[[#This Row],[Team]],tbl_d_wk9[[Player]:[FPTS/G]],11,0)</f>
        <v>12</v>
      </c>
      <c r="N25">
        <f>VLOOKUP(tbl_d_wkly[[#This Row],[Team]],tbl_d_wk10[[Player]:[FPTS/G]],11,0)</f>
        <v>1</v>
      </c>
      <c r="O25">
        <f>VLOOKUP(tbl_d_wkly[[#This Row],[Team]],tbl_d_wk11[[Player]:[FPTS/G]],11,0)</f>
        <v>5</v>
      </c>
      <c r="P25">
        <f>VLOOKUP(tbl_d_wkly[[#This Row],[Team]],tbl_d_wk12[[Player]:[FPTS/G]],11,0)</f>
        <v>15</v>
      </c>
      <c r="Q25">
        <f>VLOOKUP(tbl_d_wkly[[#This Row],[Team]],tbl_d_wk13[[Player]:[FPTS/G]],11,0)</f>
        <v>6</v>
      </c>
      <c r="R25">
        <f>VLOOKUP(tbl_d_wkly[[#This Row],[Team]],tbl_d_wk14[[Player]:[FPTS/G]],11,0)</f>
        <v>4</v>
      </c>
      <c r="S25">
        <f>VLOOKUP(tbl_d_wkly[[#This Row],[Team]],tbl_d_wk15[[Player]:[FPTS/G]],11,0)</f>
        <v>6</v>
      </c>
      <c r="T25">
        <f>VLOOKUP(tbl_d_wkly[[#This Row],[Team]],tbl_d_wk16[[Player]:[FPTS/G]],11,0)</f>
        <v>1</v>
      </c>
      <c r="U25">
        <f>VLOOKUP(tbl_d_wkly[[#This Row],[Team]],tbl_d_wk17[[Player]:[FPTS/G]],11,0)</f>
        <v>12</v>
      </c>
      <c r="V25">
        <f>VLOOKUP(tbl_d_wkly[[#This Row],[Team]],tbl_d_wk18[[Player]:[FPTS/G]],11,0)</f>
        <v>9</v>
      </c>
    </row>
    <row r="26" spans="1:22" x14ac:dyDescent="0.35">
      <c r="A26" s="2" t="s">
        <v>25</v>
      </c>
      <c r="C26">
        <f>SUM(tbl_d_wkly[[#This Row],[Week 1]:[Week 18]])</f>
        <v>112</v>
      </c>
      <c r="D26">
        <f>ROUND(AVERAGE(tbl_d_wkly[[#This Row],[Week 1]:[Week 18]]),2)</f>
        <v>6.59</v>
      </c>
      <c r="E26">
        <f>VLOOKUP(tbl_d_wkly[[#This Row],[Team]],tbl_d_wk1[[Player]:[FPTS/G]],11,0)</f>
        <v>0</v>
      </c>
      <c r="F26">
        <f>VLOOKUP(tbl_d_wkly[[#This Row],[Team]],tbl_d_wk2[[Player]:[FPTS/G]],11,0)</f>
        <v>5</v>
      </c>
      <c r="G26">
        <f>VLOOKUP(tbl_d_wkly[[#This Row],[Team]],tbl_d_wk3[[Player]:[FPTS/G]],11,0)</f>
        <v>8</v>
      </c>
      <c r="H26">
        <f>VLOOKUP(tbl_d_wkly[[#This Row],[Team]],tbl_d_wk4[[Player]:[FPTS/G]],11,0)</f>
        <v>14</v>
      </c>
      <c r="I26" t="s">
        <v>68</v>
      </c>
      <c r="J26">
        <f>VLOOKUP(tbl_d_wkly[[#This Row],[Team]],tbl_d_wk6[[Player]:[FPTS/G]],11,0)</f>
        <v>8</v>
      </c>
      <c r="K26">
        <f>VLOOKUP(tbl_d_wkly[[#This Row],[Team]],tbl_d_wk7[[Player]:[FPTS/G]],11,0)</f>
        <v>4</v>
      </c>
      <c r="L26">
        <f>VLOOKUP(tbl_d_wkly[[#This Row],[Team]],tbl_d_wk8[[Player]:[FPTS/G]],11,0)</f>
        <v>9</v>
      </c>
      <c r="M26">
        <f>VLOOKUP(tbl_d_wkly[[#This Row],[Team]],tbl_d_wk9[[Player]:[FPTS/G]],11,0)</f>
        <v>27</v>
      </c>
      <c r="N26">
        <f>VLOOKUP(tbl_d_wkly[[#This Row],[Team]],tbl_d_wk10[[Player]:[FPTS/G]],11,0)</f>
        <v>-4</v>
      </c>
      <c r="O26">
        <f>VLOOKUP(tbl_d_wkly[[#This Row],[Team]],tbl_d_wk11[[Player]:[FPTS/G]],11,0)</f>
        <v>3</v>
      </c>
      <c r="P26">
        <f>VLOOKUP(tbl_d_wkly[[#This Row],[Team]],tbl_d_wk12[[Player]:[FPTS/G]],11,0)</f>
        <v>3</v>
      </c>
      <c r="Q26">
        <f>VLOOKUP(tbl_d_wkly[[#This Row],[Team]],tbl_d_wk13[[Player]:[FPTS/G]],11,0)</f>
        <v>17</v>
      </c>
      <c r="R26">
        <f>VLOOKUP(tbl_d_wkly[[#This Row],[Team]],tbl_d_wk14[[Player]:[FPTS/G]],11,0)</f>
        <v>4</v>
      </c>
      <c r="S26">
        <f>VLOOKUP(tbl_d_wkly[[#This Row],[Team]],tbl_d_wk15[[Player]:[FPTS/G]],11,0)</f>
        <v>-3</v>
      </c>
      <c r="T26">
        <f>VLOOKUP(tbl_d_wkly[[#This Row],[Team]],tbl_d_wk16[[Player]:[FPTS/G]],11,0)</f>
        <v>7</v>
      </c>
      <c r="U26">
        <f>VLOOKUP(tbl_d_wkly[[#This Row],[Team]],tbl_d_wk17[[Player]:[FPTS/G]],11,0)</f>
        <v>3</v>
      </c>
      <c r="V26">
        <f>VLOOKUP(tbl_d_wkly[[#This Row],[Team]],tbl_d_wk18[[Player]:[FPTS/G]],11,0)</f>
        <v>7</v>
      </c>
    </row>
    <row r="27" spans="1:22" x14ac:dyDescent="0.35">
      <c r="A27" s="2" t="s">
        <v>23</v>
      </c>
      <c r="C27">
        <f>SUM(tbl_d_wkly[[#This Row],[Week 1]:[Week 18]])</f>
        <v>109</v>
      </c>
      <c r="D27">
        <f>ROUND(AVERAGE(tbl_d_wkly[[#This Row],[Week 1]:[Week 18]]),2)</f>
        <v>6.41</v>
      </c>
      <c r="E27">
        <f>VLOOKUP(tbl_d_wkly[[#This Row],[Team]],tbl_d_wk1[[Player]:[FPTS/G]],11,0)</f>
        <v>6</v>
      </c>
      <c r="F27">
        <f>VLOOKUP(tbl_d_wkly[[#This Row],[Team]],tbl_d_wk2[[Player]:[FPTS/G]],11,0)</f>
        <v>5</v>
      </c>
      <c r="G27">
        <f>VLOOKUP(tbl_d_wkly[[#This Row],[Team]],tbl_d_wk3[[Player]:[FPTS/G]],11,0)</f>
        <v>9</v>
      </c>
      <c r="H27">
        <f>VLOOKUP(tbl_d_wkly[[#This Row],[Team]],tbl_d_wk4[[Player]:[FPTS/G]],11,0)</f>
        <v>3</v>
      </c>
      <c r="I27">
        <f>VLOOKUP(tbl_d_wkly[[#This Row],[Team]],tbl_d_wk5[[Player]:[FPTS/G]],11,0)</f>
        <v>1</v>
      </c>
      <c r="J27">
        <f>VLOOKUP(tbl_d_wkly[[#This Row],[Team]],tbl_d_wk6[[Player]:[FPTS/G]],11,0)</f>
        <v>2</v>
      </c>
      <c r="K27">
        <f>VLOOKUP(tbl_d_wkly[[#This Row],[Team]],tbl_d_wk7[[Player]:[FPTS/G]],11,0)</f>
        <v>5</v>
      </c>
      <c r="L27">
        <f>VLOOKUP(tbl_d_wkly[[#This Row],[Team]],tbl_d_wk8[[Player]:[FPTS/G]],11,0)</f>
        <v>5</v>
      </c>
      <c r="M27">
        <f>VLOOKUP(tbl_d_wkly[[#This Row],[Team]],tbl_d_wk9[[Player]:[FPTS/G]],11,0)</f>
        <v>8</v>
      </c>
      <c r="N27">
        <f>VLOOKUP(tbl_d_wkly[[#This Row],[Team]],tbl_d_wk10[[Player]:[FPTS/G]],11,0)</f>
        <v>6</v>
      </c>
      <c r="O27" t="s">
        <v>69</v>
      </c>
      <c r="P27">
        <f>VLOOKUP(tbl_d_wkly[[#This Row],[Team]],tbl_d_wk12[[Player]:[FPTS/G]],11,0)</f>
        <v>12</v>
      </c>
      <c r="Q27">
        <f>VLOOKUP(tbl_d_wkly[[#This Row],[Team]],tbl_d_wk13[[Player]:[FPTS/G]],11,0)</f>
        <v>7</v>
      </c>
      <c r="R27">
        <f>VLOOKUP(tbl_d_wkly[[#This Row],[Team]],tbl_d_wk14[[Player]:[FPTS/G]],11,0)</f>
        <v>5</v>
      </c>
      <c r="S27">
        <f>VLOOKUP(tbl_d_wkly[[#This Row],[Team]],tbl_d_wk15[[Player]:[FPTS/G]],11,0)</f>
        <v>7</v>
      </c>
      <c r="T27">
        <f>VLOOKUP(tbl_d_wkly[[#This Row],[Team]],tbl_d_wk16[[Player]:[FPTS/G]],11,0)</f>
        <v>15</v>
      </c>
      <c r="U27">
        <f>VLOOKUP(tbl_d_wkly[[#This Row],[Team]],tbl_d_wk17[[Player]:[FPTS/G]],11,0)</f>
        <v>9</v>
      </c>
      <c r="V27">
        <f>VLOOKUP(tbl_d_wkly[[#This Row],[Team]],tbl_d_wk18[[Player]:[FPTS/G]],11,0)</f>
        <v>4</v>
      </c>
    </row>
    <row r="28" spans="1:22" x14ac:dyDescent="0.35">
      <c r="A28" s="2" t="s">
        <v>34</v>
      </c>
      <c r="C28">
        <f>SUM(tbl_d_wkly[[#This Row],[Week 1]:[Week 18]])</f>
        <v>109</v>
      </c>
      <c r="D28">
        <f>ROUND(AVERAGE(tbl_d_wkly[[#This Row],[Week 1]:[Week 18]]),2)</f>
        <v>6.41</v>
      </c>
      <c r="E28">
        <f>VLOOKUP(tbl_d_wkly[[#This Row],[Team]],tbl_d_wk1[[Player]:[FPTS/G]],11,0)</f>
        <v>1</v>
      </c>
      <c r="F28">
        <f>VLOOKUP(tbl_d_wkly[[#This Row],[Team]],tbl_d_wk2[[Player]:[FPTS/G]],11,0)</f>
        <v>13</v>
      </c>
      <c r="G28">
        <f>VLOOKUP(tbl_d_wkly[[#This Row],[Team]],tbl_d_wk3[[Player]:[FPTS/G]],11,0)</f>
        <v>3</v>
      </c>
      <c r="H28">
        <f>VLOOKUP(tbl_d_wkly[[#This Row],[Team]],tbl_d_wk4[[Player]:[FPTS/G]],11,0)</f>
        <v>30</v>
      </c>
      <c r="I28" t="s">
        <v>68</v>
      </c>
      <c r="J28">
        <f>VLOOKUP(tbl_d_wkly[[#This Row],[Team]],tbl_d_wk6[[Player]:[FPTS/G]],11,0)</f>
        <v>6</v>
      </c>
      <c r="K28">
        <f>VLOOKUP(tbl_d_wkly[[#This Row],[Team]],tbl_d_wk7[[Player]:[FPTS/G]],11,0)</f>
        <v>8</v>
      </c>
      <c r="L28">
        <f>VLOOKUP(tbl_d_wkly[[#This Row],[Team]],tbl_d_wk8[[Player]:[FPTS/G]],11,0)</f>
        <v>10</v>
      </c>
      <c r="M28">
        <f>VLOOKUP(tbl_d_wkly[[#This Row],[Team]],tbl_d_wk9[[Player]:[FPTS/G]],11,0)</f>
        <v>1</v>
      </c>
      <c r="N28">
        <f>VLOOKUP(tbl_d_wkly[[#This Row],[Team]],tbl_d_wk10[[Player]:[FPTS/G]],11,0)</f>
        <v>5</v>
      </c>
      <c r="O28">
        <f>VLOOKUP(tbl_d_wkly[[#This Row],[Team]],tbl_d_wk11[[Player]:[FPTS/G]],11,0)</f>
        <v>4</v>
      </c>
      <c r="P28">
        <f>VLOOKUP(tbl_d_wkly[[#This Row],[Team]],tbl_d_wk12[[Player]:[FPTS/G]],11,0)</f>
        <v>8</v>
      </c>
      <c r="Q28">
        <f>VLOOKUP(tbl_d_wkly[[#This Row],[Team]],tbl_d_wk13[[Player]:[FPTS/G]],11,0)</f>
        <v>0</v>
      </c>
      <c r="R28">
        <f>VLOOKUP(tbl_d_wkly[[#This Row],[Team]],tbl_d_wk14[[Player]:[FPTS/G]],11,0)</f>
        <v>6</v>
      </c>
      <c r="S28">
        <f>VLOOKUP(tbl_d_wkly[[#This Row],[Team]],tbl_d_wk15[[Player]:[FPTS/G]],11,0)</f>
        <v>5</v>
      </c>
      <c r="T28">
        <f>VLOOKUP(tbl_d_wkly[[#This Row],[Team]],tbl_d_wk16[[Player]:[FPTS/G]],11,0)</f>
        <v>7</v>
      </c>
      <c r="U28">
        <f>VLOOKUP(tbl_d_wkly[[#This Row],[Team]],tbl_d_wk17[[Player]:[FPTS/G]],11,0)</f>
        <v>0</v>
      </c>
      <c r="V28">
        <f>VLOOKUP(tbl_d_wkly[[#This Row],[Team]],tbl_d_wk18[[Player]:[FPTS/G]],11,0)</f>
        <v>2</v>
      </c>
    </row>
    <row r="29" spans="1:22" x14ac:dyDescent="0.35">
      <c r="A29" s="2" t="s">
        <v>14</v>
      </c>
      <c r="C29">
        <f>SUM(tbl_d_wkly[[#This Row],[Week 1]:[Week 18]])</f>
        <v>107</v>
      </c>
      <c r="D29">
        <f>ROUND(AVERAGE(tbl_d_wkly[[#This Row],[Week 1]:[Week 18]]),2)</f>
        <v>6.29</v>
      </c>
      <c r="E29">
        <f>VLOOKUP(tbl_d_wkly[[#This Row],[Team]],tbl_d_wk1[[Player]:[FPTS/G]],11,0)</f>
        <v>9</v>
      </c>
      <c r="F29">
        <f>VLOOKUP(tbl_d_wkly[[#This Row],[Team]],tbl_d_wk2[[Player]:[FPTS/G]],11,0)</f>
        <v>0</v>
      </c>
      <c r="G29">
        <f>VLOOKUP(tbl_d_wkly[[#This Row],[Team]],tbl_d_wk3[[Player]:[FPTS/G]],11,0)</f>
        <v>16</v>
      </c>
      <c r="H29">
        <f>VLOOKUP(tbl_d_wkly[[#This Row],[Team]],tbl_d_wk4[[Player]:[FPTS/G]],11,0)</f>
        <v>10</v>
      </c>
      <c r="I29">
        <f>VLOOKUP(tbl_d_wkly[[#This Row],[Team]],tbl_d_wk5[[Player]:[FPTS/G]],11,0)</f>
        <v>7</v>
      </c>
      <c r="J29">
        <f>VLOOKUP(tbl_d_wkly[[#This Row],[Team]],tbl_d_wk6[[Player]:[FPTS/G]],11,0)</f>
        <v>10</v>
      </c>
      <c r="K29">
        <f>VLOOKUP(tbl_d_wkly[[#This Row],[Team]],tbl_d_wk7[[Player]:[FPTS/G]],11,0)</f>
        <v>-2</v>
      </c>
      <c r="L29">
        <f>VLOOKUP(tbl_d_wkly[[#This Row],[Team]],tbl_d_wk8[[Player]:[FPTS/G]],11,0)</f>
        <v>12</v>
      </c>
      <c r="M29" t="s">
        <v>69</v>
      </c>
      <c r="N29">
        <f>VLOOKUP(tbl_d_wkly[[#This Row],[Team]],tbl_d_wk10[[Player]:[FPTS/G]],11,0)</f>
        <v>-2</v>
      </c>
      <c r="O29">
        <f>VLOOKUP(tbl_d_wkly[[#This Row],[Team]],tbl_d_wk11[[Player]:[FPTS/G]],11,0)</f>
        <v>6</v>
      </c>
      <c r="P29">
        <f>VLOOKUP(tbl_d_wkly[[#This Row],[Team]],tbl_d_wk12[[Player]:[FPTS/G]],11,0)</f>
        <v>0</v>
      </c>
      <c r="Q29">
        <f>VLOOKUP(tbl_d_wkly[[#This Row],[Team]],tbl_d_wk13[[Player]:[FPTS/G]],11,0)</f>
        <v>5</v>
      </c>
      <c r="R29">
        <f>VLOOKUP(tbl_d_wkly[[#This Row],[Team]],tbl_d_wk14[[Player]:[FPTS/G]],11,0)</f>
        <v>4</v>
      </c>
      <c r="S29">
        <f>VLOOKUP(tbl_d_wkly[[#This Row],[Team]],tbl_d_wk15[[Player]:[FPTS/G]],11,0)</f>
        <v>5</v>
      </c>
      <c r="T29">
        <f>VLOOKUP(tbl_d_wkly[[#This Row],[Team]],tbl_d_wk16[[Player]:[FPTS/G]],11,0)</f>
        <v>12</v>
      </c>
      <c r="U29">
        <f>VLOOKUP(tbl_d_wkly[[#This Row],[Team]],tbl_d_wk17[[Player]:[FPTS/G]],11,0)</f>
        <v>6</v>
      </c>
      <c r="V29">
        <f>VLOOKUP(tbl_d_wkly[[#This Row],[Team]],tbl_d_wk18[[Player]:[FPTS/G]],11,0)</f>
        <v>9</v>
      </c>
    </row>
    <row r="30" spans="1:22" x14ac:dyDescent="0.35">
      <c r="A30" s="2" t="s">
        <v>30</v>
      </c>
      <c r="C30">
        <f>SUM(tbl_d_wkly[[#This Row],[Week 1]:[Week 18]])</f>
        <v>102</v>
      </c>
      <c r="D30">
        <f>ROUND(AVERAGE(tbl_d_wkly[[#This Row],[Week 1]:[Week 18]]),2)</f>
        <v>6</v>
      </c>
      <c r="E30">
        <f>VLOOKUP(tbl_d_wkly[[#This Row],[Team]],tbl_d_wk1[[Player]:[FPTS/G]],11,0)</f>
        <v>9</v>
      </c>
      <c r="F30">
        <f>VLOOKUP(tbl_d_wkly[[#This Row],[Team]],tbl_d_wk2[[Player]:[FPTS/G]],11,0)</f>
        <v>3</v>
      </c>
      <c r="G30">
        <f>VLOOKUP(tbl_d_wkly[[#This Row],[Team]],tbl_d_wk3[[Player]:[FPTS/G]],11,0)</f>
        <v>5</v>
      </c>
      <c r="H30">
        <f>VLOOKUP(tbl_d_wkly[[#This Row],[Team]],tbl_d_wk4[[Player]:[FPTS/G]],11,0)</f>
        <v>12</v>
      </c>
      <c r="I30">
        <f>VLOOKUP(tbl_d_wkly[[#This Row],[Team]],tbl_d_wk5[[Player]:[FPTS/G]],11,0)</f>
        <v>1</v>
      </c>
      <c r="J30">
        <f>VLOOKUP(tbl_d_wkly[[#This Row],[Team]],tbl_d_wk6[[Player]:[FPTS/G]],11,0)</f>
        <v>5</v>
      </c>
      <c r="K30" t="s">
        <v>69</v>
      </c>
      <c r="L30">
        <f>VLOOKUP(tbl_d_wkly[[#This Row],[Team]],tbl_d_wk8[[Player]:[FPTS/G]],11,0)</f>
        <v>8</v>
      </c>
      <c r="M30">
        <f>VLOOKUP(tbl_d_wkly[[#This Row],[Team]],tbl_d_wk9[[Player]:[FPTS/G]],11,0)</f>
        <v>1</v>
      </c>
      <c r="N30">
        <f>VLOOKUP(tbl_d_wkly[[#This Row],[Team]],tbl_d_wk10[[Player]:[FPTS/G]],11,0)</f>
        <v>6</v>
      </c>
      <c r="O30">
        <f>VLOOKUP(tbl_d_wkly[[#This Row],[Team]],tbl_d_wk11[[Player]:[FPTS/G]],11,0)</f>
        <v>0</v>
      </c>
      <c r="P30">
        <f>VLOOKUP(tbl_d_wkly[[#This Row],[Team]],tbl_d_wk12[[Player]:[FPTS/G]],11,0)</f>
        <v>10</v>
      </c>
      <c r="Q30">
        <f>VLOOKUP(tbl_d_wkly[[#This Row],[Team]],tbl_d_wk13[[Player]:[FPTS/G]],11,0)</f>
        <v>9</v>
      </c>
      <c r="R30">
        <f>VLOOKUP(tbl_d_wkly[[#This Row],[Team]],tbl_d_wk14[[Player]:[FPTS/G]],11,0)</f>
        <v>9</v>
      </c>
      <c r="S30">
        <f>VLOOKUP(tbl_d_wkly[[#This Row],[Team]],tbl_d_wk15[[Player]:[FPTS/G]],11,0)</f>
        <v>13</v>
      </c>
      <c r="T30">
        <f>VLOOKUP(tbl_d_wkly[[#This Row],[Team]],tbl_d_wk16[[Player]:[FPTS/G]],11,0)</f>
        <v>4</v>
      </c>
      <c r="U30">
        <f>VLOOKUP(tbl_d_wkly[[#This Row],[Team]],tbl_d_wk17[[Player]:[FPTS/G]],11,0)</f>
        <v>2</v>
      </c>
      <c r="V30">
        <f>VLOOKUP(tbl_d_wkly[[#This Row],[Team]],tbl_d_wk18[[Player]:[FPTS/G]],11,0)</f>
        <v>5</v>
      </c>
    </row>
    <row r="31" spans="1:22" x14ac:dyDescent="0.35">
      <c r="A31" s="2" t="s">
        <v>16</v>
      </c>
      <c r="C31">
        <f>SUM(tbl_d_wkly[[#This Row],[Week 1]:[Week 18]])</f>
        <v>101</v>
      </c>
      <c r="D31">
        <f>ROUND(AVERAGE(tbl_d_wkly[[#This Row],[Week 1]:[Week 18]]),2)</f>
        <v>5.94</v>
      </c>
      <c r="E31">
        <f>VLOOKUP(tbl_d_wkly[[#This Row],[Team]],tbl_d_wk1[[Player]:[FPTS/G]],11,0)</f>
        <v>13</v>
      </c>
      <c r="F31">
        <f>VLOOKUP(tbl_d_wkly[[#This Row],[Team]],tbl_d_wk2[[Player]:[FPTS/G]],11,0)</f>
        <v>7</v>
      </c>
      <c r="G31">
        <f>VLOOKUP(tbl_d_wkly[[#This Row],[Team]],tbl_d_wk3[[Player]:[FPTS/G]],11,0)</f>
        <v>12</v>
      </c>
      <c r="H31">
        <f>VLOOKUP(tbl_d_wkly[[#This Row],[Team]],tbl_d_wk4[[Player]:[FPTS/G]],11,0)</f>
        <v>5</v>
      </c>
      <c r="I31">
        <f>VLOOKUP(tbl_d_wkly[[#This Row],[Team]],tbl_d_wk5[[Player]:[FPTS/G]],11,0)</f>
        <v>5</v>
      </c>
      <c r="J31">
        <f>VLOOKUP(tbl_d_wkly[[#This Row],[Team]],tbl_d_wk6[[Player]:[FPTS/G]],11,0)</f>
        <v>6</v>
      </c>
      <c r="K31">
        <f>VLOOKUP(tbl_d_wkly[[#This Row],[Team]],tbl_d_wk7[[Player]:[FPTS/G]],11,0)</f>
        <v>10</v>
      </c>
      <c r="L31">
        <f>VLOOKUP(tbl_d_wkly[[#This Row],[Team]],tbl_d_wk8[[Player]:[FPTS/G]],11,0)</f>
        <v>2</v>
      </c>
      <c r="M31">
        <f>VLOOKUP(tbl_d_wkly[[#This Row],[Team]],tbl_d_wk9[[Player]:[FPTS/G]],11,0)</f>
        <v>7</v>
      </c>
      <c r="N31" t="s">
        <v>69</v>
      </c>
      <c r="O31">
        <f>VLOOKUP(tbl_d_wkly[[#This Row],[Team]],tbl_d_wk11[[Player]:[FPTS/G]],11,0)</f>
        <v>6</v>
      </c>
      <c r="P31">
        <f>VLOOKUP(tbl_d_wkly[[#This Row],[Team]],tbl_d_wk12[[Player]:[FPTS/G]],11,0)</f>
        <v>4</v>
      </c>
      <c r="Q31">
        <f>VLOOKUP(tbl_d_wkly[[#This Row],[Team]],tbl_d_wk13[[Player]:[FPTS/G]],11,0)</f>
        <v>-2</v>
      </c>
      <c r="R31">
        <f>VLOOKUP(tbl_d_wkly[[#This Row],[Team]],tbl_d_wk14[[Player]:[FPTS/G]],11,0)</f>
        <v>10</v>
      </c>
      <c r="S31">
        <f>VLOOKUP(tbl_d_wkly[[#This Row],[Team]],tbl_d_wk15[[Player]:[FPTS/G]],11,0)</f>
        <v>3</v>
      </c>
      <c r="T31">
        <f>VLOOKUP(tbl_d_wkly[[#This Row],[Team]],tbl_d_wk16[[Player]:[FPTS/G]],11,0)</f>
        <v>4</v>
      </c>
      <c r="U31">
        <f>VLOOKUP(tbl_d_wkly[[#This Row],[Team]],tbl_d_wk17[[Player]:[FPTS/G]],11,0)</f>
        <v>5</v>
      </c>
      <c r="V31">
        <f>VLOOKUP(tbl_d_wkly[[#This Row],[Team]],tbl_d_wk18[[Player]:[FPTS/G]],11,0)</f>
        <v>4</v>
      </c>
    </row>
    <row r="32" spans="1:22" x14ac:dyDescent="0.35">
      <c r="A32" s="2" t="s">
        <v>33</v>
      </c>
      <c r="C32">
        <f>SUM(tbl_d_wkly[[#This Row],[Week 1]:[Week 18]])</f>
        <v>95</v>
      </c>
      <c r="D32">
        <f>ROUND(AVERAGE(tbl_d_wkly[[#This Row],[Week 1]:[Week 18]]),2)</f>
        <v>5.59</v>
      </c>
      <c r="E32">
        <f>VLOOKUP(tbl_d_wkly[[#This Row],[Team]],tbl_d_wk1[[Player]:[FPTS/G]],11,0)</f>
        <v>12</v>
      </c>
      <c r="F32">
        <f>VLOOKUP(tbl_d_wkly[[#This Row],[Team]],tbl_d_wk2[[Player]:[FPTS/G]],11,0)</f>
        <v>1</v>
      </c>
      <c r="G32">
        <f>VLOOKUP(tbl_d_wkly[[#This Row],[Team]],tbl_d_wk3[[Player]:[FPTS/G]],11,0)</f>
        <v>3</v>
      </c>
      <c r="H32">
        <f>VLOOKUP(tbl_d_wkly[[#This Row],[Team]],tbl_d_wk4[[Player]:[FPTS/G]],11,0)</f>
        <v>3</v>
      </c>
      <c r="I32">
        <f>VLOOKUP(tbl_d_wkly[[#This Row],[Team]],tbl_d_wk5[[Player]:[FPTS/G]],11,0)</f>
        <v>1</v>
      </c>
      <c r="J32">
        <f>VLOOKUP(tbl_d_wkly[[#This Row],[Team]],tbl_d_wk6[[Player]:[FPTS/G]],11,0)</f>
        <v>5</v>
      </c>
      <c r="K32">
        <f>VLOOKUP(tbl_d_wkly[[#This Row],[Team]],tbl_d_wk7[[Player]:[FPTS/G]],11,0)</f>
        <v>11</v>
      </c>
      <c r="L32">
        <f>VLOOKUP(tbl_d_wkly[[#This Row],[Team]],tbl_d_wk8[[Player]:[FPTS/G]],11,0)</f>
        <v>3</v>
      </c>
      <c r="M32">
        <f>VLOOKUP(tbl_d_wkly[[#This Row],[Team]],tbl_d_wk9[[Player]:[FPTS/G]],11,0)</f>
        <v>9</v>
      </c>
      <c r="N32">
        <f>VLOOKUP(tbl_d_wkly[[#This Row],[Team]],tbl_d_wk10[[Player]:[FPTS/G]],11,0)</f>
        <v>4</v>
      </c>
      <c r="O32" t="s">
        <v>69</v>
      </c>
      <c r="P32">
        <f>VLOOKUP(tbl_d_wkly[[#This Row],[Team]],tbl_d_wk12[[Player]:[FPTS/G]],11,0)</f>
        <v>12</v>
      </c>
      <c r="Q32">
        <f>VLOOKUP(tbl_d_wkly[[#This Row],[Team]],tbl_d_wk13[[Player]:[FPTS/G]],11,0)</f>
        <v>14</v>
      </c>
      <c r="R32">
        <f>VLOOKUP(tbl_d_wkly[[#This Row],[Team]],tbl_d_wk14[[Player]:[FPTS/G]],11,0)</f>
        <v>0</v>
      </c>
      <c r="S32">
        <f>VLOOKUP(tbl_d_wkly[[#This Row],[Team]],tbl_d_wk15[[Player]:[FPTS/G]],11,0)</f>
        <v>7</v>
      </c>
      <c r="T32">
        <f>VLOOKUP(tbl_d_wkly[[#This Row],[Team]],tbl_d_wk16[[Player]:[FPTS/G]],11,0)</f>
        <v>12</v>
      </c>
      <c r="U32">
        <f>VLOOKUP(tbl_d_wkly[[#This Row],[Team]],tbl_d_wk17[[Player]:[FPTS/G]],11,0)</f>
        <v>-1</v>
      </c>
      <c r="V32">
        <f>VLOOKUP(tbl_d_wkly[[#This Row],[Team]],tbl_d_wk18[[Player]:[FPTS/G]],11,0)</f>
        <v>-1</v>
      </c>
    </row>
    <row r="33" spans="1:22" x14ac:dyDescent="0.35">
      <c r="A33" s="2" t="s">
        <v>28</v>
      </c>
      <c r="C33">
        <f>SUM(tbl_d_wkly[[#This Row],[Week 1]:[Week 18]])</f>
        <v>83</v>
      </c>
      <c r="D33">
        <f>ROUND(AVERAGE(tbl_d_wkly[[#This Row],[Week 1]:[Week 18]]),2)</f>
        <v>4.88</v>
      </c>
      <c r="E33">
        <f>VLOOKUP(tbl_d_wkly[[#This Row],[Team]],tbl_d_wk1[[Player]:[FPTS/G]],11,0)</f>
        <v>6</v>
      </c>
      <c r="F33">
        <f>VLOOKUP(tbl_d_wkly[[#This Row],[Team]],tbl_d_wk2[[Player]:[FPTS/G]],11,0)</f>
        <v>0</v>
      </c>
      <c r="G33">
        <f>VLOOKUP(tbl_d_wkly[[#This Row],[Team]],tbl_d_wk3[[Player]:[FPTS/G]],11,0)</f>
        <v>5</v>
      </c>
      <c r="H33">
        <f>VLOOKUP(tbl_d_wkly[[#This Row],[Team]],tbl_d_wk4[[Player]:[FPTS/G]],11,0)</f>
        <v>4</v>
      </c>
      <c r="I33">
        <f>VLOOKUP(tbl_d_wkly[[#This Row],[Team]],tbl_d_wk5[[Player]:[FPTS/G]],11,0)</f>
        <v>3</v>
      </c>
      <c r="J33">
        <f>VLOOKUP(tbl_d_wkly[[#This Row],[Team]],tbl_d_wk6[[Player]:[FPTS/G]],11,0)</f>
        <v>10</v>
      </c>
      <c r="K33">
        <f>VLOOKUP(tbl_d_wkly[[#This Row],[Team]],tbl_d_wk7[[Player]:[FPTS/G]],11,0)</f>
        <v>2</v>
      </c>
      <c r="L33">
        <f>VLOOKUP(tbl_d_wkly[[#This Row],[Team]],tbl_d_wk8[[Player]:[FPTS/G]],11,0)</f>
        <v>1</v>
      </c>
      <c r="M33">
        <f>VLOOKUP(tbl_d_wkly[[#This Row],[Team]],tbl_d_wk9[[Player]:[FPTS/G]],11,0)</f>
        <v>9</v>
      </c>
      <c r="N33" t="s">
        <v>69</v>
      </c>
      <c r="O33">
        <f>VLOOKUP(tbl_d_wkly[[#This Row],[Team]],tbl_d_wk11[[Player]:[FPTS/G]],11,0)</f>
        <v>5</v>
      </c>
      <c r="P33">
        <f>VLOOKUP(tbl_d_wkly[[#This Row],[Team]],tbl_d_wk12[[Player]:[FPTS/G]],11,0)</f>
        <v>5</v>
      </c>
      <c r="Q33">
        <f>VLOOKUP(tbl_d_wkly[[#This Row],[Team]],tbl_d_wk13[[Player]:[FPTS/G]],11,0)</f>
        <v>7</v>
      </c>
      <c r="R33">
        <f>VLOOKUP(tbl_d_wkly[[#This Row],[Team]],tbl_d_wk14[[Player]:[FPTS/G]],11,0)</f>
        <v>2</v>
      </c>
      <c r="S33">
        <f>VLOOKUP(tbl_d_wkly[[#This Row],[Team]],tbl_d_wk15[[Player]:[FPTS/G]],11,0)</f>
        <v>6</v>
      </c>
      <c r="T33">
        <f>VLOOKUP(tbl_d_wkly[[#This Row],[Team]],tbl_d_wk16[[Player]:[FPTS/G]],11,0)</f>
        <v>4</v>
      </c>
      <c r="U33">
        <f>VLOOKUP(tbl_d_wkly[[#This Row],[Team]],tbl_d_wk17[[Player]:[FPTS/G]],11,0)</f>
        <v>8</v>
      </c>
      <c r="V33">
        <f>VLOOKUP(tbl_d_wkly[[#This Row],[Team]],tbl_d_wk18[[Player]:[FPTS/G]],11,0)</f>
        <v>6</v>
      </c>
    </row>
    <row r="34" spans="1:22" x14ac:dyDescent="0.35">
      <c r="A34" s="2" t="s">
        <v>43</v>
      </c>
      <c r="C34">
        <f>SUM(tbl_d_wkly[[#This Row],[Week 1]:[Week 18]])</f>
        <v>71</v>
      </c>
      <c r="D34">
        <f>ROUND(AVERAGE(tbl_d_wkly[[#This Row],[Week 1]:[Week 18]]),2)</f>
        <v>4.18</v>
      </c>
      <c r="E34">
        <f>VLOOKUP(tbl_d_wkly[[#This Row],[Team]],tbl_d_wk1[[Player]:[FPTS/G]],11,0)</f>
        <v>4</v>
      </c>
      <c r="F34">
        <f>VLOOKUP(tbl_d_wkly[[#This Row],[Team]],tbl_d_wk2[[Player]:[FPTS/G]],11,0)</f>
        <v>7</v>
      </c>
      <c r="G34">
        <f>VLOOKUP(tbl_d_wkly[[#This Row],[Team]],tbl_d_wk3[[Player]:[FPTS/G]],11,0)</f>
        <v>0</v>
      </c>
      <c r="H34">
        <f>VLOOKUP(tbl_d_wkly[[#This Row],[Team]],tbl_d_wk4[[Player]:[FPTS/G]],11,0)</f>
        <v>13</v>
      </c>
      <c r="I34">
        <f>VLOOKUP(tbl_d_wkly[[#This Row],[Team]],tbl_d_wk5[[Player]:[FPTS/G]],11,0)</f>
        <v>-2</v>
      </c>
      <c r="J34">
        <f>VLOOKUP(tbl_d_wkly[[#This Row],[Team]],tbl_d_wk6[[Player]:[FPTS/G]],11,0)</f>
        <v>4</v>
      </c>
      <c r="K34" t="s">
        <v>69</v>
      </c>
      <c r="L34">
        <f>VLOOKUP(tbl_d_wkly[[#This Row],[Team]],tbl_d_wk8[[Player]:[FPTS/G]],11,0)</f>
        <v>8</v>
      </c>
      <c r="M34">
        <f>VLOOKUP(tbl_d_wkly[[#This Row],[Team]],tbl_d_wk9[[Player]:[FPTS/G]],11,0)</f>
        <v>4</v>
      </c>
      <c r="N34">
        <f>VLOOKUP(tbl_d_wkly[[#This Row],[Team]],tbl_d_wk10[[Player]:[FPTS/G]],11,0)</f>
        <v>7</v>
      </c>
      <c r="O34">
        <f>VLOOKUP(tbl_d_wkly[[#This Row],[Team]],tbl_d_wk11[[Player]:[FPTS/G]],11,0)</f>
        <v>0</v>
      </c>
      <c r="P34">
        <f>VLOOKUP(tbl_d_wkly[[#This Row],[Team]],tbl_d_wk12[[Player]:[FPTS/G]],11,0)</f>
        <v>2</v>
      </c>
      <c r="Q34">
        <f>VLOOKUP(tbl_d_wkly[[#This Row],[Team]],tbl_d_wk13[[Player]:[FPTS/G]],11,0)</f>
        <v>3</v>
      </c>
      <c r="R34">
        <f>VLOOKUP(tbl_d_wkly[[#This Row],[Team]],tbl_d_wk14[[Player]:[FPTS/G]],11,0)</f>
        <v>3</v>
      </c>
      <c r="S34">
        <f>VLOOKUP(tbl_d_wkly[[#This Row],[Team]],tbl_d_wk15[[Player]:[FPTS/G]],11,0)</f>
        <v>8</v>
      </c>
      <c r="T34">
        <f>VLOOKUP(tbl_d_wkly[[#This Row],[Team]],tbl_d_wk16[[Player]:[FPTS/G]],11,0)</f>
        <v>0</v>
      </c>
      <c r="U34">
        <f>VLOOKUP(tbl_d_wkly[[#This Row],[Team]],tbl_d_wk17[[Player]:[FPTS/G]],11,0)</f>
        <v>3</v>
      </c>
      <c r="V34">
        <f>VLOOKUP(tbl_d_wkly[[#This Row],[Team]],tbl_d_wk18[[Player]:[FPTS/G]],11,0)</f>
        <v>7</v>
      </c>
    </row>
    <row r="35" spans="1:22" x14ac:dyDescent="0.35">
      <c r="A35" s="2" t="s">
        <v>31</v>
      </c>
      <c r="C35">
        <f>SUM(tbl_d_wkly[[#This Row],[Week 1]:[Week 18]])</f>
        <v>65</v>
      </c>
      <c r="D35">
        <f>ROUND(AVERAGE(tbl_d_wkly[[#This Row],[Week 1]:[Week 18]]),2)</f>
        <v>3.82</v>
      </c>
      <c r="E35">
        <f>VLOOKUP(tbl_d_wkly[[#This Row],[Team]],tbl_d_wk1[[Player]:[FPTS/G]],11,0)</f>
        <v>19</v>
      </c>
      <c r="F35">
        <f>VLOOKUP(tbl_d_wkly[[#This Row],[Team]],tbl_d_wk2[[Player]:[FPTS/G]],11,0)</f>
        <v>4</v>
      </c>
      <c r="G35">
        <f>VLOOKUP(tbl_d_wkly[[#This Row],[Team]],tbl_d_wk3[[Player]:[FPTS/G]],11,0)</f>
        <v>5</v>
      </c>
      <c r="H35">
        <f>VLOOKUP(tbl_d_wkly[[#This Row],[Team]],tbl_d_wk4[[Player]:[FPTS/G]],11,0)</f>
        <v>-3</v>
      </c>
      <c r="I35">
        <f>VLOOKUP(tbl_d_wkly[[#This Row],[Team]],tbl_d_wk5[[Player]:[FPTS/G]],11,0)</f>
        <v>4</v>
      </c>
      <c r="J35">
        <f>VLOOKUP(tbl_d_wkly[[#This Row],[Team]],tbl_d_wk6[[Player]:[FPTS/G]],11,0)</f>
        <v>5</v>
      </c>
      <c r="K35">
        <f>VLOOKUP(tbl_d_wkly[[#This Row],[Team]],tbl_d_wk7[[Player]:[FPTS/G]],11,0)</f>
        <v>9</v>
      </c>
      <c r="L35">
        <f>VLOOKUP(tbl_d_wkly[[#This Row],[Team]],tbl_d_wk8[[Player]:[FPTS/G]],11,0)</f>
        <v>3</v>
      </c>
      <c r="M35">
        <f>VLOOKUP(tbl_d_wkly[[#This Row],[Team]],tbl_d_wk9[[Player]:[FPTS/G]],11,0)</f>
        <v>1</v>
      </c>
      <c r="N35">
        <f>VLOOKUP(tbl_d_wkly[[#This Row],[Team]],tbl_d_wk10[[Player]:[FPTS/G]],11,0)</f>
        <v>3</v>
      </c>
      <c r="O35">
        <f>VLOOKUP(tbl_d_wkly[[#This Row],[Team]],tbl_d_wk11[[Player]:[FPTS/G]],11,0)</f>
        <v>10</v>
      </c>
      <c r="P35">
        <f>VLOOKUP(tbl_d_wkly[[#This Row],[Team]],tbl_d_wk12[[Player]:[FPTS/G]],11,0)</f>
        <v>-2</v>
      </c>
      <c r="Q35">
        <f>VLOOKUP(tbl_d_wkly[[#This Row],[Team]],tbl_d_wk13[[Player]:[FPTS/G]],11,0)</f>
        <v>6</v>
      </c>
      <c r="R35" t="s">
        <v>69</v>
      </c>
      <c r="S35">
        <f>VLOOKUP(tbl_d_wkly[[#This Row],[Team]],tbl_d_wk15[[Player]:[FPTS/G]],11,0)</f>
        <v>-4</v>
      </c>
      <c r="T35">
        <f>VLOOKUP(tbl_d_wkly[[#This Row],[Team]],tbl_d_wk16[[Player]:[FPTS/G]],11,0)</f>
        <v>3</v>
      </c>
      <c r="U35">
        <f>VLOOKUP(tbl_d_wkly[[#This Row],[Team]],tbl_d_wk17[[Player]:[FPTS/G]],11,0)</f>
        <v>2</v>
      </c>
      <c r="V35">
        <f>VLOOKUP(tbl_d_wkly[[#This Row],[Team]],tbl_d_wk18[[Player]:[FPTS/G]],11,0)</f>
        <v>0</v>
      </c>
    </row>
    <row r="36" spans="1:22" x14ac:dyDescent="0.35">
      <c r="A36" s="2" t="s">
        <v>41</v>
      </c>
      <c r="C36">
        <f>SUM(tbl_d_wkly[[#This Row],[Week 1]:[Week 18]])</f>
        <v>64</v>
      </c>
      <c r="D36">
        <f>ROUND(AVERAGE(tbl_d_wkly[[#This Row],[Week 1]:[Week 18]]),2)</f>
        <v>3.76</v>
      </c>
      <c r="E36">
        <f>VLOOKUP(tbl_d_wkly[[#This Row],[Team]],tbl_d_wk1[[Player]:[FPTS/G]],11,0)</f>
        <v>11</v>
      </c>
      <c r="F36">
        <f>VLOOKUP(tbl_d_wkly[[#This Row],[Team]],tbl_d_wk2[[Player]:[FPTS/G]],11,0)</f>
        <v>10</v>
      </c>
      <c r="G36">
        <f>VLOOKUP(tbl_d_wkly[[#This Row],[Team]],tbl_d_wk3[[Player]:[FPTS/G]],11,0)</f>
        <v>1</v>
      </c>
      <c r="H36">
        <f>VLOOKUP(tbl_d_wkly[[#This Row],[Team]],tbl_d_wk4[[Player]:[FPTS/G]],11,0)</f>
        <v>8</v>
      </c>
      <c r="I36">
        <f>VLOOKUP(tbl_d_wkly[[#This Row],[Team]],tbl_d_wk5[[Player]:[FPTS/G]],11,0)</f>
        <v>-1</v>
      </c>
      <c r="J36">
        <f>VLOOKUP(tbl_d_wkly[[#This Row],[Team]],tbl_d_wk6[[Player]:[FPTS/G]],11,0)</f>
        <v>10</v>
      </c>
      <c r="K36">
        <f>VLOOKUP(tbl_d_wkly[[#This Row],[Team]],tbl_d_wk7[[Player]:[FPTS/G]],11,0)</f>
        <v>9</v>
      </c>
      <c r="L36">
        <f>VLOOKUP(tbl_d_wkly[[#This Row],[Team]],tbl_d_wk8[[Player]:[FPTS/G]],11,0)</f>
        <v>2</v>
      </c>
      <c r="M36">
        <f>VLOOKUP(tbl_d_wkly[[#This Row],[Team]],tbl_d_wk9[[Player]:[FPTS/G]],11,0)</f>
        <v>3</v>
      </c>
      <c r="N36">
        <f>VLOOKUP(tbl_d_wkly[[#This Row],[Team]],tbl_d_wk10[[Player]:[FPTS/G]],11,0)</f>
        <v>0</v>
      </c>
      <c r="O36">
        <f>VLOOKUP(tbl_d_wkly[[#This Row],[Team]],tbl_d_wk11[[Player]:[FPTS/G]],11,0)</f>
        <v>9</v>
      </c>
      <c r="P36">
        <f>VLOOKUP(tbl_d_wkly[[#This Row],[Team]],tbl_d_wk12[[Player]:[FPTS/G]],11,0)</f>
        <v>-4</v>
      </c>
      <c r="Q36">
        <f>VLOOKUP(tbl_d_wkly[[#This Row],[Team]],tbl_d_wk13[[Player]:[FPTS/G]],11,0)</f>
        <v>-4</v>
      </c>
      <c r="R36" t="s">
        <v>69</v>
      </c>
      <c r="S36">
        <f>VLOOKUP(tbl_d_wkly[[#This Row],[Team]],tbl_d_wk15[[Player]:[FPTS/G]],11,0)</f>
        <v>6</v>
      </c>
      <c r="T36">
        <f>VLOOKUP(tbl_d_wkly[[#This Row],[Team]],tbl_d_wk16[[Player]:[FPTS/G]],11,0)</f>
        <v>3</v>
      </c>
      <c r="U36">
        <f>VLOOKUP(tbl_d_wkly[[#This Row],[Team]],tbl_d_wk17[[Player]:[FPTS/G]],11,0)</f>
        <v>1</v>
      </c>
      <c r="V36">
        <f>VLOOKUP(tbl_d_wkly[[#This Row],[Team]],tbl_d_wk18[[Player]:[FPTS/G]],11,0)</f>
        <v>0</v>
      </c>
    </row>
  </sheetData>
  <conditionalFormatting sqref="D5:D36">
    <cfRule type="top10" dxfId="134" priority="171" rank="1"/>
    <cfRule type="top10" dxfId="133" priority="172" percent="1" rank="5"/>
    <cfRule type="top10" dxfId="132" priority="173" percent="1" rank="10"/>
    <cfRule type="top10" dxfId="131" priority="174" percent="1" rank="25"/>
    <cfRule type="aboveAverage" dxfId="130" priority="175"/>
  </conditionalFormatting>
  <conditionalFormatting sqref="E5:E36">
    <cfRule type="top10" dxfId="129" priority="166" rank="1"/>
    <cfRule type="top10" dxfId="128" priority="167" percent="1" rank="5"/>
    <cfRule type="top10" dxfId="127" priority="168" percent="1" rank="10"/>
    <cfRule type="top10" dxfId="126" priority="169" percent="1" rank="25"/>
    <cfRule type="aboveAverage" dxfId="125" priority="170"/>
  </conditionalFormatting>
  <conditionalFormatting sqref="F5:F36">
    <cfRule type="top10" dxfId="124" priority="161" rank="1"/>
    <cfRule type="top10" dxfId="123" priority="162" percent="1" rank="5"/>
    <cfRule type="top10" dxfId="122" priority="163" percent="1" rank="10"/>
    <cfRule type="top10" dxfId="121" priority="164" percent="1" rank="25"/>
    <cfRule type="aboveAverage" dxfId="120" priority="165"/>
  </conditionalFormatting>
  <conditionalFormatting sqref="G5:G36">
    <cfRule type="top10" dxfId="119" priority="156" rank="1"/>
    <cfRule type="top10" dxfId="118" priority="157" percent="1" rank="5"/>
    <cfRule type="top10" dxfId="117" priority="158" percent="1" rank="10"/>
    <cfRule type="top10" dxfId="116" priority="159" percent="1" rank="25"/>
    <cfRule type="aboveAverage" dxfId="115" priority="160"/>
  </conditionalFormatting>
  <conditionalFormatting sqref="H5:H36">
    <cfRule type="top10" dxfId="114" priority="151" rank="1"/>
    <cfRule type="top10" dxfId="113" priority="152" percent="1" rank="5"/>
    <cfRule type="top10" dxfId="112" priority="153" percent="1" rank="10"/>
    <cfRule type="top10" dxfId="111" priority="154" percent="1" rank="25"/>
    <cfRule type="aboveAverage" dxfId="110" priority="155"/>
  </conditionalFormatting>
  <conditionalFormatting sqref="I5:I36">
    <cfRule type="top10" dxfId="109" priority="146" rank="1"/>
    <cfRule type="top10" dxfId="108" priority="147" percent="1" rank="5"/>
    <cfRule type="top10" dxfId="107" priority="148" percent="1" rank="10"/>
    <cfRule type="top10" dxfId="106" priority="149" percent="1" rank="25"/>
    <cfRule type="aboveAverage" dxfId="105" priority="150"/>
  </conditionalFormatting>
  <conditionalFormatting sqref="J5:J36">
    <cfRule type="top10" dxfId="104" priority="141" rank="1"/>
    <cfRule type="top10" dxfId="103" priority="142" percent="1" rank="5"/>
    <cfRule type="top10" dxfId="102" priority="143" percent="1" rank="10"/>
    <cfRule type="top10" dxfId="101" priority="144" percent="1" rank="25"/>
    <cfRule type="aboveAverage" dxfId="100" priority="145"/>
  </conditionalFormatting>
  <conditionalFormatting sqref="K5:K36">
    <cfRule type="top10" dxfId="99" priority="136" rank="1"/>
    <cfRule type="top10" dxfId="98" priority="137" percent="1" rank="5"/>
    <cfRule type="top10" dxfId="97" priority="138" percent="1" rank="10"/>
    <cfRule type="top10" dxfId="96" priority="139" percent="1" rank="25"/>
    <cfRule type="aboveAverage" dxfId="95" priority="140"/>
  </conditionalFormatting>
  <conditionalFormatting sqref="L5:L36">
    <cfRule type="top10" dxfId="94" priority="131" rank="1"/>
    <cfRule type="top10" dxfId="93" priority="132" percent="1" rank="5"/>
    <cfRule type="top10" dxfId="92" priority="133" percent="1" rank="10"/>
    <cfRule type="top10" dxfId="91" priority="134" percent="1" rank="25"/>
    <cfRule type="aboveAverage" dxfId="90" priority="135"/>
  </conditionalFormatting>
  <conditionalFormatting sqref="M5:M30 M33 M36">
    <cfRule type="top10" dxfId="89" priority="126" rank="1"/>
    <cfRule type="top10" dxfId="88" priority="127" percent="1" rank="5"/>
    <cfRule type="top10" dxfId="87" priority="128" percent="1" rank="10"/>
    <cfRule type="top10" dxfId="86" priority="129" percent="1" rank="25"/>
    <cfRule type="aboveAverage" dxfId="85" priority="130"/>
  </conditionalFormatting>
  <conditionalFormatting sqref="M31:M32">
    <cfRule type="top10" dxfId="84" priority="76" rank="1"/>
    <cfRule type="top10" dxfId="83" priority="77" percent="1" rank="5"/>
    <cfRule type="top10" dxfId="82" priority="78" percent="1" rank="10"/>
    <cfRule type="top10" dxfId="81" priority="79" percent="1" rank="25"/>
    <cfRule type="aboveAverage" dxfId="80" priority="80"/>
  </conditionalFormatting>
  <conditionalFormatting sqref="M34:M35">
    <cfRule type="top10" dxfId="79" priority="71" rank="1"/>
    <cfRule type="top10" dxfId="78" priority="72" percent="1" rank="5"/>
    <cfRule type="top10" dxfId="77" priority="73" percent="1" rank="10"/>
    <cfRule type="top10" dxfId="76" priority="74" percent="1" rank="25"/>
    <cfRule type="aboveAverage" dxfId="75" priority="75"/>
  </conditionalFormatting>
  <conditionalFormatting sqref="N5:N28 N33:N36">
    <cfRule type="top10" dxfId="74" priority="121" rank="1"/>
    <cfRule type="top10" dxfId="73" priority="122" percent="1" rank="5"/>
    <cfRule type="top10" dxfId="72" priority="123" percent="1" rank="10"/>
    <cfRule type="top10" dxfId="71" priority="124" percent="1" rank="25"/>
    <cfRule type="aboveAverage" dxfId="70" priority="125"/>
  </conditionalFormatting>
  <conditionalFormatting sqref="N29:N32">
    <cfRule type="top10" dxfId="69" priority="66" rank="1"/>
    <cfRule type="top10" dxfId="68" priority="67" percent="1" rank="5"/>
    <cfRule type="top10" dxfId="67" priority="68" percent="1" rank="10"/>
    <cfRule type="top10" dxfId="66" priority="69" percent="1" rank="25"/>
    <cfRule type="aboveAverage" dxfId="65" priority="70"/>
  </conditionalFormatting>
  <conditionalFormatting sqref="O5:O30 O32:O33">
    <cfRule type="top10" dxfId="64" priority="116" rank="1"/>
    <cfRule type="top10" dxfId="63" priority="117" percent="1" rank="5"/>
    <cfRule type="top10" dxfId="62" priority="118" percent="1" rank="10"/>
    <cfRule type="top10" dxfId="61" priority="119" percent="1" rank="25"/>
    <cfRule type="aboveAverage" dxfId="60" priority="120"/>
  </conditionalFormatting>
  <conditionalFormatting sqref="O31">
    <cfRule type="top10" dxfId="59" priority="56" rank="1"/>
    <cfRule type="top10" dxfId="58" priority="57" percent="1" rank="5"/>
    <cfRule type="top10" dxfId="57" priority="58" percent="1" rank="10"/>
    <cfRule type="top10" dxfId="56" priority="59" percent="1" rank="25"/>
    <cfRule type="aboveAverage" dxfId="55" priority="60"/>
  </conditionalFormatting>
  <conditionalFormatting sqref="O34:O36">
    <cfRule type="top10" dxfId="54" priority="176" rank="1"/>
    <cfRule type="top10" dxfId="53" priority="177" percent="1" rank="5"/>
    <cfRule type="top10" dxfId="52" priority="178" percent="1" rank="10"/>
    <cfRule type="top10" dxfId="51" priority="179" percent="1" rank="25"/>
    <cfRule type="aboveAverage" dxfId="50" priority="180"/>
  </conditionalFormatting>
  <conditionalFormatting sqref="P5:P36">
    <cfRule type="top10" dxfId="49" priority="51" rank="1"/>
    <cfRule type="top10" dxfId="48" priority="52" percent="1" rank="5"/>
    <cfRule type="top10" dxfId="47" priority="53" percent="1" rank="10"/>
    <cfRule type="top10" dxfId="46" priority="54" percent="1" rank="25"/>
    <cfRule type="aboveAverage" dxfId="45" priority="55"/>
  </conditionalFormatting>
  <conditionalFormatting sqref="Q5:Q6 Q8:Q9 Q11:Q36">
    <cfRule type="top10" dxfId="44" priority="106" rank="1"/>
    <cfRule type="top10" dxfId="43" priority="107" percent="1" rank="5"/>
    <cfRule type="top10" dxfId="42" priority="108" percent="1" rank="10"/>
    <cfRule type="top10" dxfId="41" priority="109" percent="1" rank="25"/>
    <cfRule type="aboveAverage" dxfId="40" priority="110"/>
  </conditionalFormatting>
  <conditionalFormatting sqref="Q7">
    <cfRule type="top10" dxfId="39" priority="46" rank="1"/>
    <cfRule type="top10" dxfId="38" priority="47" percent="1" rank="5"/>
    <cfRule type="top10" dxfId="37" priority="48" percent="1" rank="10"/>
    <cfRule type="top10" dxfId="36" priority="49" percent="1" rank="25"/>
    <cfRule type="aboveAverage" dxfId="35" priority="50"/>
  </conditionalFormatting>
  <conditionalFormatting sqref="Q10">
    <cfRule type="top10" dxfId="34" priority="41" rank="1"/>
    <cfRule type="top10" dxfId="33" priority="42" percent="1" rank="5"/>
    <cfRule type="top10" dxfId="32" priority="43" percent="1" rank="10"/>
    <cfRule type="top10" dxfId="31" priority="44" percent="1" rank="25"/>
    <cfRule type="aboveAverage" dxfId="30" priority="45"/>
  </conditionalFormatting>
  <conditionalFormatting sqref="R5:R34">
    <cfRule type="top10" dxfId="29" priority="11" rank="1"/>
    <cfRule type="top10" dxfId="28" priority="12" percent="1" rank="5"/>
    <cfRule type="top10" dxfId="27" priority="13" percent="1" rank="10"/>
    <cfRule type="top10" dxfId="26" priority="14" percent="1" rank="25"/>
    <cfRule type="aboveAverage" dxfId="25" priority="15"/>
  </conditionalFormatting>
  <conditionalFormatting sqref="R35:R36">
    <cfRule type="top10" dxfId="24" priority="1" rank="1"/>
    <cfRule type="top10" dxfId="23" priority="2" percent="1" rank="5"/>
    <cfRule type="top10" dxfId="22" priority="3" percent="1" rank="10"/>
    <cfRule type="top10" dxfId="21" priority="4" percent="1" rank="25"/>
    <cfRule type="aboveAverage" dxfId="20" priority="5"/>
  </conditionalFormatting>
  <conditionalFormatting sqref="S5:S36">
    <cfRule type="top10" dxfId="19" priority="96" rank="1"/>
    <cfRule type="top10" dxfId="18" priority="97" percent="1" rank="5"/>
    <cfRule type="top10" dxfId="17" priority="98" percent="1" rank="10"/>
    <cfRule type="top10" dxfId="16" priority="99" percent="1" rank="25"/>
    <cfRule type="aboveAverage" dxfId="15" priority="100"/>
  </conditionalFormatting>
  <conditionalFormatting sqref="T5:T36">
    <cfRule type="top10" dxfId="14" priority="91" rank="1"/>
    <cfRule type="top10" dxfId="13" priority="92" percent="1" rank="5"/>
    <cfRule type="top10" dxfId="12" priority="93" percent="1" rank="10"/>
    <cfRule type="top10" dxfId="11" priority="94" percent="1" rank="25"/>
    <cfRule type="aboveAverage" dxfId="10" priority="95"/>
  </conditionalFormatting>
  <conditionalFormatting sqref="U5:U36">
    <cfRule type="top10" dxfId="9" priority="86" rank="1"/>
    <cfRule type="top10" dxfId="8" priority="87" percent="1" rank="5"/>
    <cfRule type="top10" dxfId="7" priority="88" percent="1" rank="10"/>
    <cfRule type="top10" dxfId="6" priority="89" percent="1" rank="25"/>
    <cfRule type="aboveAverage" dxfId="5" priority="90"/>
  </conditionalFormatting>
  <conditionalFormatting sqref="V5:V36">
    <cfRule type="top10" dxfId="4" priority="81" rank="1"/>
    <cfRule type="top10" dxfId="3" priority="82" percent="1" rank="5"/>
    <cfRule type="top10" dxfId="2" priority="83" percent="1" rank="10"/>
    <cfRule type="top10" dxfId="1" priority="84" percent="1" rank="25"/>
    <cfRule type="aboveAverage" dxfId="0" priority="85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Weekly!E5:V5</xm:f>
              <xm:sqref>B5</xm:sqref>
            </x14:sparkline>
            <x14:sparkline>
              <xm:f>Weekly!E6:V6</xm:f>
              <xm:sqref>B6</xm:sqref>
            </x14:sparkline>
            <x14:sparkline>
              <xm:f>Weekly!E7:V7</xm:f>
              <xm:sqref>B7</xm:sqref>
            </x14:sparkline>
            <x14:sparkline>
              <xm:f>Weekly!E8:V8</xm:f>
              <xm:sqref>B8</xm:sqref>
            </x14:sparkline>
            <x14:sparkline>
              <xm:f>Weekly!E9:V9</xm:f>
              <xm:sqref>B9</xm:sqref>
            </x14:sparkline>
            <x14:sparkline>
              <xm:f>Weekly!E10:V10</xm:f>
              <xm:sqref>B10</xm:sqref>
            </x14:sparkline>
            <x14:sparkline>
              <xm:f>Weekly!E11:V11</xm:f>
              <xm:sqref>B11</xm:sqref>
            </x14:sparkline>
            <x14:sparkline>
              <xm:f>Weekly!E12:V12</xm:f>
              <xm:sqref>B12</xm:sqref>
            </x14:sparkline>
            <x14:sparkline>
              <xm:f>Weekly!E13:V13</xm:f>
              <xm:sqref>B13</xm:sqref>
            </x14:sparkline>
            <x14:sparkline>
              <xm:f>Weekly!E14:V14</xm:f>
              <xm:sqref>B14</xm:sqref>
            </x14:sparkline>
            <x14:sparkline>
              <xm:f>Weekly!E15:V15</xm:f>
              <xm:sqref>B15</xm:sqref>
            </x14:sparkline>
            <x14:sparkline>
              <xm:f>Weekly!E16:V16</xm:f>
              <xm:sqref>B16</xm:sqref>
            </x14:sparkline>
            <x14:sparkline>
              <xm:f>Weekly!E17:V17</xm:f>
              <xm:sqref>B17</xm:sqref>
            </x14:sparkline>
            <x14:sparkline>
              <xm:f>Weekly!E18:V18</xm:f>
              <xm:sqref>B18</xm:sqref>
            </x14:sparkline>
            <x14:sparkline>
              <xm:f>Weekly!E19:V19</xm:f>
              <xm:sqref>B19</xm:sqref>
            </x14:sparkline>
            <x14:sparkline>
              <xm:f>Weekly!E20:V20</xm:f>
              <xm:sqref>B20</xm:sqref>
            </x14:sparkline>
            <x14:sparkline>
              <xm:f>Weekly!E21:V21</xm:f>
              <xm:sqref>B21</xm:sqref>
            </x14:sparkline>
            <x14:sparkline>
              <xm:f>Weekly!E22:V22</xm:f>
              <xm:sqref>B22</xm:sqref>
            </x14:sparkline>
            <x14:sparkline>
              <xm:f>Weekly!E23:V23</xm:f>
              <xm:sqref>B23</xm:sqref>
            </x14:sparkline>
            <x14:sparkline>
              <xm:f>Weekly!E24:V24</xm:f>
              <xm:sqref>B24</xm:sqref>
            </x14:sparkline>
            <x14:sparkline>
              <xm:f>Weekly!E25:V25</xm:f>
              <xm:sqref>B25</xm:sqref>
            </x14:sparkline>
            <x14:sparkline>
              <xm:f>Weekly!E26:V26</xm:f>
              <xm:sqref>B26</xm:sqref>
            </x14:sparkline>
            <x14:sparkline>
              <xm:f>Weekly!E27:V27</xm:f>
              <xm:sqref>B27</xm:sqref>
            </x14:sparkline>
            <x14:sparkline>
              <xm:f>Weekly!E28:V28</xm:f>
              <xm:sqref>B28</xm:sqref>
            </x14:sparkline>
            <x14:sparkline>
              <xm:f>Weekly!E29:V29</xm:f>
              <xm:sqref>B29</xm:sqref>
            </x14:sparkline>
            <x14:sparkline>
              <xm:f>Weekly!E30:V30</xm:f>
              <xm:sqref>B30</xm:sqref>
            </x14:sparkline>
            <x14:sparkline>
              <xm:f>Weekly!E31:V31</xm:f>
              <xm:sqref>B31</xm:sqref>
            </x14:sparkline>
            <x14:sparkline>
              <xm:f>Weekly!E32:V32</xm:f>
              <xm:sqref>B32</xm:sqref>
            </x14:sparkline>
            <x14:sparkline>
              <xm:f>Weekly!E33:V33</xm:f>
              <xm:sqref>B33</xm:sqref>
            </x14:sparkline>
            <x14:sparkline>
              <xm:f>Weekly!E34:V34</xm:f>
              <xm:sqref>B34</xm:sqref>
            </x14:sparkline>
            <x14:sparkline>
              <xm:f>Weekly!E35:V35</xm:f>
              <xm:sqref>B35</xm:sqref>
            </x14:sparkline>
            <x14:sparkline>
              <xm:f>Weekly!E36:V36</xm:f>
              <xm:sqref>B36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Weekly!E5:E5</xm:f>
              <xm:sqref>E5</xm:sqref>
            </x14:sparkline>
            <x14:sparkline>
              <xm:f>Weekly!F5:F5</xm:f>
              <xm:sqref>F5</xm:sqref>
            </x14:sparkline>
            <x14:sparkline>
              <xm:f>Weekly!G5:G5</xm:f>
              <xm:sqref>G5</xm:sqref>
            </x14:sparkline>
            <x14:sparkline>
              <xm:f>Weekly!H5:H5</xm:f>
              <xm:sqref>H5</xm:sqref>
            </x14:sparkline>
            <x14:sparkline>
              <xm:f>Weekly!I5:I5</xm:f>
              <xm:sqref>I5</xm:sqref>
            </x14:sparkline>
            <x14:sparkline>
              <xm:f>Weekly!J5:J5</xm:f>
              <xm:sqref>J5</xm:sqref>
            </x14:sparkline>
            <x14:sparkline>
              <xm:f>Weekly!K5:K5</xm:f>
              <xm:sqref>K5</xm:sqref>
            </x14:sparkline>
            <x14:sparkline>
              <xm:f>Weekly!L5:L5</xm:f>
              <xm:sqref>L5</xm:sqref>
            </x14:sparkline>
            <x14:sparkline>
              <xm:f>Weekly!M5:M5</xm:f>
              <xm:sqref>M5</xm:sqref>
            </x14:sparkline>
            <x14:sparkline>
              <xm:f>Weekly!N5:N5</xm:f>
              <xm:sqref>N5</xm:sqref>
            </x14:sparkline>
            <x14:sparkline>
              <xm:f>Weekly!O5:O5</xm:f>
              <xm:sqref>O5</xm:sqref>
            </x14:sparkline>
            <x14:sparkline>
              <xm:f>Weekly!P5:P5</xm:f>
              <xm:sqref>P5</xm:sqref>
            </x14:sparkline>
            <x14:sparkline>
              <xm:f>Weekly!Q5:Q5</xm:f>
              <xm:sqref>Q5</xm:sqref>
            </x14:sparkline>
            <x14:sparkline>
              <xm:f>Weekly!R5:R5</xm:f>
              <xm:sqref>R5</xm:sqref>
            </x14:sparkline>
            <x14:sparkline>
              <xm:f>Weekly!S5:S5</xm:f>
              <xm:sqref>S5</xm:sqref>
            </x14:sparkline>
            <x14:sparkline>
              <xm:f>Weekly!T5:T5</xm:f>
              <xm:sqref>T5</xm:sqref>
            </x14:sparkline>
            <x14:sparkline>
              <xm:f>Weekly!U5:U5</xm:f>
              <xm:sqref>U5</xm:sqref>
            </x14:sparkline>
            <x14:sparkline>
              <xm:f>Weekly!V5:V5</xm:f>
              <xm:sqref>V5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7.8164062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9</v>
      </c>
      <c r="B5" t="s">
        <v>25</v>
      </c>
      <c r="C5">
        <v>8</v>
      </c>
      <c r="D5">
        <v>0</v>
      </c>
      <c r="E5">
        <v>3</v>
      </c>
      <c r="F5">
        <v>3</v>
      </c>
      <c r="G5">
        <v>0</v>
      </c>
      <c r="H5">
        <v>0</v>
      </c>
      <c r="I5">
        <v>1</v>
      </c>
      <c r="J5">
        <v>1</v>
      </c>
      <c r="K5">
        <v>27</v>
      </c>
      <c r="L5">
        <v>27</v>
      </c>
      <c r="M5" s="1">
        <v>0.33400000000000002</v>
      </c>
    </row>
    <row r="6" spans="1:13" x14ac:dyDescent="0.35">
      <c r="A6">
        <v>9</v>
      </c>
      <c r="B6" t="s">
        <v>22</v>
      </c>
      <c r="C6">
        <v>4</v>
      </c>
      <c r="D6">
        <v>3</v>
      </c>
      <c r="E6">
        <v>0</v>
      </c>
      <c r="F6">
        <v>1</v>
      </c>
      <c r="G6">
        <v>2</v>
      </c>
      <c r="H6">
        <v>0</v>
      </c>
      <c r="I6">
        <v>0</v>
      </c>
      <c r="J6">
        <v>1</v>
      </c>
      <c r="K6">
        <v>26</v>
      </c>
      <c r="L6">
        <v>26</v>
      </c>
      <c r="M6" s="1">
        <v>0.123</v>
      </c>
    </row>
    <row r="7" spans="1:13" x14ac:dyDescent="0.35">
      <c r="A7">
        <v>9</v>
      </c>
      <c r="B7" t="s">
        <v>17</v>
      </c>
      <c r="C7">
        <v>7</v>
      </c>
      <c r="D7">
        <v>2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23</v>
      </c>
      <c r="L7">
        <v>23</v>
      </c>
      <c r="M7" s="1">
        <v>0.92700000000000005</v>
      </c>
    </row>
    <row r="8" spans="1:13" x14ac:dyDescent="0.35">
      <c r="A8">
        <v>9</v>
      </c>
      <c r="B8" t="s">
        <v>39</v>
      </c>
      <c r="C8">
        <v>8</v>
      </c>
      <c r="D8">
        <v>2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19</v>
      </c>
      <c r="L8">
        <v>19</v>
      </c>
      <c r="M8" s="1">
        <v>0.50700000000000001</v>
      </c>
    </row>
    <row r="9" spans="1:13" x14ac:dyDescent="0.35">
      <c r="A9">
        <v>9</v>
      </c>
      <c r="B9" t="s">
        <v>27</v>
      </c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15</v>
      </c>
      <c r="L9">
        <v>15</v>
      </c>
      <c r="M9" s="1">
        <v>0.89300000000000002</v>
      </c>
    </row>
    <row r="10" spans="1:13" x14ac:dyDescent="0.35">
      <c r="A10">
        <v>9</v>
      </c>
      <c r="B10" t="s">
        <v>21</v>
      </c>
      <c r="C10">
        <v>2</v>
      </c>
      <c r="D10">
        <v>3</v>
      </c>
      <c r="E10">
        <v>2</v>
      </c>
      <c r="F10">
        <v>2</v>
      </c>
      <c r="G10">
        <v>0</v>
      </c>
      <c r="H10">
        <v>0</v>
      </c>
      <c r="I10">
        <v>0</v>
      </c>
      <c r="J10">
        <v>1</v>
      </c>
      <c r="K10">
        <v>13</v>
      </c>
      <c r="L10">
        <v>13</v>
      </c>
      <c r="M10" s="1">
        <v>0.90500000000000003</v>
      </c>
    </row>
    <row r="11" spans="1:13" x14ac:dyDescent="0.35">
      <c r="A11">
        <v>9</v>
      </c>
      <c r="B11" t="s">
        <v>32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0.25900000000000001</v>
      </c>
    </row>
    <row r="12" spans="1:13" x14ac:dyDescent="0.35">
      <c r="A12">
        <v>9</v>
      </c>
      <c r="B12" t="s">
        <v>18</v>
      </c>
      <c r="C12">
        <v>3</v>
      </c>
      <c r="D12">
        <v>0</v>
      </c>
      <c r="E12">
        <v>1</v>
      </c>
      <c r="F12">
        <v>2</v>
      </c>
      <c r="G12">
        <v>1</v>
      </c>
      <c r="H12">
        <v>0</v>
      </c>
      <c r="I12">
        <v>0</v>
      </c>
      <c r="J12">
        <v>1</v>
      </c>
      <c r="K12">
        <v>12</v>
      </c>
      <c r="L12">
        <v>12</v>
      </c>
      <c r="M12" s="1">
        <v>0.60499999999999998</v>
      </c>
    </row>
    <row r="13" spans="1:13" x14ac:dyDescent="0.35">
      <c r="A13">
        <v>9</v>
      </c>
      <c r="B13" t="s">
        <v>28</v>
      </c>
      <c r="C13">
        <v>4</v>
      </c>
      <c r="D13">
        <v>0</v>
      </c>
      <c r="E13">
        <v>2</v>
      </c>
      <c r="F13">
        <v>2</v>
      </c>
      <c r="G13">
        <v>0</v>
      </c>
      <c r="H13">
        <v>0</v>
      </c>
      <c r="I13">
        <v>0</v>
      </c>
      <c r="J13">
        <v>1</v>
      </c>
      <c r="K13">
        <v>9</v>
      </c>
      <c r="L13">
        <v>9</v>
      </c>
      <c r="M13" s="1">
        <v>0.105</v>
      </c>
    </row>
    <row r="14" spans="1:13" x14ac:dyDescent="0.35">
      <c r="A14">
        <v>9</v>
      </c>
      <c r="B14" t="s">
        <v>33</v>
      </c>
      <c r="C14">
        <v>4</v>
      </c>
      <c r="D14">
        <v>0</v>
      </c>
      <c r="E14">
        <v>2</v>
      </c>
      <c r="F14">
        <v>2</v>
      </c>
      <c r="G14">
        <v>0</v>
      </c>
      <c r="H14">
        <v>1</v>
      </c>
      <c r="I14">
        <v>0</v>
      </c>
      <c r="J14">
        <v>1</v>
      </c>
      <c r="K14">
        <v>9</v>
      </c>
      <c r="L14">
        <v>9</v>
      </c>
      <c r="M14" s="1">
        <v>0.60199999999999998</v>
      </c>
    </row>
    <row r="15" spans="1:13" x14ac:dyDescent="0.35">
      <c r="A15">
        <v>9</v>
      </c>
      <c r="B15" t="s">
        <v>23</v>
      </c>
      <c r="C15">
        <v>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8</v>
      </c>
      <c r="L15">
        <v>8</v>
      </c>
      <c r="M15" s="1">
        <v>0.51800000000000002</v>
      </c>
    </row>
    <row r="16" spans="1:13" x14ac:dyDescent="0.35">
      <c r="A16">
        <v>9</v>
      </c>
      <c r="B16" t="s">
        <v>16</v>
      </c>
      <c r="C16">
        <v>5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7</v>
      </c>
      <c r="L16">
        <v>7</v>
      </c>
      <c r="M16" s="1">
        <v>0.84299999999999997</v>
      </c>
    </row>
    <row r="17" spans="1:13" x14ac:dyDescent="0.35">
      <c r="A17">
        <v>9</v>
      </c>
      <c r="B17" t="s">
        <v>19</v>
      </c>
      <c r="C17">
        <v>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0.755</v>
      </c>
    </row>
    <row r="18" spans="1:13" x14ac:dyDescent="0.35">
      <c r="A18">
        <v>9</v>
      </c>
      <c r="B18" t="s">
        <v>20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6</v>
      </c>
      <c r="L18">
        <v>6</v>
      </c>
      <c r="M18" s="1">
        <v>0.216</v>
      </c>
    </row>
    <row r="19" spans="1:13" x14ac:dyDescent="0.35">
      <c r="A19">
        <v>9</v>
      </c>
      <c r="B19" t="s">
        <v>24</v>
      </c>
      <c r="C19">
        <v>2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5</v>
      </c>
      <c r="L19">
        <v>5</v>
      </c>
      <c r="M19" s="1">
        <v>0.54</v>
      </c>
    </row>
    <row r="20" spans="1:13" x14ac:dyDescent="0.35">
      <c r="A20">
        <v>9</v>
      </c>
      <c r="B20" t="s">
        <v>38</v>
      </c>
      <c r="C20">
        <v>5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0.70299999999999996</v>
      </c>
    </row>
    <row r="21" spans="1:13" x14ac:dyDescent="0.35">
      <c r="A21">
        <v>9</v>
      </c>
      <c r="B21" t="s">
        <v>43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4</v>
      </c>
      <c r="M21" s="1">
        <v>6.4000000000000001E-2</v>
      </c>
    </row>
    <row r="22" spans="1:13" x14ac:dyDescent="0.35">
      <c r="A22">
        <v>9</v>
      </c>
      <c r="B22" t="s">
        <v>35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4</v>
      </c>
      <c r="L22">
        <v>4</v>
      </c>
      <c r="M22" s="1">
        <v>0.27400000000000002</v>
      </c>
    </row>
    <row r="23" spans="1:13" x14ac:dyDescent="0.35">
      <c r="A23">
        <v>9</v>
      </c>
      <c r="B23" t="s">
        <v>41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3</v>
      </c>
      <c r="L23">
        <v>3</v>
      </c>
      <c r="M23" s="1">
        <v>0.25</v>
      </c>
    </row>
    <row r="24" spans="1:13" x14ac:dyDescent="0.35">
      <c r="A24">
        <v>9</v>
      </c>
      <c r="B24" t="s">
        <v>40</v>
      </c>
      <c r="C24">
        <v>3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1</v>
      </c>
      <c r="K24">
        <v>2</v>
      </c>
      <c r="L24">
        <v>2</v>
      </c>
      <c r="M24" s="1">
        <v>0.94799999999999995</v>
      </c>
    </row>
    <row r="25" spans="1:13" x14ac:dyDescent="0.35">
      <c r="A25">
        <v>9</v>
      </c>
      <c r="B25" t="s">
        <v>34</v>
      </c>
      <c r="C25">
        <v>1</v>
      </c>
      <c r="D25">
        <v>0</v>
      </c>
      <c r="E25">
        <v>2</v>
      </c>
      <c r="F25">
        <v>2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 s="1">
        <v>0.379</v>
      </c>
    </row>
    <row r="26" spans="1:13" x14ac:dyDescent="0.35">
      <c r="A26">
        <v>9</v>
      </c>
      <c r="B26" t="s">
        <v>13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 s="1">
        <v>0.92300000000000004</v>
      </c>
    </row>
    <row r="27" spans="1:13" x14ac:dyDescent="0.35">
      <c r="A27">
        <v>9</v>
      </c>
      <c r="B27" t="s">
        <v>29</v>
      </c>
      <c r="C27">
        <v>3</v>
      </c>
      <c r="D27">
        <v>0</v>
      </c>
      <c r="E27">
        <v>1</v>
      </c>
      <c r="F27">
        <v>2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 s="1">
        <v>0.23100000000000001</v>
      </c>
    </row>
    <row r="28" spans="1:13" x14ac:dyDescent="0.35">
      <c r="A28">
        <v>9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 s="1">
        <v>5.7000000000000002E-2</v>
      </c>
    </row>
    <row r="29" spans="1:13" x14ac:dyDescent="0.35">
      <c r="A29">
        <v>9</v>
      </c>
      <c r="B29" t="s">
        <v>31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 s="1">
        <v>1.2999999999999999E-2</v>
      </c>
    </row>
    <row r="30" spans="1:13" x14ac:dyDescent="0.35">
      <c r="A30">
        <v>9</v>
      </c>
      <c r="B30" t="s">
        <v>44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0.23200000000000001</v>
      </c>
    </row>
    <row r="31" spans="1:13" x14ac:dyDescent="0.35">
      <c r="A31">
        <v>9</v>
      </c>
      <c r="B31" t="s">
        <v>15</v>
      </c>
      <c r="C31">
        <v>2</v>
      </c>
      <c r="D31">
        <v>0</v>
      </c>
      <c r="E31">
        <v>1</v>
      </c>
      <c r="F31">
        <v>2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 s="1">
        <v>0.108</v>
      </c>
    </row>
    <row r="32" spans="1:13" x14ac:dyDescent="0.35">
      <c r="A32">
        <v>9</v>
      </c>
      <c r="B32" t="s">
        <v>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0.29299999999999998</v>
      </c>
    </row>
    <row r="33" spans="1:13" x14ac:dyDescent="0.35">
      <c r="A33">
        <v>9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0.106</v>
      </c>
    </row>
    <row r="34" spans="1:13" x14ac:dyDescent="0.35">
      <c r="A34">
        <v>9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1.7999999999999999E-2</v>
      </c>
    </row>
    <row r="35" spans="1:13" x14ac:dyDescent="0.35">
      <c r="A35">
        <v>9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0.89200000000000002</v>
      </c>
    </row>
    <row r="36" spans="1:13" x14ac:dyDescent="0.35">
      <c r="A36">
        <v>9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-1</v>
      </c>
      <c r="L36">
        <v>-1</v>
      </c>
      <c r="M36" s="1">
        <v>0.308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7.8164062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10</v>
      </c>
      <c r="B5" t="s">
        <v>26</v>
      </c>
      <c r="C5">
        <v>5</v>
      </c>
      <c r="D5">
        <v>2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20</v>
      </c>
      <c r="L5">
        <v>20</v>
      </c>
      <c r="M5" s="1">
        <v>0.94299999999999995</v>
      </c>
    </row>
    <row r="6" spans="1:13" x14ac:dyDescent="0.35">
      <c r="A6">
        <v>10</v>
      </c>
      <c r="B6" t="s">
        <v>22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16</v>
      </c>
      <c r="L6">
        <v>16</v>
      </c>
      <c r="M6" s="1">
        <v>0.16700000000000001</v>
      </c>
    </row>
    <row r="7" spans="1:13" x14ac:dyDescent="0.35">
      <c r="A7">
        <v>10</v>
      </c>
      <c r="B7" t="s">
        <v>17</v>
      </c>
      <c r="C7">
        <v>3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15</v>
      </c>
      <c r="L7">
        <v>15</v>
      </c>
      <c r="M7" s="1">
        <v>0.89300000000000002</v>
      </c>
    </row>
    <row r="8" spans="1:13" x14ac:dyDescent="0.35">
      <c r="A8">
        <v>10</v>
      </c>
      <c r="B8" t="s">
        <v>27</v>
      </c>
      <c r="C8">
        <v>4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14</v>
      </c>
      <c r="L8">
        <v>14</v>
      </c>
      <c r="M8" s="1">
        <v>0.91400000000000003</v>
      </c>
    </row>
    <row r="9" spans="1:13" x14ac:dyDescent="0.35">
      <c r="A9">
        <v>10</v>
      </c>
      <c r="B9" t="s">
        <v>29</v>
      </c>
      <c r="C9">
        <v>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13</v>
      </c>
      <c r="L9">
        <v>13</v>
      </c>
      <c r="M9" s="1">
        <v>0.24</v>
      </c>
    </row>
    <row r="10" spans="1:13" x14ac:dyDescent="0.35">
      <c r="A10">
        <v>10</v>
      </c>
      <c r="B10" t="s">
        <v>19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8</v>
      </c>
      <c r="M10" s="1">
        <v>0.82699999999999996</v>
      </c>
    </row>
    <row r="11" spans="1:13" x14ac:dyDescent="0.35">
      <c r="A11">
        <v>10</v>
      </c>
      <c r="B11" t="s">
        <v>39</v>
      </c>
      <c r="C11">
        <v>2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8</v>
      </c>
      <c r="L11">
        <v>8</v>
      </c>
      <c r="M11" s="1">
        <v>0.3</v>
      </c>
    </row>
    <row r="12" spans="1:13" x14ac:dyDescent="0.35">
      <c r="A12">
        <v>10</v>
      </c>
      <c r="B12" t="s">
        <v>38</v>
      </c>
      <c r="C12">
        <v>3</v>
      </c>
      <c r="D12">
        <v>1</v>
      </c>
      <c r="E12">
        <v>1</v>
      </c>
      <c r="F12">
        <v>2</v>
      </c>
      <c r="G12">
        <v>0</v>
      </c>
      <c r="H12">
        <v>0</v>
      </c>
      <c r="I12">
        <v>0</v>
      </c>
      <c r="J12">
        <v>1</v>
      </c>
      <c r="K12">
        <v>8</v>
      </c>
      <c r="L12">
        <v>8</v>
      </c>
      <c r="M12" s="1">
        <v>0.75900000000000001</v>
      </c>
    </row>
    <row r="13" spans="1:13" x14ac:dyDescent="0.35">
      <c r="A13">
        <v>10</v>
      </c>
      <c r="B13" t="s">
        <v>35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8</v>
      </c>
      <c r="L13">
        <v>8</v>
      </c>
      <c r="M13" s="1">
        <v>0.34899999999999998</v>
      </c>
    </row>
    <row r="14" spans="1:13" x14ac:dyDescent="0.35">
      <c r="A14">
        <v>10</v>
      </c>
      <c r="B14" t="s">
        <v>15</v>
      </c>
      <c r="C14">
        <v>4</v>
      </c>
      <c r="D14">
        <v>2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8</v>
      </c>
      <c r="L14">
        <v>8</v>
      </c>
      <c r="M14" s="1">
        <v>9.9000000000000005E-2</v>
      </c>
    </row>
    <row r="15" spans="1:13" x14ac:dyDescent="0.35">
      <c r="A15">
        <v>10</v>
      </c>
      <c r="B15" t="s">
        <v>36</v>
      </c>
      <c r="C15">
        <v>0</v>
      </c>
      <c r="D15">
        <v>2</v>
      </c>
      <c r="E15">
        <v>2</v>
      </c>
      <c r="F15">
        <v>2</v>
      </c>
      <c r="G15">
        <v>0</v>
      </c>
      <c r="H15">
        <v>0</v>
      </c>
      <c r="I15">
        <v>0</v>
      </c>
      <c r="J15">
        <v>1</v>
      </c>
      <c r="K15">
        <v>8</v>
      </c>
      <c r="L15">
        <v>8</v>
      </c>
      <c r="M15" s="1">
        <v>0.158</v>
      </c>
    </row>
    <row r="16" spans="1:13" x14ac:dyDescent="0.35">
      <c r="A16">
        <v>10</v>
      </c>
      <c r="B16" t="s">
        <v>40</v>
      </c>
      <c r="C16">
        <v>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0.99199999999999999</v>
      </c>
    </row>
    <row r="17" spans="1:13" x14ac:dyDescent="0.35">
      <c r="A17">
        <v>10</v>
      </c>
      <c r="B17" t="s">
        <v>42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0.11</v>
      </c>
    </row>
    <row r="18" spans="1:13" x14ac:dyDescent="0.35">
      <c r="A18">
        <v>10</v>
      </c>
      <c r="B18" t="s">
        <v>43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7</v>
      </c>
      <c r="L18">
        <v>7</v>
      </c>
      <c r="M18" s="1">
        <v>6.8000000000000005E-2</v>
      </c>
    </row>
    <row r="19" spans="1:13" x14ac:dyDescent="0.35">
      <c r="A19">
        <v>10</v>
      </c>
      <c r="B19" t="s">
        <v>30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6</v>
      </c>
      <c r="L19">
        <v>6</v>
      </c>
      <c r="M19" s="1">
        <v>4.5999999999999999E-2</v>
      </c>
    </row>
    <row r="20" spans="1:13" x14ac:dyDescent="0.35">
      <c r="A20">
        <v>10</v>
      </c>
      <c r="B20" t="s">
        <v>20</v>
      </c>
      <c r="C20">
        <v>1</v>
      </c>
      <c r="D20">
        <v>1</v>
      </c>
      <c r="E20">
        <v>2</v>
      </c>
      <c r="F20">
        <v>1</v>
      </c>
      <c r="G20">
        <v>0</v>
      </c>
      <c r="H20">
        <v>0</v>
      </c>
      <c r="I20">
        <v>0</v>
      </c>
      <c r="J20">
        <v>1</v>
      </c>
      <c r="K20">
        <v>6</v>
      </c>
      <c r="L20">
        <v>6</v>
      </c>
      <c r="M20" s="1">
        <v>0.22500000000000001</v>
      </c>
    </row>
    <row r="21" spans="1:13" x14ac:dyDescent="0.35">
      <c r="A21">
        <v>10</v>
      </c>
      <c r="B21" t="s">
        <v>23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6</v>
      </c>
      <c r="L21">
        <v>6</v>
      </c>
      <c r="M21" s="1">
        <v>0.29099999999999998</v>
      </c>
    </row>
    <row r="22" spans="1:13" x14ac:dyDescent="0.35">
      <c r="A22">
        <v>10</v>
      </c>
      <c r="B22" t="s">
        <v>13</v>
      </c>
      <c r="C22">
        <v>4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0.96099999999999997</v>
      </c>
    </row>
    <row r="23" spans="1:13" x14ac:dyDescent="0.35">
      <c r="A23">
        <v>10</v>
      </c>
      <c r="B23" t="s">
        <v>34</v>
      </c>
      <c r="C23">
        <v>3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0.46600000000000003</v>
      </c>
    </row>
    <row r="24" spans="1:13" x14ac:dyDescent="0.35">
      <c r="A24">
        <v>10</v>
      </c>
      <c r="B24" t="s">
        <v>33</v>
      </c>
      <c r="C24"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0.19500000000000001</v>
      </c>
    </row>
    <row r="25" spans="1:13" x14ac:dyDescent="0.35">
      <c r="A25">
        <v>10</v>
      </c>
      <c r="B25" t="s">
        <v>31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1.0999999999999999E-2</v>
      </c>
    </row>
    <row r="26" spans="1:13" x14ac:dyDescent="0.35">
      <c r="A26">
        <v>10</v>
      </c>
      <c r="B26" t="s">
        <v>32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 s="1">
        <v>0.223</v>
      </c>
    </row>
    <row r="27" spans="1:13" x14ac:dyDescent="0.35">
      <c r="A27">
        <v>10</v>
      </c>
      <c r="B27" t="s">
        <v>44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 s="1">
        <v>0.39400000000000002</v>
      </c>
    </row>
    <row r="28" spans="1:13" x14ac:dyDescent="0.35">
      <c r="A28">
        <v>10</v>
      </c>
      <c r="B28" t="s">
        <v>21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 s="1">
        <v>0.621</v>
      </c>
    </row>
    <row r="29" spans="1:13" x14ac:dyDescent="0.35">
      <c r="A29">
        <v>10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5.0999999999999997E-2</v>
      </c>
    </row>
    <row r="30" spans="1:13" x14ac:dyDescent="0.35">
      <c r="A30">
        <v>10</v>
      </c>
      <c r="B30" t="s">
        <v>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0.69299999999999995</v>
      </c>
    </row>
    <row r="31" spans="1:13" x14ac:dyDescent="0.35">
      <c r="A31">
        <v>10</v>
      </c>
      <c r="B31" t="s">
        <v>16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0.68100000000000005</v>
      </c>
    </row>
    <row r="32" spans="1:13" x14ac:dyDescent="0.35">
      <c r="A32">
        <v>10</v>
      </c>
      <c r="B32" t="s">
        <v>37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 s="1">
        <v>8.5999999999999993E-2</v>
      </c>
    </row>
    <row r="33" spans="1:13" x14ac:dyDescent="0.35">
      <c r="A33">
        <v>10</v>
      </c>
      <c r="B33" t="s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0.626</v>
      </c>
    </row>
    <row r="34" spans="1:13" x14ac:dyDescent="0.35">
      <c r="A34">
        <v>10</v>
      </c>
      <c r="B34" t="s">
        <v>41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0.68500000000000005</v>
      </c>
    </row>
    <row r="35" spans="1:13" x14ac:dyDescent="0.35">
      <c r="A35">
        <v>10</v>
      </c>
      <c r="B35" t="s">
        <v>14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-2</v>
      </c>
      <c r="L35">
        <v>-2</v>
      </c>
      <c r="M35" s="1">
        <v>0.57799999999999996</v>
      </c>
    </row>
    <row r="36" spans="1:13" x14ac:dyDescent="0.35">
      <c r="A36">
        <v>10</v>
      </c>
      <c r="B36" t="s">
        <v>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-4</v>
      </c>
      <c r="L36">
        <v>-4</v>
      </c>
      <c r="M36" s="1">
        <v>0.187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36"/>
  <sheetViews>
    <sheetView showGridLines="0" topLeftCell="A8" workbookViewId="0">
      <selection activeCell="A5" sqref="A5:N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8.1796875" bestFit="1" customWidth="1"/>
  </cols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70</v>
      </c>
    </row>
    <row r="5" spans="1:14" x14ac:dyDescent="0.35">
      <c r="A5">
        <v>11</v>
      </c>
      <c r="B5" t="s">
        <v>37</v>
      </c>
      <c r="C5">
        <v>4</v>
      </c>
      <c r="D5">
        <v>3</v>
      </c>
      <c r="E5">
        <v>3</v>
      </c>
      <c r="F5">
        <v>3</v>
      </c>
      <c r="G5">
        <v>1</v>
      </c>
      <c r="H5">
        <v>0</v>
      </c>
      <c r="I5">
        <v>0</v>
      </c>
      <c r="J5">
        <v>1</v>
      </c>
      <c r="K5">
        <v>23</v>
      </c>
      <c r="L5">
        <v>23</v>
      </c>
      <c r="M5" s="1">
        <v>9.2999999999999999E-2</v>
      </c>
      <c r="N5">
        <v>11</v>
      </c>
    </row>
    <row r="6" spans="1:14" x14ac:dyDescent="0.35">
      <c r="A6">
        <v>11</v>
      </c>
      <c r="B6" t="s">
        <v>40</v>
      </c>
      <c r="C6">
        <v>7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21</v>
      </c>
      <c r="L6">
        <v>21</v>
      </c>
      <c r="M6" s="1">
        <v>0.99199999999999999</v>
      </c>
      <c r="N6">
        <v>11</v>
      </c>
    </row>
    <row r="7" spans="1:14" x14ac:dyDescent="0.35">
      <c r="A7">
        <v>11</v>
      </c>
      <c r="B7" t="s">
        <v>13</v>
      </c>
      <c r="C7">
        <v>6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21</v>
      </c>
      <c r="L7">
        <v>21</v>
      </c>
      <c r="M7" s="1">
        <v>0.96499999999999997</v>
      </c>
      <c r="N7">
        <v>11</v>
      </c>
    </row>
    <row r="8" spans="1:14" x14ac:dyDescent="0.35">
      <c r="A8">
        <v>11</v>
      </c>
      <c r="B8" t="s">
        <v>24</v>
      </c>
      <c r="C8">
        <v>2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12</v>
      </c>
      <c r="L8">
        <v>12</v>
      </c>
      <c r="M8" s="1">
        <v>0.73899999999999999</v>
      </c>
      <c r="N8">
        <v>11</v>
      </c>
    </row>
    <row r="9" spans="1:14" x14ac:dyDescent="0.35">
      <c r="A9">
        <v>11</v>
      </c>
      <c r="B9" t="s">
        <v>31</v>
      </c>
      <c r="C9">
        <v>4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10</v>
      </c>
      <c r="L9">
        <v>10</v>
      </c>
      <c r="M9" s="1">
        <v>1.0999999999999999E-2</v>
      </c>
      <c r="N9">
        <v>11</v>
      </c>
    </row>
    <row r="10" spans="1:14" x14ac:dyDescent="0.35">
      <c r="A10">
        <v>11</v>
      </c>
      <c r="B10" t="s">
        <v>42</v>
      </c>
      <c r="C10">
        <v>2</v>
      </c>
      <c r="D10">
        <v>3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9</v>
      </c>
      <c r="L10">
        <v>9</v>
      </c>
      <c r="M10" s="1">
        <v>7.4999999999999997E-2</v>
      </c>
      <c r="N10">
        <v>11</v>
      </c>
    </row>
    <row r="11" spans="1:14" x14ac:dyDescent="0.35">
      <c r="A11">
        <v>11</v>
      </c>
      <c r="B11" t="s">
        <v>36</v>
      </c>
      <c r="C11">
        <v>2</v>
      </c>
      <c r="D11">
        <v>1</v>
      </c>
      <c r="E11">
        <v>2</v>
      </c>
      <c r="F11">
        <v>2</v>
      </c>
      <c r="G11">
        <v>0</v>
      </c>
      <c r="H11">
        <v>0</v>
      </c>
      <c r="I11">
        <v>0</v>
      </c>
      <c r="J11">
        <v>1</v>
      </c>
      <c r="K11">
        <v>9</v>
      </c>
      <c r="L11">
        <v>9</v>
      </c>
      <c r="M11" s="1">
        <v>0.192</v>
      </c>
      <c r="N11">
        <v>11</v>
      </c>
    </row>
    <row r="12" spans="1:14" x14ac:dyDescent="0.35">
      <c r="A12">
        <v>11</v>
      </c>
      <c r="B12" t="s">
        <v>26</v>
      </c>
      <c r="C12">
        <v>4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9</v>
      </c>
      <c r="L12">
        <v>9</v>
      </c>
      <c r="M12" s="1">
        <v>0.94799999999999995</v>
      </c>
      <c r="N12">
        <v>11</v>
      </c>
    </row>
    <row r="13" spans="1:14" x14ac:dyDescent="0.35">
      <c r="A13">
        <v>11</v>
      </c>
      <c r="B13" t="s">
        <v>41</v>
      </c>
      <c r="C13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9</v>
      </c>
      <c r="L13">
        <v>9</v>
      </c>
      <c r="M13" s="1">
        <v>0.749</v>
      </c>
      <c r="N13">
        <v>11</v>
      </c>
    </row>
    <row r="14" spans="1:14" x14ac:dyDescent="0.35">
      <c r="A14">
        <v>11</v>
      </c>
      <c r="B14" t="s">
        <v>39</v>
      </c>
      <c r="C14">
        <v>1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1</v>
      </c>
      <c r="K14">
        <v>8</v>
      </c>
      <c r="L14">
        <v>8</v>
      </c>
      <c r="M14" s="1">
        <v>0.216</v>
      </c>
      <c r="N14">
        <v>11</v>
      </c>
    </row>
    <row r="15" spans="1:14" x14ac:dyDescent="0.35">
      <c r="A15">
        <v>11</v>
      </c>
      <c r="B15" t="s">
        <v>15</v>
      </c>
      <c r="C15">
        <v>3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8</v>
      </c>
      <c r="L15">
        <v>8</v>
      </c>
      <c r="M15" s="1">
        <v>0.114</v>
      </c>
      <c r="N15">
        <v>11</v>
      </c>
    </row>
    <row r="16" spans="1:14" x14ac:dyDescent="0.35">
      <c r="A16">
        <v>11</v>
      </c>
      <c r="B16" t="s">
        <v>19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7</v>
      </c>
      <c r="M16" s="1">
        <v>0.87</v>
      </c>
      <c r="N16">
        <v>11</v>
      </c>
    </row>
    <row r="17" spans="1:14" x14ac:dyDescent="0.35">
      <c r="A17">
        <v>11</v>
      </c>
      <c r="B17" t="s">
        <v>44</v>
      </c>
      <c r="C17">
        <v>2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0.443</v>
      </c>
      <c r="N17">
        <v>11</v>
      </c>
    </row>
    <row r="18" spans="1:14" x14ac:dyDescent="0.35">
      <c r="A18">
        <v>11</v>
      </c>
      <c r="B18" t="s">
        <v>18</v>
      </c>
      <c r="C18">
        <v>5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7</v>
      </c>
      <c r="L18">
        <v>7</v>
      </c>
      <c r="M18" s="1">
        <v>0.64900000000000002</v>
      </c>
      <c r="N18">
        <v>11</v>
      </c>
    </row>
    <row r="19" spans="1:14" x14ac:dyDescent="0.35">
      <c r="A19">
        <v>11</v>
      </c>
      <c r="B19" t="s">
        <v>17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7</v>
      </c>
      <c r="L19">
        <v>7</v>
      </c>
      <c r="M19" s="1">
        <v>0.90100000000000002</v>
      </c>
      <c r="N19">
        <v>11</v>
      </c>
    </row>
    <row r="20" spans="1:14" x14ac:dyDescent="0.35">
      <c r="A20">
        <v>11</v>
      </c>
      <c r="B20" t="s">
        <v>27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6</v>
      </c>
      <c r="L20">
        <v>6</v>
      </c>
      <c r="M20" s="1">
        <v>0.91200000000000003</v>
      </c>
      <c r="N20">
        <v>11</v>
      </c>
    </row>
    <row r="21" spans="1:14" x14ac:dyDescent="0.35">
      <c r="A21">
        <v>11</v>
      </c>
      <c r="B21" t="s">
        <v>14</v>
      </c>
      <c r="C21">
        <v>2</v>
      </c>
      <c r="D21">
        <v>0</v>
      </c>
      <c r="E21">
        <v>1</v>
      </c>
      <c r="F21">
        <v>2</v>
      </c>
      <c r="G21">
        <v>0</v>
      </c>
      <c r="H21">
        <v>1</v>
      </c>
      <c r="I21">
        <v>0</v>
      </c>
      <c r="J21">
        <v>1</v>
      </c>
      <c r="K21">
        <v>6</v>
      </c>
      <c r="L21">
        <v>6</v>
      </c>
      <c r="M21" s="1">
        <v>0.625</v>
      </c>
      <c r="N21">
        <v>11</v>
      </c>
    </row>
    <row r="22" spans="1:14" x14ac:dyDescent="0.35">
      <c r="A22">
        <v>11</v>
      </c>
      <c r="B22" t="s">
        <v>16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0.67500000000000004</v>
      </c>
      <c r="N22">
        <v>11</v>
      </c>
    </row>
    <row r="23" spans="1:14" x14ac:dyDescent="0.35">
      <c r="A23">
        <v>11</v>
      </c>
      <c r="B23" t="s">
        <v>32</v>
      </c>
      <c r="C23">
        <v>2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0.20799999999999999</v>
      </c>
      <c r="N23">
        <v>11</v>
      </c>
    </row>
    <row r="24" spans="1:14" x14ac:dyDescent="0.35">
      <c r="A24">
        <v>11</v>
      </c>
      <c r="B24" t="s">
        <v>28</v>
      </c>
      <c r="C24"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5</v>
      </c>
      <c r="L24">
        <v>5</v>
      </c>
      <c r="M24" s="1">
        <v>5.0999999999999997E-2</v>
      </c>
      <c r="N24">
        <v>11</v>
      </c>
    </row>
    <row r="25" spans="1:14" x14ac:dyDescent="0.35">
      <c r="A25">
        <v>11</v>
      </c>
      <c r="B25" t="s">
        <v>34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4</v>
      </c>
      <c r="L25">
        <v>4</v>
      </c>
      <c r="M25" s="1">
        <v>0.42099999999999999</v>
      </c>
      <c r="N25">
        <v>11</v>
      </c>
    </row>
    <row r="26" spans="1:14" x14ac:dyDescent="0.35">
      <c r="A26">
        <v>11</v>
      </c>
      <c r="B26" t="s">
        <v>29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4</v>
      </c>
      <c r="L26">
        <v>4</v>
      </c>
      <c r="M26" s="1">
        <v>0.22</v>
      </c>
      <c r="N26">
        <v>11</v>
      </c>
    </row>
    <row r="27" spans="1:14" x14ac:dyDescent="0.35">
      <c r="A27">
        <v>11</v>
      </c>
      <c r="B27" t="s">
        <v>25</v>
      </c>
      <c r="C27">
        <v>3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0.19900000000000001</v>
      </c>
      <c r="N27">
        <v>11</v>
      </c>
    </row>
    <row r="28" spans="1:14" x14ac:dyDescent="0.35">
      <c r="A28">
        <v>11</v>
      </c>
      <c r="B28" t="s">
        <v>38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 s="1">
        <v>0.72799999999999998</v>
      </c>
      <c r="N28">
        <v>11</v>
      </c>
    </row>
    <row r="29" spans="1:14" x14ac:dyDescent="0.35">
      <c r="A29">
        <v>11</v>
      </c>
      <c r="B29" t="s">
        <v>35</v>
      </c>
      <c r="C29">
        <v>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  <c r="M29" s="1">
        <v>0.40799999999999997</v>
      </c>
      <c r="N29">
        <v>11</v>
      </c>
    </row>
    <row r="30" spans="1:14" x14ac:dyDescent="0.35">
      <c r="A30">
        <v>11</v>
      </c>
      <c r="B30" t="s">
        <v>20</v>
      </c>
      <c r="C30">
        <v>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2</v>
      </c>
      <c r="L30">
        <v>2</v>
      </c>
      <c r="M30" s="1">
        <v>0.219</v>
      </c>
      <c r="N30">
        <v>11</v>
      </c>
    </row>
    <row r="31" spans="1:14" x14ac:dyDescent="0.35">
      <c r="A31">
        <v>11</v>
      </c>
      <c r="B31" t="s">
        <v>30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 s="1">
        <v>4.9000000000000002E-2</v>
      </c>
      <c r="N31">
        <v>11</v>
      </c>
    </row>
    <row r="32" spans="1:14" x14ac:dyDescent="0.35">
      <c r="A32">
        <v>11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 s="1">
        <v>6.5000000000000002E-2</v>
      </c>
      <c r="N32">
        <v>11</v>
      </c>
    </row>
    <row r="33" spans="1:14" x14ac:dyDescent="0.35">
      <c r="A33">
        <v>11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0.55800000000000005</v>
      </c>
      <c r="N33">
        <v>11</v>
      </c>
    </row>
    <row r="34" spans="1:14" x14ac:dyDescent="0.35">
      <c r="A34">
        <v>11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0.14000000000000001</v>
      </c>
      <c r="N34">
        <v>11</v>
      </c>
    </row>
    <row r="35" spans="1:14" x14ac:dyDescent="0.35">
      <c r="A35">
        <v>11</v>
      </c>
      <c r="B35" t="s">
        <v>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0.13100000000000001</v>
      </c>
      <c r="N35">
        <v>11</v>
      </c>
    </row>
    <row r="36" spans="1:14" x14ac:dyDescent="0.35">
      <c r="A36">
        <v>11</v>
      </c>
      <c r="B36" t="s">
        <v>23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0.27</v>
      </c>
      <c r="N36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N36"/>
  <sheetViews>
    <sheetView showGridLines="0" topLeftCell="A8" workbookViewId="0">
      <selection activeCell="A5" sqref="A5:N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70</v>
      </c>
    </row>
    <row r="5" spans="1:14" x14ac:dyDescent="0.35">
      <c r="A5">
        <v>12</v>
      </c>
      <c r="B5" t="s">
        <v>24</v>
      </c>
      <c r="C5">
        <v>7</v>
      </c>
      <c r="D5">
        <v>2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21</v>
      </c>
      <c r="L5">
        <v>21</v>
      </c>
      <c r="M5" s="1">
        <v>0.92</v>
      </c>
      <c r="N5">
        <v>12</v>
      </c>
    </row>
    <row r="6" spans="1:14" x14ac:dyDescent="0.35">
      <c r="A6">
        <v>12</v>
      </c>
      <c r="B6" t="s">
        <v>40</v>
      </c>
      <c r="C6">
        <v>4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16</v>
      </c>
      <c r="L6">
        <v>16</v>
      </c>
      <c r="M6" s="1">
        <v>0.99299999999999999</v>
      </c>
      <c r="N6">
        <v>12</v>
      </c>
    </row>
    <row r="7" spans="1:14" x14ac:dyDescent="0.35">
      <c r="A7">
        <v>12</v>
      </c>
      <c r="B7" t="s">
        <v>36</v>
      </c>
      <c r="C7">
        <v>4</v>
      </c>
      <c r="D7">
        <v>0</v>
      </c>
      <c r="E7">
        <v>3</v>
      </c>
      <c r="F7">
        <v>2</v>
      </c>
      <c r="G7">
        <v>0</v>
      </c>
      <c r="H7">
        <v>1</v>
      </c>
      <c r="I7">
        <v>0</v>
      </c>
      <c r="J7">
        <v>1</v>
      </c>
      <c r="K7">
        <v>16</v>
      </c>
      <c r="L7">
        <v>16</v>
      </c>
      <c r="M7" s="1">
        <v>0.25700000000000001</v>
      </c>
      <c r="N7">
        <v>12</v>
      </c>
    </row>
    <row r="8" spans="1:14" x14ac:dyDescent="0.35">
      <c r="A8">
        <v>12</v>
      </c>
      <c r="B8" t="s">
        <v>27</v>
      </c>
      <c r="C8">
        <v>3</v>
      </c>
      <c r="D8">
        <v>1</v>
      </c>
      <c r="E8">
        <v>3</v>
      </c>
      <c r="F8">
        <v>3</v>
      </c>
      <c r="G8">
        <v>0</v>
      </c>
      <c r="H8">
        <v>0</v>
      </c>
      <c r="I8">
        <v>0</v>
      </c>
      <c r="J8">
        <v>1</v>
      </c>
      <c r="K8">
        <v>15</v>
      </c>
      <c r="L8">
        <v>15</v>
      </c>
      <c r="M8" s="1">
        <v>0.82599999999999996</v>
      </c>
      <c r="N8">
        <v>12</v>
      </c>
    </row>
    <row r="9" spans="1:14" x14ac:dyDescent="0.35">
      <c r="A9">
        <v>12</v>
      </c>
      <c r="B9" t="s">
        <v>32</v>
      </c>
      <c r="C9">
        <v>3</v>
      </c>
      <c r="D9">
        <v>0</v>
      </c>
      <c r="E9">
        <v>3</v>
      </c>
      <c r="F9">
        <v>3</v>
      </c>
      <c r="G9">
        <v>1</v>
      </c>
      <c r="H9">
        <v>0</v>
      </c>
      <c r="I9">
        <v>0</v>
      </c>
      <c r="J9">
        <v>1</v>
      </c>
      <c r="K9">
        <v>15</v>
      </c>
      <c r="L9">
        <v>15</v>
      </c>
      <c r="M9" s="1">
        <v>0.20699999999999999</v>
      </c>
      <c r="N9">
        <v>12</v>
      </c>
    </row>
    <row r="10" spans="1:14" x14ac:dyDescent="0.35">
      <c r="A10">
        <v>12</v>
      </c>
      <c r="B10" t="s">
        <v>26</v>
      </c>
      <c r="C10">
        <v>6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14</v>
      </c>
      <c r="L10">
        <v>14</v>
      </c>
      <c r="M10" s="1">
        <v>0.94699999999999995</v>
      </c>
      <c r="N10">
        <v>12</v>
      </c>
    </row>
    <row r="11" spans="1:14" x14ac:dyDescent="0.35">
      <c r="A11">
        <v>12</v>
      </c>
      <c r="B11" t="s">
        <v>42</v>
      </c>
      <c r="C11">
        <v>2</v>
      </c>
      <c r="D11">
        <v>4</v>
      </c>
      <c r="E11">
        <v>0</v>
      </c>
      <c r="F11">
        <v>2</v>
      </c>
      <c r="G11">
        <v>0</v>
      </c>
      <c r="H11">
        <v>0</v>
      </c>
      <c r="I11">
        <v>0</v>
      </c>
      <c r="J11">
        <v>1</v>
      </c>
      <c r="K11">
        <v>14</v>
      </c>
      <c r="L11">
        <v>14</v>
      </c>
      <c r="M11" s="1">
        <v>4.1000000000000002E-2</v>
      </c>
      <c r="N11">
        <v>12</v>
      </c>
    </row>
    <row r="12" spans="1:14" x14ac:dyDescent="0.35">
      <c r="A12">
        <v>12</v>
      </c>
      <c r="B12" t="s">
        <v>38</v>
      </c>
      <c r="C12">
        <v>2</v>
      </c>
      <c r="D12">
        <v>2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13</v>
      </c>
      <c r="L12">
        <v>13</v>
      </c>
      <c r="M12" s="1">
        <v>0.76900000000000002</v>
      </c>
      <c r="N12">
        <v>12</v>
      </c>
    </row>
    <row r="13" spans="1:14" x14ac:dyDescent="0.35">
      <c r="A13">
        <v>12</v>
      </c>
      <c r="B13" t="s">
        <v>23</v>
      </c>
      <c r="C13">
        <v>6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12</v>
      </c>
      <c r="L13">
        <v>12</v>
      </c>
      <c r="M13" s="1">
        <v>0.28399999999999997</v>
      </c>
      <c r="N13">
        <v>12</v>
      </c>
    </row>
    <row r="14" spans="1:14" x14ac:dyDescent="0.35">
      <c r="A14">
        <v>12</v>
      </c>
      <c r="B14" t="s">
        <v>33</v>
      </c>
      <c r="C14">
        <v>1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1</v>
      </c>
      <c r="K14">
        <v>12</v>
      </c>
      <c r="L14">
        <v>12</v>
      </c>
      <c r="M14" s="1">
        <v>0.61899999999999999</v>
      </c>
      <c r="N14">
        <v>12</v>
      </c>
    </row>
    <row r="15" spans="1:14" x14ac:dyDescent="0.35">
      <c r="A15">
        <v>12</v>
      </c>
      <c r="B15" t="s">
        <v>37</v>
      </c>
      <c r="C15">
        <v>2</v>
      </c>
      <c r="D15">
        <v>3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12</v>
      </c>
      <c r="L15">
        <v>12</v>
      </c>
      <c r="M15" s="1">
        <v>7.2999999999999995E-2</v>
      </c>
      <c r="N15">
        <v>12</v>
      </c>
    </row>
    <row r="16" spans="1:14" x14ac:dyDescent="0.35">
      <c r="A16">
        <v>12</v>
      </c>
      <c r="B16" t="s">
        <v>35</v>
      </c>
      <c r="C16">
        <v>3</v>
      </c>
      <c r="D16">
        <v>0</v>
      </c>
      <c r="E16">
        <v>2</v>
      </c>
      <c r="F16">
        <v>3</v>
      </c>
      <c r="G16">
        <v>0</v>
      </c>
      <c r="H16">
        <v>0</v>
      </c>
      <c r="I16">
        <v>0</v>
      </c>
      <c r="J16">
        <v>1</v>
      </c>
      <c r="K16">
        <v>11</v>
      </c>
      <c r="L16">
        <v>11</v>
      </c>
      <c r="M16" s="1">
        <v>0.23400000000000001</v>
      </c>
      <c r="N16">
        <v>12</v>
      </c>
    </row>
    <row r="17" spans="1:14" x14ac:dyDescent="0.35">
      <c r="A17">
        <v>12</v>
      </c>
      <c r="B17" t="s">
        <v>22</v>
      </c>
      <c r="C17">
        <v>6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11</v>
      </c>
      <c r="L17">
        <v>11</v>
      </c>
      <c r="M17" s="1">
        <v>0.27700000000000002</v>
      </c>
      <c r="N17">
        <v>12</v>
      </c>
    </row>
    <row r="18" spans="1:14" x14ac:dyDescent="0.35">
      <c r="A18">
        <v>12</v>
      </c>
      <c r="B18" t="s">
        <v>30</v>
      </c>
      <c r="C18">
        <v>4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10</v>
      </c>
      <c r="L18">
        <v>10</v>
      </c>
      <c r="M18" s="1">
        <v>0.115</v>
      </c>
      <c r="N18">
        <v>12</v>
      </c>
    </row>
    <row r="19" spans="1:14" x14ac:dyDescent="0.35">
      <c r="A19">
        <v>12</v>
      </c>
      <c r="B19" t="s">
        <v>19</v>
      </c>
      <c r="C19">
        <v>4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10</v>
      </c>
      <c r="L19">
        <v>10</v>
      </c>
      <c r="M19" s="1">
        <v>0.88100000000000001</v>
      </c>
      <c r="N19">
        <v>12</v>
      </c>
    </row>
    <row r="20" spans="1:14" x14ac:dyDescent="0.35">
      <c r="A20">
        <v>12</v>
      </c>
      <c r="B20" t="s">
        <v>34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8</v>
      </c>
      <c r="L20">
        <v>8</v>
      </c>
      <c r="M20" s="1">
        <v>0.24299999999999999</v>
      </c>
      <c r="N20">
        <v>12</v>
      </c>
    </row>
    <row r="21" spans="1:14" x14ac:dyDescent="0.35">
      <c r="A21">
        <v>12</v>
      </c>
      <c r="B21" t="s">
        <v>20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0.20300000000000001</v>
      </c>
      <c r="N21">
        <v>12</v>
      </c>
    </row>
    <row r="22" spans="1:14" x14ac:dyDescent="0.35">
      <c r="A22">
        <v>12</v>
      </c>
      <c r="B22" t="s">
        <v>28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0.318</v>
      </c>
      <c r="N22">
        <v>12</v>
      </c>
    </row>
    <row r="23" spans="1:14" x14ac:dyDescent="0.35">
      <c r="A23">
        <v>12</v>
      </c>
      <c r="B23" t="s">
        <v>21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0.51</v>
      </c>
      <c r="N23">
        <v>12</v>
      </c>
    </row>
    <row r="24" spans="1:14" x14ac:dyDescent="0.35">
      <c r="A24">
        <v>12</v>
      </c>
      <c r="B24" t="s">
        <v>16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0.63300000000000001</v>
      </c>
      <c r="N24">
        <v>12</v>
      </c>
    </row>
    <row r="25" spans="1:14" x14ac:dyDescent="0.35">
      <c r="A25">
        <v>12</v>
      </c>
      <c r="B25" t="s">
        <v>29</v>
      </c>
      <c r="C25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4</v>
      </c>
      <c r="L25">
        <v>4</v>
      </c>
      <c r="M25" s="1">
        <v>0.64800000000000002</v>
      </c>
      <c r="N25">
        <v>12</v>
      </c>
    </row>
    <row r="26" spans="1:14" x14ac:dyDescent="0.35">
      <c r="A26">
        <v>12</v>
      </c>
      <c r="B26" t="s">
        <v>44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4</v>
      </c>
      <c r="L26">
        <v>4</v>
      </c>
      <c r="M26" s="1">
        <v>0.625</v>
      </c>
      <c r="N26">
        <v>12</v>
      </c>
    </row>
    <row r="27" spans="1:14" x14ac:dyDescent="0.35">
      <c r="A27">
        <v>12</v>
      </c>
      <c r="B27" t="s">
        <v>25</v>
      </c>
      <c r="C27">
        <v>2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0.38800000000000001</v>
      </c>
      <c r="N27">
        <v>12</v>
      </c>
    </row>
    <row r="28" spans="1:14" x14ac:dyDescent="0.35">
      <c r="A28">
        <v>12</v>
      </c>
      <c r="B28" t="s">
        <v>15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 s="1">
        <v>0.125</v>
      </c>
      <c r="N28">
        <v>12</v>
      </c>
    </row>
    <row r="29" spans="1:14" x14ac:dyDescent="0.35">
      <c r="A29">
        <v>12</v>
      </c>
      <c r="B29" t="s">
        <v>17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  <c r="M29" s="1">
        <v>0.84299999999999997</v>
      </c>
      <c r="N29">
        <v>12</v>
      </c>
    </row>
    <row r="30" spans="1:14" x14ac:dyDescent="0.35">
      <c r="A30">
        <v>12</v>
      </c>
      <c r="B30" t="s">
        <v>43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2</v>
      </c>
      <c r="M30" s="1">
        <v>6.4000000000000001E-2</v>
      </c>
      <c r="N30">
        <v>12</v>
      </c>
    </row>
    <row r="31" spans="1:14" x14ac:dyDescent="0.35">
      <c r="A31">
        <v>12</v>
      </c>
      <c r="B31" t="s">
        <v>13</v>
      </c>
      <c r="C31"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2</v>
      </c>
      <c r="M31" s="1">
        <v>0.77</v>
      </c>
      <c r="N31">
        <v>12</v>
      </c>
    </row>
    <row r="32" spans="1:14" x14ac:dyDescent="0.35">
      <c r="A32">
        <v>12</v>
      </c>
      <c r="B32" t="s">
        <v>18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 s="1">
        <v>0.80200000000000005</v>
      </c>
      <c r="N32">
        <v>12</v>
      </c>
    </row>
    <row r="33" spans="1:14" x14ac:dyDescent="0.35">
      <c r="A33">
        <v>12</v>
      </c>
      <c r="B33" t="s">
        <v>39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0.109</v>
      </c>
      <c r="N33">
        <v>12</v>
      </c>
    </row>
    <row r="34" spans="1:14" x14ac:dyDescent="0.35">
      <c r="A34">
        <v>12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0.32600000000000001</v>
      </c>
      <c r="N34">
        <v>12</v>
      </c>
    </row>
    <row r="35" spans="1:14" x14ac:dyDescent="0.35">
      <c r="A35">
        <v>12</v>
      </c>
      <c r="B35" t="s">
        <v>31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-2</v>
      </c>
      <c r="L35">
        <v>-2</v>
      </c>
      <c r="M35" s="1">
        <v>1.6E-2</v>
      </c>
      <c r="N35">
        <v>12</v>
      </c>
    </row>
    <row r="36" spans="1:14" x14ac:dyDescent="0.35">
      <c r="A36">
        <v>12</v>
      </c>
      <c r="B36" t="s">
        <v>41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-4</v>
      </c>
      <c r="L36">
        <v>-4</v>
      </c>
      <c r="M36" s="1">
        <v>0.20799999999999999</v>
      </c>
      <c r="N36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13</v>
      </c>
      <c r="B5" t="s">
        <v>25</v>
      </c>
      <c r="C5">
        <v>5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1</v>
      </c>
      <c r="K5">
        <v>17</v>
      </c>
      <c r="L5">
        <v>17</v>
      </c>
      <c r="M5" s="1">
        <v>0.40200000000000002</v>
      </c>
    </row>
    <row r="6" spans="1:13" x14ac:dyDescent="0.35">
      <c r="A6">
        <v>13</v>
      </c>
      <c r="B6" t="s">
        <v>22</v>
      </c>
      <c r="C6">
        <v>6</v>
      </c>
      <c r="D6">
        <v>0</v>
      </c>
      <c r="E6">
        <v>2</v>
      </c>
      <c r="F6">
        <v>3</v>
      </c>
      <c r="G6">
        <v>0</v>
      </c>
      <c r="H6">
        <v>0</v>
      </c>
      <c r="I6">
        <v>1</v>
      </c>
      <c r="J6">
        <v>1</v>
      </c>
      <c r="K6">
        <v>17</v>
      </c>
      <c r="L6">
        <v>17</v>
      </c>
      <c r="M6" s="1">
        <v>0.29099999999999998</v>
      </c>
    </row>
    <row r="7" spans="1:13" x14ac:dyDescent="0.35">
      <c r="A7">
        <v>13</v>
      </c>
      <c r="B7" t="s">
        <v>33</v>
      </c>
      <c r="C7">
        <v>4</v>
      </c>
      <c r="D7">
        <v>1</v>
      </c>
      <c r="E7">
        <v>2</v>
      </c>
      <c r="F7">
        <v>4</v>
      </c>
      <c r="G7">
        <v>0</v>
      </c>
      <c r="H7">
        <v>0</v>
      </c>
      <c r="I7">
        <v>0</v>
      </c>
      <c r="J7">
        <v>1</v>
      </c>
      <c r="K7">
        <v>14</v>
      </c>
      <c r="L7">
        <v>14</v>
      </c>
      <c r="M7" s="1">
        <v>0.65400000000000003</v>
      </c>
    </row>
    <row r="8" spans="1:13" x14ac:dyDescent="0.35">
      <c r="A8">
        <v>13</v>
      </c>
      <c r="B8" t="s">
        <v>24</v>
      </c>
      <c r="C8">
        <v>3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12</v>
      </c>
      <c r="L8">
        <v>12</v>
      </c>
      <c r="M8" s="1">
        <v>0.92100000000000004</v>
      </c>
    </row>
    <row r="9" spans="1:13" x14ac:dyDescent="0.35">
      <c r="A9">
        <v>13</v>
      </c>
      <c r="B9" t="s">
        <v>15</v>
      </c>
      <c r="C9">
        <v>3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10</v>
      </c>
      <c r="L9">
        <v>10</v>
      </c>
      <c r="M9" s="1">
        <v>0.14299999999999999</v>
      </c>
    </row>
    <row r="10" spans="1:13" x14ac:dyDescent="0.35">
      <c r="A10">
        <v>13</v>
      </c>
      <c r="B10" t="s">
        <v>30</v>
      </c>
      <c r="C10">
        <v>3</v>
      </c>
      <c r="D10">
        <v>0</v>
      </c>
      <c r="E10">
        <v>2</v>
      </c>
      <c r="F10">
        <v>1</v>
      </c>
      <c r="G10">
        <v>0</v>
      </c>
      <c r="H10">
        <v>0</v>
      </c>
      <c r="I10">
        <v>0</v>
      </c>
      <c r="J10">
        <v>1</v>
      </c>
      <c r="K10">
        <v>9</v>
      </c>
      <c r="L10">
        <v>9</v>
      </c>
      <c r="M10" s="1">
        <v>0.108</v>
      </c>
    </row>
    <row r="11" spans="1:13" x14ac:dyDescent="0.35">
      <c r="A11">
        <v>13</v>
      </c>
      <c r="B11" t="s">
        <v>38</v>
      </c>
      <c r="C11">
        <v>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9</v>
      </c>
      <c r="L11">
        <v>9</v>
      </c>
      <c r="M11" s="1">
        <v>0.77300000000000002</v>
      </c>
    </row>
    <row r="12" spans="1:13" x14ac:dyDescent="0.35">
      <c r="A12">
        <v>13</v>
      </c>
      <c r="B12" t="s">
        <v>29</v>
      </c>
      <c r="C12">
        <v>4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7</v>
      </c>
      <c r="L12">
        <v>7</v>
      </c>
      <c r="M12" s="1">
        <v>0.68200000000000005</v>
      </c>
    </row>
    <row r="13" spans="1:13" x14ac:dyDescent="0.35">
      <c r="A13">
        <v>13</v>
      </c>
      <c r="B13" t="s">
        <v>28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7</v>
      </c>
      <c r="L13">
        <v>7</v>
      </c>
      <c r="M13" s="1">
        <v>0.33300000000000002</v>
      </c>
    </row>
    <row r="14" spans="1:13" x14ac:dyDescent="0.35">
      <c r="A14">
        <v>13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  <c r="L14">
        <v>7</v>
      </c>
      <c r="M14" s="1">
        <v>0.27600000000000002</v>
      </c>
    </row>
    <row r="15" spans="1:13" x14ac:dyDescent="0.35">
      <c r="A15">
        <v>13</v>
      </c>
      <c r="B15" t="s">
        <v>31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6</v>
      </c>
      <c r="L15">
        <v>6</v>
      </c>
      <c r="M15" s="1">
        <v>1.6E-2</v>
      </c>
    </row>
    <row r="16" spans="1:13" x14ac:dyDescent="0.35">
      <c r="A16">
        <v>13</v>
      </c>
      <c r="B16" t="s">
        <v>32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6</v>
      </c>
      <c r="L16">
        <v>6</v>
      </c>
      <c r="M16" s="1">
        <v>0.218</v>
      </c>
    </row>
    <row r="17" spans="1:13" x14ac:dyDescent="0.35">
      <c r="A17">
        <v>13</v>
      </c>
      <c r="B17" t="s">
        <v>14</v>
      </c>
      <c r="C17"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5</v>
      </c>
      <c r="L17">
        <v>5</v>
      </c>
      <c r="M17" s="1">
        <v>0.315</v>
      </c>
    </row>
    <row r="18" spans="1:13" x14ac:dyDescent="0.35">
      <c r="A18">
        <v>13</v>
      </c>
      <c r="B18" t="s">
        <v>36</v>
      </c>
      <c r="C18">
        <v>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5</v>
      </c>
      <c r="L18">
        <v>5</v>
      </c>
      <c r="M18" s="1">
        <v>0.24299999999999999</v>
      </c>
    </row>
    <row r="19" spans="1:13" x14ac:dyDescent="0.35">
      <c r="A19">
        <v>13</v>
      </c>
      <c r="B19" t="s">
        <v>26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4</v>
      </c>
      <c r="L19">
        <v>4</v>
      </c>
      <c r="M19" s="1">
        <v>0.94599999999999995</v>
      </c>
    </row>
    <row r="20" spans="1:13" x14ac:dyDescent="0.35">
      <c r="A20">
        <v>13</v>
      </c>
      <c r="B20" t="s">
        <v>43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3</v>
      </c>
      <c r="L20">
        <v>3</v>
      </c>
      <c r="M20" s="1">
        <v>6.5000000000000002E-2</v>
      </c>
    </row>
    <row r="21" spans="1:13" x14ac:dyDescent="0.35">
      <c r="A21">
        <v>13</v>
      </c>
      <c r="B21" t="s">
        <v>20</v>
      </c>
      <c r="C21">
        <v>4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3</v>
      </c>
      <c r="L21">
        <v>3</v>
      </c>
      <c r="M21" s="1">
        <v>0.20599999999999999</v>
      </c>
    </row>
    <row r="22" spans="1:13" x14ac:dyDescent="0.35">
      <c r="A22">
        <v>13</v>
      </c>
      <c r="B22" t="s">
        <v>44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3</v>
      </c>
      <c r="M22" s="1">
        <v>0.65400000000000003</v>
      </c>
    </row>
    <row r="23" spans="1:13" x14ac:dyDescent="0.35">
      <c r="A23">
        <v>13</v>
      </c>
      <c r="B23" t="s">
        <v>18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2</v>
      </c>
      <c r="M23" s="1">
        <v>0.80200000000000005</v>
      </c>
    </row>
    <row r="24" spans="1:13" x14ac:dyDescent="0.35">
      <c r="A24">
        <v>13</v>
      </c>
      <c r="B24" t="s">
        <v>19</v>
      </c>
      <c r="C24">
        <v>2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2</v>
      </c>
      <c r="L24">
        <v>2</v>
      </c>
      <c r="M24" s="1">
        <v>0.88100000000000001</v>
      </c>
    </row>
    <row r="25" spans="1:13" x14ac:dyDescent="0.35">
      <c r="A25">
        <v>13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0.215</v>
      </c>
    </row>
    <row r="26" spans="1:13" x14ac:dyDescent="0.35">
      <c r="A26">
        <v>13</v>
      </c>
      <c r="B26" t="s">
        <v>21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 s="1">
        <v>0.50600000000000001</v>
      </c>
    </row>
    <row r="27" spans="1:13" x14ac:dyDescent="0.35">
      <c r="A27">
        <v>13</v>
      </c>
      <c r="B27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6.6000000000000003E-2</v>
      </c>
    </row>
    <row r="28" spans="1:13" x14ac:dyDescent="0.35">
      <c r="A28">
        <v>13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9.8000000000000004E-2</v>
      </c>
    </row>
    <row r="29" spans="1:13" x14ac:dyDescent="0.35">
      <c r="A29">
        <v>13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0.04</v>
      </c>
    </row>
    <row r="30" spans="1:13" x14ac:dyDescent="0.35">
      <c r="A30">
        <v>13</v>
      </c>
      <c r="B30" t="s">
        <v>34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 s="1">
        <v>0.24199999999999999</v>
      </c>
    </row>
    <row r="31" spans="1:13" x14ac:dyDescent="0.35">
      <c r="A31">
        <v>13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0.751</v>
      </c>
    </row>
    <row r="32" spans="1:13" x14ac:dyDescent="0.35">
      <c r="A32">
        <v>13</v>
      </c>
      <c r="B32" t="s">
        <v>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0.81499999999999995</v>
      </c>
    </row>
    <row r="33" spans="1:13" x14ac:dyDescent="0.35">
      <c r="A33">
        <v>13</v>
      </c>
      <c r="B33" t="s">
        <v>40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-1</v>
      </c>
      <c r="L33">
        <v>-1</v>
      </c>
      <c r="M33" s="1">
        <v>0.98699999999999999</v>
      </c>
    </row>
    <row r="34" spans="1:13" x14ac:dyDescent="0.35">
      <c r="A34">
        <v>13</v>
      </c>
      <c r="B34" t="s">
        <v>16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-2</v>
      </c>
      <c r="L34">
        <v>-2</v>
      </c>
      <c r="M34" s="1">
        <v>0.63100000000000001</v>
      </c>
    </row>
    <row r="35" spans="1:13" x14ac:dyDescent="0.35">
      <c r="A35">
        <v>13</v>
      </c>
      <c r="B35" t="s">
        <v>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-4</v>
      </c>
      <c r="L35">
        <v>-4</v>
      </c>
      <c r="M35" s="1">
        <v>0.83599999999999997</v>
      </c>
    </row>
    <row r="36" spans="1:13" x14ac:dyDescent="0.35">
      <c r="A36">
        <v>13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-4</v>
      </c>
      <c r="L36">
        <v>-4</v>
      </c>
      <c r="M36" s="1">
        <v>0.19700000000000001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14</v>
      </c>
      <c r="B5" t="s">
        <v>21</v>
      </c>
      <c r="C5">
        <v>4</v>
      </c>
      <c r="D5">
        <v>0</v>
      </c>
      <c r="E5">
        <v>2</v>
      </c>
      <c r="F5">
        <v>3</v>
      </c>
      <c r="G5">
        <v>1</v>
      </c>
      <c r="H5">
        <v>0</v>
      </c>
      <c r="I5">
        <v>0</v>
      </c>
      <c r="J5">
        <v>1</v>
      </c>
      <c r="K5">
        <v>21</v>
      </c>
      <c r="L5">
        <v>21</v>
      </c>
      <c r="M5" s="1">
        <v>0.68200000000000005</v>
      </c>
    </row>
    <row r="6" spans="1:13" x14ac:dyDescent="0.35">
      <c r="A6">
        <v>14</v>
      </c>
      <c r="B6" t="s">
        <v>35</v>
      </c>
      <c r="C6">
        <v>4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1</v>
      </c>
      <c r="K6">
        <v>20</v>
      </c>
      <c r="L6">
        <v>20</v>
      </c>
      <c r="M6" s="1">
        <v>0.34300000000000003</v>
      </c>
    </row>
    <row r="7" spans="1:13" x14ac:dyDescent="0.35">
      <c r="A7">
        <v>14</v>
      </c>
      <c r="B7" t="s">
        <v>42</v>
      </c>
      <c r="C7">
        <v>4</v>
      </c>
      <c r="D7">
        <v>2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14</v>
      </c>
      <c r="L7">
        <v>14</v>
      </c>
      <c r="M7" s="1">
        <v>4.3999999999999997E-2</v>
      </c>
    </row>
    <row r="8" spans="1:13" x14ac:dyDescent="0.35">
      <c r="A8">
        <v>14</v>
      </c>
      <c r="B8" t="s">
        <v>36</v>
      </c>
      <c r="C8">
        <v>6</v>
      </c>
      <c r="D8">
        <v>1</v>
      </c>
      <c r="E8">
        <v>1</v>
      </c>
      <c r="F8">
        <v>2</v>
      </c>
      <c r="G8">
        <v>0</v>
      </c>
      <c r="H8">
        <v>0</v>
      </c>
      <c r="I8">
        <v>0</v>
      </c>
      <c r="J8">
        <v>1</v>
      </c>
      <c r="K8">
        <v>14</v>
      </c>
      <c r="L8">
        <v>14</v>
      </c>
      <c r="M8" s="1">
        <v>0.22600000000000001</v>
      </c>
    </row>
    <row r="9" spans="1:13" x14ac:dyDescent="0.35">
      <c r="A9">
        <v>14</v>
      </c>
      <c r="B9" t="s">
        <v>17</v>
      </c>
      <c r="C9">
        <v>4</v>
      </c>
      <c r="D9">
        <v>3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12</v>
      </c>
      <c r="L9">
        <v>12</v>
      </c>
      <c r="M9" s="1">
        <v>0.82399999999999995</v>
      </c>
    </row>
    <row r="10" spans="1:13" x14ac:dyDescent="0.35">
      <c r="A10">
        <v>14</v>
      </c>
      <c r="B10" t="s">
        <v>39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12</v>
      </c>
      <c r="L10">
        <v>12</v>
      </c>
      <c r="M10" s="1">
        <v>0.106</v>
      </c>
    </row>
    <row r="11" spans="1:13" x14ac:dyDescent="0.35">
      <c r="A11">
        <v>14</v>
      </c>
      <c r="B11" t="s">
        <v>38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0.69899999999999995</v>
      </c>
    </row>
    <row r="12" spans="1:13" x14ac:dyDescent="0.35">
      <c r="A12">
        <v>14</v>
      </c>
      <c r="B12" t="s">
        <v>24</v>
      </c>
      <c r="C12">
        <v>1</v>
      </c>
      <c r="D12">
        <v>1</v>
      </c>
      <c r="E12">
        <v>2</v>
      </c>
      <c r="F12">
        <v>1</v>
      </c>
      <c r="G12">
        <v>1</v>
      </c>
      <c r="H12">
        <v>0</v>
      </c>
      <c r="I12">
        <v>0</v>
      </c>
      <c r="J12">
        <v>1</v>
      </c>
      <c r="K12">
        <v>12</v>
      </c>
      <c r="L12">
        <v>12</v>
      </c>
      <c r="M12" s="1">
        <v>0.91800000000000004</v>
      </c>
    </row>
    <row r="13" spans="1:13" x14ac:dyDescent="0.35">
      <c r="A13">
        <v>14</v>
      </c>
      <c r="B13" t="s">
        <v>20</v>
      </c>
      <c r="C13">
        <v>3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11</v>
      </c>
      <c r="L13">
        <v>11</v>
      </c>
      <c r="M13" s="1">
        <v>0.192</v>
      </c>
    </row>
    <row r="14" spans="1:13" x14ac:dyDescent="0.35">
      <c r="A14">
        <v>14</v>
      </c>
      <c r="B14" t="s">
        <v>40</v>
      </c>
      <c r="C14">
        <v>1</v>
      </c>
      <c r="D14">
        <v>0</v>
      </c>
      <c r="E14">
        <v>3</v>
      </c>
      <c r="F14">
        <v>3</v>
      </c>
      <c r="G14">
        <v>0</v>
      </c>
      <c r="H14">
        <v>0</v>
      </c>
      <c r="I14">
        <v>0</v>
      </c>
      <c r="J14">
        <v>1</v>
      </c>
      <c r="K14">
        <v>11</v>
      </c>
      <c r="L14">
        <v>11</v>
      </c>
      <c r="M14" s="1">
        <v>0.95199999999999996</v>
      </c>
    </row>
    <row r="15" spans="1:13" x14ac:dyDescent="0.35">
      <c r="A15">
        <v>14</v>
      </c>
      <c r="B15" t="s">
        <v>16</v>
      </c>
      <c r="C15">
        <v>3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10</v>
      </c>
      <c r="L15">
        <v>10</v>
      </c>
      <c r="M15" s="1">
        <v>0.61499999999999999</v>
      </c>
    </row>
    <row r="16" spans="1:13" x14ac:dyDescent="0.35">
      <c r="A16">
        <v>14</v>
      </c>
      <c r="B16" t="s">
        <v>26</v>
      </c>
      <c r="C16">
        <v>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9</v>
      </c>
      <c r="L16">
        <v>9</v>
      </c>
      <c r="M16" s="1">
        <v>0.95899999999999996</v>
      </c>
    </row>
    <row r="17" spans="1:13" x14ac:dyDescent="0.35">
      <c r="A17">
        <v>14</v>
      </c>
      <c r="B17" t="s">
        <v>30</v>
      </c>
      <c r="C17">
        <v>5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9</v>
      </c>
      <c r="L17">
        <v>9</v>
      </c>
      <c r="M17" s="1">
        <v>5.7000000000000002E-2</v>
      </c>
    </row>
    <row r="18" spans="1:13" x14ac:dyDescent="0.35">
      <c r="A18">
        <v>14</v>
      </c>
      <c r="B18" t="s">
        <v>37</v>
      </c>
      <c r="C18">
        <v>2</v>
      </c>
      <c r="D18">
        <v>1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5.8999999999999997E-2</v>
      </c>
    </row>
    <row r="19" spans="1:13" x14ac:dyDescent="0.35">
      <c r="A19">
        <v>14</v>
      </c>
      <c r="B19" t="s">
        <v>27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7</v>
      </c>
      <c r="L19">
        <v>7</v>
      </c>
      <c r="M19" s="1">
        <v>0.86399999999999999</v>
      </c>
    </row>
    <row r="20" spans="1:13" x14ac:dyDescent="0.35">
      <c r="A20">
        <v>14</v>
      </c>
      <c r="B20" t="s">
        <v>22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7</v>
      </c>
      <c r="L20">
        <v>7</v>
      </c>
      <c r="M20" s="1">
        <v>0.36</v>
      </c>
    </row>
    <row r="21" spans="1:13" x14ac:dyDescent="0.35">
      <c r="A21">
        <v>14</v>
      </c>
      <c r="B21" t="s">
        <v>29</v>
      </c>
      <c r="C21">
        <v>3</v>
      </c>
      <c r="D21">
        <v>1</v>
      </c>
      <c r="E21">
        <v>0</v>
      </c>
      <c r="F21">
        <v>2</v>
      </c>
      <c r="G21">
        <v>0</v>
      </c>
      <c r="H21">
        <v>1</v>
      </c>
      <c r="I21">
        <v>0</v>
      </c>
      <c r="J21">
        <v>1</v>
      </c>
      <c r="K21">
        <v>7</v>
      </c>
      <c r="L21">
        <v>7</v>
      </c>
      <c r="M21" s="1">
        <v>0.40600000000000003</v>
      </c>
    </row>
    <row r="22" spans="1:13" x14ac:dyDescent="0.35">
      <c r="A22">
        <v>14</v>
      </c>
      <c r="B22" t="s">
        <v>34</v>
      </c>
      <c r="C22">
        <v>3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0.19400000000000001</v>
      </c>
    </row>
    <row r="23" spans="1:13" x14ac:dyDescent="0.35">
      <c r="A23">
        <v>14</v>
      </c>
      <c r="B23" t="s">
        <v>44</v>
      </c>
      <c r="C23">
        <v>1</v>
      </c>
      <c r="D23">
        <v>1</v>
      </c>
      <c r="E23">
        <v>2</v>
      </c>
      <c r="F23">
        <v>2</v>
      </c>
      <c r="G23">
        <v>0</v>
      </c>
      <c r="H23">
        <v>0</v>
      </c>
      <c r="I23">
        <v>0</v>
      </c>
      <c r="J23">
        <v>1</v>
      </c>
      <c r="K23">
        <v>6</v>
      </c>
      <c r="L23">
        <v>6</v>
      </c>
      <c r="M23" s="1">
        <v>0.52600000000000002</v>
      </c>
    </row>
    <row r="24" spans="1:13" x14ac:dyDescent="0.35">
      <c r="A24">
        <v>14</v>
      </c>
      <c r="B24" t="s">
        <v>13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6</v>
      </c>
      <c r="L24">
        <v>6</v>
      </c>
      <c r="M24" s="1">
        <v>0.72499999999999998</v>
      </c>
    </row>
    <row r="25" spans="1:13" x14ac:dyDescent="0.35">
      <c r="A25">
        <v>14</v>
      </c>
      <c r="B25" t="s">
        <v>18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6</v>
      </c>
      <c r="L25">
        <v>6</v>
      </c>
      <c r="M25" s="1">
        <v>0.68200000000000005</v>
      </c>
    </row>
    <row r="26" spans="1:13" x14ac:dyDescent="0.35">
      <c r="A26">
        <v>14</v>
      </c>
      <c r="B26" t="s">
        <v>23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5</v>
      </c>
      <c r="L26">
        <v>5</v>
      </c>
      <c r="M26" s="1">
        <v>0.29299999999999998</v>
      </c>
    </row>
    <row r="27" spans="1:13" x14ac:dyDescent="0.35">
      <c r="A27">
        <v>14</v>
      </c>
      <c r="B27" t="s">
        <v>15</v>
      </c>
      <c r="C27">
        <v>4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 s="1">
        <v>0.70399999999999996</v>
      </c>
    </row>
    <row r="28" spans="1:13" x14ac:dyDescent="0.35">
      <c r="A28">
        <v>14</v>
      </c>
      <c r="B28" t="s">
        <v>32</v>
      </c>
      <c r="C28">
        <v>0</v>
      </c>
      <c r="D28">
        <v>0</v>
      </c>
      <c r="E28">
        <v>2</v>
      </c>
      <c r="F28">
        <v>1</v>
      </c>
      <c r="G28">
        <v>0</v>
      </c>
      <c r="H28">
        <v>0</v>
      </c>
      <c r="I28">
        <v>0</v>
      </c>
      <c r="J28">
        <v>1</v>
      </c>
      <c r="K28">
        <v>4</v>
      </c>
      <c r="L28">
        <v>4</v>
      </c>
      <c r="M28" s="1">
        <v>0.69</v>
      </c>
    </row>
    <row r="29" spans="1:13" x14ac:dyDescent="0.35">
      <c r="A29">
        <v>14</v>
      </c>
      <c r="B29" t="s">
        <v>14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4</v>
      </c>
      <c r="L29">
        <v>4</v>
      </c>
      <c r="M29" s="1">
        <v>0.35199999999999998</v>
      </c>
    </row>
    <row r="30" spans="1:13" x14ac:dyDescent="0.35">
      <c r="A30">
        <v>14</v>
      </c>
      <c r="B30" t="s">
        <v>19</v>
      </c>
      <c r="C30">
        <v>2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4</v>
      </c>
      <c r="L30">
        <v>4</v>
      </c>
      <c r="M30" s="1">
        <v>0.9</v>
      </c>
    </row>
    <row r="31" spans="1:13" x14ac:dyDescent="0.35">
      <c r="A31">
        <v>14</v>
      </c>
      <c r="B31" t="s">
        <v>25</v>
      </c>
      <c r="C31">
        <v>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4</v>
      </c>
      <c r="L31">
        <v>4</v>
      </c>
      <c r="M31" s="1">
        <v>0.26900000000000002</v>
      </c>
    </row>
    <row r="32" spans="1:13" x14ac:dyDescent="0.35">
      <c r="A32">
        <v>14</v>
      </c>
      <c r="B32" t="s">
        <v>43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  <c r="L32">
        <v>3</v>
      </c>
      <c r="M32" s="1">
        <v>6.3E-2</v>
      </c>
    </row>
    <row r="33" spans="1:13" x14ac:dyDescent="0.35">
      <c r="A33">
        <v>14</v>
      </c>
      <c r="B33" t="s">
        <v>28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2</v>
      </c>
      <c r="L33">
        <v>2</v>
      </c>
      <c r="M33" s="1">
        <v>0.16</v>
      </c>
    </row>
    <row r="34" spans="1:13" x14ac:dyDescent="0.35">
      <c r="A34">
        <v>14</v>
      </c>
      <c r="B34" t="s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0.01</v>
      </c>
    </row>
    <row r="35" spans="1:13" x14ac:dyDescent="0.35">
      <c r="A35">
        <v>14</v>
      </c>
      <c r="B35" t="s">
        <v>33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 s="1">
        <v>0.42199999999999999</v>
      </c>
    </row>
    <row r="36" spans="1:13" x14ac:dyDescent="0.35">
      <c r="A36">
        <v>14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0.155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15</v>
      </c>
      <c r="B5" t="s">
        <v>39</v>
      </c>
      <c r="C5">
        <v>3</v>
      </c>
      <c r="D5">
        <v>1</v>
      </c>
      <c r="E5">
        <v>4</v>
      </c>
      <c r="F5">
        <v>4</v>
      </c>
      <c r="G5">
        <v>2</v>
      </c>
      <c r="H5">
        <v>0</v>
      </c>
      <c r="I5">
        <v>0</v>
      </c>
      <c r="J5">
        <v>1</v>
      </c>
      <c r="K5">
        <v>25</v>
      </c>
      <c r="L5">
        <v>25</v>
      </c>
      <c r="M5" s="1">
        <v>0.23200000000000001</v>
      </c>
    </row>
    <row r="6" spans="1:13" x14ac:dyDescent="0.35">
      <c r="A6">
        <v>15</v>
      </c>
      <c r="B6" t="s">
        <v>24</v>
      </c>
      <c r="C6">
        <v>6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1</v>
      </c>
      <c r="K6">
        <v>24</v>
      </c>
      <c r="L6">
        <v>24</v>
      </c>
      <c r="M6" s="1">
        <v>0.94099999999999995</v>
      </c>
    </row>
    <row r="7" spans="1:13" x14ac:dyDescent="0.35">
      <c r="A7">
        <v>15</v>
      </c>
      <c r="B7" t="s">
        <v>42</v>
      </c>
      <c r="C7">
        <v>4</v>
      </c>
      <c r="D7">
        <v>3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17</v>
      </c>
      <c r="L7">
        <v>17</v>
      </c>
      <c r="M7" s="1">
        <v>0.12</v>
      </c>
    </row>
    <row r="8" spans="1:13" x14ac:dyDescent="0.35">
      <c r="A8">
        <v>15</v>
      </c>
      <c r="B8" t="s">
        <v>21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14</v>
      </c>
      <c r="L8">
        <v>14</v>
      </c>
      <c r="M8" s="1">
        <v>0.72799999999999998</v>
      </c>
    </row>
    <row r="9" spans="1:13" x14ac:dyDescent="0.35">
      <c r="A9">
        <v>15</v>
      </c>
      <c r="B9" t="s">
        <v>22</v>
      </c>
      <c r="C9">
        <v>4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14</v>
      </c>
      <c r="L9">
        <v>14</v>
      </c>
      <c r="M9" s="1">
        <v>0.41599999999999998</v>
      </c>
    </row>
    <row r="10" spans="1:13" x14ac:dyDescent="0.35">
      <c r="A10">
        <v>15</v>
      </c>
      <c r="B10" t="s">
        <v>17</v>
      </c>
      <c r="C10">
        <v>3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13</v>
      </c>
      <c r="L10">
        <v>13</v>
      </c>
      <c r="M10" s="1">
        <v>0.873</v>
      </c>
    </row>
    <row r="11" spans="1:13" x14ac:dyDescent="0.35">
      <c r="A11">
        <v>15</v>
      </c>
      <c r="B11" t="s">
        <v>30</v>
      </c>
      <c r="C11">
        <v>4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13</v>
      </c>
      <c r="L11">
        <v>13</v>
      </c>
      <c r="M11" s="1">
        <v>7.4999999999999997E-2</v>
      </c>
    </row>
    <row r="12" spans="1:13" x14ac:dyDescent="0.35">
      <c r="A12">
        <v>15</v>
      </c>
      <c r="B12" t="s">
        <v>15</v>
      </c>
      <c r="C12">
        <v>7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13</v>
      </c>
      <c r="L12">
        <v>13</v>
      </c>
      <c r="M12" s="1">
        <v>0.36499999999999999</v>
      </c>
    </row>
    <row r="13" spans="1:13" x14ac:dyDescent="0.35">
      <c r="A13">
        <v>15</v>
      </c>
      <c r="B13" t="s">
        <v>26</v>
      </c>
      <c r="C13">
        <v>3</v>
      </c>
      <c r="D13">
        <v>2</v>
      </c>
      <c r="E13">
        <v>0</v>
      </c>
      <c r="F13">
        <v>3</v>
      </c>
      <c r="G13">
        <v>1</v>
      </c>
      <c r="H13">
        <v>0</v>
      </c>
      <c r="I13">
        <v>0</v>
      </c>
      <c r="J13">
        <v>1</v>
      </c>
      <c r="K13">
        <v>12</v>
      </c>
      <c r="L13">
        <v>12</v>
      </c>
      <c r="M13" s="1">
        <v>0.96799999999999997</v>
      </c>
    </row>
    <row r="14" spans="1:13" x14ac:dyDescent="0.35">
      <c r="A14">
        <v>15</v>
      </c>
      <c r="B14" t="s">
        <v>27</v>
      </c>
      <c r="C14">
        <v>1</v>
      </c>
      <c r="D14">
        <v>0</v>
      </c>
      <c r="E14">
        <v>2</v>
      </c>
      <c r="F14">
        <v>2</v>
      </c>
      <c r="G14">
        <v>0</v>
      </c>
      <c r="H14">
        <v>0</v>
      </c>
      <c r="I14">
        <v>0</v>
      </c>
      <c r="J14">
        <v>1</v>
      </c>
      <c r="K14">
        <v>9</v>
      </c>
      <c r="L14">
        <v>9</v>
      </c>
      <c r="M14" s="1">
        <v>0.84799999999999998</v>
      </c>
    </row>
    <row r="15" spans="1:13" x14ac:dyDescent="0.35">
      <c r="A15">
        <v>15</v>
      </c>
      <c r="B15" t="s">
        <v>13</v>
      </c>
      <c r="C15">
        <v>3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9</v>
      </c>
      <c r="L15">
        <v>9</v>
      </c>
      <c r="M15" s="1">
        <v>0.74399999999999999</v>
      </c>
    </row>
    <row r="16" spans="1:13" x14ac:dyDescent="0.35">
      <c r="A16">
        <v>15</v>
      </c>
      <c r="B16" t="s">
        <v>43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6.3E-2</v>
      </c>
    </row>
    <row r="17" spans="1:13" x14ac:dyDescent="0.35">
      <c r="A17">
        <v>15</v>
      </c>
      <c r="B17" t="s">
        <v>33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0.64100000000000001</v>
      </c>
    </row>
    <row r="18" spans="1:13" x14ac:dyDescent="0.35">
      <c r="A18">
        <v>15</v>
      </c>
      <c r="B18" t="s">
        <v>18</v>
      </c>
      <c r="C18">
        <v>4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7</v>
      </c>
      <c r="L18">
        <v>7</v>
      </c>
      <c r="M18" s="1">
        <v>0.81299999999999994</v>
      </c>
    </row>
    <row r="19" spans="1:13" x14ac:dyDescent="0.35">
      <c r="A19">
        <v>15</v>
      </c>
      <c r="B19" t="s">
        <v>35</v>
      </c>
      <c r="C19">
        <v>5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7</v>
      </c>
      <c r="L19">
        <v>7</v>
      </c>
      <c r="M19" s="1">
        <v>0.30299999999999999</v>
      </c>
    </row>
    <row r="20" spans="1:13" x14ac:dyDescent="0.35">
      <c r="A20">
        <v>15</v>
      </c>
      <c r="B20" t="s">
        <v>23</v>
      </c>
      <c r="C20">
        <v>3</v>
      </c>
      <c r="D20">
        <v>2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7</v>
      </c>
      <c r="L20">
        <v>7</v>
      </c>
      <c r="M20" s="1">
        <v>0.255</v>
      </c>
    </row>
    <row r="21" spans="1:13" x14ac:dyDescent="0.35">
      <c r="A21">
        <v>15</v>
      </c>
      <c r="B21" t="s">
        <v>20</v>
      </c>
      <c r="C21">
        <v>3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7</v>
      </c>
      <c r="L21">
        <v>7</v>
      </c>
      <c r="M21" s="1">
        <v>0.32</v>
      </c>
    </row>
    <row r="22" spans="1:13" x14ac:dyDescent="0.35">
      <c r="A22">
        <v>15</v>
      </c>
      <c r="B22" t="s">
        <v>28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0.30599999999999999</v>
      </c>
    </row>
    <row r="23" spans="1:13" x14ac:dyDescent="0.35">
      <c r="A23">
        <v>15</v>
      </c>
      <c r="B23" t="s">
        <v>41</v>
      </c>
      <c r="C23">
        <v>3</v>
      </c>
      <c r="D23">
        <v>0</v>
      </c>
      <c r="E23">
        <v>2</v>
      </c>
      <c r="F23">
        <v>2</v>
      </c>
      <c r="G23">
        <v>0</v>
      </c>
      <c r="H23">
        <v>0</v>
      </c>
      <c r="I23">
        <v>0</v>
      </c>
      <c r="J23">
        <v>1</v>
      </c>
      <c r="K23">
        <v>6</v>
      </c>
      <c r="L23">
        <v>6</v>
      </c>
      <c r="M23" s="1">
        <v>0.15</v>
      </c>
    </row>
    <row r="24" spans="1:13" x14ac:dyDescent="0.35">
      <c r="A24">
        <v>15</v>
      </c>
      <c r="B24" t="s">
        <v>32</v>
      </c>
      <c r="C24">
        <v>5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6</v>
      </c>
      <c r="L24">
        <v>6</v>
      </c>
      <c r="M24" s="1">
        <v>0.46200000000000002</v>
      </c>
    </row>
    <row r="25" spans="1:13" x14ac:dyDescent="0.35">
      <c r="A25">
        <v>15</v>
      </c>
      <c r="B25" t="s">
        <v>44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5</v>
      </c>
      <c r="L25">
        <v>5</v>
      </c>
      <c r="M25" s="1">
        <v>0.38700000000000001</v>
      </c>
    </row>
    <row r="26" spans="1:13" x14ac:dyDescent="0.35">
      <c r="A26">
        <v>15</v>
      </c>
      <c r="B26" t="s">
        <v>34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5</v>
      </c>
      <c r="L26">
        <v>5</v>
      </c>
      <c r="M26" s="1">
        <v>0.186</v>
      </c>
    </row>
    <row r="27" spans="1:13" x14ac:dyDescent="0.35">
      <c r="A27">
        <v>15</v>
      </c>
      <c r="B27" t="s">
        <v>14</v>
      </c>
      <c r="C27">
        <v>2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 s="1">
        <v>0.30599999999999999</v>
      </c>
    </row>
    <row r="28" spans="1:13" x14ac:dyDescent="0.35">
      <c r="A28">
        <v>15</v>
      </c>
      <c r="B28" t="s">
        <v>29</v>
      </c>
      <c r="C28">
        <v>2</v>
      </c>
      <c r="D28">
        <v>0</v>
      </c>
      <c r="E28">
        <v>1</v>
      </c>
      <c r="F28">
        <v>2</v>
      </c>
      <c r="G28">
        <v>0</v>
      </c>
      <c r="H28">
        <v>0</v>
      </c>
      <c r="I28">
        <v>0</v>
      </c>
      <c r="J28">
        <v>1</v>
      </c>
      <c r="K28">
        <v>5</v>
      </c>
      <c r="L28">
        <v>5</v>
      </c>
      <c r="M28" s="1">
        <v>0.33300000000000002</v>
      </c>
    </row>
    <row r="29" spans="1:13" x14ac:dyDescent="0.35">
      <c r="A29">
        <v>15</v>
      </c>
      <c r="B29" t="s">
        <v>19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4</v>
      </c>
      <c r="L29">
        <v>4</v>
      </c>
      <c r="M29" s="1">
        <v>0.755</v>
      </c>
    </row>
    <row r="30" spans="1:13" x14ac:dyDescent="0.35">
      <c r="A30">
        <v>15</v>
      </c>
      <c r="B30" t="s">
        <v>16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3</v>
      </c>
      <c r="L30">
        <v>3</v>
      </c>
      <c r="M30" s="1">
        <v>0.63600000000000001</v>
      </c>
    </row>
    <row r="31" spans="1:13" x14ac:dyDescent="0.35">
      <c r="A31">
        <v>15</v>
      </c>
      <c r="B31" t="s">
        <v>38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2</v>
      </c>
      <c r="M31" s="1">
        <v>0.70699999999999996</v>
      </c>
    </row>
    <row r="32" spans="1:13" x14ac:dyDescent="0.35">
      <c r="A32">
        <v>15</v>
      </c>
      <c r="B32" t="s">
        <v>37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 s="1">
        <v>5.8000000000000003E-2</v>
      </c>
    </row>
    <row r="33" spans="1:13" x14ac:dyDescent="0.35">
      <c r="A33">
        <v>15</v>
      </c>
      <c r="B33" t="s">
        <v>40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0.94299999999999995</v>
      </c>
    </row>
    <row r="34" spans="1:13" x14ac:dyDescent="0.35">
      <c r="A34">
        <v>15</v>
      </c>
      <c r="B34" t="s">
        <v>36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-2</v>
      </c>
      <c r="L34">
        <v>-2</v>
      </c>
      <c r="M34" s="1">
        <v>0.309</v>
      </c>
    </row>
    <row r="35" spans="1:13" x14ac:dyDescent="0.35">
      <c r="A35">
        <v>15</v>
      </c>
      <c r="B35" t="s">
        <v>25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-3</v>
      </c>
      <c r="L35">
        <v>-3</v>
      </c>
      <c r="M35" s="1">
        <v>0.27500000000000002</v>
      </c>
    </row>
    <row r="36" spans="1:13" x14ac:dyDescent="0.35">
      <c r="A36">
        <v>15</v>
      </c>
      <c r="B36" t="s">
        <v>31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-4</v>
      </c>
      <c r="L36">
        <v>-4</v>
      </c>
      <c r="M36" s="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16</v>
      </c>
      <c r="B5" t="s">
        <v>39</v>
      </c>
      <c r="C5">
        <v>4</v>
      </c>
      <c r="D5">
        <v>1</v>
      </c>
      <c r="E5">
        <v>1</v>
      </c>
      <c r="F5">
        <v>1</v>
      </c>
      <c r="G5">
        <v>2</v>
      </c>
      <c r="H5">
        <v>0</v>
      </c>
      <c r="I5">
        <v>0</v>
      </c>
      <c r="J5">
        <v>1</v>
      </c>
      <c r="K5">
        <v>21</v>
      </c>
      <c r="L5">
        <v>21</v>
      </c>
      <c r="M5" s="1">
        <v>0.14599999999999999</v>
      </c>
    </row>
    <row r="6" spans="1:13" x14ac:dyDescent="0.35">
      <c r="A6">
        <v>16</v>
      </c>
      <c r="B6" t="s">
        <v>29</v>
      </c>
      <c r="C6">
        <v>4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1</v>
      </c>
      <c r="K6">
        <v>16</v>
      </c>
      <c r="L6">
        <v>16</v>
      </c>
      <c r="M6" s="1">
        <v>0.311</v>
      </c>
    </row>
    <row r="7" spans="1:13" x14ac:dyDescent="0.35">
      <c r="A7">
        <v>16</v>
      </c>
      <c r="B7" t="s">
        <v>27</v>
      </c>
      <c r="C7">
        <v>4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15</v>
      </c>
      <c r="L7">
        <v>15</v>
      </c>
      <c r="M7" s="1">
        <v>0.78500000000000003</v>
      </c>
    </row>
    <row r="8" spans="1:13" x14ac:dyDescent="0.35">
      <c r="A8">
        <v>16</v>
      </c>
      <c r="B8" t="s">
        <v>23</v>
      </c>
      <c r="C8">
        <v>5</v>
      </c>
      <c r="D8">
        <v>0</v>
      </c>
      <c r="E8">
        <v>2</v>
      </c>
      <c r="F8">
        <v>3</v>
      </c>
      <c r="G8">
        <v>1</v>
      </c>
      <c r="H8">
        <v>0</v>
      </c>
      <c r="I8">
        <v>0</v>
      </c>
      <c r="J8">
        <v>1</v>
      </c>
      <c r="K8">
        <v>15</v>
      </c>
      <c r="L8">
        <v>15</v>
      </c>
      <c r="M8" s="1">
        <v>0.26100000000000001</v>
      </c>
    </row>
    <row r="9" spans="1:13" x14ac:dyDescent="0.35">
      <c r="A9">
        <v>16</v>
      </c>
      <c r="B9" t="s">
        <v>19</v>
      </c>
      <c r="C9">
        <v>3</v>
      </c>
      <c r="D9">
        <v>3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13</v>
      </c>
      <c r="L9">
        <v>13</v>
      </c>
      <c r="M9" s="1">
        <v>0.70799999999999996</v>
      </c>
    </row>
    <row r="10" spans="1:13" x14ac:dyDescent="0.35">
      <c r="A10">
        <v>16</v>
      </c>
      <c r="B10" t="s">
        <v>33</v>
      </c>
      <c r="C10">
        <v>6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12</v>
      </c>
      <c r="L10">
        <v>12</v>
      </c>
      <c r="M10" s="1">
        <v>0.42699999999999999</v>
      </c>
    </row>
    <row r="11" spans="1:13" x14ac:dyDescent="0.35">
      <c r="A11">
        <v>16</v>
      </c>
      <c r="B11" t="s">
        <v>14</v>
      </c>
      <c r="C11">
        <v>4</v>
      </c>
      <c r="D11">
        <v>4</v>
      </c>
      <c r="E11">
        <v>0</v>
      </c>
      <c r="F11">
        <v>2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0.28799999999999998</v>
      </c>
    </row>
    <row r="12" spans="1:13" x14ac:dyDescent="0.35">
      <c r="A12">
        <v>16</v>
      </c>
      <c r="B12" t="s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10</v>
      </c>
      <c r="L12">
        <v>10</v>
      </c>
      <c r="M12" s="1">
        <v>0.05</v>
      </c>
    </row>
    <row r="13" spans="1:13" x14ac:dyDescent="0.35">
      <c r="A13">
        <v>16</v>
      </c>
      <c r="B13" t="s">
        <v>38</v>
      </c>
      <c r="C13">
        <v>1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8</v>
      </c>
      <c r="L13">
        <v>8</v>
      </c>
      <c r="M13" s="1">
        <v>0.85699999999999998</v>
      </c>
    </row>
    <row r="14" spans="1:13" x14ac:dyDescent="0.35">
      <c r="A14">
        <v>16</v>
      </c>
      <c r="B14" t="s">
        <v>25</v>
      </c>
      <c r="C14">
        <v>1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1</v>
      </c>
      <c r="K14">
        <v>7</v>
      </c>
      <c r="L14">
        <v>7</v>
      </c>
      <c r="M14" s="1">
        <v>0.19900000000000001</v>
      </c>
    </row>
    <row r="15" spans="1:13" x14ac:dyDescent="0.35">
      <c r="A15">
        <v>16</v>
      </c>
      <c r="B15" t="s">
        <v>15</v>
      </c>
      <c r="C15">
        <v>1</v>
      </c>
      <c r="D15">
        <v>2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7</v>
      </c>
      <c r="L15">
        <v>7</v>
      </c>
      <c r="M15" s="1">
        <v>0.38500000000000001</v>
      </c>
    </row>
    <row r="16" spans="1:13" x14ac:dyDescent="0.35">
      <c r="A16">
        <v>16</v>
      </c>
      <c r="B16" t="s">
        <v>24</v>
      </c>
      <c r="C16">
        <v>4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7</v>
      </c>
      <c r="M16" s="1">
        <v>0.745</v>
      </c>
    </row>
    <row r="17" spans="1:13" x14ac:dyDescent="0.35">
      <c r="A17">
        <v>16</v>
      </c>
      <c r="B17" t="s">
        <v>17</v>
      </c>
      <c r="C17">
        <v>3</v>
      </c>
      <c r="D17">
        <v>2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0.871</v>
      </c>
    </row>
    <row r="18" spans="1:13" x14ac:dyDescent="0.35">
      <c r="A18">
        <v>16</v>
      </c>
      <c r="B18" t="s">
        <v>34</v>
      </c>
      <c r="C18">
        <v>6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7</v>
      </c>
      <c r="L18">
        <v>7</v>
      </c>
      <c r="M18" s="1">
        <v>0.215</v>
      </c>
    </row>
    <row r="19" spans="1:13" x14ac:dyDescent="0.35">
      <c r="A19">
        <v>16</v>
      </c>
      <c r="B19" t="s">
        <v>18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6</v>
      </c>
      <c r="L19">
        <v>6</v>
      </c>
      <c r="M19" s="1">
        <v>0.83799999999999997</v>
      </c>
    </row>
    <row r="20" spans="1:13" x14ac:dyDescent="0.35">
      <c r="A20">
        <v>16</v>
      </c>
      <c r="B20" t="s">
        <v>36</v>
      </c>
      <c r="C20">
        <v>2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0.60199999999999998</v>
      </c>
    </row>
    <row r="21" spans="1:13" x14ac:dyDescent="0.35">
      <c r="A21">
        <v>16</v>
      </c>
      <c r="B21" t="s">
        <v>13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0.92100000000000004</v>
      </c>
    </row>
    <row r="22" spans="1:13" x14ac:dyDescent="0.35">
      <c r="A22">
        <v>16</v>
      </c>
      <c r="B22" t="s">
        <v>28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4</v>
      </c>
      <c r="L22">
        <v>4</v>
      </c>
      <c r="M22" s="1">
        <v>0.24</v>
      </c>
    </row>
    <row r="23" spans="1:13" x14ac:dyDescent="0.35">
      <c r="A23">
        <v>16</v>
      </c>
      <c r="B23" t="s">
        <v>35</v>
      </c>
      <c r="C23">
        <v>1</v>
      </c>
      <c r="D23">
        <v>0</v>
      </c>
      <c r="E23">
        <v>1</v>
      </c>
      <c r="F23">
        <v>2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0.25600000000000001</v>
      </c>
    </row>
    <row r="24" spans="1:13" x14ac:dyDescent="0.35">
      <c r="A24">
        <v>16</v>
      </c>
      <c r="B24" t="s">
        <v>30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5.8999999999999997E-2</v>
      </c>
    </row>
    <row r="25" spans="1:13" x14ac:dyDescent="0.35">
      <c r="A25">
        <v>16</v>
      </c>
      <c r="B25" t="s">
        <v>16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4</v>
      </c>
      <c r="L25">
        <v>4</v>
      </c>
      <c r="M25" s="1">
        <v>0.77300000000000002</v>
      </c>
    </row>
    <row r="26" spans="1:13" x14ac:dyDescent="0.35">
      <c r="A26">
        <v>16</v>
      </c>
      <c r="B26" t="s">
        <v>26</v>
      </c>
      <c r="C26">
        <v>2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3</v>
      </c>
      <c r="L26">
        <v>3</v>
      </c>
      <c r="M26" s="1">
        <v>0.95599999999999996</v>
      </c>
    </row>
    <row r="27" spans="1:13" x14ac:dyDescent="0.35">
      <c r="A27">
        <v>16</v>
      </c>
      <c r="B27" t="s">
        <v>31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0.01</v>
      </c>
    </row>
    <row r="28" spans="1:13" x14ac:dyDescent="0.35">
      <c r="A28">
        <v>16</v>
      </c>
      <c r="B28" t="s">
        <v>41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3</v>
      </c>
      <c r="M28" s="1">
        <v>0.27300000000000002</v>
      </c>
    </row>
    <row r="29" spans="1:13" x14ac:dyDescent="0.35">
      <c r="A29">
        <v>16</v>
      </c>
      <c r="B29" t="s">
        <v>42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3</v>
      </c>
      <c r="L29">
        <v>3</v>
      </c>
      <c r="M29" s="1">
        <v>0.27800000000000002</v>
      </c>
    </row>
    <row r="30" spans="1:13" x14ac:dyDescent="0.35">
      <c r="A30">
        <v>16</v>
      </c>
      <c r="B30" t="s">
        <v>44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 s="1">
        <v>0.371</v>
      </c>
    </row>
    <row r="31" spans="1:13" x14ac:dyDescent="0.35">
      <c r="A31">
        <v>16</v>
      </c>
      <c r="B31" t="s">
        <v>32</v>
      </c>
      <c r="C31">
        <v>2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 s="1">
        <v>0.56499999999999995</v>
      </c>
    </row>
    <row r="32" spans="1:13" x14ac:dyDescent="0.35">
      <c r="A32">
        <v>16</v>
      </c>
      <c r="B32" t="s">
        <v>40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 s="1">
        <v>0.91400000000000003</v>
      </c>
    </row>
    <row r="33" spans="1:13" x14ac:dyDescent="0.35">
      <c r="A33">
        <v>16</v>
      </c>
      <c r="B33" t="s">
        <v>21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0.57999999999999996</v>
      </c>
    </row>
    <row r="34" spans="1:13" x14ac:dyDescent="0.35">
      <c r="A34">
        <v>16</v>
      </c>
      <c r="B34" t="s">
        <v>22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0.48099999999999998</v>
      </c>
    </row>
    <row r="35" spans="1:13" x14ac:dyDescent="0.35">
      <c r="A35">
        <v>16</v>
      </c>
      <c r="B35" t="s">
        <v>20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 s="1">
        <v>0.33100000000000002</v>
      </c>
    </row>
    <row r="36" spans="1:13" x14ac:dyDescent="0.35">
      <c r="A36">
        <v>16</v>
      </c>
      <c r="B36" t="s">
        <v>43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 s="1">
        <v>6.2E-2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17</v>
      </c>
      <c r="B5" t="s">
        <v>15</v>
      </c>
      <c r="C5">
        <v>6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21</v>
      </c>
      <c r="L5">
        <v>21</v>
      </c>
      <c r="M5" s="1">
        <v>0.36799999999999999</v>
      </c>
    </row>
    <row r="6" spans="1:13" x14ac:dyDescent="0.35">
      <c r="A6">
        <v>17</v>
      </c>
      <c r="B6" t="s">
        <v>44</v>
      </c>
      <c r="C6">
        <v>6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18</v>
      </c>
      <c r="L6">
        <v>18</v>
      </c>
      <c r="M6" s="1">
        <v>0.49099999999999999</v>
      </c>
    </row>
    <row r="7" spans="1:13" x14ac:dyDescent="0.35">
      <c r="A7">
        <v>17</v>
      </c>
      <c r="B7" t="s">
        <v>13</v>
      </c>
      <c r="C7">
        <v>3</v>
      </c>
      <c r="D7">
        <v>3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17</v>
      </c>
      <c r="L7">
        <v>17</v>
      </c>
      <c r="M7" s="1">
        <v>0.94499999999999995</v>
      </c>
    </row>
    <row r="8" spans="1:13" x14ac:dyDescent="0.35">
      <c r="A8">
        <v>17</v>
      </c>
      <c r="B8" t="s">
        <v>37</v>
      </c>
      <c r="C8">
        <v>4</v>
      </c>
      <c r="D8">
        <v>2</v>
      </c>
      <c r="E8">
        <v>1</v>
      </c>
      <c r="F8">
        <v>2</v>
      </c>
      <c r="G8">
        <v>0</v>
      </c>
      <c r="H8">
        <v>0</v>
      </c>
      <c r="I8">
        <v>1</v>
      </c>
      <c r="J8">
        <v>1</v>
      </c>
      <c r="K8">
        <v>16</v>
      </c>
      <c r="L8">
        <v>16</v>
      </c>
      <c r="M8" s="1">
        <v>4.8000000000000001E-2</v>
      </c>
    </row>
    <row r="9" spans="1:13" x14ac:dyDescent="0.35">
      <c r="A9">
        <v>17</v>
      </c>
      <c r="B9" t="s">
        <v>17</v>
      </c>
      <c r="C9">
        <v>2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15</v>
      </c>
      <c r="L9">
        <v>15</v>
      </c>
      <c r="M9" s="1">
        <v>0.92600000000000005</v>
      </c>
    </row>
    <row r="10" spans="1:13" x14ac:dyDescent="0.35">
      <c r="A10">
        <v>17</v>
      </c>
      <c r="B10" t="s">
        <v>21</v>
      </c>
      <c r="C10">
        <v>2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1</v>
      </c>
      <c r="K10">
        <v>14</v>
      </c>
      <c r="L10">
        <v>14</v>
      </c>
      <c r="M10" s="1">
        <v>0.53500000000000003</v>
      </c>
    </row>
    <row r="11" spans="1:13" x14ac:dyDescent="0.35">
      <c r="A11">
        <v>17</v>
      </c>
      <c r="B11" t="s">
        <v>38</v>
      </c>
      <c r="C11">
        <v>1</v>
      </c>
      <c r="D11">
        <v>1</v>
      </c>
      <c r="E11">
        <v>2</v>
      </c>
      <c r="F11">
        <v>2</v>
      </c>
      <c r="G11">
        <v>1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0.79200000000000004</v>
      </c>
    </row>
    <row r="12" spans="1:13" x14ac:dyDescent="0.35">
      <c r="A12">
        <v>17</v>
      </c>
      <c r="B12" t="s">
        <v>32</v>
      </c>
      <c r="C12">
        <v>4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12</v>
      </c>
      <c r="L12">
        <v>12</v>
      </c>
      <c r="M12" s="1">
        <v>0.439</v>
      </c>
    </row>
    <row r="13" spans="1:13" x14ac:dyDescent="0.35">
      <c r="A13">
        <v>17</v>
      </c>
      <c r="B13" t="s">
        <v>42</v>
      </c>
      <c r="C13">
        <v>2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11</v>
      </c>
      <c r="L13">
        <v>11</v>
      </c>
      <c r="M13" s="1">
        <v>0.30399999999999999</v>
      </c>
    </row>
    <row r="14" spans="1:13" x14ac:dyDescent="0.35">
      <c r="A14">
        <v>17</v>
      </c>
      <c r="B14" t="s">
        <v>27</v>
      </c>
      <c r="C14">
        <v>3</v>
      </c>
      <c r="D14">
        <v>2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10</v>
      </c>
      <c r="L14">
        <v>10</v>
      </c>
      <c r="M14" s="1">
        <v>0.78300000000000003</v>
      </c>
    </row>
    <row r="15" spans="1:13" x14ac:dyDescent="0.35">
      <c r="A15">
        <v>17</v>
      </c>
      <c r="B15" t="s">
        <v>23</v>
      </c>
      <c r="C15">
        <v>1</v>
      </c>
      <c r="D15">
        <v>1</v>
      </c>
      <c r="E15">
        <v>0</v>
      </c>
      <c r="F15">
        <v>2</v>
      </c>
      <c r="G15">
        <v>0</v>
      </c>
      <c r="H15">
        <v>0</v>
      </c>
      <c r="I15">
        <v>1</v>
      </c>
      <c r="J15">
        <v>1</v>
      </c>
      <c r="K15">
        <v>9</v>
      </c>
      <c r="L15">
        <v>9</v>
      </c>
      <c r="M15" s="1">
        <v>0.25</v>
      </c>
    </row>
    <row r="16" spans="1:13" x14ac:dyDescent="0.35">
      <c r="A16">
        <v>17</v>
      </c>
      <c r="B16" t="s">
        <v>36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9</v>
      </c>
      <c r="L16">
        <v>9</v>
      </c>
      <c r="M16" s="1">
        <v>0.48799999999999999</v>
      </c>
    </row>
    <row r="17" spans="1:13" x14ac:dyDescent="0.35">
      <c r="A17">
        <v>17</v>
      </c>
      <c r="B17" t="s">
        <v>26</v>
      </c>
      <c r="C17">
        <v>1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9</v>
      </c>
      <c r="L17">
        <v>9</v>
      </c>
      <c r="M17" s="1">
        <v>0.97399999999999998</v>
      </c>
    </row>
    <row r="18" spans="1:13" x14ac:dyDescent="0.35">
      <c r="A18">
        <v>17</v>
      </c>
      <c r="B18" t="s">
        <v>28</v>
      </c>
      <c r="C18">
        <v>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0.437</v>
      </c>
    </row>
    <row r="19" spans="1:13" x14ac:dyDescent="0.35">
      <c r="A19">
        <v>17</v>
      </c>
      <c r="B19" t="s">
        <v>18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7</v>
      </c>
      <c r="L19">
        <v>7</v>
      </c>
      <c r="M19" s="1">
        <v>0.78200000000000003</v>
      </c>
    </row>
    <row r="20" spans="1:13" x14ac:dyDescent="0.35">
      <c r="A20">
        <v>17</v>
      </c>
      <c r="B20" t="s">
        <v>14</v>
      </c>
      <c r="C20">
        <v>3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1</v>
      </c>
      <c r="K20">
        <v>6</v>
      </c>
      <c r="L20">
        <v>6</v>
      </c>
      <c r="M20" s="1">
        <v>0.26900000000000002</v>
      </c>
    </row>
    <row r="21" spans="1:13" x14ac:dyDescent="0.35">
      <c r="A21">
        <v>17</v>
      </c>
      <c r="B21" t="s">
        <v>40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6</v>
      </c>
      <c r="L21">
        <v>6</v>
      </c>
      <c r="M21" s="1">
        <v>0.88900000000000001</v>
      </c>
    </row>
    <row r="22" spans="1:13" x14ac:dyDescent="0.35">
      <c r="A22">
        <v>17</v>
      </c>
      <c r="B22" t="s">
        <v>16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0.72799999999999998</v>
      </c>
    </row>
    <row r="23" spans="1:13" x14ac:dyDescent="0.35">
      <c r="A23">
        <v>17</v>
      </c>
      <c r="B23" t="s">
        <v>20</v>
      </c>
      <c r="C23">
        <v>2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0.26900000000000002</v>
      </c>
    </row>
    <row r="24" spans="1:13" x14ac:dyDescent="0.35">
      <c r="A24">
        <v>17</v>
      </c>
      <c r="B24" t="s">
        <v>19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3</v>
      </c>
      <c r="L24">
        <v>3</v>
      </c>
      <c r="M24" s="1">
        <v>0.68</v>
      </c>
    </row>
    <row r="25" spans="1:13" x14ac:dyDescent="0.35">
      <c r="A25">
        <v>17</v>
      </c>
      <c r="B25" t="s">
        <v>25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0.22900000000000001</v>
      </c>
    </row>
    <row r="26" spans="1:13" x14ac:dyDescent="0.35">
      <c r="A26">
        <v>17</v>
      </c>
      <c r="B26" t="s">
        <v>22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3</v>
      </c>
      <c r="L26">
        <v>3</v>
      </c>
      <c r="M26" s="1">
        <v>0.436</v>
      </c>
    </row>
    <row r="27" spans="1:13" x14ac:dyDescent="0.35">
      <c r="A27">
        <v>17</v>
      </c>
      <c r="B27" t="s">
        <v>43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6.2E-2</v>
      </c>
    </row>
    <row r="28" spans="1:13" x14ac:dyDescent="0.35">
      <c r="A28">
        <v>17</v>
      </c>
      <c r="B28" t="s">
        <v>30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 s="1">
        <v>5.7000000000000002E-2</v>
      </c>
    </row>
    <row r="29" spans="1:13" x14ac:dyDescent="0.35">
      <c r="A29">
        <v>17</v>
      </c>
      <c r="B29" t="s">
        <v>31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  <c r="M29" s="1">
        <v>0.01</v>
      </c>
    </row>
    <row r="30" spans="1:13" x14ac:dyDescent="0.35">
      <c r="A30">
        <v>17</v>
      </c>
      <c r="B30" t="s">
        <v>29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 s="1">
        <v>0.32</v>
      </c>
    </row>
    <row r="31" spans="1:13" x14ac:dyDescent="0.35">
      <c r="A31">
        <v>17</v>
      </c>
      <c r="B31" t="s">
        <v>41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 s="1">
        <v>0.187</v>
      </c>
    </row>
    <row r="32" spans="1:13" x14ac:dyDescent="0.35">
      <c r="A32">
        <v>17</v>
      </c>
      <c r="B32" t="s">
        <v>35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 s="1">
        <v>0.247</v>
      </c>
    </row>
    <row r="33" spans="1:13" x14ac:dyDescent="0.35">
      <c r="A33">
        <v>17</v>
      </c>
      <c r="B33" t="s">
        <v>39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 s="1">
        <v>0.32400000000000001</v>
      </c>
    </row>
    <row r="34" spans="1:13" x14ac:dyDescent="0.35">
      <c r="A34">
        <v>17</v>
      </c>
      <c r="B34" t="s">
        <v>34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0.22500000000000001</v>
      </c>
    </row>
    <row r="35" spans="1:13" x14ac:dyDescent="0.35">
      <c r="A35">
        <v>17</v>
      </c>
      <c r="B35" t="s">
        <v>33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-1</v>
      </c>
      <c r="L35">
        <v>-1</v>
      </c>
      <c r="M35" s="1">
        <v>0.47399999999999998</v>
      </c>
    </row>
    <row r="36" spans="1:13" x14ac:dyDescent="0.35">
      <c r="A36">
        <v>17</v>
      </c>
      <c r="B36" t="s">
        <v>24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-1</v>
      </c>
      <c r="L36">
        <v>-1</v>
      </c>
      <c r="M36" s="1">
        <v>0.69299999999999995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12.26953125" bestFit="1" customWidth="1"/>
    <col min="4" max="4" width="7.81640625" bestFit="1" customWidth="1"/>
    <col min="5" max="5" width="6.26953125" bestFit="1" customWidth="1"/>
    <col min="6" max="6" width="5.453125" bestFit="1" customWidth="1"/>
    <col min="7" max="7" width="5.26953125" bestFit="1" customWidth="1"/>
    <col min="8" max="8" width="9.26953125" bestFit="1" customWidth="1"/>
    <col min="9" max="9" width="7.453125" bestFit="1" customWidth="1"/>
    <col min="10" max="10" width="9.26953125" bestFit="1" customWidth="1"/>
    <col min="11" max="11" width="4.7265625" bestFit="1" customWidth="1"/>
    <col min="12" max="12" width="7.453125" bestFit="1" customWidth="1"/>
    <col min="13" max="13" width="9.7265625" bestFit="1" customWidth="1"/>
  </cols>
  <sheetData>
    <row r="3" spans="1:13" ht="21.75" customHeight="1" x14ac:dyDescent="0.35"/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18</v>
      </c>
      <c r="B5" t="s">
        <v>38</v>
      </c>
      <c r="C5">
        <v>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18</v>
      </c>
      <c r="L5">
        <v>18</v>
      </c>
      <c r="M5" s="1">
        <v>0.81200000000000006</v>
      </c>
    </row>
    <row r="6" spans="1:13" x14ac:dyDescent="0.35">
      <c r="A6">
        <v>18</v>
      </c>
      <c r="B6" t="s">
        <v>37</v>
      </c>
      <c r="C6">
        <v>5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1</v>
      </c>
      <c r="K6">
        <v>17</v>
      </c>
      <c r="L6">
        <v>17</v>
      </c>
      <c r="M6" s="1">
        <v>4.7E-2</v>
      </c>
    </row>
    <row r="7" spans="1:13" x14ac:dyDescent="0.35">
      <c r="A7">
        <v>18</v>
      </c>
      <c r="B7" t="s">
        <v>29</v>
      </c>
      <c r="C7">
        <v>3</v>
      </c>
      <c r="D7">
        <v>0</v>
      </c>
      <c r="E7">
        <v>2</v>
      </c>
      <c r="F7">
        <v>2</v>
      </c>
      <c r="G7">
        <v>0</v>
      </c>
      <c r="H7">
        <v>0</v>
      </c>
      <c r="I7">
        <v>0</v>
      </c>
      <c r="J7">
        <v>1</v>
      </c>
      <c r="K7">
        <v>17</v>
      </c>
      <c r="L7">
        <v>17</v>
      </c>
      <c r="M7" s="1">
        <v>0.35399999999999998</v>
      </c>
    </row>
    <row r="8" spans="1:13" x14ac:dyDescent="0.35">
      <c r="A8">
        <v>18</v>
      </c>
      <c r="B8" t="s">
        <v>40</v>
      </c>
      <c r="C8">
        <v>4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16</v>
      </c>
      <c r="L8">
        <v>16</v>
      </c>
      <c r="M8" s="1">
        <v>0.91200000000000003</v>
      </c>
    </row>
    <row r="9" spans="1:13" x14ac:dyDescent="0.35">
      <c r="A9">
        <v>18</v>
      </c>
      <c r="B9" t="s">
        <v>18</v>
      </c>
      <c r="C9">
        <v>3</v>
      </c>
      <c r="D9">
        <v>0</v>
      </c>
      <c r="E9">
        <v>1</v>
      </c>
      <c r="F9">
        <v>2</v>
      </c>
      <c r="G9">
        <v>1</v>
      </c>
      <c r="H9">
        <v>0</v>
      </c>
      <c r="I9">
        <v>0</v>
      </c>
      <c r="J9">
        <v>1</v>
      </c>
      <c r="K9">
        <v>15</v>
      </c>
      <c r="L9">
        <v>15</v>
      </c>
      <c r="M9" s="1">
        <v>0.75800000000000001</v>
      </c>
    </row>
    <row r="10" spans="1:13" x14ac:dyDescent="0.35">
      <c r="A10">
        <v>18</v>
      </c>
      <c r="B10" t="s">
        <v>13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12</v>
      </c>
      <c r="L10">
        <v>12</v>
      </c>
      <c r="M10" s="1">
        <v>0.89600000000000002</v>
      </c>
    </row>
    <row r="11" spans="1:13" x14ac:dyDescent="0.35">
      <c r="A11">
        <v>18</v>
      </c>
      <c r="B11" t="s">
        <v>19</v>
      </c>
      <c r="C11">
        <v>4</v>
      </c>
      <c r="D11">
        <v>0</v>
      </c>
      <c r="E11">
        <v>2</v>
      </c>
      <c r="F11">
        <v>2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0.67700000000000005</v>
      </c>
    </row>
    <row r="12" spans="1:13" x14ac:dyDescent="0.35">
      <c r="A12">
        <v>18</v>
      </c>
      <c r="B12" t="s">
        <v>14</v>
      </c>
      <c r="C12">
        <v>4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9</v>
      </c>
      <c r="L12">
        <v>9</v>
      </c>
      <c r="M12" s="1">
        <v>0.26900000000000002</v>
      </c>
    </row>
    <row r="13" spans="1:13" x14ac:dyDescent="0.35">
      <c r="A13">
        <v>18</v>
      </c>
      <c r="B13" t="s">
        <v>32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9</v>
      </c>
      <c r="L13">
        <v>9</v>
      </c>
      <c r="M13" s="1">
        <v>0.433</v>
      </c>
    </row>
    <row r="14" spans="1:13" x14ac:dyDescent="0.35">
      <c r="A14">
        <v>18</v>
      </c>
      <c r="B14" t="s">
        <v>24</v>
      </c>
      <c r="C14">
        <v>3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9</v>
      </c>
      <c r="L14">
        <v>9</v>
      </c>
      <c r="M14" s="1">
        <v>0.66700000000000004</v>
      </c>
    </row>
    <row r="15" spans="1:13" x14ac:dyDescent="0.35">
      <c r="A15">
        <v>18</v>
      </c>
      <c r="B15" t="s">
        <v>21</v>
      </c>
      <c r="C15">
        <v>1</v>
      </c>
      <c r="D15">
        <v>2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8</v>
      </c>
      <c r="L15">
        <v>8</v>
      </c>
      <c r="M15" s="1">
        <v>0.53400000000000003</v>
      </c>
    </row>
    <row r="16" spans="1:13" x14ac:dyDescent="0.35">
      <c r="A16">
        <v>18</v>
      </c>
      <c r="B16" t="s">
        <v>20</v>
      </c>
      <c r="C16">
        <v>3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0.28899999999999998</v>
      </c>
    </row>
    <row r="17" spans="1:13" x14ac:dyDescent="0.35">
      <c r="A17">
        <v>18</v>
      </c>
      <c r="B17" t="s">
        <v>39</v>
      </c>
      <c r="C17">
        <v>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8</v>
      </c>
      <c r="L17">
        <v>8</v>
      </c>
      <c r="M17" s="1">
        <v>0.372</v>
      </c>
    </row>
    <row r="18" spans="1:13" x14ac:dyDescent="0.35">
      <c r="A18">
        <v>18</v>
      </c>
      <c r="B18" t="s">
        <v>27</v>
      </c>
      <c r="C18">
        <v>3</v>
      </c>
      <c r="D18">
        <v>0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0.77200000000000002</v>
      </c>
    </row>
    <row r="19" spans="1:13" x14ac:dyDescent="0.35">
      <c r="A19">
        <v>18</v>
      </c>
      <c r="B19" t="s">
        <v>25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7</v>
      </c>
      <c r="L19">
        <v>7</v>
      </c>
      <c r="M19" s="1">
        <v>0.219</v>
      </c>
    </row>
    <row r="20" spans="1:13" x14ac:dyDescent="0.35">
      <c r="A20">
        <v>18</v>
      </c>
      <c r="B20" t="s">
        <v>43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7</v>
      </c>
      <c r="L20">
        <v>7</v>
      </c>
      <c r="M20" s="1">
        <v>6.3E-2</v>
      </c>
    </row>
    <row r="21" spans="1:13" x14ac:dyDescent="0.35">
      <c r="A21">
        <v>18</v>
      </c>
      <c r="B21" t="s">
        <v>28</v>
      </c>
      <c r="C21">
        <v>3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6</v>
      </c>
      <c r="L21">
        <v>6</v>
      </c>
      <c r="M21" s="1">
        <v>0.4</v>
      </c>
    </row>
    <row r="22" spans="1:13" x14ac:dyDescent="0.35">
      <c r="A22">
        <v>18</v>
      </c>
      <c r="B22" t="s">
        <v>30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5.6000000000000001E-2</v>
      </c>
    </row>
    <row r="23" spans="1:13" x14ac:dyDescent="0.35">
      <c r="A23">
        <v>18</v>
      </c>
      <c r="B23" t="s">
        <v>16</v>
      </c>
      <c r="C23">
        <v>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0.74</v>
      </c>
    </row>
    <row r="24" spans="1:13" x14ac:dyDescent="0.35">
      <c r="A24">
        <v>18</v>
      </c>
      <c r="B24" t="s">
        <v>26</v>
      </c>
      <c r="C24"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0.95499999999999996</v>
      </c>
    </row>
    <row r="25" spans="1:13" x14ac:dyDescent="0.35">
      <c r="A25">
        <v>18</v>
      </c>
      <c r="B25" t="s">
        <v>23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4</v>
      </c>
      <c r="L25">
        <v>4</v>
      </c>
      <c r="M25" s="1">
        <v>0.35399999999999998</v>
      </c>
    </row>
    <row r="26" spans="1:13" x14ac:dyDescent="0.35">
      <c r="A26">
        <v>18</v>
      </c>
      <c r="B26" t="s">
        <v>22</v>
      </c>
      <c r="C26">
        <v>2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4</v>
      </c>
      <c r="L26">
        <v>4</v>
      </c>
      <c r="M26" s="1">
        <v>0.39200000000000002</v>
      </c>
    </row>
    <row r="27" spans="1:13" x14ac:dyDescent="0.35">
      <c r="A27">
        <v>18</v>
      </c>
      <c r="B27" t="s">
        <v>15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4</v>
      </c>
      <c r="L27">
        <v>4</v>
      </c>
      <c r="M27" s="1">
        <v>0.36</v>
      </c>
    </row>
    <row r="28" spans="1:13" x14ac:dyDescent="0.35">
      <c r="A28">
        <v>18</v>
      </c>
      <c r="B28" t="s">
        <v>17</v>
      </c>
      <c r="C28">
        <v>3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4</v>
      </c>
      <c r="L28">
        <v>4</v>
      </c>
      <c r="M28" s="1">
        <v>0.9</v>
      </c>
    </row>
    <row r="29" spans="1:13" x14ac:dyDescent="0.35">
      <c r="A29">
        <v>18</v>
      </c>
      <c r="B29" t="s">
        <v>42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4</v>
      </c>
      <c r="L29">
        <v>4</v>
      </c>
      <c r="M29" s="1">
        <v>0.27800000000000002</v>
      </c>
    </row>
    <row r="30" spans="1:13" x14ac:dyDescent="0.35">
      <c r="A30">
        <v>18</v>
      </c>
      <c r="B30" t="s">
        <v>36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3</v>
      </c>
      <c r="L30">
        <v>3</v>
      </c>
      <c r="M30" s="1">
        <v>0.46300000000000002</v>
      </c>
    </row>
    <row r="31" spans="1:13" x14ac:dyDescent="0.35">
      <c r="A31">
        <v>18</v>
      </c>
      <c r="B31" t="s">
        <v>44</v>
      </c>
      <c r="C31">
        <v>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3</v>
      </c>
      <c r="L31">
        <v>3</v>
      </c>
      <c r="M31" s="1">
        <v>0.49099999999999999</v>
      </c>
    </row>
    <row r="32" spans="1:13" x14ac:dyDescent="0.35">
      <c r="A32">
        <v>18</v>
      </c>
      <c r="B32" t="s">
        <v>34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 s="1">
        <v>0.222</v>
      </c>
    </row>
    <row r="33" spans="1:13" x14ac:dyDescent="0.35">
      <c r="A33">
        <v>18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0.01</v>
      </c>
    </row>
    <row r="34" spans="1:13" x14ac:dyDescent="0.35">
      <c r="A34">
        <v>18</v>
      </c>
      <c r="B34" t="s">
        <v>35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0.22800000000000001</v>
      </c>
    </row>
    <row r="35" spans="1:13" x14ac:dyDescent="0.35">
      <c r="A35">
        <v>18</v>
      </c>
      <c r="B35" t="s">
        <v>41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 s="1">
        <v>0.17799999999999999</v>
      </c>
    </row>
    <row r="36" spans="1:13" x14ac:dyDescent="0.35">
      <c r="A36">
        <v>18</v>
      </c>
      <c r="B36" t="s">
        <v>33</v>
      </c>
      <c r="C36">
        <v>3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1</v>
      </c>
      <c r="K36">
        <v>-1</v>
      </c>
      <c r="L36">
        <v>-1</v>
      </c>
      <c r="M36" s="1">
        <v>0.42599999999999999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36"/>
  <sheetViews>
    <sheetView showGridLines="0" workbookViewId="0">
      <selection activeCell="A4" sqref="A4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8.179687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1</v>
      </c>
      <c r="B5" t="s">
        <v>40</v>
      </c>
      <c r="C5">
        <v>7</v>
      </c>
      <c r="D5">
        <v>2</v>
      </c>
      <c r="E5">
        <v>1</v>
      </c>
      <c r="F5">
        <v>3</v>
      </c>
      <c r="G5">
        <v>1</v>
      </c>
      <c r="H5">
        <v>0</v>
      </c>
      <c r="I5">
        <v>1</v>
      </c>
      <c r="J5">
        <v>1</v>
      </c>
      <c r="K5">
        <v>37</v>
      </c>
      <c r="L5">
        <v>37</v>
      </c>
      <c r="M5" s="1">
        <v>1</v>
      </c>
    </row>
    <row r="6" spans="1:13" x14ac:dyDescent="0.35">
      <c r="A6">
        <v>1</v>
      </c>
      <c r="B6" t="s">
        <v>38</v>
      </c>
      <c r="C6">
        <v>5</v>
      </c>
      <c r="D6">
        <v>3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20</v>
      </c>
      <c r="L6">
        <v>20</v>
      </c>
      <c r="M6" s="1">
        <v>0.67</v>
      </c>
    </row>
    <row r="7" spans="1:13" x14ac:dyDescent="0.35">
      <c r="A7">
        <v>1</v>
      </c>
      <c r="B7" t="s">
        <v>31</v>
      </c>
      <c r="C7">
        <v>6</v>
      </c>
      <c r="D7">
        <v>1</v>
      </c>
      <c r="E7">
        <v>2</v>
      </c>
      <c r="F7">
        <v>2</v>
      </c>
      <c r="G7">
        <v>1</v>
      </c>
      <c r="H7">
        <v>0</v>
      </c>
      <c r="I7">
        <v>0</v>
      </c>
      <c r="J7">
        <v>1</v>
      </c>
      <c r="K7">
        <v>19</v>
      </c>
      <c r="L7">
        <v>19</v>
      </c>
      <c r="M7" s="1">
        <v>0.02</v>
      </c>
    </row>
    <row r="8" spans="1:13" x14ac:dyDescent="0.35">
      <c r="A8">
        <v>1</v>
      </c>
      <c r="B8" t="s">
        <v>32</v>
      </c>
      <c r="C8">
        <v>4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15</v>
      </c>
      <c r="L8">
        <v>15</v>
      </c>
      <c r="M8" s="1">
        <v>0.26</v>
      </c>
    </row>
    <row r="9" spans="1:13" x14ac:dyDescent="0.35">
      <c r="A9">
        <v>1</v>
      </c>
      <c r="B9" t="s">
        <v>26</v>
      </c>
      <c r="C9">
        <v>5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13</v>
      </c>
      <c r="L9">
        <v>13</v>
      </c>
      <c r="M9" s="1">
        <v>1</v>
      </c>
    </row>
    <row r="10" spans="1:13" x14ac:dyDescent="0.35">
      <c r="A10">
        <v>1</v>
      </c>
      <c r="B10" t="s">
        <v>16</v>
      </c>
      <c r="C10">
        <v>2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13</v>
      </c>
      <c r="L10">
        <v>13</v>
      </c>
      <c r="M10" s="1">
        <v>0.99</v>
      </c>
    </row>
    <row r="11" spans="1:13" x14ac:dyDescent="0.35">
      <c r="A11">
        <v>1</v>
      </c>
      <c r="B11" t="s">
        <v>33</v>
      </c>
      <c r="C11">
        <v>2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0.04</v>
      </c>
    </row>
    <row r="12" spans="1:13" x14ac:dyDescent="0.35">
      <c r="A12">
        <v>1</v>
      </c>
      <c r="B12" t="s">
        <v>44</v>
      </c>
      <c r="C12">
        <v>4</v>
      </c>
      <c r="D12">
        <v>1</v>
      </c>
      <c r="E12">
        <v>2</v>
      </c>
      <c r="F12">
        <v>2</v>
      </c>
      <c r="G12">
        <v>0</v>
      </c>
      <c r="H12">
        <v>0</v>
      </c>
      <c r="I12">
        <v>0</v>
      </c>
      <c r="J12">
        <v>1</v>
      </c>
      <c r="K12">
        <v>11</v>
      </c>
      <c r="L12">
        <v>11</v>
      </c>
      <c r="M12" s="1">
        <v>0.24</v>
      </c>
    </row>
    <row r="13" spans="1:13" x14ac:dyDescent="0.35">
      <c r="A13">
        <v>1</v>
      </c>
      <c r="B13" t="s">
        <v>22</v>
      </c>
      <c r="C13">
        <v>2</v>
      </c>
      <c r="D13">
        <v>1</v>
      </c>
      <c r="E13">
        <v>1</v>
      </c>
      <c r="F13">
        <v>3</v>
      </c>
      <c r="G13">
        <v>1</v>
      </c>
      <c r="H13">
        <v>0</v>
      </c>
      <c r="I13">
        <v>0</v>
      </c>
      <c r="J13">
        <v>1</v>
      </c>
      <c r="K13">
        <v>11</v>
      </c>
      <c r="L13">
        <v>11</v>
      </c>
      <c r="M13" s="1">
        <v>0.12</v>
      </c>
    </row>
    <row r="14" spans="1:13" x14ac:dyDescent="0.35">
      <c r="A14">
        <v>1</v>
      </c>
      <c r="B14" t="s">
        <v>41</v>
      </c>
      <c r="C14">
        <v>3</v>
      </c>
      <c r="D14">
        <v>0</v>
      </c>
      <c r="E14">
        <v>2</v>
      </c>
      <c r="F14">
        <v>2</v>
      </c>
      <c r="G14">
        <v>0</v>
      </c>
      <c r="H14">
        <v>0</v>
      </c>
      <c r="I14">
        <v>0</v>
      </c>
      <c r="J14">
        <v>1</v>
      </c>
      <c r="K14">
        <v>11</v>
      </c>
      <c r="L14">
        <v>11</v>
      </c>
      <c r="M14" s="1">
        <v>0.26</v>
      </c>
    </row>
    <row r="15" spans="1:13" x14ac:dyDescent="0.35">
      <c r="A15">
        <v>1</v>
      </c>
      <c r="B15" t="s">
        <v>27</v>
      </c>
      <c r="C15">
        <v>5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11</v>
      </c>
      <c r="L15">
        <v>11</v>
      </c>
      <c r="M15" s="1">
        <v>0.8</v>
      </c>
    </row>
    <row r="16" spans="1:13" x14ac:dyDescent="0.35">
      <c r="A16">
        <v>1</v>
      </c>
      <c r="B16" t="s">
        <v>21</v>
      </c>
      <c r="C16">
        <v>3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10</v>
      </c>
      <c r="M16" s="1">
        <v>0.8</v>
      </c>
    </row>
    <row r="17" spans="1:13" x14ac:dyDescent="0.35">
      <c r="A17">
        <v>1</v>
      </c>
      <c r="B17" t="s">
        <v>14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9</v>
      </c>
      <c r="L17">
        <v>9</v>
      </c>
      <c r="M17" s="1">
        <v>0.1</v>
      </c>
    </row>
    <row r="18" spans="1:13" x14ac:dyDescent="0.35">
      <c r="A18">
        <v>1</v>
      </c>
      <c r="B18" t="s">
        <v>17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9</v>
      </c>
      <c r="L18">
        <v>9</v>
      </c>
      <c r="M18" s="1">
        <v>0.7</v>
      </c>
    </row>
    <row r="19" spans="1:13" x14ac:dyDescent="0.35">
      <c r="A19">
        <v>1</v>
      </c>
      <c r="B19" t="s">
        <v>30</v>
      </c>
      <c r="C19">
        <v>4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9</v>
      </c>
      <c r="L19">
        <v>9</v>
      </c>
      <c r="M19" s="1">
        <v>0.03</v>
      </c>
    </row>
    <row r="20" spans="1:13" x14ac:dyDescent="0.35">
      <c r="A20">
        <v>1</v>
      </c>
      <c r="B20" t="s">
        <v>29</v>
      </c>
      <c r="C20">
        <v>2</v>
      </c>
      <c r="D20">
        <v>1</v>
      </c>
      <c r="E20">
        <v>2</v>
      </c>
      <c r="F20">
        <v>1</v>
      </c>
      <c r="G20">
        <v>0</v>
      </c>
      <c r="H20">
        <v>0</v>
      </c>
      <c r="I20">
        <v>0</v>
      </c>
      <c r="J20">
        <v>1</v>
      </c>
      <c r="K20">
        <v>9</v>
      </c>
      <c r="L20">
        <v>9</v>
      </c>
      <c r="M20" s="1">
        <v>0.39</v>
      </c>
    </row>
    <row r="21" spans="1:13" x14ac:dyDescent="0.35">
      <c r="A21">
        <v>1</v>
      </c>
      <c r="B21" t="s">
        <v>15</v>
      </c>
      <c r="C21">
        <v>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8</v>
      </c>
      <c r="L21">
        <v>8</v>
      </c>
      <c r="M21" s="1">
        <v>0.03</v>
      </c>
    </row>
    <row r="22" spans="1:13" x14ac:dyDescent="0.35">
      <c r="A22">
        <v>1</v>
      </c>
      <c r="B22" t="s">
        <v>20</v>
      </c>
      <c r="C22">
        <v>3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7</v>
      </c>
      <c r="L22">
        <v>7</v>
      </c>
      <c r="M22" s="1">
        <v>0.66</v>
      </c>
    </row>
    <row r="23" spans="1:13" x14ac:dyDescent="0.35">
      <c r="A23">
        <v>1</v>
      </c>
      <c r="B23" t="s">
        <v>28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6</v>
      </c>
      <c r="L23">
        <v>6</v>
      </c>
      <c r="M23" s="1">
        <v>0.03</v>
      </c>
    </row>
    <row r="24" spans="1:13" x14ac:dyDescent="0.35">
      <c r="A24">
        <v>1</v>
      </c>
      <c r="B24" t="s">
        <v>23</v>
      </c>
      <c r="C24">
        <v>3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6</v>
      </c>
      <c r="L24">
        <v>6</v>
      </c>
      <c r="M24" s="1">
        <v>0.66</v>
      </c>
    </row>
    <row r="25" spans="1:13" x14ac:dyDescent="0.35">
      <c r="A25">
        <v>1</v>
      </c>
      <c r="B25" t="s">
        <v>13</v>
      </c>
      <c r="C25">
        <v>3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5</v>
      </c>
      <c r="L25">
        <v>5</v>
      </c>
      <c r="M25" s="1">
        <v>0.97</v>
      </c>
    </row>
    <row r="26" spans="1:13" x14ac:dyDescent="0.35">
      <c r="A26">
        <v>1</v>
      </c>
      <c r="B26" t="s">
        <v>19</v>
      </c>
      <c r="C26">
        <v>3</v>
      </c>
      <c r="D26">
        <v>0</v>
      </c>
      <c r="E26">
        <v>1</v>
      </c>
      <c r="F26">
        <v>3</v>
      </c>
      <c r="G26">
        <v>0</v>
      </c>
      <c r="H26">
        <v>0</v>
      </c>
      <c r="I26">
        <v>0</v>
      </c>
      <c r="J26">
        <v>1</v>
      </c>
      <c r="K26">
        <v>4</v>
      </c>
      <c r="L26">
        <v>4</v>
      </c>
      <c r="M26" s="1">
        <v>0.88</v>
      </c>
    </row>
    <row r="27" spans="1:13" x14ac:dyDescent="0.35">
      <c r="A27">
        <v>1</v>
      </c>
      <c r="B27" t="s">
        <v>43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4</v>
      </c>
      <c r="L27">
        <v>4</v>
      </c>
      <c r="M27" s="1">
        <v>7.0000000000000007E-2</v>
      </c>
    </row>
    <row r="28" spans="1:13" x14ac:dyDescent="0.35">
      <c r="A28">
        <v>1</v>
      </c>
      <c r="B28" t="s">
        <v>18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4</v>
      </c>
      <c r="L28">
        <v>4</v>
      </c>
      <c r="M28" s="1">
        <v>0.93</v>
      </c>
    </row>
    <row r="29" spans="1:13" x14ac:dyDescent="0.35">
      <c r="A29">
        <v>1</v>
      </c>
      <c r="B29" t="s">
        <v>39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3</v>
      </c>
      <c r="L29">
        <v>3</v>
      </c>
      <c r="M29" s="1">
        <v>0.01</v>
      </c>
    </row>
    <row r="30" spans="1:13" x14ac:dyDescent="0.35">
      <c r="A30">
        <v>1</v>
      </c>
      <c r="B30" t="s">
        <v>36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3</v>
      </c>
      <c r="L30">
        <v>3</v>
      </c>
      <c r="M30" s="1">
        <v>0.4</v>
      </c>
    </row>
    <row r="31" spans="1:13" x14ac:dyDescent="0.35">
      <c r="A31">
        <v>1</v>
      </c>
      <c r="B31" t="s">
        <v>35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2</v>
      </c>
      <c r="M31" s="1">
        <v>0.11</v>
      </c>
    </row>
    <row r="32" spans="1:13" x14ac:dyDescent="0.35">
      <c r="A32">
        <v>1</v>
      </c>
      <c r="B32" t="s">
        <v>24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 s="1">
        <v>0.49</v>
      </c>
    </row>
    <row r="33" spans="1:13" x14ac:dyDescent="0.35">
      <c r="A33">
        <v>1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 s="1">
        <v>0.27</v>
      </c>
    </row>
    <row r="34" spans="1:13" x14ac:dyDescent="0.35">
      <c r="A34">
        <v>1</v>
      </c>
      <c r="B34" t="s">
        <v>25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0.09</v>
      </c>
    </row>
    <row r="35" spans="1:13" x14ac:dyDescent="0.35">
      <c r="A35">
        <v>1</v>
      </c>
      <c r="B35" t="s">
        <v>42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 s="1">
        <v>0.01</v>
      </c>
    </row>
    <row r="36" spans="1:13" x14ac:dyDescent="0.35">
      <c r="A36">
        <v>1</v>
      </c>
      <c r="B36" t="s">
        <v>37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-1</v>
      </c>
      <c r="L36">
        <v>-1</v>
      </c>
      <c r="M36" s="1">
        <v>0.03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6"/>
  <sheetViews>
    <sheetView showGridLines="0" workbookViewId="0">
      <selection activeCell="A5" sqref="A5:M36"/>
    </sheetView>
  </sheetViews>
  <sheetFormatPr defaultRowHeight="14.5" x14ac:dyDescent="0.35"/>
  <cols>
    <col min="1" max="1" width="7.453125" customWidth="1"/>
    <col min="2" max="2" width="30.453125" bestFit="1" customWidth="1"/>
    <col min="3" max="3" width="7.7265625" customWidth="1"/>
    <col min="4" max="4" width="6.1796875" customWidth="1"/>
    <col min="5" max="5" width="5.26953125" customWidth="1"/>
    <col min="6" max="6" width="5.1796875" customWidth="1"/>
    <col min="7" max="7" width="9.1796875" customWidth="1"/>
    <col min="8" max="8" width="7.26953125" customWidth="1"/>
    <col min="9" max="9" width="9.1796875" customWidth="1"/>
    <col min="10" max="10" width="4.54296875" customWidth="1"/>
    <col min="11" max="11" width="7.26953125" customWidth="1"/>
    <col min="12" max="12" width="9.54296875" customWidth="1"/>
    <col min="13" max="13" width="8.179687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2</v>
      </c>
      <c r="B5" t="s">
        <v>19</v>
      </c>
      <c r="C5">
        <v>6</v>
      </c>
      <c r="D5">
        <v>1</v>
      </c>
      <c r="E5">
        <v>3</v>
      </c>
      <c r="F5">
        <v>3</v>
      </c>
      <c r="G5">
        <v>2</v>
      </c>
      <c r="H5">
        <v>0</v>
      </c>
      <c r="I5">
        <v>0</v>
      </c>
      <c r="J5">
        <v>1</v>
      </c>
      <c r="K5">
        <v>26</v>
      </c>
      <c r="L5">
        <v>26</v>
      </c>
      <c r="M5" s="1">
        <v>0.88</v>
      </c>
    </row>
    <row r="6" spans="1:13" x14ac:dyDescent="0.35">
      <c r="A6">
        <v>2</v>
      </c>
      <c r="B6" t="s">
        <v>29</v>
      </c>
      <c r="C6">
        <v>6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17</v>
      </c>
      <c r="L6">
        <v>17</v>
      </c>
      <c r="M6" s="1">
        <v>0.39</v>
      </c>
    </row>
    <row r="7" spans="1:13" x14ac:dyDescent="0.35">
      <c r="A7">
        <v>2</v>
      </c>
      <c r="B7" t="s">
        <v>40</v>
      </c>
      <c r="C7">
        <v>3</v>
      </c>
      <c r="D7">
        <v>3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15</v>
      </c>
      <c r="L7">
        <v>15</v>
      </c>
      <c r="M7" s="1">
        <v>1</v>
      </c>
    </row>
    <row r="8" spans="1:13" x14ac:dyDescent="0.35">
      <c r="A8">
        <v>2</v>
      </c>
      <c r="B8" t="s">
        <v>34</v>
      </c>
      <c r="C8">
        <v>2</v>
      </c>
      <c r="D8">
        <v>1</v>
      </c>
      <c r="E8">
        <v>2</v>
      </c>
      <c r="F8">
        <v>2</v>
      </c>
      <c r="G8">
        <v>1</v>
      </c>
      <c r="H8">
        <v>0</v>
      </c>
      <c r="I8">
        <v>0</v>
      </c>
      <c r="J8">
        <v>1</v>
      </c>
      <c r="K8">
        <v>13</v>
      </c>
      <c r="L8">
        <v>13</v>
      </c>
      <c r="M8" s="1">
        <v>0.27</v>
      </c>
    </row>
    <row r="9" spans="1:13" x14ac:dyDescent="0.35">
      <c r="A9">
        <v>2</v>
      </c>
      <c r="B9" t="s">
        <v>41</v>
      </c>
      <c r="C9">
        <v>7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10</v>
      </c>
      <c r="L9">
        <v>10</v>
      </c>
      <c r="M9" s="1">
        <v>0.26</v>
      </c>
    </row>
    <row r="10" spans="1:13" x14ac:dyDescent="0.35">
      <c r="A10">
        <v>2</v>
      </c>
      <c r="B10" t="s">
        <v>13</v>
      </c>
      <c r="C10">
        <v>0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10</v>
      </c>
      <c r="L10">
        <v>10</v>
      </c>
      <c r="M10" s="1">
        <v>0.97</v>
      </c>
    </row>
    <row r="11" spans="1:13" x14ac:dyDescent="0.35">
      <c r="A11">
        <v>2</v>
      </c>
      <c r="B11" t="s">
        <v>18</v>
      </c>
      <c r="C11">
        <v>4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10</v>
      </c>
      <c r="L11">
        <v>10</v>
      </c>
      <c r="M11" s="1">
        <v>0.93</v>
      </c>
    </row>
    <row r="12" spans="1:13" x14ac:dyDescent="0.35">
      <c r="A12">
        <v>2</v>
      </c>
      <c r="B12" t="s">
        <v>22</v>
      </c>
      <c r="C12">
        <v>6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9</v>
      </c>
      <c r="L12">
        <v>9</v>
      </c>
      <c r="M12" s="1">
        <v>0.12</v>
      </c>
    </row>
    <row r="13" spans="1:13" x14ac:dyDescent="0.35">
      <c r="A13">
        <v>2</v>
      </c>
      <c r="B13" t="s">
        <v>24</v>
      </c>
      <c r="C13">
        <v>4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9</v>
      </c>
      <c r="L13">
        <v>9</v>
      </c>
      <c r="M13" s="1">
        <v>0.49</v>
      </c>
    </row>
    <row r="14" spans="1:13" x14ac:dyDescent="0.35">
      <c r="A14">
        <v>2</v>
      </c>
      <c r="B14" t="s">
        <v>44</v>
      </c>
      <c r="C14">
        <v>1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1</v>
      </c>
      <c r="K14">
        <v>8</v>
      </c>
      <c r="L14">
        <v>8</v>
      </c>
      <c r="M14" s="1">
        <v>0.24</v>
      </c>
    </row>
    <row r="15" spans="1:13" x14ac:dyDescent="0.35">
      <c r="A15">
        <v>2</v>
      </c>
      <c r="B15" t="s">
        <v>43</v>
      </c>
      <c r="C15">
        <v>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7</v>
      </c>
      <c r="L15">
        <v>7</v>
      </c>
      <c r="M15" s="1">
        <v>7.0000000000000007E-2</v>
      </c>
    </row>
    <row r="16" spans="1:13" x14ac:dyDescent="0.35">
      <c r="A16">
        <v>2</v>
      </c>
      <c r="B16" t="s">
        <v>16</v>
      </c>
      <c r="C16">
        <v>2</v>
      </c>
      <c r="D16">
        <v>0</v>
      </c>
      <c r="E16">
        <v>3</v>
      </c>
      <c r="F16">
        <v>3</v>
      </c>
      <c r="G16">
        <v>0</v>
      </c>
      <c r="H16">
        <v>0</v>
      </c>
      <c r="I16">
        <v>0</v>
      </c>
      <c r="J16">
        <v>1</v>
      </c>
      <c r="K16">
        <v>7</v>
      </c>
      <c r="L16">
        <v>7</v>
      </c>
      <c r="M16" s="1">
        <v>0.99</v>
      </c>
    </row>
    <row r="17" spans="1:13" x14ac:dyDescent="0.35">
      <c r="A17">
        <v>2</v>
      </c>
      <c r="B17" t="s">
        <v>17</v>
      </c>
      <c r="C17">
        <v>2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0.7</v>
      </c>
    </row>
    <row r="18" spans="1:13" x14ac:dyDescent="0.35">
      <c r="A18">
        <v>2</v>
      </c>
      <c r="B18" t="s">
        <v>21</v>
      </c>
      <c r="C18">
        <v>4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7</v>
      </c>
      <c r="L18">
        <v>7</v>
      </c>
      <c r="M18" s="1">
        <v>0.8</v>
      </c>
    </row>
    <row r="19" spans="1:13" x14ac:dyDescent="0.35">
      <c r="A19">
        <v>2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6</v>
      </c>
      <c r="L19">
        <v>6</v>
      </c>
      <c r="M19" s="1">
        <v>0.66</v>
      </c>
    </row>
    <row r="20" spans="1:13" x14ac:dyDescent="0.35">
      <c r="A20">
        <v>2</v>
      </c>
      <c r="B20" t="s">
        <v>25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0.09</v>
      </c>
    </row>
    <row r="21" spans="1:13" x14ac:dyDescent="0.35">
      <c r="A21">
        <v>2</v>
      </c>
      <c r="B21" t="s">
        <v>26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1</v>
      </c>
    </row>
    <row r="22" spans="1:13" x14ac:dyDescent="0.35">
      <c r="A22">
        <v>2</v>
      </c>
      <c r="B22" t="s">
        <v>35</v>
      </c>
      <c r="C22">
        <v>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0.11</v>
      </c>
    </row>
    <row r="23" spans="1:13" x14ac:dyDescent="0.35">
      <c r="A23">
        <v>2</v>
      </c>
      <c r="B23" t="s">
        <v>23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0.66</v>
      </c>
    </row>
    <row r="24" spans="1:13" x14ac:dyDescent="0.35">
      <c r="A24">
        <v>2</v>
      </c>
      <c r="B24" t="s">
        <v>31</v>
      </c>
      <c r="C24">
        <v>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0.02</v>
      </c>
    </row>
    <row r="25" spans="1:13" x14ac:dyDescent="0.35">
      <c r="A25">
        <v>2</v>
      </c>
      <c r="B25" t="s">
        <v>27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0.8</v>
      </c>
    </row>
    <row r="26" spans="1:13" x14ac:dyDescent="0.35">
      <c r="A26">
        <v>2</v>
      </c>
      <c r="B26" t="s">
        <v>30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3</v>
      </c>
      <c r="L26">
        <v>3</v>
      </c>
      <c r="M26" s="1">
        <v>0.03</v>
      </c>
    </row>
    <row r="27" spans="1:13" x14ac:dyDescent="0.35">
      <c r="A27">
        <v>2</v>
      </c>
      <c r="B27" t="s">
        <v>32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0.26</v>
      </c>
    </row>
    <row r="28" spans="1:13" x14ac:dyDescent="0.35">
      <c r="A28">
        <v>2</v>
      </c>
      <c r="B28" t="s">
        <v>42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 s="1">
        <v>0.01</v>
      </c>
    </row>
    <row r="29" spans="1:13" x14ac:dyDescent="0.35">
      <c r="A29">
        <v>2</v>
      </c>
      <c r="B29" t="s">
        <v>33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 s="1">
        <v>0.04</v>
      </c>
    </row>
    <row r="30" spans="1:13" x14ac:dyDescent="0.35">
      <c r="A30">
        <v>2</v>
      </c>
      <c r="B30" t="s">
        <v>28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 s="1">
        <v>0.03</v>
      </c>
    </row>
    <row r="31" spans="1:13" x14ac:dyDescent="0.35">
      <c r="A31">
        <v>2</v>
      </c>
      <c r="B31" t="s">
        <v>36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 s="1">
        <v>0.4</v>
      </c>
    </row>
    <row r="32" spans="1:13" x14ac:dyDescent="0.35">
      <c r="A32">
        <v>2</v>
      </c>
      <c r="B32" t="s">
        <v>14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 s="1">
        <v>0.1</v>
      </c>
    </row>
    <row r="33" spans="1:13" x14ac:dyDescent="0.35">
      <c r="A33">
        <v>2</v>
      </c>
      <c r="B33" t="s">
        <v>38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0.67</v>
      </c>
    </row>
    <row r="34" spans="1:13" x14ac:dyDescent="0.35">
      <c r="A34">
        <v>2</v>
      </c>
      <c r="B34" t="s">
        <v>15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-1</v>
      </c>
      <c r="L34">
        <v>-1</v>
      </c>
      <c r="M34" s="1">
        <v>0.03</v>
      </c>
    </row>
    <row r="35" spans="1:13" x14ac:dyDescent="0.35">
      <c r="A35">
        <v>2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-1</v>
      </c>
      <c r="L35">
        <v>-1</v>
      </c>
      <c r="M35" s="1">
        <v>0.03</v>
      </c>
    </row>
    <row r="36" spans="1:13" x14ac:dyDescent="0.35">
      <c r="A36">
        <v>2</v>
      </c>
      <c r="B36" t="s">
        <v>39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-2</v>
      </c>
      <c r="L36">
        <v>-2</v>
      </c>
      <c r="M36" s="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453125" customWidth="1"/>
    <col min="2" max="2" width="30.453125" bestFit="1" customWidth="1"/>
    <col min="3" max="3" width="7.7265625" customWidth="1"/>
    <col min="4" max="4" width="6.1796875" customWidth="1"/>
    <col min="5" max="5" width="5.26953125" customWidth="1"/>
    <col min="6" max="6" width="5.1796875" customWidth="1"/>
    <col min="7" max="7" width="9.1796875" customWidth="1"/>
    <col min="8" max="8" width="7.26953125" customWidth="1"/>
    <col min="9" max="9" width="9.1796875" customWidth="1"/>
    <col min="10" max="10" width="4.54296875" customWidth="1"/>
    <col min="11" max="11" width="7.26953125" customWidth="1"/>
    <col min="12" max="12" width="9.54296875" customWidth="1"/>
    <col min="13" max="13" width="8.179687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3</v>
      </c>
      <c r="B5" t="s">
        <v>13</v>
      </c>
      <c r="C5">
        <v>9</v>
      </c>
      <c r="D5">
        <v>4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32</v>
      </c>
      <c r="L5">
        <v>32</v>
      </c>
      <c r="M5" s="1">
        <v>0.97</v>
      </c>
    </row>
    <row r="6" spans="1:13" x14ac:dyDescent="0.35">
      <c r="A6">
        <v>3</v>
      </c>
      <c r="B6" t="s">
        <v>14</v>
      </c>
      <c r="C6">
        <v>7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16</v>
      </c>
      <c r="L6">
        <v>16</v>
      </c>
      <c r="M6" s="1">
        <v>0.1</v>
      </c>
    </row>
    <row r="7" spans="1:13" x14ac:dyDescent="0.35">
      <c r="A7">
        <v>3</v>
      </c>
      <c r="B7" t="s">
        <v>15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13</v>
      </c>
      <c r="L7">
        <v>13</v>
      </c>
      <c r="M7" s="1">
        <v>0.03</v>
      </c>
    </row>
    <row r="8" spans="1:13" x14ac:dyDescent="0.35">
      <c r="A8">
        <v>3</v>
      </c>
      <c r="B8" t="s">
        <v>16</v>
      </c>
      <c r="C8">
        <v>2</v>
      </c>
      <c r="D8">
        <v>1</v>
      </c>
      <c r="E8">
        <v>1</v>
      </c>
      <c r="F8">
        <v>2</v>
      </c>
      <c r="G8">
        <v>0</v>
      </c>
      <c r="H8">
        <v>1</v>
      </c>
      <c r="I8">
        <v>0</v>
      </c>
      <c r="J8">
        <v>1</v>
      </c>
      <c r="K8">
        <v>12</v>
      </c>
      <c r="L8">
        <v>12</v>
      </c>
      <c r="M8" s="1">
        <v>0.99</v>
      </c>
    </row>
    <row r="9" spans="1:13" x14ac:dyDescent="0.35">
      <c r="A9">
        <v>3</v>
      </c>
      <c r="B9" t="s">
        <v>17</v>
      </c>
      <c r="C9">
        <v>5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12</v>
      </c>
      <c r="L9">
        <v>12</v>
      </c>
      <c r="M9" s="1">
        <v>0.7</v>
      </c>
    </row>
    <row r="10" spans="1:13" x14ac:dyDescent="0.35">
      <c r="A10">
        <v>3</v>
      </c>
      <c r="B10" t="s">
        <v>18</v>
      </c>
      <c r="C10">
        <v>3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11</v>
      </c>
      <c r="L10">
        <v>11</v>
      </c>
      <c r="M10" s="1">
        <v>0.93</v>
      </c>
    </row>
    <row r="11" spans="1:13" x14ac:dyDescent="0.35">
      <c r="A11">
        <v>3</v>
      </c>
      <c r="B11" t="s">
        <v>19</v>
      </c>
      <c r="C11">
        <v>4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11</v>
      </c>
      <c r="L11">
        <v>11</v>
      </c>
      <c r="M11" s="1">
        <v>0.88</v>
      </c>
    </row>
    <row r="12" spans="1:13" x14ac:dyDescent="0.35">
      <c r="A12">
        <v>3</v>
      </c>
      <c r="B12" t="s">
        <v>20</v>
      </c>
      <c r="C12">
        <v>6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11</v>
      </c>
      <c r="L12">
        <v>11</v>
      </c>
      <c r="M12" s="1">
        <v>0.66</v>
      </c>
    </row>
    <row r="13" spans="1:13" x14ac:dyDescent="0.35">
      <c r="A13">
        <v>3</v>
      </c>
      <c r="B13" t="s">
        <v>21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10</v>
      </c>
      <c r="L13">
        <v>10</v>
      </c>
      <c r="M13" s="1">
        <v>0.8</v>
      </c>
    </row>
    <row r="14" spans="1:13" x14ac:dyDescent="0.35">
      <c r="A14">
        <v>3</v>
      </c>
      <c r="B14" t="s">
        <v>22</v>
      </c>
      <c r="C14">
        <v>4</v>
      </c>
      <c r="D14">
        <v>0</v>
      </c>
      <c r="E14">
        <v>2</v>
      </c>
      <c r="F14">
        <v>3</v>
      </c>
      <c r="G14">
        <v>0</v>
      </c>
      <c r="H14">
        <v>0</v>
      </c>
      <c r="I14">
        <v>0</v>
      </c>
      <c r="J14">
        <v>1</v>
      </c>
      <c r="K14">
        <v>9</v>
      </c>
      <c r="L14">
        <v>9</v>
      </c>
      <c r="M14" s="1">
        <v>0.12</v>
      </c>
    </row>
    <row r="15" spans="1:13" x14ac:dyDescent="0.35">
      <c r="A15">
        <v>3</v>
      </c>
      <c r="B15" t="s">
        <v>23</v>
      </c>
      <c r="C15">
        <v>3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9</v>
      </c>
      <c r="L15">
        <v>9</v>
      </c>
      <c r="M15" s="1">
        <v>0.66</v>
      </c>
    </row>
    <row r="16" spans="1:13" x14ac:dyDescent="0.35">
      <c r="A16">
        <v>3</v>
      </c>
      <c r="B16" t="s">
        <v>24</v>
      </c>
      <c r="C16">
        <v>1</v>
      </c>
      <c r="D16">
        <v>1</v>
      </c>
      <c r="E16">
        <v>2</v>
      </c>
      <c r="F16">
        <v>2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0.49</v>
      </c>
    </row>
    <row r="17" spans="1:13" x14ac:dyDescent="0.35">
      <c r="A17">
        <v>3</v>
      </c>
      <c r="B17" t="s">
        <v>25</v>
      </c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8</v>
      </c>
      <c r="L17">
        <v>8</v>
      </c>
      <c r="M17" s="1">
        <v>0.09</v>
      </c>
    </row>
    <row r="18" spans="1:13" x14ac:dyDescent="0.35">
      <c r="A18">
        <v>3</v>
      </c>
      <c r="B18" t="s">
        <v>26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1</v>
      </c>
    </row>
    <row r="19" spans="1:13" x14ac:dyDescent="0.35">
      <c r="A19">
        <v>3</v>
      </c>
      <c r="B19" t="s">
        <v>27</v>
      </c>
      <c r="C19">
        <v>5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7</v>
      </c>
      <c r="L19">
        <v>7</v>
      </c>
      <c r="M19" s="1">
        <v>0.8</v>
      </c>
    </row>
    <row r="20" spans="1:13" x14ac:dyDescent="0.35">
      <c r="A20">
        <v>3</v>
      </c>
      <c r="B20" t="s">
        <v>28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0.03</v>
      </c>
    </row>
    <row r="21" spans="1:13" x14ac:dyDescent="0.35">
      <c r="A21">
        <v>3</v>
      </c>
      <c r="B21" t="s">
        <v>29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0.39</v>
      </c>
    </row>
    <row r="22" spans="1:13" x14ac:dyDescent="0.35">
      <c r="A22">
        <v>3</v>
      </c>
      <c r="B22" t="s">
        <v>30</v>
      </c>
      <c r="C22">
        <v>3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0.03</v>
      </c>
    </row>
    <row r="23" spans="1:13" x14ac:dyDescent="0.35">
      <c r="A23">
        <v>3</v>
      </c>
      <c r="B23" t="s">
        <v>31</v>
      </c>
      <c r="C23">
        <v>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0.02</v>
      </c>
    </row>
    <row r="24" spans="1:13" x14ac:dyDescent="0.35">
      <c r="A24">
        <v>3</v>
      </c>
      <c r="B24" t="s">
        <v>32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5</v>
      </c>
      <c r="L24">
        <v>5</v>
      </c>
      <c r="M24" s="1">
        <v>0.26</v>
      </c>
    </row>
    <row r="25" spans="1:13" x14ac:dyDescent="0.35">
      <c r="A25">
        <v>3</v>
      </c>
      <c r="B25" t="s">
        <v>33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0.04</v>
      </c>
    </row>
    <row r="26" spans="1:13" x14ac:dyDescent="0.35">
      <c r="A26">
        <v>3</v>
      </c>
      <c r="B26" t="s">
        <v>34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3</v>
      </c>
      <c r="L26">
        <v>3</v>
      </c>
      <c r="M26" s="1">
        <v>0.27</v>
      </c>
    </row>
    <row r="27" spans="1:13" x14ac:dyDescent="0.35">
      <c r="A27">
        <v>3</v>
      </c>
      <c r="B27" t="s">
        <v>35</v>
      </c>
      <c r="C27">
        <v>1</v>
      </c>
      <c r="D27">
        <v>0</v>
      </c>
      <c r="E27">
        <v>1</v>
      </c>
      <c r="F27">
        <v>4</v>
      </c>
      <c r="G27">
        <v>0</v>
      </c>
      <c r="H27">
        <v>0</v>
      </c>
      <c r="I27">
        <v>0</v>
      </c>
      <c r="J27">
        <v>1</v>
      </c>
      <c r="K27">
        <v>2</v>
      </c>
      <c r="L27">
        <v>2</v>
      </c>
      <c r="M27" s="1">
        <v>0.11</v>
      </c>
    </row>
    <row r="28" spans="1:13" x14ac:dyDescent="0.35">
      <c r="A28">
        <v>3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2</v>
      </c>
      <c r="L28">
        <v>2</v>
      </c>
      <c r="M28" s="1">
        <v>0.4</v>
      </c>
    </row>
    <row r="29" spans="1:13" x14ac:dyDescent="0.35">
      <c r="A29">
        <v>3</v>
      </c>
      <c r="B29" t="s">
        <v>37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 s="1">
        <v>0.03</v>
      </c>
    </row>
    <row r="30" spans="1:13" x14ac:dyDescent="0.35">
      <c r="A30">
        <v>3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 s="1">
        <v>0.67</v>
      </c>
    </row>
    <row r="31" spans="1:13" x14ac:dyDescent="0.35">
      <c r="A31">
        <v>3</v>
      </c>
      <c r="B31" t="s">
        <v>39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 s="1">
        <v>0.01</v>
      </c>
    </row>
    <row r="32" spans="1:13" x14ac:dyDescent="0.35">
      <c r="A32">
        <v>3</v>
      </c>
      <c r="B32" t="s">
        <v>40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 s="1">
        <v>1</v>
      </c>
    </row>
    <row r="33" spans="1:13" x14ac:dyDescent="0.35">
      <c r="A33">
        <v>3</v>
      </c>
      <c r="B33" t="s">
        <v>41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 s="1">
        <v>0.26</v>
      </c>
    </row>
    <row r="34" spans="1:13" x14ac:dyDescent="0.35">
      <c r="A34">
        <v>3</v>
      </c>
      <c r="B34" t="s">
        <v>42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 s="1">
        <v>0.01</v>
      </c>
    </row>
    <row r="35" spans="1:13" x14ac:dyDescent="0.35">
      <c r="A35">
        <v>3</v>
      </c>
      <c r="B35" t="s">
        <v>43</v>
      </c>
      <c r="C35">
        <v>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 s="1">
        <v>7.0000000000000007E-2</v>
      </c>
    </row>
    <row r="36" spans="1:13" x14ac:dyDescent="0.35">
      <c r="A36">
        <v>3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-4</v>
      </c>
      <c r="L36">
        <v>-4</v>
      </c>
      <c r="M36" s="1">
        <v>0.24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N36"/>
  <sheetViews>
    <sheetView showGridLines="0" topLeftCell="A8" workbookViewId="0">
      <selection activeCell="A5" sqref="A5:N36"/>
    </sheetView>
  </sheetViews>
  <sheetFormatPr defaultRowHeight="14.5" x14ac:dyDescent="0.35"/>
  <cols>
    <col min="1" max="1" width="7.453125" customWidth="1"/>
    <col min="2" max="2" width="30.453125" bestFit="1" customWidth="1"/>
    <col min="3" max="3" width="7.7265625" customWidth="1"/>
    <col min="4" max="4" width="6.1796875" customWidth="1"/>
    <col min="5" max="5" width="5.26953125" customWidth="1"/>
    <col min="6" max="6" width="5.1796875" customWidth="1"/>
    <col min="7" max="7" width="9.1796875" customWidth="1"/>
    <col min="8" max="8" width="7.26953125" customWidth="1"/>
    <col min="9" max="9" width="9.1796875" customWidth="1"/>
    <col min="10" max="10" width="4.54296875" customWidth="1"/>
    <col min="11" max="11" width="7.26953125" customWidth="1"/>
    <col min="12" max="12" width="9.54296875" customWidth="1"/>
    <col min="13" max="13" width="7.7265625" customWidth="1"/>
  </cols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70</v>
      </c>
    </row>
    <row r="5" spans="1:14" x14ac:dyDescent="0.35">
      <c r="A5">
        <v>4</v>
      </c>
      <c r="B5" t="s">
        <v>34</v>
      </c>
      <c r="C5">
        <v>11</v>
      </c>
      <c r="D5">
        <v>2</v>
      </c>
      <c r="E5">
        <v>1</v>
      </c>
      <c r="F5">
        <v>2</v>
      </c>
      <c r="G5">
        <v>1</v>
      </c>
      <c r="H5">
        <v>0</v>
      </c>
      <c r="I5">
        <v>0</v>
      </c>
      <c r="J5">
        <v>1</v>
      </c>
      <c r="K5">
        <v>30</v>
      </c>
      <c r="L5">
        <v>30</v>
      </c>
      <c r="M5" s="1">
        <v>0.16900000000000001</v>
      </c>
      <c r="N5">
        <v>4</v>
      </c>
    </row>
    <row r="6" spans="1:14" x14ac:dyDescent="0.35">
      <c r="A6">
        <v>4</v>
      </c>
      <c r="B6" t="s">
        <v>40</v>
      </c>
      <c r="C6">
        <v>2</v>
      </c>
      <c r="D6">
        <v>2</v>
      </c>
      <c r="E6">
        <v>1</v>
      </c>
      <c r="F6">
        <v>1</v>
      </c>
      <c r="G6">
        <v>2</v>
      </c>
      <c r="H6">
        <v>0</v>
      </c>
      <c r="I6">
        <v>0</v>
      </c>
      <c r="J6">
        <v>1</v>
      </c>
      <c r="K6">
        <v>27</v>
      </c>
      <c r="L6">
        <v>27</v>
      </c>
      <c r="M6" s="1">
        <v>0.97799999999999998</v>
      </c>
      <c r="N6">
        <v>4</v>
      </c>
    </row>
    <row r="7" spans="1:14" x14ac:dyDescent="0.35">
      <c r="A7">
        <v>4</v>
      </c>
      <c r="B7" t="s">
        <v>44</v>
      </c>
      <c r="C7">
        <v>4</v>
      </c>
      <c r="D7">
        <v>2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20</v>
      </c>
      <c r="L7">
        <v>20</v>
      </c>
      <c r="M7" s="1">
        <v>0.155</v>
      </c>
      <c r="N7">
        <v>4</v>
      </c>
    </row>
    <row r="8" spans="1:14" x14ac:dyDescent="0.35">
      <c r="A8">
        <v>4</v>
      </c>
      <c r="B8" t="s">
        <v>27</v>
      </c>
      <c r="C8">
        <v>4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17</v>
      </c>
      <c r="L8">
        <v>17</v>
      </c>
      <c r="M8" s="1">
        <v>0.90100000000000002</v>
      </c>
      <c r="N8">
        <v>4</v>
      </c>
    </row>
    <row r="9" spans="1:14" x14ac:dyDescent="0.35">
      <c r="A9">
        <v>4</v>
      </c>
      <c r="B9" t="s">
        <v>35</v>
      </c>
      <c r="C9">
        <v>5</v>
      </c>
      <c r="D9">
        <v>0</v>
      </c>
      <c r="E9">
        <v>1</v>
      </c>
      <c r="F9">
        <v>2</v>
      </c>
      <c r="G9">
        <v>1</v>
      </c>
      <c r="H9">
        <v>0</v>
      </c>
      <c r="I9">
        <v>0</v>
      </c>
      <c r="J9">
        <v>1</v>
      </c>
      <c r="K9">
        <v>17</v>
      </c>
      <c r="L9">
        <v>17</v>
      </c>
      <c r="M9" s="1">
        <v>3.9E-2</v>
      </c>
      <c r="N9">
        <v>4</v>
      </c>
    </row>
    <row r="10" spans="1:14" x14ac:dyDescent="0.35">
      <c r="A10">
        <v>4</v>
      </c>
      <c r="B10" t="s">
        <v>25</v>
      </c>
      <c r="C10">
        <v>7</v>
      </c>
      <c r="D10">
        <v>1</v>
      </c>
      <c r="E10">
        <v>2</v>
      </c>
      <c r="F10">
        <v>2</v>
      </c>
      <c r="G10">
        <v>0</v>
      </c>
      <c r="H10">
        <v>0</v>
      </c>
      <c r="I10">
        <v>0</v>
      </c>
      <c r="J10">
        <v>1</v>
      </c>
      <c r="K10">
        <v>14</v>
      </c>
      <c r="L10">
        <v>14</v>
      </c>
      <c r="M10" s="1">
        <v>5.0999999999999997E-2</v>
      </c>
      <c r="N10">
        <v>4</v>
      </c>
    </row>
    <row r="11" spans="1:14" x14ac:dyDescent="0.35">
      <c r="A11">
        <v>4</v>
      </c>
      <c r="B11" t="s">
        <v>29</v>
      </c>
      <c r="C11">
        <v>3</v>
      </c>
      <c r="D11">
        <v>1</v>
      </c>
      <c r="E11">
        <v>2</v>
      </c>
      <c r="F11">
        <v>2</v>
      </c>
      <c r="G11">
        <v>0</v>
      </c>
      <c r="H11">
        <v>0</v>
      </c>
      <c r="I11">
        <v>0</v>
      </c>
      <c r="J11">
        <v>1</v>
      </c>
      <c r="K11">
        <v>13</v>
      </c>
      <c r="L11">
        <v>13</v>
      </c>
      <c r="M11" s="1">
        <v>0.247</v>
      </c>
      <c r="N11">
        <v>4</v>
      </c>
    </row>
    <row r="12" spans="1:14" x14ac:dyDescent="0.35">
      <c r="A12">
        <v>4</v>
      </c>
      <c r="B12" t="s">
        <v>43</v>
      </c>
      <c r="C12">
        <v>2</v>
      </c>
      <c r="D12">
        <v>2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13</v>
      </c>
      <c r="L12">
        <v>13</v>
      </c>
      <c r="M12" s="1">
        <v>9.4E-2</v>
      </c>
      <c r="N12">
        <v>4</v>
      </c>
    </row>
    <row r="13" spans="1:14" x14ac:dyDescent="0.35">
      <c r="A13">
        <v>4</v>
      </c>
      <c r="B13" t="s">
        <v>36</v>
      </c>
      <c r="C13">
        <v>4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13</v>
      </c>
      <c r="L13">
        <v>13</v>
      </c>
      <c r="M13" s="1">
        <v>0.20599999999999999</v>
      </c>
      <c r="N13">
        <v>4</v>
      </c>
    </row>
    <row r="14" spans="1:14" x14ac:dyDescent="0.35">
      <c r="A14">
        <v>4</v>
      </c>
      <c r="B14" t="s">
        <v>30</v>
      </c>
      <c r="C14">
        <v>3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12</v>
      </c>
      <c r="L14">
        <v>12</v>
      </c>
      <c r="M14" s="1">
        <v>4.9000000000000002E-2</v>
      </c>
      <c r="N14">
        <v>4</v>
      </c>
    </row>
    <row r="15" spans="1:14" x14ac:dyDescent="0.35">
      <c r="A15">
        <v>4</v>
      </c>
      <c r="B15" t="s">
        <v>15</v>
      </c>
      <c r="C15">
        <v>3</v>
      </c>
      <c r="D15">
        <v>1</v>
      </c>
      <c r="E15">
        <v>0</v>
      </c>
      <c r="F15">
        <v>2</v>
      </c>
      <c r="G15">
        <v>0</v>
      </c>
      <c r="H15">
        <v>0</v>
      </c>
      <c r="I15">
        <v>0</v>
      </c>
      <c r="J15">
        <v>1</v>
      </c>
      <c r="K15">
        <v>12</v>
      </c>
      <c r="L15">
        <v>12</v>
      </c>
      <c r="M15" s="1">
        <v>0.26</v>
      </c>
      <c r="N15">
        <v>4</v>
      </c>
    </row>
    <row r="16" spans="1:14" x14ac:dyDescent="0.35">
      <c r="A16">
        <v>4</v>
      </c>
      <c r="B16" t="s">
        <v>14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10</v>
      </c>
      <c r="L16">
        <v>10</v>
      </c>
      <c r="M16" s="1">
        <v>0.76800000000000002</v>
      </c>
      <c r="N16">
        <v>4</v>
      </c>
    </row>
    <row r="17" spans="1:14" x14ac:dyDescent="0.35">
      <c r="A17">
        <v>4</v>
      </c>
      <c r="B17" t="s">
        <v>13</v>
      </c>
      <c r="C17">
        <v>4</v>
      </c>
      <c r="D17">
        <v>1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9</v>
      </c>
      <c r="L17">
        <v>9</v>
      </c>
      <c r="M17" s="1">
        <v>0.96</v>
      </c>
      <c r="N17">
        <v>4</v>
      </c>
    </row>
    <row r="18" spans="1:14" x14ac:dyDescent="0.35">
      <c r="A18">
        <v>4</v>
      </c>
      <c r="B18" t="s">
        <v>41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0.60799999999999998</v>
      </c>
      <c r="N18">
        <v>4</v>
      </c>
    </row>
    <row r="19" spans="1:14" x14ac:dyDescent="0.35">
      <c r="A19">
        <v>4</v>
      </c>
      <c r="B19" t="s">
        <v>38</v>
      </c>
      <c r="C19">
        <v>1</v>
      </c>
      <c r="D19">
        <v>2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7</v>
      </c>
      <c r="L19">
        <v>7</v>
      </c>
      <c r="M19" s="1">
        <v>0.65700000000000003</v>
      </c>
      <c r="N19">
        <v>4</v>
      </c>
    </row>
    <row r="20" spans="1:14" x14ac:dyDescent="0.35">
      <c r="A20">
        <v>4</v>
      </c>
      <c r="B20" t="s">
        <v>16</v>
      </c>
      <c r="C20">
        <v>5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0.89</v>
      </c>
      <c r="N20">
        <v>4</v>
      </c>
    </row>
    <row r="21" spans="1:14" x14ac:dyDescent="0.35">
      <c r="A21">
        <v>4</v>
      </c>
      <c r="B21" t="s">
        <v>20</v>
      </c>
      <c r="C21">
        <v>3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0.30399999999999999</v>
      </c>
      <c r="N21">
        <v>4</v>
      </c>
    </row>
    <row r="22" spans="1:14" x14ac:dyDescent="0.35">
      <c r="A22">
        <v>4</v>
      </c>
      <c r="B22" t="s">
        <v>18</v>
      </c>
      <c r="C22">
        <v>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5</v>
      </c>
      <c r="M22" s="1">
        <v>0.56499999999999995</v>
      </c>
      <c r="N22">
        <v>4</v>
      </c>
    </row>
    <row r="23" spans="1:14" x14ac:dyDescent="0.35">
      <c r="A23">
        <v>4</v>
      </c>
      <c r="B23" t="s">
        <v>17</v>
      </c>
      <c r="C23">
        <v>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0.435</v>
      </c>
      <c r="N23">
        <v>4</v>
      </c>
    </row>
    <row r="24" spans="1:14" x14ac:dyDescent="0.35">
      <c r="A24">
        <v>4</v>
      </c>
      <c r="B24" t="s">
        <v>39</v>
      </c>
      <c r="C24"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1.6E-2</v>
      </c>
      <c r="N24">
        <v>4</v>
      </c>
    </row>
    <row r="25" spans="1:14" x14ac:dyDescent="0.35">
      <c r="A25">
        <v>4</v>
      </c>
      <c r="B25" t="s">
        <v>28</v>
      </c>
      <c r="C25">
        <v>2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4</v>
      </c>
      <c r="L25">
        <v>4</v>
      </c>
      <c r="M25" s="1">
        <v>2.1000000000000001E-2</v>
      </c>
      <c r="N25">
        <v>4</v>
      </c>
    </row>
    <row r="26" spans="1:14" x14ac:dyDescent="0.35">
      <c r="A26">
        <v>4</v>
      </c>
      <c r="B26" t="s">
        <v>22</v>
      </c>
      <c r="C26">
        <v>2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3</v>
      </c>
      <c r="L26">
        <v>3</v>
      </c>
      <c r="M26" s="1">
        <v>0.19</v>
      </c>
      <c r="N26">
        <v>4</v>
      </c>
    </row>
    <row r="27" spans="1:14" x14ac:dyDescent="0.35">
      <c r="A27">
        <v>4</v>
      </c>
      <c r="B27" t="s">
        <v>32</v>
      </c>
      <c r="C27">
        <v>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3</v>
      </c>
      <c r="L27">
        <v>3</v>
      </c>
      <c r="M27" s="1">
        <v>0.32800000000000001</v>
      </c>
      <c r="N27">
        <v>4</v>
      </c>
    </row>
    <row r="28" spans="1:14" x14ac:dyDescent="0.35">
      <c r="A28">
        <v>4</v>
      </c>
      <c r="B28" t="s">
        <v>33</v>
      </c>
      <c r="C28">
        <v>2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3</v>
      </c>
      <c r="L28">
        <v>3</v>
      </c>
      <c r="M28" s="1">
        <v>0.06</v>
      </c>
      <c r="N28">
        <v>4</v>
      </c>
    </row>
    <row r="29" spans="1:14" x14ac:dyDescent="0.35">
      <c r="A29">
        <v>4</v>
      </c>
      <c r="B29" t="s">
        <v>23</v>
      </c>
      <c r="C29">
        <v>3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1</v>
      </c>
      <c r="K29">
        <v>3</v>
      </c>
      <c r="L29">
        <v>3</v>
      </c>
      <c r="M29" s="1">
        <v>0.61399999999999999</v>
      </c>
      <c r="N29">
        <v>4</v>
      </c>
    </row>
    <row r="30" spans="1:14" x14ac:dyDescent="0.35">
      <c r="A30">
        <v>4</v>
      </c>
      <c r="B30" t="s">
        <v>21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3</v>
      </c>
      <c r="L30">
        <v>3</v>
      </c>
      <c r="M30" s="1">
        <v>0.81799999999999995</v>
      </c>
      <c r="N30">
        <v>4</v>
      </c>
    </row>
    <row r="31" spans="1:14" x14ac:dyDescent="0.35">
      <c r="A31">
        <v>4</v>
      </c>
      <c r="B31" t="s">
        <v>37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3</v>
      </c>
      <c r="L31">
        <v>3</v>
      </c>
      <c r="M31" s="1">
        <v>2.1999999999999999E-2</v>
      </c>
      <c r="N31">
        <v>4</v>
      </c>
    </row>
    <row r="32" spans="1:14" x14ac:dyDescent="0.35">
      <c r="A32">
        <v>4</v>
      </c>
      <c r="B32" t="s">
        <v>26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 s="1">
        <v>0.97799999999999998</v>
      </c>
      <c r="N32">
        <v>4</v>
      </c>
    </row>
    <row r="33" spans="1:14" x14ac:dyDescent="0.35">
      <c r="A33">
        <v>4</v>
      </c>
      <c r="B33" t="s">
        <v>42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 s="1">
        <v>1.4999999999999999E-2</v>
      </c>
      <c r="N33">
        <v>4</v>
      </c>
    </row>
    <row r="34" spans="1:14" x14ac:dyDescent="0.35">
      <c r="A34">
        <v>4</v>
      </c>
      <c r="B34" t="s">
        <v>19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-1</v>
      </c>
      <c r="L34">
        <v>-1</v>
      </c>
      <c r="M34" s="1">
        <v>0.64900000000000002</v>
      </c>
      <c r="N34">
        <v>4</v>
      </c>
    </row>
    <row r="35" spans="1:14" x14ac:dyDescent="0.35">
      <c r="A35">
        <v>4</v>
      </c>
      <c r="B35" t="s">
        <v>24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-2</v>
      </c>
      <c r="L35">
        <v>-2</v>
      </c>
      <c r="M35" s="1">
        <v>0.877</v>
      </c>
      <c r="N35">
        <v>4</v>
      </c>
    </row>
    <row r="36" spans="1:14" x14ac:dyDescent="0.35">
      <c r="A36">
        <v>4</v>
      </c>
      <c r="B36" t="s">
        <v>31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-3</v>
      </c>
      <c r="L36">
        <v>-3</v>
      </c>
      <c r="M36" s="1">
        <v>1.9E-2</v>
      </c>
      <c r="N36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453125" customWidth="1"/>
    <col min="2" max="2" width="30.453125" bestFit="1" customWidth="1"/>
    <col min="3" max="3" width="7.7265625" customWidth="1"/>
    <col min="4" max="4" width="6.1796875" customWidth="1"/>
    <col min="5" max="5" width="5.26953125" customWidth="1"/>
    <col min="6" max="6" width="5.1796875" customWidth="1"/>
    <col min="7" max="7" width="9.1796875" customWidth="1"/>
    <col min="8" max="8" width="7.26953125" customWidth="1"/>
    <col min="9" max="9" width="9.1796875" customWidth="1"/>
    <col min="10" max="10" width="4.54296875" customWidth="1"/>
    <col min="11" max="11" width="7.26953125" customWidth="1"/>
    <col min="12" max="12" width="9.54296875" customWidth="1"/>
    <col min="13" max="13" width="7.7265625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5</v>
      </c>
      <c r="B5" t="s">
        <v>21</v>
      </c>
      <c r="C5">
        <v>2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24</v>
      </c>
      <c r="L5">
        <v>24</v>
      </c>
      <c r="M5" s="1">
        <v>0.81799999999999995</v>
      </c>
    </row>
    <row r="6" spans="1:13" x14ac:dyDescent="0.35">
      <c r="A6">
        <v>5</v>
      </c>
      <c r="B6" t="s">
        <v>19</v>
      </c>
      <c r="C6">
        <v>4</v>
      </c>
      <c r="D6">
        <v>1</v>
      </c>
      <c r="E6">
        <v>2</v>
      </c>
      <c r="F6">
        <v>3</v>
      </c>
      <c r="G6">
        <v>0</v>
      </c>
      <c r="H6">
        <v>1</v>
      </c>
      <c r="I6">
        <v>0</v>
      </c>
      <c r="J6">
        <v>1</v>
      </c>
      <c r="K6">
        <v>18</v>
      </c>
      <c r="L6">
        <v>18</v>
      </c>
      <c r="M6" s="1">
        <v>0.64900000000000002</v>
      </c>
    </row>
    <row r="7" spans="1:13" x14ac:dyDescent="0.35">
      <c r="A7">
        <v>5</v>
      </c>
      <c r="B7" t="s">
        <v>38</v>
      </c>
      <c r="C7">
        <v>4</v>
      </c>
      <c r="D7">
        <v>0</v>
      </c>
      <c r="E7">
        <v>3</v>
      </c>
      <c r="F7">
        <v>2</v>
      </c>
      <c r="G7">
        <v>1</v>
      </c>
      <c r="H7">
        <v>1</v>
      </c>
      <c r="I7">
        <v>0</v>
      </c>
      <c r="J7">
        <v>1</v>
      </c>
      <c r="K7">
        <v>18</v>
      </c>
      <c r="L7">
        <v>18</v>
      </c>
      <c r="M7" s="1">
        <v>0.65700000000000003</v>
      </c>
    </row>
    <row r="8" spans="1:13" x14ac:dyDescent="0.35">
      <c r="A8">
        <v>5</v>
      </c>
      <c r="B8" t="s">
        <v>26</v>
      </c>
      <c r="C8">
        <v>4</v>
      </c>
      <c r="D8">
        <v>3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16</v>
      </c>
      <c r="L8">
        <v>16</v>
      </c>
      <c r="M8" s="1">
        <v>0.97799999999999998</v>
      </c>
    </row>
    <row r="9" spans="1:13" x14ac:dyDescent="0.35">
      <c r="A9">
        <v>5</v>
      </c>
      <c r="B9" t="s">
        <v>20</v>
      </c>
      <c r="C9">
        <v>3</v>
      </c>
      <c r="D9">
        <v>2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16</v>
      </c>
      <c r="L9">
        <v>16</v>
      </c>
      <c r="M9" s="1">
        <v>0.30399999999999999</v>
      </c>
    </row>
    <row r="10" spans="1:13" x14ac:dyDescent="0.35">
      <c r="A10">
        <v>5</v>
      </c>
      <c r="B10" t="s">
        <v>37</v>
      </c>
      <c r="C10">
        <v>1</v>
      </c>
      <c r="D10">
        <v>2</v>
      </c>
      <c r="E10">
        <v>1</v>
      </c>
      <c r="F10">
        <v>2</v>
      </c>
      <c r="G10">
        <v>1</v>
      </c>
      <c r="H10">
        <v>0</v>
      </c>
      <c r="I10">
        <v>0</v>
      </c>
      <c r="J10">
        <v>1</v>
      </c>
      <c r="K10">
        <v>12</v>
      </c>
      <c r="L10">
        <v>12</v>
      </c>
      <c r="M10" s="1">
        <v>2.1999999999999999E-2</v>
      </c>
    </row>
    <row r="11" spans="1:13" x14ac:dyDescent="0.35">
      <c r="A11">
        <v>5</v>
      </c>
      <c r="B11" t="s">
        <v>39</v>
      </c>
      <c r="C11">
        <v>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12</v>
      </c>
      <c r="M11" s="1">
        <v>1.6E-2</v>
      </c>
    </row>
    <row r="12" spans="1:13" x14ac:dyDescent="0.35">
      <c r="A12">
        <v>5</v>
      </c>
      <c r="B12" t="s">
        <v>24</v>
      </c>
      <c r="C12">
        <v>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11</v>
      </c>
      <c r="L12">
        <v>11</v>
      </c>
      <c r="M12" s="1">
        <v>0.877</v>
      </c>
    </row>
    <row r="13" spans="1:13" x14ac:dyDescent="0.35">
      <c r="A13">
        <v>5</v>
      </c>
      <c r="B13" t="s">
        <v>42</v>
      </c>
      <c r="C13">
        <v>5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 s="1">
        <v>1.4999999999999999E-2</v>
      </c>
    </row>
    <row r="14" spans="1:13" x14ac:dyDescent="0.35">
      <c r="A14">
        <v>5</v>
      </c>
      <c r="B14" t="s">
        <v>32</v>
      </c>
      <c r="C14">
        <v>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9</v>
      </c>
      <c r="L14">
        <v>9</v>
      </c>
      <c r="M14" s="1">
        <v>0.32800000000000001</v>
      </c>
    </row>
    <row r="15" spans="1:13" x14ac:dyDescent="0.35">
      <c r="A15">
        <v>5</v>
      </c>
      <c r="B15" t="s">
        <v>13</v>
      </c>
      <c r="C15">
        <v>5</v>
      </c>
      <c r="D15">
        <v>0</v>
      </c>
      <c r="E15">
        <v>2</v>
      </c>
      <c r="F15">
        <v>3</v>
      </c>
      <c r="G15">
        <v>0</v>
      </c>
      <c r="H15">
        <v>0</v>
      </c>
      <c r="I15">
        <v>0</v>
      </c>
      <c r="J15">
        <v>1</v>
      </c>
      <c r="K15">
        <v>9</v>
      </c>
      <c r="L15">
        <v>9</v>
      </c>
      <c r="M15" s="1">
        <v>0.96</v>
      </c>
    </row>
    <row r="16" spans="1:13" x14ac:dyDescent="0.35">
      <c r="A16">
        <v>5</v>
      </c>
      <c r="B16" t="s">
        <v>36</v>
      </c>
      <c r="C16">
        <v>4</v>
      </c>
      <c r="D16">
        <v>1</v>
      </c>
      <c r="E16">
        <v>1</v>
      </c>
      <c r="F16">
        <v>2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0.20599999999999999</v>
      </c>
    </row>
    <row r="17" spans="1:13" x14ac:dyDescent="0.35">
      <c r="A17">
        <v>5</v>
      </c>
      <c r="B17" t="s">
        <v>14</v>
      </c>
      <c r="C17">
        <v>1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7</v>
      </c>
      <c r="L17">
        <v>7</v>
      </c>
      <c r="M17" s="1">
        <v>0.76800000000000002</v>
      </c>
    </row>
    <row r="18" spans="1:13" x14ac:dyDescent="0.35">
      <c r="A18">
        <v>5</v>
      </c>
      <c r="B18" t="s">
        <v>27</v>
      </c>
      <c r="C18">
        <v>3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6</v>
      </c>
      <c r="L18">
        <v>6</v>
      </c>
      <c r="M18" s="1">
        <v>0.90100000000000002</v>
      </c>
    </row>
    <row r="19" spans="1:13" x14ac:dyDescent="0.35">
      <c r="A19">
        <v>5</v>
      </c>
      <c r="B19" t="s">
        <v>18</v>
      </c>
      <c r="C19">
        <v>3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6</v>
      </c>
      <c r="L19">
        <v>6</v>
      </c>
      <c r="M19" s="1">
        <v>0.56499999999999995</v>
      </c>
    </row>
    <row r="20" spans="1:13" x14ac:dyDescent="0.35">
      <c r="A20">
        <v>5</v>
      </c>
      <c r="B20" t="s">
        <v>44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0.155</v>
      </c>
    </row>
    <row r="21" spans="1:13" x14ac:dyDescent="0.35">
      <c r="A21">
        <v>5</v>
      </c>
      <c r="B21" t="s">
        <v>16</v>
      </c>
      <c r="C21">
        <v>4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0.89</v>
      </c>
    </row>
    <row r="22" spans="1:13" x14ac:dyDescent="0.35">
      <c r="A22">
        <v>5</v>
      </c>
      <c r="B22" t="s">
        <v>31</v>
      </c>
      <c r="C22">
        <v>3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4</v>
      </c>
      <c r="L22">
        <v>4</v>
      </c>
      <c r="M22" s="1">
        <v>1.9E-2</v>
      </c>
    </row>
    <row r="23" spans="1:13" x14ac:dyDescent="0.35">
      <c r="A23">
        <v>5</v>
      </c>
      <c r="B23" t="s">
        <v>22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0.19</v>
      </c>
    </row>
    <row r="24" spans="1:13" x14ac:dyDescent="0.35">
      <c r="A24">
        <v>5</v>
      </c>
      <c r="B24" t="s">
        <v>15</v>
      </c>
      <c r="C24">
        <v>0</v>
      </c>
      <c r="D24">
        <v>0</v>
      </c>
      <c r="E24">
        <v>2</v>
      </c>
      <c r="F24">
        <v>2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0.26</v>
      </c>
    </row>
    <row r="25" spans="1:13" x14ac:dyDescent="0.35">
      <c r="A25">
        <v>5</v>
      </c>
      <c r="B25" t="s">
        <v>28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2.1000000000000001E-2</v>
      </c>
    </row>
    <row r="26" spans="1:13" x14ac:dyDescent="0.35">
      <c r="A26">
        <v>5</v>
      </c>
      <c r="B26" t="s">
        <v>35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2</v>
      </c>
      <c r="L26">
        <v>2</v>
      </c>
      <c r="M26" s="1">
        <v>3.9E-2</v>
      </c>
    </row>
    <row r="27" spans="1:13" x14ac:dyDescent="0.35">
      <c r="A27">
        <v>5</v>
      </c>
      <c r="B27" t="s">
        <v>23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 s="1">
        <v>0.61399999999999999</v>
      </c>
    </row>
    <row r="28" spans="1:13" x14ac:dyDescent="0.35">
      <c r="A28">
        <v>5</v>
      </c>
      <c r="B28" t="s">
        <v>33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 s="1">
        <v>0.06</v>
      </c>
    </row>
    <row r="29" spans="1:13" x14ac:dyDescent="0.35">
      <c r="A29">
        <v>5</v>
      </c>
      <c r="B29" t="s">
        <v>30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 s="1">
        <v>4.9000000000000002E-2</v>
      </c>
    </row>
    <row r="30" spans="1:13" x14ac:dyDescent="0.35">
      <c r="A30">
        <v>5</v>
      </c>
      <c r="B30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 s="1">
        <v>0.435</v>
      </c>
    </row>
    <row r="31" spans="1:13" x14ac:dyDescent="0.35">
      <c r="A31">
        <v>5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 s="1">
        <v>5.0999999999999997E-2</v>
      </c>
    </row>
    <row r="32" spans="1:13" x14ac:dyDescent="0.35">
      <c r="A32">
        <v>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 s="1">
        <v>0.16900000000000001</v>
      </c>
    </row>
    <row r="33" spans="1:13" x14ac:dyDescent="0.35">
      <c r="A33">
        <v>5</v>
      </c>
      <c r="B33" t="s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 s="1">
        <v>0.247</v>
      </c>
    </row>
    <row r="34" spans="1:13" x14ac:dyDescent="0.35">
      <c r="A34">
        <v>5</v>
      </c>
      <c r="B34" t="s">
        <v>40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-1</v>
      </c>
      <c r="L34">
        <v>-1</v>
      </c>
      <c r="M34" s="1">
        <v>0.97799999999999998</v>
      </c>
    </row>
    <row r="35" spans="1:13" x14ac:dyDescent="0.35">
      <c r="A35">
        <v>5</v>
      </c>
      <c r="B35" t="s">
        <v>41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-1</v>
      </c>
      <c r="L35">
        <v>-1</v>
      </c>
      <c r="M35" s="1">
        <v>0.60799999999999998</v>
      </c>
    </row>
    <row r="36" spans="1:13" x14ac:dyDescent="0.35">
      <c r="A36">
        <v>5</v>
      </c>
      <c r="B36" t="s">
        <v>43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-2</v>
      </c>
      <c r="L36">
        <v>-2</v>
      </c>
      <c r="M36" s="1">
        <v>9.4E-2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453125" customWidth="1"/>
    <col min="2" max="2" width="30.453125" bestFit="1" customWidth="1"/>
    <col min="3" max="3" width="7.7265625" customWidth="1"/>
    <col min="4" max="4" width="6.1796875" customWidth="1"/>
    <col min="5" max="5" width="5.26953125" customWidth="1"/>
    <col min="6" max="6" width="5.1796875" customWidth="1"/>
    <col min="7" max="7" width="9.1796875" customWidth="1"/>
    <col min="8" max="8" width="7.26953125" customWidth="1"/>
    <col min="9" max="9" width="9.1796875" customWidth="1"/>
    <col min="10" max="10" width="4.54296875" customWidth="1"/>
    <col min="11" max="11" width="7.26953125" customWidth="1"/>
    <col min="12" max="12" width="9.54296875" customWidth="1"/>
    <col min="13" max="13" width="7.7265625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6</v>
      </c>
      <c r="B5" t="s">
        <v>35</v>
      </c>
      <c r="C5">
        <v>5</v>
      </c>
      <c r="D5">
        <v>2</v>
      </c>
      <c r="E5">
        <v>1</v>
      </c>
      <c r="F5">
        <v>2</v>
      </c>
      <c r="G5">
        <v>1</v>
      </c>
      <c r="H5">
        <v>0</v>
      </c>
      <c r="I5">
        <v>0</v>
      </c>
      <c r="J5">
        <v>1</v>
      </c>
      <c r="K5">
        <v>21</v>
      </c>
      <c r="L5">
        <v>21</v>
      </c>
      <c r="M5" s="1">
        <v>0.14699999999999999</v>
      </c>
    </row>
    <row r="6" spans="1:13" x14ac:dyDescent="0.35">
      <c r="A6">
        <v>6</v>
      </c>
      <c r="B6" t="s">
        <v>18</v>
      </c>
      <c r="C6">
        <v>4</v>
      </c>
      <c r="D6">
        <v>2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14</v>
      </c>
      <c r="L6">
        <v>14</v>
      </c>
      <c r="M6" s="1">
        <v>0.79100000000000004</v>
      </c>
    </row>
    <row r="7" spans="1:13" x14ac:dyDescent="0.35">
      <c r="A7">
        <v>6</v>
      </c>
      <c r="B7" t="s">
        <v>20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12</v>
      </c>
      <c r="L7">
        <v>12</v>
      </c>
      <c r="M7" s="1">
        <v>0.28799999999999998</v>
      </c>
    </row>
    <row r="8" spans="1:13" x14ac:dyDescent="0.35">
      <c r="A8">
        <v>6</v>
      </c>
      <c r="B8" t="s">
        <v>44</v>
      </c>
      <c r="C8">
        <v>3</v>
      </c>
      <c r="D8">
        <v>3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12</v>
      </c>
      <c r="L8">
        <v>12</v>
      </c>
      <c r="M8" s="1">
        <v>0.23499999999999999</v>
      </c>
    </row>
    <row r="9" spans="1:13" x14ac:dyDescent="0.35">
      <c r="A9">
        <v>6</v>
      </c>
      <c r="B9" t="s">
        <v>27</v>
      </c>
      <c r="C9">
        <v>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11</v>
      </c>
      <c r="L9">
        <v>11</v>
      </c>
      <c r="M9" s="1">
        <v>0.89700000000000002</v>
      </c>
    </row>
    <row r="10" spans="1:13" x14ac:dyDescent="0.35">
      <c r="A10">
        <v>6</v>
      </c>
      <c r="B10" t="s">
        <v>38</v>
      </c>
      <c r="C10">
        <v>2</v>
      </c>
      <c r="D10">
        <v>3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11</v>
      </c>
      <c r="L10">
        <v>11</v>
      </c>
      <c r="M10" s="1">
        <v>0.58099999999999996</v>
      </c>
    </row>
    <row r="11" spans="1:13" x14ac:dyDescent="0.35">
      <c r="A11">
        <v>6</v>
      </c>
      <c r="B11" t="s">
        <v>41</v>
      </c>
      <c r="C11">
        <v>3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10</v>
      </c>
      <c r="L11">
        <v>10</v>
      </c>
      <c r="M11" s="1">
        <v>0.27800000000000002</v>
      </c>
    </row>
    <row r="12" spans="1:13" x14ac:dyDescent="0.35">
      <c r="A12">
        <v>6</v>
      </c>
      <c r="B12" t="s">
        <v>15</v>
      </c>
      <c r="C12">
        <v>2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10</v>
      </c>
      <c r="L12">
        <v>10</v>
      </c>
      <c r="M12" s="1">
        <v>0.125</v>
      </c>
    </row>
    <row r="13" spans="1:13" x14ac:dyDescent="0.35">
      <c r="A13">
        <v>6</v>
      </c>
      <c r="B13" t="s">
        <v>42</v>
      </c>
      <c r="C13">
        <v>2</v>
      </c>
      <c r="D13">
        <v>0</v>
      </c>
      <c r="E13">
        <v>1</v>
      </c>
      <c r="F13">
        <v>2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 s="1">
        <v>1.2E-2</v>
      </c>
    </row>
    <row r="14" spans="1:13" x14ac:dyDescent="0.35">
      <c r="A14">
        <v>6</v>
      </c>
      <c r="B14" t="s">
        <v>28</v>
      </c>
      <c r="C14">
        <v>2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10</v>
      </c>
      <c r="L14">
        <v>10</v>
      </c>
      <c r="M14" s="1">
        <v>9.0999999999999998E-2</v>
      </c>
    </row>
    <row r="15" spans="1:13" x14ac:dyDescent="0.35">
      <c r="A15">
        <v>6</v>
      </c>
      <c r="B15" t="s">
        <v>14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10</v>
      </c>
      <c r="L15">
        <v>10</v>
      </c>
      <c r="M15" s="1">
        <v>0.624</v>
      </c>
    </row>
    <row r="16" spans="1:13" x14ac:dyDescent="0.35">
      <c r="A16">
        <v>6</v>
      </c>
      <c r="B16" t="s">
        <v>39</v>
      </c>
      <c r="C16">
        <v>4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9</v>
      </c>
      <c r="M16" s="1">
        <v>0.35299999999999998</v>
      </c>
    </row>
    <row r="17" spans="1:13" x14ac:dyDescent="0.35">
      <c r="A17">
        <v>6</v>
      </c>
      <c r="B17" t="s">
        <v>25</v>
      </c>
      <c r="C17">
        <v>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8</v>
      </c>
      <c r="L17">
        <v>8</v>
      </c>
      <c r="M17" s="1">
        <v>5.3999999999999999E-2</v>
      </c>
    </row>
    <row r="18" spans="1:13" x14ac:dyDescent="0.35">
      <c r="A18">
        <v>6</v>
      </c>
      <c r="B18" t="s">
        <v>13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7</v>
      </c>
      <c r="L18">
        <v>7</v>
      </c>
      <c r="M18" s="1">
        <v>0.98599999999999999</v>
      </c>
    </row>
    <row r="19" spans="1:13" x14ac:dyDescent="0.35">
      <c r="A19">
        <v>6</v>
      </c>
      <c r="B19" t="s">
        <v>26</v>
      </c>
      <c r="C19">
        <v>2</v>
      </c>
      <c r="D19">
        <v>2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7</v>
      </c>
      <c r="L19">
        <v>7</v>
      </c>
      <c r="M19" s="1">
        <v>0.995</v>
      </c>
    </row>
    <row r="20" spans="1:13" x14ac:dyDescent="0.35">
      <c r="A20">
        <v>6</v>
      </c>
      <c r="B20" t="s">
        <v>34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6</v>
      </c>
      <c r="L20">
        <v>6</v>
      </c>
      <c r="M20" s="1">
        <v>0.21299999999999999</v>
      </c>
    </row>
    <row r="21" spans="1:13" x14ac:dyDescent="0.35">
      <c r="A21">
        <v>6</v>
      </c>
      <c r="B21" t="s">
        <v>17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6</v>
      </c>
      <c r="L21">
        <v>6</v>
      </c>
      <c r="M21" s="1">
        <v>0.41099999999999998</v>
      </c>
    </row>
    <row r="22" spans="1:13" x14ac:dyDescent="0.35">
      <c r="A22">
        <v>6</v>
      </c>
      <c r="B22" t="s">
        <v>16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0.95199999999999996</v>
      </c>
    </row>
    <row r="23" spans="1:13" x14ac:dyDescent="0.35">
      <c r="A23">
        <v>6</v>
      </c>
      <c r="B23" t="s">
        <v>30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5</v>
      </c>
      <c r="L23">
        <v>5</v>
      </c>
      <c r="M23" s="1">
        <v>3.5999999999999997E-2</v>
      </c>
    </row>
    <row r="24" spans="1:13" x14ac:dyDescent="0.35">
      <c r="A24">
        <v>6</v>
      </c>
      <c r="B24" t="s">
        <v>31</v>
      </c>
      <c r="C24">
        <v>3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5</v>
      </c>
      <c r="L24">
        <v>5</v>
      </c>
      <c r="M24" s="1">
        <v>1.0999999999999999E-2</v>
      </c>
    </row>
    <row r="25" spans="1:13" x14ac:dyDescent="0.35">
      <c r="A25">
        <v>6</v>
      </c>
      <c r="B25" t="s">
        <v>37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5</v>
      </c>
      <c r="L25">
        <v>5</v>
      </c>
      <c r="M25" s="1">
        <v>1.9E-2</v>
      </c>
    </row>
    <row r="26" spans="1:13" x14ac:dyDescent="0.35">
      <c r="A26">
        <v>6</v>
      </c>
      <c r="B26" t="s">
        <v>21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5</v>
      </c>
      <c r="L26">
        <v>5</v>
      </c>
      <c r="M26" s="1">
        <v>0.83799999999999997</v>
      </c>
    </row>
    <row r="27" spans="1:13" x14ac:dyDescent="0.35">
      <c r="A27">
        <v>6</v>
      </c>
      <c r="B27" t="s">
        <v>33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 s="1">
        <v>0.41199999999999998</v>
      </c>
    </row>
    <row r="28" spans="1:13" x14ac:dyDescent="0.35">
      <c r="A28">
        <v>6</v>
      </c>
      <c r="B28" t="s">
        <v>36</v>
      </c>
      <c r="C28">
        <v>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5</v>
      </c>
      <c r="L28">
        <v>5</v>
      </c>
      <c r="M28" s="1">
        <v>0.153</v>
      </c>
    </row>
    <row r="29" spans="1:13" x14ac:dyDescent="0.35">
      <c r="A29">
        <v>6</v>
      </c>
      <c r="B29" t="s">
        <v>24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5</v>
      </c>
      <c r="L29">
        <v>5</v>
      </c>
      <c r="M29" s="1">
        <v>0.89100000000000001</v>
      </c>
    </row>
    <row r="30" spans="1:13" x14ac:dyDescent="0.35">
      <c r="A30">
        <v>6</v>
      </c>
      <c r="B30" t="s">
        <v>40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4</v>
      </c>
      <c r="L30">
        <v>4</v>
      </c>
      <c r="M30" s="1">
        <v>0.96299999999999997</v>
      </c>
    </row>
    <row r="31" spans="1:13" x14ac:dyDescent="0.35">
      <c r="A31">
        <v>6</v>
      </c>
      <c r="B31" t="s">
        <v>29</v>
      </c>
      <c r="C31">
        <v>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4</v>
      </c>
      <c r="L31">
        <v>4</v>
      </c>
      <c r="M31" s="1">
        <v>0.25800000000000001</v>
      </c>
    </row>
    <row r="32" spans="1:13" x14ac:dyDescent="0.35">
      <c r="A32">
        <v>6</v>
      </c>
      <c r="B32" t="s">
        <v>43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4</v>
      </c>
      <c r="L32">
        <v>4</v>
      </c>
      <c r="M32" s="1">
        <v>8.4000000000000005E-2</v>
      </c>
    </row>
    <row r="33" spans="1:13" x14ac:dyDescent="0.35">
      <c r="A33">
        <v>6</v>
      </c>
      <c r="B33" t="s">
        <v>23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2</v>
      </c>
      <c r="M33" s="1">
        <v>0.46899999999999997</v>
      </c>
    </row>
    <row r="34" spans="1:13" x14ac:dyDescent="0.35">
      <c r="A34">
        <v>6</v>
      </c>
      <c r="B34" t="s">
        <v>22</v>
      </c>
      <c r="C34">
        <v>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 s="1">
        <v>0.108</v>
      </c>
    </row>
    <row r="35" spans="1:13" x14ac:dyDescent="0.35">
      <c r="A35">
        <v>6</v>
      </c>
      <c r="B35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0.60899999999999999</v>
      </c>
    </row>
    <row r="36" spans="1:13" x14ac:dyDescent="0.35">
      <c r="A36">
        <v>6</v>
      </c>
      <c r="B36" t="s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0.22900000000000001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7.8164062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7</v>
      </c>
      <c r="B5" t="s">
        <v>42</v>
      </c>
      <c r="C5">
        <v>1</v>
      </c>
      <c r="D5">
        <v>3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17</v>
      </c>
      <c r="L5">
        <v>17</v>
      </c>
      <c r="M5" s="1">
        <v>2.7E-2</v>
      </c>
    </row>
    <row r="6" spans="1:13" x14ac:dyDescent="0.35">
      <c r="A6">
        <v>7</v>
      </c>
      <c r="B6" t="s">
        <v>17</v>
      </c>
      <c r="C6">
        <v>4</v>
      </c>
      <c r="D6">
        <v>1</v>
      </c>
      <c r="E6">
        <v>3</v>
      </c>
      <c r="F6">
        <v>3</v>
      </c>
      <c r="G6">
        <v>1</v>
      </c>
      <c r="H6">
        <v>0</v>
      </c>
      <c r="I6">
        <v>0</v>
      </c>
      <c r="J6">
        <v>1</v>
      </c>
      <c r="K6">
        <v>16</v>
      </c>
      <c r="L6">
        <v>16</v>
      </c>
      <c r="M6" s="1">
        <v>0.82199999999999995</v>
      </c>
    </row>
    <row r="7" spans="1:13" x14ac:dyDescent="0.35">
      <c r="A7">
        <v>7</v>
      </c>
      <c r="B7" t="s">
        <v>27</v>
      </c>
      <c r="C7">
        <v>5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14</v>
      </c>
      <c r="L7">
        <v>14</v>
      </c>
      <c r="M7" s="1">
        <v>0.79100000000000004</v>
      </c>
    </row>
    <row r="8" spans="1:13" x14ac:dyDescent="0.35">
      <c r="A8">
        <v>7</v>
      </c>
      <c r="B8" t="s">
        <v>37</v>
      </c>
      <c r="C8">
        <v>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14</v>
      </c>
      <c r="L8">
        <v>14</v>
      </c>
      <c r="M8" s="1">
        <v>0.124</v>
      </c>
    </row>
    <row r="9" spans="1:13" x14ac:dyDescent="0.35">
      <c r="A9">
        <v>7</v>
      </c>
      <c r="B9" t="s">
        <v>24</v>
      </c>
      <c r="C9">
        <v>3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12</v>
      </c>
      <c r="L9">
        <v>12</v>
      </c>
      <c r="M9" s="1">
        <v>0.56899999999999995</v>
      </c>
    </row>
    <row r="10" spans="1:13" x14ac:dyDescent="0.35">
      <c r="A10">
        <v>7</v>
      </c>
      <c r="B10" t="s">
        <v>33</v>
      </c>
      <c r="C10">
        <v>3</v>
      </c>
      <c r="D10">
        <v>1</v>
      </c>
      <c r="E10">
        <v>1</v>
      </c>
      <c r="F10">
        <v>2</v>
      </c>
      <c r="G10">
        <v>0</v>
      </c>
      <c r="H10">
        <v>0</v>
      </c>
      <c r="I10">
        <v>0</v>
      </c>
      <c r="J10">
        <v>1</v>
      </c>
      <c r="K10">
        <v>11</v>
      </c>
      <c r="L10">
        <v>11</v>
      </c>
      <c r="M10" s="1">
        <v>0.16400000000000001</v>
      </c>
    </row>
    <row r="11" spans="1:13" x14ac:dyDescent="0.35">
      <c r="A11">
        <v>7</v>
      </c>
      <c r="B11" t="s">
        <v>16</v>
      </c>
      <c r="C11">
        <v>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10</v>
      </c>
      <c r="L11">
        <v>10</v>
      </c>
      <c r="M11" s="1">
        <v>0.83599999999999997</v>
      </c>
    </row>
    <row r="12" spans="1:13" x14ac:dyDescent="0.35">
      <c r="A12">
        <v>7</v>
      </c>
      <c r="B12" t="s">
        <v>18</v>
      </c>
      <c r="C12">
        <v>5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10</v>
      </c>
      <c r="L12">
        <v>10</v>
      </c>
      <c r="M12" s="1">
        <v>0.61799999999999999</v>
      </c>
    </row>
    <row r="13" spans="1:13" x14ac:dyDescent="0.35">
      <c r="A13">
        <v>7</v>
      </c>
      <c r="B13" t="s">
        <v>44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9</v>
      </c>
      <c r="L13">
        <v>9</v>
      </c>
      <c r="M13" s="1">
        <v>0.29699999999999999</v>
      </c>
    </row>
    <row r="14" spans="1:13" x14ac:dyDescent="0.35">
      <c r="A14">
        <v>7</v>
      </c>
      <c r="B14" t="s">
        <v>31</v>
      </c>
      <c r="C14">
        <v>2</v>
      </c>
      <c r="D14">
        <v>1</v>
      </c>
      <c r="E14">
        <v>2</v>
      </c>
      <c r="F14">
        <v>0</v>
      </c>
      <c r="G14">
        <v>0</v>
      </c>
      <c r="H14">
        <v>0</v>
      </c>
      <c r="I14">
        <v>0</v>
      </c>
      <c r="J14">
        <v>1</v>
      </c>
      <c r="K14">
        <v>9</v>
      </c>
      <c r="L14">
        <v>9</v>
      </c>
      <c r="M14" s="1">
        <v>0.01</v>
      </c>
    </row>
    <row r="15" spans="1:13" x14ac:dyDescent="0.35">
      <c r="A15">
        <v>7</v>
      </c>
      <c r="B15" t="s">
        <v>41</v>
      </c>
      <c r="C15">
        <v>4</v>
      </c>
      <c r="D15">
        <v>0</v>
      </c>
      <c r="E15">
        <v>2</v>
      </c>
      <c r="F15">
        <v>1</v>
      </c>
      <c r="G15">
        <v>0</v>
      </c>
      <c r="H15">
        <v>0</v>
      </c>
      <c r="I15">
        <v>0</v>
      </c>
      <c r="J15">
        <v>1</v>
      </c>
      <c r="K15">
        <v>9</v>
      </c>
      <c r="L15">
        <v>9</v>
      </c>
      <c r="M15" s="1">
        <v>0.63600000000000001</v>
      </c>
    </row>
    <row r="16" spans="1:13" x14ac:dyDescent="0.35">
      <c r="A16">
        <v>7</v>
      </c>
      <c r="B16" t="s">
        <v>34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8</v>
      </c>
      <c r="M16" s="1">
        <v>0.53800000000000003</v>
      </c>
    </row>
    <row r="17" spans="1:13" x14ac:dyDescent="0.35">
      <c r="A17">
        <v>7</v>
      </c>
      <c r="B17" t="s">
        <v>35</v>
      </c>
      <c r="C17">
        <v>1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8</v>
      </c>
      <c r="L17">
        <v>8</v>
      </c>
      <c r="M17" s="1">
        <v>7.8E-2</v>
      </c>
    </row>
    <row r="18" spans="1:13" x14ac:dyDescent="0.35">
      <c r="A18">
        <v>7</v>
      </c>
      <c r="B18" t="s">
        <v>29</v>
      </c>
      <c r="C18">
        <v>1</v>
      </c>
      <c r="D18">
        <v>0</v>
      </c>
      <c r="E18">
        <v>2</v>
      </c>
      <c r="F18">
        <v>2</v>
      </c>
      <c r="G18">
        <v>0</v>
      </c>
      <c r="H18">
        <v>0</v>
      </c>
      <c r="I18">
        <v>0</v>
      </c>
      <c r="J18">
        <v>1</v>
      </c>
      <c r="K18">
        <v>6</v>
      </c>
      <c r="L18">
        <v>6</v>
      </c>
      <c r="M18" s="1">
        <v>0.51400000000000001</v>
      </c>
    </row>
    <row r="19" spans="1:13" x14ac:dyDescent="0.35">
      <c r="A19">
        <v>7</v>
      </c>
      <c r="B19" t="s">
        <v>22</v>
      </c>
      <c r="C19">
        <v>2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5</v>
      </c>
      <c r="L19">
        <v>5</v>
      </c>
      <c r="M19" s="1">
        <v>0.108</v>
      </c>
    </row>
    <row r="20" spans="1:13" x14ac:dyDescent="0.35">
      <c r="A20">
        <v>7</v>
      </c>
      <c r="B20" t="s">
        <v>23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5</v>
      </c>
      <c r="L20">
        <v>5</v>
      </c>
      <c r="M20" s="1">
        <v>0.32500000000000001</v>
      </c>
    </row>
    <row r="21" spans="1:13" x14ac:dyDescent="0.35">
      <c r="A21">
        <v>7</v>
      </c>
      <c r="B21" t="s">
        <v>19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5</v>
      </c>
      <c r="L21">
        <v>5</v>
      </c>
      <c r="M21" s="1">
        <v>0.61499999999999999</v>
      </c>
    </row>
    <row r="22" spans="1:13" x14ac:dyDescent="0.35">
      <c r="A22">
        <v>7</v>
      </c>
      <c r="B22" t="s">
        <v>21</v>
      </c>
      <c r="C22">
        <v>0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  <c r="J22">
        <v>1</v>
      </c>
      <c r="K22">
        <v>4</v>
      </c>
      <c r="L22">
        <v>4</v>
      </c>
      <c r="M22" s="1">
        <v>0.80600000000000005</v>
      </c>
    </row>
    <row r="23" spans="1:13" x14ac:dyDescent="0.35">
      <c r="A23">
        <v>7</v>
      </c>
      <c r="B23" t="s">
        <v>39</v>
      </c>
      <c r="C23">
        <v>2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4</v>
      </c>
      <c r="L23">
        <v>4</v>
      </c>
      <c r="M23" s="1">
        <v>0.51300000000000001</v>
      </c>
    </row>
    <row r="24" spans="1:13" x14ac:dyDescent="0.35">
      <c r="A24">
        <v>7</v>
      </c>
      <c r="B24" t="s">
        <v>25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4</v>
      </c>
      <c r="L24">
        <v>4</v>
      </c>
      <c r="M24" s="1">
        <v>0.05</v>
      </c>
    </row>
    <row r="25" spans="1:13" x14ac:dyDescent="0.35">
      <c r="A25">
        <v>7</v>
      </c>
      <c r="B25" t="s">
        <v>36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3</v>
      </c>
      <c r="M25" s="1">
        <v>0.14000000000000001</v>
      </c>
    </row>
    <row r="26" spans="1:13" x14ac:dyDescent="0.35">
      <c r="A26">
        <v>7</v>
      </c>
      <c r="B26" t="s">
        <v>28</v>
      </c>
      <c r="C26">
        <v>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2</v>
      </c>
      <c r="L26">
        <v>2</v>
      </c>
      <c r="M26" s="1">
        <v>0.38200000000000001</v>
      </c>
    </row>
    <row r="27" spans="1:13" x14ac:dyDescent="0.35">
      <c r="A27">
        <v>7</v>
      </c>
      <c r="B27" t="s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2</v>
      </c>
      <c r="L27">
        <v>2</v>
      </c>
      <c r="M27" s="1">
        <v>0.99399999999999999</v>
      </c>
    </row>
    <row r="28" spans="1:13" x14ac:dyDescent="0.35">
      <c r="A28">
        <v>7</v>
      </c>
      <c r="B28" t="s">
        <v>32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 s="1">
        <v>0.32900000000000001</v>
      </c>
    </row>
    <row r="29" spans="1:13" x14ac:dyDescent="0.35">
      <c r="A29">
        <v>7</v>
      </c>
      <c r="B29" t="s">
        <v>13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  <c r="M29" s="1">
        <v>0.99399999999999999</v>
      </c>
    </row>
    <row r="30" spans="1:13" x14ac:dyDescent="0.35">
      <c r="A30">
        <v>7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2.3E-2</v>
      </c>
    </row>
    <row r="31" spans="1:13" x14ac:dyDescent="0.35">
      <c r="A31">
        <v>7</v>
      </c>
      <c r="B31" t="s">
        <v>38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0.56899999999999995</v>
      </c>
    </row>
    <row r="32" spans="1:13" x14ac:dyDescent="0.35">
      <c r="A32">
        <v>7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6.8000000000000005E-2</v>
      </c>
    </row>
    <row r="33" spans="1:13" x14ac:dyDescent="0.35">
      <c r="A33">
        <v>7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0.216</v>
      </c>
    </row>
    <row r="34" spans="1:13" x14ac:dyDescent="0.35">
      <c r="A34">
        <v>7</v>
      </c>
      <c r="B3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0.92</v>
      </c>
    </row>
    <row r="35" spans="1:13" x14ac:dyDescent="0.35">
      <c r="A35">
        <v>7</v>
      </c>
      <c r="B35" t="s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0.05</v>
      </c>
    </row>
    <row r="36" spans="1:13" x14ac:dyDescent="0.35">
      <c r="A36">
        <v>7</v>
      </c>
      <c r="B36" t="s">
        <v>14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-2</v>
      </c>
      <c r="L36">
        <v>-2</v>
      </c>
      <c r="M36" s="1">
        <v>0.53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M36"/>
  <sheetViews>
    <sheetView showGridLines="0" topLeftCell="A8" workbookViewId="0">
      <selection activeCell="A5" sqref="A5:M36"/>
    </sheetView>
  </sheetViews>
  <sheetFormatPr defaultRowHeight="14.5" x14ac:dyDescent="0.35"/>
  <cols>
    <col min="1" max="1" width="7.54296875" bestFit="1" customWidth="1"/>
    <col min="2" max="2" width="30.453125" bestFit="1" customWidth="1"/>
    <col min="3" max="3" width="7.81640625" bestFit="1" customWidth="1"/>
    <col min="4" max="4" width="6.26953125" bestFit="1" customWidth="1"/>
    <col min="5" max="5" width="5.453125" bestFit="1" customWidth="1"/>
    <col min="6" max="6" width="5.26953125" bestFit="1" customWidth="1"/>
    <col min="7" max="7" width="9.26953125" bestFit="1" customWidth="1"/>
    <col min="8" max="8" width="7.453125" bestFit="1" customWidth="1"/>
    <col min="9" max="9" width="9.26953125" bestFit="1" customWidth="1"/>
    <col min="10" max="10" width="4.7265625" bestFit="1" customWidth="1"/>
    <col min="11" max="11" width="7.453125" bestFit="1" customWidth="1"/>
    <col min="12" max="12" width="9.7265625" bestFit="1" customWidth="1"/>
    <col min="13" max="13" width="7.81640625" bestFit="1" customWidth="1"/>
  </cols>
  <sheetData>
    <row r="4" spans="1:13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35">
      <c r="A5">
        <v>8</v>
      </c>
      <c r="B5" t="s">
        <v>36</v>
      </c>
      <c r="C5">
        <v>3</v>
      </c>
      <c r="D5">
        <v>2</v>
      </c>
      <c r="E5">
        <v>3</v>
      </c>
      <c r="F5">
        <v>2</v>
      </c>
      <c r="G5">
        <v>0</v>
      </c>
      <c r="H5">
        <v>0</v>
      </c>
      <c r="I5">
        <v>0</v>
      </c>
      <c r="J5">
        <v>1</v>
      </c>
      <c r="K5">
        <v>17</v>
      </c>
      <c r="L5">
        <v>17</v>
      </c>
      <c r="M5" s="1">
        <v>0.123</v>
      </c>
    </row>
    <row r="6" spans="1:13" x14ac:dyDescent="0.35">
      <c r="A6">
        <v>8</v>
      </c>
      <c r="B6" t="s">
        <v>40</v>
      </c>
      <c r="C6">
        <v>2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15</v>
      </c>
      <c r="L6">
        <v>15</v>
      </c>
      <c r="M6" s="1">
        <v>0.93799999999999994</v>
      </c>
    </row>
    <row r="7" spans="1:13" x14ac:dyDescent="0.35">
      <c r="A7">
        <v>8</v>
      </c>
      <c r="B7" t="s">
        <v>39</v>
      </c>
      <c r="C7">
        <v>1</v>
      </c>
      <c r="D7">
        <v>1</v>
      </c>
      <c r="E7">
        <v>2</v>
      </c>
      <c r="F7">
        <v>2</v>
      </c>
      <c r="G7">
        <v>1</v>
      </c>
      <c r="H7">
        <v>0</v>
      </c>
      <c r="I7">
        <v>0</v>
      </c>
      <c r="J7">
        <v>1</v>
      </c>
      <c r="K7">
        <v>13</v>
      </c>
      <c r="L7">
        <v>13</v>
      </c>
      <c r="M7" s="1">
        <v>0.14899999999999999</v>
      </c>
    </row>
    <row r="8" spans="1:13" x14ac:dyDescent="0.35">
      <c r="A8">
        <v>8</v>
      </c>
      <c r="B8" t="s">
        <v>14</v>
      </c>
      <c r="C8">
        <v>6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12</v>
      </c>
      <c r="L8">
        <v>12</v>
      </c>
      <c r="M8" s="1">
        <v>0.52600000000000002</v>
      </c>
    </row>
    <row r="9" spans="1:13" x14ac:dyDescent="0.35">
      <c r="A9">
        <v>8</v>
      </c>
      <c r="B9" t="s">
        <v>37</v>
      </c>
      <c r="C9">
        <v>4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12</v>
      </c>
      <c r="L9">
        <v>12</v>
      </c>
      <c r="M9" s="1">
        <v>0.13500000000000001</v>
      </c>
    </row>
    <row r="10" spans="1:13" x14ac:dyDescent="0.35">
      <c r="A10">
        <v>8</v>
      </c>
      <c r="B10" t="s">
        <v>44</v>
      </c>
      <c r="C10">
        <v>3</v>
      </c>
      <c r="D10">
        <v>2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11</v>
      </c>
      <c r="L10">
        <v>11</v>
      </c>
      <c r="M10" s="1">
        <v>0.34899999999999998</v>
      </c>
    </row>
    <row r="11" spans="1:13" x14ac:dyDescent="0.35">
      <c r="A11">
        <v>8</v>
      </c>
      <c r="B11" t="s">
        <v>19</v>
      </c>
      <c r="C11">
        <v>3</v>
      </c>
      <c r="D11">
        <v>1</v>
      </c>
      <c r="E11">
        <v>2</v>
      </c>
      <c r="F11">
        <v>2</v>
      </c>
      <c r="G11">
        <v>0</v>
      </c>
      <c r="H11">
        <v>0</v>
      </c>
      <c r="I11">
        <v>0</v>
      </c>
      <c r="J11">
        <v>1</v>
      </c>
      <c r="K11">
        <v>10</v>
      </c>
      <c r="L11">
        <v>10</v>
      </c>
      <c r="M11" s="1">
        <v>0.63200000000000001</v>
      </c>
    </row>
    <row r="12" spans="1:13" x14ac:dyDescent="0.35">
      <c r="A12">
        <v>8</v>
      </c>
      <c r="B12" t="s">
        <v>18</v>
      </c>
      <c r="C12">
        <v>6</v>
      </c>
      <c r="D12">
        <v>0</v>
      </c>
      <c r="E12">
        <v>1</v>
      </c>
      <c r="F12">
        <v>2</v>
      </c>
      <c r="G12">
        <v>0</v>
      </c>
      <c r="H12">
        <v>0</v>
      </c>
      <c r="I12">
        <v>0</v>
      </c>
      <c r="J12">
        <v>1</v>
      </c>
      <c r="K12">
        <v>10</v>
      </c>
      <c r="L12">
        <v>10</v>
      </c>
      <c r="M12" s="1">
        <v>0.77800000000000002</v>
      </c>
    </row>
    <row r="13" spans="1:13" x14ac:dyDescent="0.35">
      <c r="A13">
        <v>8</v>
      </c>
      <c r="B13" t="s">
        <v>34</v>
      </c>
      <c r="C13">
        <v>3</v>
      </c>
      <c r="D13">
        <v>2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 s="1">
        <v>0.58399999999999996</v>
      </c>
    </row>
    <row r="14" spans="1:13" x14ac:dyDescent="0.35">
      <c r="A14">
        <v>8</v>
      </c>
      <c r="B14" t="s">
        <v>35</v>
      </c>
      <c r="C14">
        <v>4</v>
      </c>
      <c r="D14">
        <v>1</v>
      </c>
      <c r="E14">
        <v>0</v>
      </c>
      <c r="F14">
        <v>2</v>
      </c>
      <c r="G14">
        <v>0</v>
      </c>
      <c r="H14">
        <v>0</v>
      </c>
      <c r="I14">
        <v>0</v>
      </c>
      <c r="J14">
        <v>1</v>
      </c>
      <c r="K14">
        <v>10</v>
      </c>
      <c r="L14">
        <v>10</v>
      </c>
      <c r="M14" s="1">
        <v>0.104</v>
      </c>
    </row>
    <row r="15" spans="1:13" x14ac:dyDescent="0.35">
      <c r="A15">
        <v>8</v>
      </c>
      <c r="B15" t="s">
        <v>20</v>
      </c>
      <c r="C15">
        <v>2</v>
      </c>
      <c r="D15">
        <v>2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9</v>
      </c>
      <c r="L15">
        <v>9</v>
      </c>
      <c r="M15" s="1">
        <v>0.20799999999999999</v>
      </c>
    </row>
    <row r="16" spans="1:13" x14ac:dyDescent="0.35">
      <c r="A16">
        <v>8</v>
      </c>
      <c r="B16" t="s">
        <v>25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9</v>
      </c>
      <c r="L16">
        <v>9</v>
      </c>
      <c r="M16" s="1">
        <v>0.16300000000000001</v>
      </c>
    </row>
    <row r="17" spans="1:13" x14ac:dyDescent="0.35">
      <c r="A17">
        <v>8</v>
      </c>
      <c r="B17" t="s">
        <v>43</v>
      </c>
      <c r="C17">
        <v>2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8</v>
      </c>
      <c r="L17">
        <v>8</v>
      </c>
      <c r="M17" s="1">
        <v>6.6000000000000003E-2</v>
      </c>
    </row>
    <row r="18" spans="1:13" x14ac:dyDescent="0.35">
      <c r="A18">
        <v>8</v>
      </c>
      <c r="B18" t="s">
        <v>30</v>
      </c>
      <c r="C18">
        <v>6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8</v>
      </c>
      <c r="L18">
        <v>8</v>
      </c>
      <c r="M18" s="1">
        <v>2.4E-2</v>
      </c>
    </row>
    <row r="19" spans="1:13" x14ac:dyDescent="0.35">
      <c r="A19">
        <v>8</v>
      </c>
      <c r="B19" t="s">
        <v>38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8</v>
      </c>
      <c r="L19">
        <v>8</v>
      </c>
      <c r="M19" s="1">
        <v>0.85</v>
      </c>
    </row>
    <row r="20" spans="1:13" x14ac:dyDescent="0.35">
      <c r="A20">
        <v>8</v>
      </c>
      <c r="B20" t="s">
        <v>15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7</v>
      </c>
      <c r="L20">
        <v>7</v>
      </c>
      <c r="M20" s="1">
        <v>9.8000000000000004E-2</v>
      </c>
    </row>
    <row r="21" spans="1:13" x14ac:dyDescent="0.35">
      <c r="A21">
        <v>8</v>
      </c>
      <c r="B21" t="s">
        <v>32</v>
      </c>
      <c r="C21">
        <v>3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7</v>
      </c>
      <c r="L21">
        <v>7</v>
      </c>
      <c r="M21" s="1">
        <v>0.23599999999999999</v>
      </c>
    </row>
    <row r="22" spans="1:13" x14ac:dyDescent="0.35">
      <c r="A22">
        <v>8</v>
      </c>
      <c r="B22" t="s">
        <v>13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6</v>
      </c>
      <c r="L22">
        <v>6</v>
      </c>
      <c r="M22" s="1">
        <v>0.95799999999999996</v>
      </c>
    </row>
    <row r="23" spans="1:13" x14ac:dyDescent="0.35">
      <c r="A23">
        <v>8</v>
      </c>
      <c r="B23" t="s">
        <v>27</v>
      </c>
      <c r="C23">
        <v>2</v>
      </c>
      <c r="D23">
        <v>2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6</v>
      </c>
      <c r="L23">
        <v>6</v>
      </c>
      <c r="M23" s="1">
        <v>0.89200000000000002</v>
      </c>
    </row>
    <row r="24" spans="1:13" x14ac:dyDescent="0.35">
      <c r="A24">
        <v>8</v>
      </c>
      <c r="B24" t="s">
        <v>24</v>
      </c>
      <c r="C24">
        <v>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6</v>
      </c>
      <c r="L24">
        <v>6</v>
      </c>
      <c r="M24" s="1">
        <v>0.68899999999999995</v>
      </c>
    </row>
    <row r="25" spans="1:13" x14ac:dyDescent="0.35">
      <c r="A25">
        <v>8</v>
      </c>
      <c r="B25" t="s">
        <v>23</v>
      </c>
      <c r="C25">
        <v>2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5</v>
      </c>
      <c r="L25">
        <v>5</v>
      </c>
      <c r="M25" s="1">
        <v>0.30099999999999999</v>
      </c>
    </row>
    <row r="26" spans="1:13" x14ac:dyDescent="0.35">
      <c r="A26">
        <v>8</v>
      </c>
      <c r="B26" t="s">
        <v>17</v>
      </c>
      <c r="C26">
        <v>1</v>
      </c>
      <c r="D26">
        <v>2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5</v>
      </c>
      <c r="L26">
        <v>5</v>
      </c>
      <c r="M26" s="1">
        <v>0.753</v>
      </c>
    </row>
    <row r="27" spans="1:13" x14ac:dyDescent="0.35">
      <c r="A27">
        <v>8</v>
      </c>
      <c r="B27" t="s">
        <v>26</v>
      </c>
      <c r="C27">
        <v>3</v>
      </c>
      <c r="D27">
        <v>0</v>
      </c>
      <c r="E27">
        <v>1</v>
      </c>
      <c r="F27">
        <v>2</v>
      </c>
      <c r="G27">
        <v>0</v>
      </c>
      <c r="H27">
        <v>0</v>
      </c>
      <c r="I27">
        <v>0</v>
      </c>
      <c r="J27">
        <v>1</v>
      </c>
      <c r="K27">
        <v>4</v>
      </c>
      <c r="L27">
        <v>4</v>
      </c>
      <c r="M27" s="1">
        <v>0.96599999999999997</v>
      </c>
    </row>
    <row r="28" spans="1:13" x14ac:dyDescent="0.35">
      <c r="A28">
        <v>8</v>
      </c>
      <c r="B28" t="s">
        <v>29</v>
      </c>
      <c r="C28">
        <v>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4</v>
      </c>
      <c r="L28">
        <v>4</v>
      </c>
      <c r="M28" s="1">
        <v>0.29199999999999998</v>
      </c>
    </row>
    <row r="29" spans="1:13" x14ac:dyDescent="0.35">
      <c r="A29">
        <v>8</v>
      </c>
      <c r="B29" t="s">
        <v>21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4</v>
      </c>
      <c r="L29">
        <v>4</v>
      </c>
      <c r="M29" s="1">
        <v>0.75800000000000001</v>
      </c>
    </row>
    <row r="30" spans="1:13" x14ac:dyDescent="0.35">
      <c r="A30">
        <v>8</v>
      </c>
      <c r="B30" t="s">
        <v>31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3</v>
      </c>
      <c r="L30">
        <v>3</v>
      </c>
      <c r="M30" s="1">
        <v>0.01</v>
      </c>
    </row>
    <row r="31" spans="1:13" x14ac:dyDescent="0.35">
      <c r="A31">
        <v>8</v>
      </c>
      <c r="B31" t="s">
        <v>33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3</v>
      </c>
      <c r="L31">
        <v>3</v>
      </c>
      <c r="M31" s="1">
        <v>0.30299999999999999</v>
      </c>
    </row>
    <row r="32" spans="1:13" x14ac:dyDescent="0.35">
      <c r="A32">
        <v>8</v>
      </c>
      <c r="B32" t="s">
        <v>16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 s="1">
        <v>0.95</v>
      </c>
    </row>
    <row r="33" spans="1:13" x14ac:dyDescent="0.35">
      <c r="A33">
        <v>8</v>
      </c>
      <c r="B33" t="s">
        <v>41</v>
      </c>
      <c r="C33">
        <v>2</v>
      </c>
      <c r="D33">
        <v>0</v>
      </c>
      <c r="E33">
        <v>2</v>
      </c>
      <c r="F33">
        <v>1</v>
      </c>
      <c r="G33">
        <v>0</v>
      </c>
      <c r="H33">
        <v>0</v>
      </c>
      <c r="I33">
        <v>0</v>
      </c>
      <c r="J33">
        <v>1</v>
      </c>
      <c r="K33">
        <v>2</v>
      </c>
      <c r="L33">
        <v>2</v>
      </c>
      <c r="M33" s="1">
        <v>0.28799999999999998</v>
      </c>
    </row>
    <row r="34" spans="1:13" x14ac:dyDescent="0.35">
      <c r="A34">
        <v>8</v>
      </c>
      <c r="B34" t="s">
        <v>28</v>
      </c>
      <c r="C34">
        <v>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 s="1">
        <v>0.13500000000000001</v>
      </c>
    </row>
    <row r="35" spans="1:13" x14ac:dyDescent="0.35">
      <c r="A35">
        <v>8</v>
      </c>
      <c r="B35" t="s">
        <v>42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 s="1">
        <v>1.9E-2</v>
      </c>
    </row>
    <row r="36" spans="1:13" x14ac:dyDescent="0.35">
      <c r="A36">
        <v>8</v>
      </c>
      <c r="B36" t="s">
        <v>22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-1</v>
      </c>
      <c r="L36">
        <v>-1</v>
      </c>
      <c r="M36" s="1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 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2023-09-29T15:58:45Z</dcterms:created>
  <dcterms:modified xsi:type="dcterms:W3CDTF">2024-01-30T18:23:55Z</dcterms:modified>
</cp:coreProperties>
</file>