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bhamm\OneDrive\Documents\Fantasy Weekly 23\Fantasy\Fantasy 2023 - Weekly_Excel\"/>
    </mc:Choice>
  </mc:AlternateContent>
  <xr:revisionPtr revIDLastSave="0" documentId="13_ncr:1_{7FB4D064-E98D-4628-AC00-6EFA319F4019}" xr6:coauthVersionLast="47" xr6:coauthVersionMax="47" xr10:uidLastSave="{00000000-0000-0000-0000-000000000000}"/>
  <bookViews>
    <workbookView xWindow="-110" yWindow="-110" windowWidth="19420" windowHeight="11020" tabRatio="924" xr2:uid="{00000000-000D-0000-FFFF-FFFF00000000}"/>
  </bookViews>
  <sheets>
    <sheet name="Weekly" sheetId="7" r:id="rId1"/>
    <sheet name="wk 1" sheetId="3" r:id="rId2"/>
    <sheet name="wk 2" sheetId="2" r:id="rId3"/>
    <sheet name="wk 3" sheetId="1" r:id="rId4"/>
    <sheet name="wk4" sheetId="5" r:id="rId5"/>
    <sheet name="wk 5" sheetId="6" r:id="rId6"/>
    <sheet name="wk 6" sheetId="12" r:id="rId7"/>
    <sheet name="wk 7" sheetId="11" r:id="rId8"/>
    <sheet name="wk 8" sheetId="24" r:id="rId9"/>
    <sheet name="wk 9" sheetId="25" r:id="rId10"/>
    <sheet name="wk 10" sheetId="26" r:id="rId11"/>
    <sheet name="wk 11" sheetId="27" r:id="rId12"/>
    <sheet name="wk 12" sheetId="28" r:id="rId13"/>
    <sheet name="wk 13" sheetId="30" r:id="rId14"/>
    <sheet name="wk 14" sheetId="31" r:id="rId15"/>
    <sheet name="wk 15" sheetId="32" r:id="rId16"/>
    <sheet name="wk 16" sheetId="33" r:id="rId17"/>
    <sheet name="wk 17" sheetId="34" r:id="rId18"/>
    <sheet name="wk 18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5" i="7" l="1"/>
  <c r="W33" i="7"/>
  <c r="W37" i="7"/>
  <c r="W5" i="7"/>
  <c r="W17" i="7"/>
  <c r="W7" i="7"/>
  <c r="W29" i="7"/>
  <c r="W10" i="7"/>
  <c r="W14" i="7"/>
  <c r="W6" i="7"/>
  <c r="W9" i="7"/>
  <c r="W8" i="7"/>
  <c r="W15" i="7"/>
  <c r="W16" i="7"/>
  <c r="W25" i="7"/>
  <c r="W12" i="7"/>
  <c r="W11" i="7"/>
  <c r="W26" i="7"/>
  <c r="W19" i="7"/>
  <c r="W18" i="7"/>
  <c r="W21" i="7"/>
  <c r="W20" i="7"/>
  <c r="W23" i="7"/>
  <c r="W22" i="7"/>
  <c r="W24" i="7"/>
  <c r="W27" i="7"/>
  <c r="W40" i="7"/>
  <c r="W41" i="7"/>
  <c r="W28" i="7"/>
  <c r="W39" i="7"/>
  <c r="W31" i="7"/>
  <c r="W32" i="7"/>
  <c r="W34" i="7"/>
  <c r="S41" i="7" l="1"/>
  <c r="T41" i="7"/>
  <c r="B41" i="7"/>
  <c r="U41" i="7" s="1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V41" i="7"/>
  <c r="V33" i="7"/>
  <c r="V37" i="7"/>
  <c r="V16" i="7"/>
  <c r="V11" i="7"/>
  <c r="V19" i="7"/>
  <c r="V14" i="7"/>
  <c r="V7" i="7"/>
  <c r="V17" i="7"/>
  <c r="V20" i="7"/>
  <c r="V35" i="7"/>
  <c r="V22" i="7"/>
  <c r="V27" i="7"/>
  <c r="V8" i="7"/>
  <c r="V34" i="7"/>
  <c r="V5" i="7"/>
  <c r="V9" i="7"/>
  <c r="V40" i="7"/>
  <c r="V25" i="7"/>
  <c r="V21" i="7"/>
  <c r="V39" i="7"/>
  <c r="V31" i="7"/>
  <c r="V28" i="7"/>
  <c r="V23" i="7"/>
  <c r="V24" i="7"/>
  <c r="V10" i="7"/>
  <c r="V32" i="7"/>
  <c r="V18" i="7"/>
  <c r="V29" i="7"/>
  <c r="V6" i="7"/>
  <c r="V12" i="7"/>
  <c r="V26" i="7"/>
  <c r="V15" i="7"/>
  <c r="D41" i="7" l="1"/>
  <c r="E41" i="7"/>
  <c r="R12" i="7"/>
  <c r="R6" i="7"/>
  <c r="R30" i="7"/>
  <c r="P13" i="7"/>
  <c r="O33" i="7"/>
  <c r="N10" i="7"/>
  <c r="N21" i="7"/>
  <c r="N29" i="7"/>
  <c r="O17" i="7"/>
  <c r="O22" i="7"/>
  <c r="O9" i="7"/>
  <c r="O23" i="7"/>
  <c r="N32" i="7"/>
  <c r="L26" i="7"/>
  <c r="K25" i="7"/>
  <c r="K19" i="7"/>
  <c r="K7" i="7"/>
  <c r="K21" i="7"/>
  <c r="K30" i="7"/>
  <c r="K8" i="7"/>
  <c r="K18" i="7"/>
  <c r="K9" i="7"/>
  <c r="K23" i="7"/>
  <c r="J40" i="7"/>
  <c r="J17" i="7"/>
  <c r="J26" i="7"/>
  <c r="J25" i="7"/>
  <c r="U37" i="7"/>
  <c r="U33" i="7"/>
  <c r="T40" i="7"/>
  <c r="T5" i="7"/>
  <c r="T37" i="7"/>
  <c r="T29" i="7"/>
  <c r="S7" i="7"/>
  <c r="S30" i="7"/>
  <c r="S40" i="7"/>
  <c r="S19" i="7"/>
  <c r="S16" i="7"/>
  <c r="R40" i="7"/>
  <c r="R16" i="7"/>
  <c r="Q40" i="7"/>
  <c r="Q7" i="7"/>
  <c r="Q16" i="7"/>
  <c r="Q12" i="7"/>
  <c r="P40" i="7"/>
  <c r="P5" i="7"/>
  <c r="P16" i="7"/>
  <c r="O40" i="7"/>
  <c r="N40" i="7"/>
  <c r="N7" i="7"/>
  <c r="M40" i="7"/>
  <c r="M38" i="7"/>
  <c r="L40" i="7"/>
  <c r="K40" i="7"/>
  <c r="K31" i="7"/>
  <c r="K10" i="7"/>
  <c r="J31" i="7"/>
  <c r="J22" i="7"/>
  <c r="I19" i="7"/>
  <c r="I7" i="7"/>
  <c r="I21" i="7"/>
  <c r="I30" i="7"/>
  <c r="I8" i="7"/>
  <c r="I18" i="7"/>
  <c r="I13" i="7"/>
  <c r="I5" i="7"/>
  <c r="I26" i="7"/>
  <c r="I27" i="7"/>
  <c r="I29" i="7"/>
  <c r="I10" i="7"/>
  <c r="I15" i="7"/>
  <c r="I6" i="7"/>
  <c r="I11" i="7"/>
  <c r="I31" i="7"/>
  <c r="I16" i="7"/>
  <c r="I28" i="7"/>
  <c r="I34" i="7"/>
  <c r="I12" i="7"/>
  <c r="I40" i="7"/>
  <c r="I36" i="7"/>
  <c r="I17" i="7"/>
  <c r="I14" i="7"/>
  <c r="I22" i="7"/>
  <c r="I9" i="7"/>
  <c r="I23" i="7"/>
  <c r="I20" i="7"/>
  <c r="I24" i="7"/>
  <c r="I32" i="7"/>
  <c r="I33" i="7"/>
  <c r="H19" i="7"/>
  <c r="H7" i="7"/>
  <c r="H21" i="7"/>
  <c r="H30" i="7"/>
  <c r="H8" i="7"/>
  <c r="H18" i="7"/>
  <c r="H13" i="7"/>
  <c r="H5" i="7"/>
  <c r="H26" i="7"/>
  <c r="H27" i="7"/>
  <c r="H29" i="7"/>
  <c r="H10" i="7"/>
  <c r="H15" i="7"/>
  <c r="H6" i="7"/>
  <c r="H11" i="7"/>
  <c r="H31" i="7"/>
  <c r="H16" i="7"/>
  <c r="H28" i="7"/>
  <c r="H34" i="7"/>
  <c r="H12" i="7"/>
  <c r="H40" i="7"/>
  <c r="H36" i="7"/>
  <c r="H17" i="7"/>
  <c r="H14" i="7"/>
  <c r="H22" i="7"/>
  <c r="H9" i="7"/>
  <c r="H23" i="7"/>
  <c r="H20" i="7"/>
  <c r="H24" i="7"/>
  <c r="H32" i="7"/>
  <c r="H33" i="7"/>
  <c r="G19" i="7"/>
  <c r="G7" i="7"/>
  <c r="G21" i="7"/>
  <c r="G30" i="7"/>
  <c r="G8" i="7"/>
  <c r="G18" i="7"/>
  <c r="G13" i="7"/>
  <c r="G5" i="7"/>
  <c r="G26" i="7"/>
  <c r="G27" i="7"/>
  <c r="G29" i="7"/>
  <c r="G10" i="7"/>
  <c r="G15" i="7"/>
  <c r="G6" i="7"/>
  <c r="G11" i="7"/>
  <c r="G31" i="7"/>
  <c r="G16" i="7"/>
  <c r="G28" i="7"/>
  <c r="G34" i="7"/>
  <c r="G12" i="7"/>
  <c r="G40" i="7"/>
  <c r="G36" i="7"/>
  <c r="G14" i="7"/>
  <c r="G22" i="7"/>
  <c r="G9" i="7"/>
  <c r="G23" i="7"/>
  <c r="G20" i="7"/>
  <c r="G24" i="7"/>
  <c r="G32" i="7"/>
  <c r="G33" i="7"/>
  <c r="F19" i="7"/>
  <c r="F7" i="7"/>
  <c r="F21" i="7"/>
  <c r="F30" i="7"/>
  <c r="F8" i="7"/>
  <c r="F18" i="7"/>
  <c r="F13" i="7"/>
  <c r="F5" i="7"/>
  <c r="F26" i="7"/>
  <c r="F27" i="7"/>
  <c r="F29" i="7"/>
  <c r="F10" i="7"/>
  <c r="F15" i="7"/>
  <c r="F6" i="7"/>
  <c r="F11" i="7"/>
  <c r="F31" i="7"/>
  <c r="F16" i="7"/>
  <c r="F28" i="7"/>
  <c r="F34" i="7"/>
  <c r="F12" i="7"/>
  <c r="F40" i="7"/>
  <c r="F17" i="7"/>
  <c r="F14" i="7"/>
  <c r="F22" i="7"/>
  <c r="F9" i="7"/>
  <c r="F23" i="7"/>
  <c r="F20" i="7"/>
  <c r="F24" i="7"/>
  <c r="F32" i="7"/>
  <c r="F33" i="7"/>
  <c r="L6" i="7"/>
  <c r="L11" i="7"/>
  <c r="L31" i="7"/>
  <c r="L16" i="7"/>
  <c r="L28" i="7"/>
  <c r="L34" i="7"/>
  <c r="L12" i="7"/>
  <c r="L36" i="7"/>
  <c r="L14" i="7"/>
  <c r="L22" i="7"/>
  <c r="L9" i="7"/>
  <c r="L23" i="7"/>
  <c r="L20" i="7"/>
  <c r="L32" i="7"/>
  <c r="K6" i="7"/>
  <c r="K11" i="7"/>
  <c r="J6" i="7"/>
  <c r="B37" i="7"/>
  <c r="O37" i="7"/>
  <c r="P37" i="7"/>
  <c r="Q37" i="7"/>
  <c r="R37" i="7"/>
  <c r="B33" i="7"/>
  <c r="J33" i="7"/>
  <c r="K33" i="7"/>
  <c r="M33" i="7"/>
  <c r="P33" i="7"/>
  <c r="R33" i="7"/>
  <c r="S33" i="7"/>
  <c r="B36" i="7"/>
  <c r="B15" i="7"/>
  <c r="B38" i="7"/>
  <c r="J36" i="7"/>
  <c r="J15" i="7"/>
  <c r="K36" i="7"/>
  <c r="K15" i="7"/>
  <c r="L15" i="7"/>
  <c r="M36" i="7"/>
  <c r="M15" i="7"/>
  <c r="O15" i="7"/>
  <c r="O38" i="7"/>
  <c r="P15" i="7"/>
  <c r="P38" i="7"/>
  <c r="Q15" i="7"/>
  <c r="Q38" i="7"/>
  <c r="R15" i="7"/>
  <c r="S15" i="7"/>
  <c r="S38" i="7"/>
  <c r="T15" i="7"/>
  <c r="T38" i="7"/>
  <c r="U16" i="7"/>
  <c r="U11" i="7"/>
  <c r="U19" i="7"/>
  <c r="U14" i="7"/>
  <c r="U7" i="7"/>
  <c r="U17" i="7"/>
  <c r="U20" i="7"/>
  <c r="U22" i="7"/>
  <c r="U35" i="7"/>
  <c r="U27" i="7"/>
  <c r="U8" i="7"/>
  <c r="U34" i="7"/>
  <c r="U5" i="7"/>
  <c r="U9" i="7"/>
  <c r="U40" i="7"/>
  <c r="U39" i="7"/>
  <c r="U23" i="7"/>
  <c r="U28" i="7"/>
  <c r="U25" i="7"/>
  <c r="U30" i="7"/>
  <c r="U21" i="7"/>
  <c r="U31" i="7"/>
  <c r="U24" i="7"/>
  <c r="U32" i="7"/>
  <c r="U10" i="7"/>
  <c r="U18" i="7"/>
  <c r="U6" i="7"/>
  <c r="U13" i="7"/>
  <c r="U29" i="7"/>
  <c r="U12" i="7"/>
  <c r="U26" i="7"/>
  <c r="D37" i="7" l="1"/>
  <c r="E37" i="7"/>
  <c r="D33" i="7"/>
  <c r="E33" i="7"/>
  <c r="E15" i="7"/>
  <c r="D38" i="7"/>
  <c r="D36" i="7"/>
  <c r="E36" i="7"/>
  <c r="D15" i="7"/>
  <c r="E38" i="7"/>
  <c r="T20" i="7"/>
  <c r="T11" i="7"/>
  <c r="T25" i="7"/>
  <c r="T7" i="7"/>
  <c r="T10" i="7"/>
  <c r="T19" i="7"/>
  <c r="T14" i="7"/>
  <c r="T35" i="7"/>
  <c r="T8" i="7"/>
  <c r="T22" i="7"/>
  <c r="T30" i="7"/>
  <c r="T27" i="7"/>
  <c r="T34" i="7"/>
  <c r="T32" i="7"/>
  <c r="T18" i="7"/>
  <c r="T39" i="7"/>
  <c r="T31" i="7"/>
  <c r="T21" i="7"/>
  <c r="T28" i="7"/>
  <c r="T9" i="7"/>
  <c r="T23" i="7"/>
  <c r="T12" i="7"/>
  <c r="T13" i="7"/>
  <c r="T6" i="7"/>
  <c r="T24" i="7"/>
  <c r="T26" i="7"/>
  <c r="T16" i="7"/>
  <c r="S20" i="7" l="1"/>
  <c r="S5" i="7"/>
  <c r="S22" i="7"/>
  <c r="S14" i="7"/>
  <c r="S27" i="7"/>
  <c r="S9" i="7"/>
  <c r="S35" i="7"/>
  <c r="S17" i="7"/>
  <c r="S8" i="7"/>
  <c r="S28" i="7"/>
  <c r="S24" i="7"/>
  <c r="S18" i="7"/>
  <c r="S6" i="7"/>
  <c r="S23" i="7"/>
  <c r="S13" i="7"/>
  <c r="S34" i="7"/>
  <c r="S21" i="7"/>
  <c r="S12" i="7"/>
  <c r="S26" i="7"/>
  <c r="Q10" i="7"/>
  <c r="Q32" i="7"/>
  <c r="Q26" i="7"/>
  <c r="Q22" i="7"/>
  <c r="Q18" i="7"/>
  <c r="Q31" i="7"/>
  <c r="P20" i="7"/>
  <c r="P8" i="7"/>
  <c r="P25" i="7"/>
  <c r="P14" i="7"/>
  <c r="P35" i="7"/>
  <c r="P32" i="7"/>
  <c r="P21" i="7"/>
  <c r="P11" i="7"/>
  <c r="P30" i="7"/>
  <c r="P26" i="7"/>
  <c r="P6" i="7"/>
  <c r="P23" i="7"/>
  <c r="P7" i="7"/>
  <c r="P22" i="7"/>
  <c r="P24" i="7"/>
  <c r="P27" i="7"/>
  <c r="P18" i="7"/>
  <c r="P31" i="7"/>
  <c r="P9" i="7"/>
  <c r="P28" i="7"/>
  <c r="O7" i="7"/>
  <c r="O5" i="7"/>
  <c r="O10" i="7"/>
  <c r="O30" i="7"/>
  <c r="O31" i="7"/>
  <c r="O18" i="7"/>
  <c r="O20" i="7"/>
  <c r="O21" i="7"/>
  <c r="O12" i="7"/>
  <c r="O26" i="7"/>
  <c r="O24" i="7"/>
  <c r="O27" i="7"/>
  <c r="O11" i="7"/>
  <c r="O19" i="7"/>
  <c r="O28" i="7"/>
  <c r="O13" i="7"/>
  <c r="O34" i="7"/>
  <c r="O32" i="7"/>
  <c r="O8" i="7"/>
  <c r="N31" i="7"/>
  <c r="N6" i="7"/>
  <c r="M31" i="7"/>
  <c r="M6" i="7"/>
  <c r="L10" i="7"/>
  <c r="L13" i="7"/>
  <c r="L25" i="7"/>
  <c r="L19" i="7"/>
  <c r="L21" i="7"/>
  <c r="L27" i="7"/>
  <c r="L7" i="7"/>
  <c r="L8" i="7"/>
  <c r="K32" i="7"/>
  <c r="K5" i="7"/>
  <c r="K12" i="7"/>
  <c r="K28" i="7"/>
  <c r="K20" i="7"/>
  <c r="K34" i="7"/>
  <c r="K16" i="7"/>
  <c r="K29" i="7"/>
  <c r="K17" i="7"/>
  <c r="K13" i="7"/>
  <c r="K24" i="7"/>
  <c r="J16" i="7"/>
  <c r="J28" i="7"/>
  <c r="J19" i="7"/>
  <c r="J18" i="7"/>
  <c r="J23" i="7"/>
  <c r="J12" i="7"/>
  <c r="J10" i="7"/>
  <c r="J27" i="7"/>
  <c r="J32" i="7"/>
  <c r="J29" i="7"/>
  <c r="J24" i="7"/>
  <c r="J21" i="7"/>
  <c r="J30" i="7"/>
  <c r="J14" i="7"/>
  <c r="J8" i="7"/>
  <c r="J7" i="7"/>
  <c r="I25" i="7"/>
  <c r="H25" i="7"/>
  <c r="G25" i="7"/>
  <c r="F25" i="7"/>
  <c r="B16" i="7"/>
  <c r="M16" i="7"/>
  <c r="N16" i="7"/>
  <c r="S11" i="7"/>
  <c r="R32" i="7" l="1"/>
  <c r="R17" i="7"/>
  <c r="R18" i="7"/>
  <c r="R19" i="7"/>
  <c r="R11" i="7"/>
  <c r="R25" i="7"/>
  <c r="R10" i="7"/>
  <c r="R9" i="7"/>
  <c r="R22" i="7"/>
  <c r="R23" i="7"/>
  <c r="R24" i="7"/>
  <c r="R27" i="7"/>
  <c r="R13" i="7"/>
  <c r="R35" i="7"/>
  <c r="R26" i="7"/>
  <c r="R5" i="7"/>
  <c r="N8" i="7" l="1"/>
  <c r="N18" i="7"/>
  <c r="N12" i="7"/>
  <c r="N17" i="7"/>
  <c r="B29" i="7"/>
  <c r="B7" i="7"/>
  <c r="M29" i="7"/>
  <c r="M7" i="7"/>
  <c r="O25" i="7"/>
  <c r="N22" i="7"/>
  <c r="N20" i="7"/>
  <c r="N24" i="7"/>
  <c r="N14" i="7"/>
  <c r="N5" i="7"/>
  <c r="K14" i="7"/>
  <c r="J5" i="7"/>
  <c r="B26" i="7"/>
  <c r="B18" i="7"/>
  <c r="B12" i="7"/>
  <c r="B10" i="7"/>
  <c r="M26" i="7"/>
  <c r="M18" i="7"/>
  <c r="M12" i="7"/>
  <c r="M10" i="7"/>
  <c r="D7" i="7" l="1"/>
  <c r="D29" i="7"/>
  <c r="E7" i="7"/>
  <c r="E29" i="7"/>
  <c r="E10" i="7"/>
  <c r="E18" i="7"/>
  <c r="D26" i="7"/>
  <c r="D10" i="7"/>
  <c r="D18" i="7"/>
  <c r="E12" i="7"/>
  <c r="E26" i="7"/>
  <c r="D12" i="7"/>
  <c r="Q28" i="7"/>
  <c r="Q11" i="7"/>
  <c r="Q23" i="7"/>
  <c r="Q6" i="7"/>
  <c r="Q21" i="7"/>
  <c r="Q20" i="7"/>
  <c r="Q35" i="7"/>
  <c r="Q8" i="7"/>
  <c r="Q9" i="7"/>
  <c r="Q30" i="7"/>
  <c r="Q13" i="7"/>
  <c r="Q17" i="7"/>
  <c r="Q24" i="7"/>
  <c r="Q19" i="7"/>
  <c r="Q34" i="7"/>
  <c r="Q14" i="7"/>
  <c r="Q27" i="7"/>
  <c r="Q5" i="7"/>
  <c r="N35" i="7"/>
  <c r="N9" i="7"/>
  <c r="N30" i="7"/>
  <c r="N13" i="7"/>
  <c r="N19" i="7"/>
  <c r="N28" i="7"/>
  <c r="N11" i="7"/>
  <c r="N34" i="7"/>
  <c r="N27" i="7"/>
  <c r="M21" i="7"/>
  <c r="M20" i="7"/>
  <c r="M35" i="7"/>
  <c r="M8" i="7"/>
  <c r="M9" i="7"/>
  <c r="M30" i="7"/>
  <c r="M13" i="7"/>
  <c r="M17" i="7"/>
  <c r="M24" i="7"/>
  <c r="M19" i="7"/>
  <c r="M5" i="7"/>
  <c r="M28" i="7"/>
  <c r="M11" i="7"/>
  <c r="M34" i="7"/>
  <c r="M25" i="7"/>
  <c r="M23" i="7"/>
  <c r="M14" i="7"/>
  <c r="M32" i="7"/>
  <c r="M27" i="7"/>
  <c r="M22" i="7"/>
  <c r="B24" i="7" l="1"/>
  <c r="D24" i="7" l="1"/>
  <c r="E24" i="7"/>
  <c r="E34" i="7" l="1"/>
  <c r="E35" i="7"/>
  <c r="E25" i="7"/>
  <c r="E40" i="7"/>
  <c r="E23" i="7"/>
  <c r="E22" i="7"/>
  <c r="E32" i="7"/>
  <c r="E11" i="7"/>
  <c r="E8" i="7"/>
  <c r="E9" i="7"/>
  <c r="E31" i="7"/>
  <c r="E13" i="7"/>
  <c r="E14" i="7"/>
  <c r="E21" i="7"/>
  <c r="E19" i="7"/>
  <c r="E17" i="7"/>
  <c r="E20" i="7"/>
  <c r="E27" i="7"/>
  <c r="E28" i="7"/>
  <c r="E30" i="7"/>
  <c r="E5" i="7"/>
  <c r="E39" i="7"/>
  <c r="E6" i="7"/>
  <c r="B22" i="7"/>
  <c r="D22" i="7" l="1"/>
  <c r="B9" i="7" l="1"/>
  <c r="B40" i="7"/>
  <c r="B8" i="7"/>
  <c r="B31" i="7"/>
  <c r="B5" i="7"/>
  <c r="B6" i="7"/>
  <c r="B19" i="7"/>
  <c r="B25" i="7"/>
  <c r="B27" i="7"/>
  <c r="B13" i="7"/>
  <c r="B23" i="7"/>
  <c r="B11" i="7"/>
  <c r="B20" i="7"/>
  <c r="B32" i="7"/>
  <c r="B21" i="7"/>
  <c r="B17" i="7"/>
  <c r="B34" i="7"/>
  <c r="B30" i="7"/>
  <c r="B28" i="7"/>
  <c r="B39" i="7"/>
  <c r="B35" i="7"/>
  <c r="B14" i="7"/>
  <c r="D39" i="7" l="1"/>
  <c r="D25" i="7"/>
  <c r="D34" i="7"/>
  <c r="D6" i="7"/>
  <c r="D9" i="7"/>
  <c r="D14" i="7"/>
  <c r="D27" i="7"/>
  <c r="D5" i="7"/>
  <c r="D35" i="7"/>
  <c r="D30" i="7"/>
  <c r="D17" i="7"/>
  <c r="D20" i="7"/>
  <c r="D13" i="7"/>
  <c r="D32" i="7"/>
  <c r="D11" i="7"/>
  <c r="D31" i="7"/>
  <c r="D40" i="7"/>
  <c r="D21" i="7"/>
  <c r="D28" i="7"/>
  <c r="D19" i="7"/>
  <c r="D23" i="7"/>
  <c r="D8" i="7"/>
  <c r="E16" i="7" l="1"/>
  <c r="D16" i="7"/>
</calcChain>
</file>

<file path=xl/sharedStrings.xml><?xml version="1.0" encoding="utf-8"?>
<sst xmlns="http://schemas.openxmlformats.org/spreadsheetml/2006/main" count="1472" uniqueCount="106">
  <si>
    <t>Rank</t>
  </si>
  <si>
    <t>Player</t>
  </si>
  <si>
    <t>FG</t>
  </si>
  <si>
    <t>FGA</t>
  </si>
  <si>
    <t>PCT</t>
  </si>
  <si>
    <t>LG</t>
  </si>
  <si>
    <t>20-29</t>
  </si>
  <si>
    <t>30-39</t>
  </si>
  <si>
    <t>40-49</t>
  </si>
  <si>
    <t>50+</t>
  </si>
  <si>
    <t>XPT</t>
  </si>
  <si>
    <t>XPA</t>
  </si>
  <si>
    <t>G</t>
  </si>
  <si>
    <t>FPTS</t>
  </si>
  <si>
    <t>FPTS/G</t>
  </si>
  <si>
    <t>ROST</t>
  </si>
  <si>
    <t>Matt Gay (IND)</t>
  </si>
  <si>
    <t>Evan McPherson (CIN)</t>
  </si>
  <si>
    <t>Jason Myers (SEA)</t>
  </si>
  <si>
    <t>Chris Boswell (PIT)</t>
  </si>
  <si>
    <t>Tyler Bass (BUF)</t>
  </si>
  <si>
    <t>Ka'imi Fairbairn (HOU)</t>
  </si>
  <si>
    <t>Matt Prater (ARI)</t>
  </si>
  <si>
    <t>Jake Moody (SF)</t>
  </si>
  <si>
    <t>Dustin Hopkins (CLE)</t>
  </si>
  <si>
    <t>Harrison Butker (KC)</t>
  </si>
  <si>
    <t>Eddy Pineiro (CAR)</t>
  </si>
  <si>
    <t>Jake Elliott (PHI)</t>
  </si>
  <si>
    <t>Brandon Aubrey (DAL)</t>
  </si>
  <si>
    <t>Chad Ryland (NE)</t>
  </si>
  <si>
    <t>Jason Sanders (MIA)</t>
  </si>
  <si>
    <t>Graham Gano (NYG)</t>
  </si>
  <si>
    <t>Wil Lutz (DEN)</t>
  </si>
  <si>
    <t>Riley Patterson (DET)</t>
  </si>
  <si>
    <t>Justin Tucker (BAL)</t>
  </si>
  <si>
    <t>Younghoe Koo (ATL)</t>
  </si>
  <si>
    <t>Greg Zuerlein (NYJ)</t>
  </si>
  <si>
    <t>Greg Joseph (MIN)</t>
  </si>
  <si>
    <t>Brandon McManus (JAC)</t>
  </si>
  <si>
    <t>Joey Slye (WAS)</t>
  </si>
  <si>
    <t>Blake Grupe (NO)</t>
  </si>
  <si>
    <t>Cairo Santos (CHI)</t>
  </si>
  <si>
    <t>Daniel Carlson (LV)</t>
  </si>
  <si>
    <t>Anders Carlson (GB)</t>
  </si>
  <si>
    <t>Cameron Dicker (LAC)</t>
  </si>
  <si>
    <t>Nick Folk (TEN)</t>
  </si>
  <si>
    <t>Chase McLaughlin (TB)</t>
  </si>
  <si>
    <t>Michael Badgley (DET)</t>
  </si>
  <si>
    <t>Cade York (TEN)</t>
  </si>
  <si>
    <t>Steven Weatherford (NYJ)</t>
  </si>
  <si>
    <t>Piotr Czech (PIT)</t>
  </si>
  <si>
    <t>Ricky Schmit (SF)</t>
  </si>
  <si>
    <t>Zac Derr (ATL)</t>
  </si>
  <si>
    <t>Parker Douglass (NYJ)</t>
  </si>
  <si>
    <t>Jason Reda (CLE)</t>
  </si>
  <si>
    <t>Garrett Rivas (TB)</t>
  </si>
  <si>
    <t>Carlos Martinez (DAL)</t>
  </si>
  <si>
    <t>Andrew Wellock (CAR)</t>
  </si>
  <si>
    <t>Mark Hickok (NYG)</t>
  </si>
  <si>
    <t>MacKenzie Hoambrecker (SF)</t>
  </si>
  <si>
    <t>Andrew Jacas (SF)</t>
  </si>
  <si>
    <t>Garrett Lindholm (ATL)</t>
  </si>
  <si>
    <t>Saverio Rocca (WAS)</t>
  </si>
  <si>
    <t>Kai Forbath (LAR)</t>
  </si>
  <si>
    <t>Clint Stitser (WAS)</t>
  </si>
  <si>
    <t>Connor Hughes (DAL)</t>
  </si>
  <si>
    <t>19-Jan</t>
  </si>
  <si>
    <t>Team</t>
  </si>
  <si>
    <t>Total</t>
  </si>
  <si>
    <t>Average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</si>
  <si>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</si>
  <si>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</si>
  <si>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</si>
  <si>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</si>
  <si>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</si>
  <si>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</si>
  <si>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</si>
  <si>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</si>
  <si>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</si>
  <si>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</si>
  <si>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</si>
  <si>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</si>
  <si>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</si>
  <si>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</si>
  <si>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</si>
  <si>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</si>
  <si>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</si>
  <si>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Trends</t>
  </si>
  <si>
    <t>Brett Maher (FA)</t>
  </si>
  <si>
    <t>Lucas Havrisik (LAR)</t>
  </si>
  <si>
    <t>Cade York (NYG)</t>
  </si>
  <si>
    <t>Randy Bullock (NYG)</t>
  </si>
  <si>
    <t>Matt Ammendola (HOU)</t>
  </si>
  <si>
    <t xml:space="preserve">        BYE</t>
  </si>
  <si>
    <t xml:space="preserve">          --</t>
  </si>
  <si>
    <t>Austin Seibert (NO)</t>
  </si>
  <si>
    <t>Matthew Wright (NE)</t>
  </si>
  <si>
    <t>Week 10</t>
  </si>
  <si>
    <t>Mason Crosby (LAR)</t>
  </si>
  <si>
    <t>Mason Crosby (NYG)</t>
  </si>
  <si>
    <t>Riley Patterson (CLE)</t>
  </si>
  <si>
    <t xml:space="preserve">       BYE</t>
  </si>
  <si>
    <t>Austin Seibert (NYJ)</t>
  </si>
  <si>
    <t>Week</t>
  </si>
  <si>
    <t>Brett Maher (LAR)</t>
  </si>
  <si>
    <t>Matthew Wright (CAR)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</si>
</sst>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10" fontId="0" fillId="0" borderId="2" xfId="0" applyNumberFormat="1" applyBorder="1"/>
    <xf numFmtId="0" fontId="2" fillId="0" borderId="3" xfId="0" applyFont="1" applyBorder="1"/>
  </cellXfs>
  <cellStyles count="1">
    <cellStyle name="Normal" xfId="0" builtinId="0"/>
  </cellStyles>
  <dxfs count="37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1019175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" y="0"/>
          <a:ext cx="3076574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 Weekly</a:t>
          </a:r>
          <a:r>
            <a:rPr lang="en-US" sz="2000" b="1" baseline="0"/>
            <a:t> Total</a:t>
          </a:r>
          <a:endParaRPr lang="en-US" sz="20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33337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9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0" y="0"/>
          <a:ext cx="33337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10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0" y="0"/>
          <a:ext cx="33337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11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0"/>
          <a:ext cx="23431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12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0"/>
          <a:ext cx="23431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13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0"/>
          <a:ext cx="23431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14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0" y="0"/>
          <a:ext cx="23431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15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0" y="0"/>
          <a:ext cx="23431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16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0" y="0"/>
          <a:ext cx="23431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17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0" y="0"/>
          <a:ext cx="23431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18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33337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33337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33337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33337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 Week 4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0"/>
          <a:ext cx="33337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5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33337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 Week 6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0" y="0"/>
          <a:ext cx="33337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 Week 7</a:t>
          </a:r>
        </a:p>
        <a:p>
          <a:pPr algn="l"/>
          <a:endParaRPr lang="en-US" sz="20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19050</xdr:colOff>
      <xdr:row>2</xdr:row>
      <xdr:rowOff>5931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0" y="0"/>
          <a:ext cx="3333750" cy="386931"/>
        </a:xfrm>
        <a:prstGeom prst="roundRect">
          <a:avLst>
            <a:gd name="adj" fmla="val 18750"/>
          </a:avLst>
        </a:prstGeom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  <a:softEdge rad="12700"/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/>
            <a:t>Kicker</a:t>
          </a:r>
          <a:r>
            <a:rPr lang="en-US" sz="2000" b="1" baseline="0"/>
            <a:t> </a:t>
          </a:r>
          <a:r>
            <a:rPr lang="en-US" sz="2000" b="1"/>
            <a:t>Week 8</a:t>
          </a:r>
        </a:p>
        <a:p>
          <a:pPr algn="l"/>
          <a:endParaRPr lang="en-US" sz="20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bl_k_wkly" displayName="tbl_k_wkly" ref="A4:W41" totalsRowShown="0">
  <autoFilter ref="A4:W41" xr:uid="{00000000-0009-0000-0100-000008000000}"/>
  <sortState xmlns:xlrd2="http://schemas.microsoft.com/office/spreadsheetml/2017/richdata2" ref="A5:W41">
    <sortCondition descending="1" ref="D4:D41"/>
  </sortState>
  <tableColumns count="23">
    <tableColumn id="1" xr3:uid="{00000000-0010-0000-0000-000001000000}" name="Player" dataDxfId="369"/>
    <tableColumn id="23" xr3:uid="{00000000-0010-0000-0000-000017000000}" name="Team" dataDxfId="368">
      <calculatedColumnFormula>MID(tbl_k_wkly[[#This Row],[Player]], FIND("(", tbl_k_wkly[[#This Row],[Player]]) + 1, FIND(")", tbl_k_wkly[[#This Row],[Player]] tbl_k_wkly[[#This Row],[Player]])- FIND("(", tbl_k_wkly[[#This Row],[Player]]) - 1)</calculatedColumnFormula>
    </tableColumn>
    <tableColumn id="22" xr3:uid="{00000000-0010-0000-0000-000016000000}" name="Trends" dataDxfId="367"/>
    <tableColumn id="2" xr3:uid="{00000000-0010-0000-0000-000002000000}" name="Total">
      <calculatedColumnFormula>SUM(tbl_k_wkly[[#This Row],[Week 1]:[Week 18]])</calculatedColumnFormula>
    </tableColumn>
    <tableColumn id="3" xr3:uid="{00000000-0010-0000-0000-000003000000}" name="Average" dataDxfId="366">
      <calculatedColumnFormula>ROUND(AVERAGE(tbl_k_wkly[[#This Row],[Week 1]:[Week 18]]),2)</calculatedColumnFormula>
    </tableColumn>
    <tableColumn id="4" xr3:uid="{00000000-0010-0000-0000-000004000000}" name="Week 1" dataDxfId="365">
      <calculatedColumnFormula>IFERROR(VLOOKUP(tbl_k_wkly[[#This Row],[Player]],tbl_k_wk1[[Player]:[FPTS]],14,0),"          --")</calculatedColumnFormula>
    </tableColumn>
    <tableColumn id="5" xr3:uid="{00000000-0010-0000-0000-000005000000}" name="Week 2" dataDxfId="364">
      <calculatedColumnFormula>IFERROR(VLOOKUP(tbl_k_wkly[[#This Row],[Player]],tbl_k_wk2[[Player]:[FPTS]],14,0),"          --")</calculatedColumnFormula>
    </tableColumn>
    <tableColumn id="6" xr3:uid="{00000000-0010-0000-0000-000006000000}" name="Week 3" dataDxfId="363">
      <calculatedColumnFormula>IFERROR(VLOOKUP(tbl_k_wkly[[#This Row],[Player]],tbl_k_wk3[[Player]:[FPTS]],14,0),"          --")</calculatedColumnFormula>
    </tableColumn>
    <tableColumn id="7" xr3:uid="{00000000-0010-0000-0000-000007000000}" name="Week 4" dataDxfId="362">
      <calculatedColumnFormula>IFERROR(VLOOKUP(tbl_k_wkly[[#This Row],[Player]],tbl_k_wk4[[Player]:[FPTS]],14,0),"          --")</calculatedColumnFormula>
    </tableColumn>
    <tableColumn id="8" xr3:uid="{00000000-0010-0000-0000-000008000000}" name="Week 5" dataDxfId="361">
      <calculatedColumnFormula>IFERROR(VLOOKUP(tbl_k_wkly[[#This Row],[Player]],tbl_k_wk5[[Player]:[FPTS]],14,0),"          --")</calculatedColumnFormula>
    </tableColumn>
    <tableColumn id="9" xr3:uid="{00000000-0010-0000-0000-000009000000}" name="Week 6" dataDxfId="360">
      <calculatedColumnFormula>IFERROR(VLOOKUP(tbl_k_wkly[[#This Row],[Player]],tbl_k_wk6[[Player]:[FPTS]],14,0),"          --")</calculatedColumnFormula>
    </tableColumn>
    <tableColumn id="10" xr3:uid="{00000000-0010-0000-0000-00000A000000}" name="Week 7" dataDxfId="359">
      <calculatedColumnFormula>IFERROR(VLOOKUP(tbl_k_wkly[[#This Row],[Player]],tbl_k_wk7[[Player]:[FPTS]],14,0),"          --")</calculatedColumnFormula>
    </tableColumn>
    <tableColumn id="11" xr3:uid="{00000000-0010-0000-0000-00000B000000}" name="Week 8" dataDxfId="358">
      <calculatedColumnFormula>IFERROR(VLOOKUP(tbl_k_wkly[[#This Row],[Player]],tbl_k_wk8[[Player]:[FPTS]],14,0),"          --")</calculatedColumnFormula>
    </tableColumn>
    <tableColumn id="12" xr3:uid="{00000000-0010-0000-0000-00000C000000}" name="Week 9" dataDxfId="357">
      <calculatedColumnFormula>IFERROR(VLOOKUP(tbl_k_wkly[[#This Row],[Player]],tbl_k_wk9[[Player]:[FPTS]],14,0),"          --")</calculatedColumnFormula>
    </tableColumn>
    <tableColumn id="13" xr3:uid="{00000000-0010-0000-0000-00000D000000}" name="Week 10" dataDxfId="356">
      <calculatedColumnFormula>IFERROR(VLOOKUP(tbl_k_wkly[[#This Row],[Player]],tbl_k_wk10[[Player]:[FPTS]],14,0),"          --")</calculatedColumnFormula>
    </tableColumn>
    <tableColumn id="14" xr3:uid="{00000000-0010-0000-0000-00000E000000}" name="Week 11" dataDxfId="355">
      <calculatedColumnFormula>IFERROR(VLOOKUP(tbl_k_wkly[[#This Row],[Player]],tbl_k_wk11[[Player]:[FPTS]],14,0),"          --")</calculatedColumnFormula>
    </tableColumn>
    <tableColumn id="15" xr3:uid="{00000000-0010-0000-0000-00000F000000}" name="Week 12" dataDxfId="354">
      <calculatedColumnFormula>IFERROR(VLOOKUP(tbl_k_wkly[[#This Row],[Player]],tbl_k_wk12[[Player]:[FPTS]],14,0),"          --")</calculatedColumnFormula>
    </tableColumn>
    <tableColumn id="16" xr3:uid="{00000000-0010-0000-0000-000010000000}" name="Week 13" dataDxfId="353">
      <calculatedColumnFormula>IFERROR(VLOOKUP(tbl_k_wkly[[#This Row],[Player]],tbl_k_wk13[[Player]:[FPTS]],14,0),"          --")</calculatedColumnFormula>
    </tableColumn>
    <tableColumn id="17" xr3:uid="{00000000-0010-0000-0000-000011000000}" name="Week 14" dataDxfId="352">
      <calculatedColumnFormula>IFERROR(VLOOKUP(tbl_k_wkly[[#This Row],[Player]],tbl_k_wk14[[Player]:[FPTS]],14,0),"          --")</calculatedColumnFormula>
    </tableColumn>
    <tableColumn id="18" xr3:uid="{00000000-0010-0000-0000-000012000000}" name="Week 15" dataDxfId="351">
      <calculatedColumnFormula>IFERROR(VLOOKUP(tbl_k_wkly[[#This Row],[Player]],tbl_k_wk15[[Player]:[FPTS]],14,0),"          --")</calculatedColumnFormula>
    </tableColumn>
    <tableColumn id="19" xr3:uid="{00000000-0010-0000-0000-000013000000}" name="Week 16" dataDxfId="350">
      <calculatedColumnFormula>IFERROR(VLOOKUP(tbl_k_wkly[[#This Row],[Player]],tbl_k_wk16[[Player]:[FPTS]],14,0),"          --")</calculatedColumnFormula>
    </tableColumn>
    <tableColumn id="20" xr3:uid="{00000000-0010-0000-0000-000014000000}" name="Week 17" dataDxfId="349">
      <calculatedColumnFormula>IFERROR(VLOOKUP(tbl_k_wkly[[#This Row],[Player]],tbl_k_wk17[[Player]:[FPTS]],14,0),"          --")</calculatedColumnFormula>
    </tableColumn>
    <tableColumn id="21" xr3:uid="{00000000-0010-0000-0000-000015000000}" name="Week 18" dataDxfId="348">
      <calculatedColumnFormula>IFERROR(VLOOKUP(tbl_k_wkly[[#This Row],[Player]],tbl_k_wk18[[Player]:[FPTS]],14,0),"          --")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_k_wk9" displayName="tbl_k_wk9" ref="A4:Q59" totalsRowShown="0" dataDxfId="284" tableBorderDxfId="283">
  <autoFilter ref="A4:Q59" xr:uid="{00000000-0009-0000-0100-00000C000000}"/>
  <sortState xmlns:xlrd2="http://schemas.microsoft.com/office/spreadsheetml/2017/richdata2" ref="A5:S58">
    <sortCondition ref="A4:A58"/>
  </sortState>
  <tableColumns count="17">
    <tableColumn id="1" xr3:uid="{00000000-0010-0000-0900-000001000000}" name="Rank" dataDxfId="282"/>
    <tableColumn id="2" xr3:uid="{00000000-0010-0000-0900-000002000000}" name="Player" dataDxfId="281"/>
    <tableColumn id="5" xr3:uid="{00000000-0010-0000-0900-000005000000}" name="FG" dataDxfId="280"/>
    <tableColumn id="6" xr3:uid="{00000000-0010-0000-0900-000006000000}" name="FGA" dataDxfId="279"/>
    <tableColumn id="7" xr3:uid="{00000000-0010-0000-0900-000007000000}" name="PCT" dataDxfId="278"/>
    <tableColumn id="8" xr3:uid="{00000000-0010-0000-0900-000008000000}" name="LG" dataDxfId="277"/>
    <tableColumn id="9" xr3:uid="{00000000-0010-0000-0900-000009000000}" name="19-Jan" dataDxfId="276"/>
    <tableColumn id="10" xr3:uid="{00000000-0010-0000-0900-00000A000000}" name="20-29" dataDxfId="275"/>
    <tableColumn id="11" xr3:uid="{00000000-0010-0000-0900-00000B000000}" name="30-39" dataDxfId="274"/>
    <tableColumn id="12" xr3:uid="{00000000-0010-0000-0900-00000C000000}" name="40-49" dataDxfId="273"/>
    <tableColumn id="13" xr3:uid="{00000000-0010-0000-0900-00000D000000}" name="50+" dataDxfId="272"/>
    <tableColumn id="14" xr3:uid="{00000000-0010-0000-0900-00000E000000}" name="XPT" dataDxfId="271"/>
    <tableColumn id="15" xr3:uid="{00000000-0010-0000-0900-00000F000000}" name="XPA" dataDxfId="270"/>
    <tableColumn id="16" xr3:uid="{00000000-0010-0000-0900-000010000000}" name="G" dataDxfId="269"/>
    <tableColumn id="17" xr3:uid="{00000000-0010-0000-0900-000011000000}" name="FPTS" dataDxfId="268"/>
    <tableColumn id="18" xr3:uid="{00000000-0010-0000-0900-000012000000}" name="FPTS/G" dataDxfId="267"/>
    <tableColumn id="19" xr3:uid="{00000000-0010-0000-0900-000013000000}" name="ROST" dataDxfId="2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bl_k_wk10" displayName="tbl_k_wk10" ref="A4:Q59" totalsRowShown="0" dataDxfId="265" tableBorderDxfId="264">
  <autoFilter ref="A4:Q59" xr:uid="{00000000-0009-0000-0100-00000D000000}"/>
  <sortState xmlns:xlrd2="http://schemas.microsoft.com/office/spreadsheetml/2017/richdata2" ref="A5:Q57">
    <sortCondition ref="A4:A57"/>
  </sortState>
  <tableColumns count="17">
    <tableColumn id="1" xr3:uid="{00000000-0010-0000-0A00-000001000000}" name="Rank" dataDxfId="263"/>
    <tableColumn id="2" xr3:uid="{00000000-0010-0000-0A00-000002000000}" name="Player" dataDxfId="262"/>
    <tableColumn id="5" xr3:uid="{00000000-0010-0000-0A00-000005000000}" name="FG" dataDxfId="261"/>
    <tableColumn id="6" xr3:uid="{00000000-0010-0000-0A00-000006000000}" name="FGA" dataDxfId="260"/>
    <tableColumn id="7" xr3:uid="{00000000-0010-0000-0A00-000007000000}" name="PCT" dataDxfId="259"/>
    <tableColumn id="8" xr3:uid="{00000000-0010-0000-0A00-000008000000}" name="LG" dataDxfId="258"/>
    <tableColumn id="9" xr3:uid="{00000000-0010-0000-0A00-000009000000}" name="19-Jan" dataDxfId="257"/>
    <tableColumn id="10" xr3:uid="{00000000-0010-0000-0A00-00000A000000}" name="20-29" dataDxfId="256"/>
    <tableColumn id="11" xr3:uid="{00000000-0010-0000-0A00-00000B000000}" name="30-39" dataDxfId="255"/>
    <tableColumn id="12" xr3:uid="{00000000-0010-0000-0A00-00000C000000}" name="40-49" dataDxfId="254"/>
    <tableColumn id="13" xr3:uid="{00000000-0010-0000-0A00-00000D000000}" name="50+" dataDxfId="253"/>
    <tableColumn id="14" xr3:uid="{00000000-0010-0000-0A00-00000E000000}" name="XPT" dataDxfId="252"/>
    <tableColumn id="15" xr3:uid="{00000000-0010-0000-0A00-00000F000000}" name="XPA" dataDxfId="251"/>
    <tableColumn id="16" xr3:uid="{00000000-0010-0000-0A00-000010000000}" name="G" dataDxfId="250"/>
    <tableColumn id="17" xr3:uid="{00000000-0010-0000-0A00-000011000000}" name="FPTS" dataDxfId="249"/>
    <tableColumn id="18" xr3:uid="{00000000-0010-0000-0A00-000012000000}" name="FPTS/G" dataDxfId="248"/>
    <tableColumn id="19" xr3:uid="{00000000-0010-0000-0A00-000013000000}" name="ROST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bl_k_wk11" displayName="tbl_k_wk11" ref="A4:Q59" totalsRowShown="0" dataDxfId="246" tableBorderDxfId="245">
  <autoFilter ref="A4:Q59" xr:uid="{00000000-0009-0000-0100-00000E000000}"/>
  <sortState xmlns:xlrd2="http://schemas.microsoft.com/office/spreadsheetml/2017/richdata2" ref="A5:S57">
    <sortCondition descending="1" ref="P4:P57"/>
  </sortState>
  <tableColumns count="17">
    <tableColumn id="1" xr3:uid="{00000000-0010-0000-0B00-000001000000}" name="Rank" dataDxfId="244"/>
    <tableColumn id="2" xr3:uid="{00000000-0010-0000-0B00-000002000000}" name="Player" dataDxfId="243"/>
    <tableColumn id="5" xr3:uid="{00000000-0010-0000-0B00-000005000000}" name="FG" dataDxfId="242"/>
    <tableColumn id="6" xr3:uid="{00000000-0010-0000-0B00-000006000000}" name="FGA" dataDxfId="241"/>
    <tableColumn id="7" xr3:uid="{00000000-0010-0000-0B00-000007000000}" name="PCT" dataDxfId="240"/>
    <tableColumn id="8" xr3:uid="{00000000-0010-0000-0B00-000008000000}" name="LG" dataDxfId="239"/>
    <tableColumn id="9" xr3:uid="{00000000-0010-0000-0B00-000009000000}" name="19-Jan" dataDxfId="238"/>
    <tableColumn id="10" xr3:uid="{00000000-0010-0000-0B00-00000A000000}" name="20-29" dataDxfId="237"/>
    <tableColumn id="11" xr3:uid="{00000000-0010-0000-0B00-00000B000000}" name="30-39" dataDxfId="236"/>
    <tableColumn id="12" xr3:uid="{00000000-0010-0000-0B00-00000C000000}" name="40-49" dataDxfId="235"/>
    <tableColumn id="13" xr3:uid="{00000000-0010-0000-0B00-00000D000000}" name="50+" dataDxfId="234"/>
    <tableColumn id="14" xr3:uid="{00000000-0010-0000-0B00-00000E000000}" name="XPT" dataDxfId="233"/>
    <tableColumn id="15" xr3:uid="{00000000-0010-0000-0B00-00000F000000}" name="XPA" dataDxfId="232"/>
    <tableColumn id="16" xr3:uid="{00000000-0010-0000-0B00-000010000000}" name="G" dataDxfId="231"/>
    <tableColumn id="17" xr3:uid="{00000000-0010-0000-0B00-000011000000}" name="FPTS" dataDxfId="230"/>
    <tableColumn id="18" xr3:uid="{00000000-0010-0000-0B00-000012000000}" name="FPTS/G" dataDxfId="229"/>
    <tableColumn id="19" xr3:uid="{00000000-0010-0000-0B00-000013000000}" name="ROST" dataDxfId="22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bl_k_wk12" displayName="tbl_k_wk12" ref="A4:Q59" totalsRowShown="0" dataDxfId="227" tableBorderDxfId="226">
  <autoFilter ref="A4:Q59" xr:uid="{00000000-0009-0000-0100-00000F000000}"/>
  <sortState xmlns:xlrd2="http://schemas.microsoft.com/office/spreadsheetml/2017/richdata2" ref="A5:S57">
    <sortCondition descending="1" ref="P4:P57"/>
  </sortState>
  <tableColumns count="17">
    <tableColumn id="1" xr3:uid="{00000000-0010-0000-0C00-000001000000}" name="Rank" dataDxfId="225"/>
    <tableColumn id="2" xr3:uid="{00000000-0010-0000-0C00-000002000000}" name="Player" dataDxfId="224"/>
    <tableColumn id="5" xr3:uid="{00000000-0010-0000-0C00-000005000000}" name="FG" dataDxfId="223"/>
    <tableColumn id="6" xr3:uid="{00000000-0010-0000-0C00-000006000000}" name="FGA" dataDxfId="222"/>
    <tableColumn id="7" xr3:uid="{00000000-0010-0000-0C00-000007000000}" name="PCT" dataDxfId="221"/>
    <tableColumn id="8" xr3:uid="{00000000-0010-0000-0C00-000008000000}" name="LG" dataDxfId="220"/>
    <tableColumn id="9" xr3:uid="{00000000-0010-0000-0C00-000009000000}" name="19-Jan" dataDxfId="219"/>
    <tableColumn id="10" xr3:uid="{00000000-0010-0000-0C00-00000A000000}" name="20-29" dataDxfId="218"/>
    <tableColumn id="11" xr3:uid="{00000000-0010-0000-0C00-00000B000000}" name="30-39" dataDxfId="217"/>
    <tableColumn id="12" xr3:uid="{00000000-0010-0000-0C00-00000C000000}" name="40-49" dataDxfId="216"/>
    <tableColumn id="13" xr3:uid="{00000000-0010-0000-0C00-00000D000000}" name="50+" dataDxfId="215"/>
    <tableColumn id="14" xr3:uid="{00000000-0010-0000-0C00-00000E000000}" name="XPT" dataDxfId="214"/>
    <tableColumn id="15" xr3:uid="{00000000-0010-0000-0C00-00000F000000}" name="XPA" dataDxfId="213"/>
    <tableColumn id="16" xr3:uid="{00000000-0010-0000-0C00-000010000000}" name="G" dataDxfId="212"/>
    <tableColumn id="17" xr3:uid="{00000000-0010-0000-0C00-000011000000}" name="FPTS" dataDxfId="211"/>
    <tableColumn id="18" xr3:uid="{00000000-0010-0000-0C00-000012000000}" name="FPTS/G" dataDxfId="210"/>
    <tableColumn id="19" xr3:uid="{00000000-0010-0000-0C00-000013000000}" name="ROST" dataDxfId="20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bl_k_wk13" displayName="tbl_k_wk13" ref="A4:Q59" totalsRowShown="0" dataDxfId="208" tableBorderDxfId="207">
  <autoFilter ref="A4:Q59" xr:uid="{00000000-0009-0000-0100-000011000000}"/>
  <sortState xmlns:xlrd2="http://schemas.microsoft.com/office/spreadsheetml/2017/richdata2" ref="A5:S57">
    <sortCondition descending="1" ref="P4:P57"/>
  </sortState>
  <tableColumns count="17">
    <tableColumn id="1" xr3:uid="{00000000-0010-0000-0D00-000001000000}" name="Rank" dataDxfId="206"/>
    <tableColumn id="2" xr3:uid="{00000000-0010-0000-0D00-000002000000}" name="Player" dataDxfId="205"/>
    <tableColumn id="5" xr3:uid="{00000000-0010-0000-0D00-000005000000}" name="FG" dataDxfId="204"/>
    <tableColumn id="6" xr3:uid="{00000000-0010-0000-0D00-000006000000}" name="FGA" dataDxfId="203"/>
    <tableColumn id="7" xr3:uid="{00000000-0010-0000-0D00-000007000000}" name="PCT" dataDxfId="202"/>
    <tableColumn id="8" xr3:uid="{00000000-0010-0000-0D00-000008000000}" name="LG" dataDxfId="201"/>
    <tableColumn id="9" xr3:uid="{00000000-0010-0000-0D00-000009000000}" name="19-Jan" dataDxfId="200"/>
    <tableColumn id="10" xr3:uid="{00000000-0010-0000-0D00-00000A000000}" name="20-29" dataDxfId="199"/>
    <tableColumn id="11" xr3:uid="{00000000-0010-0000-0D00-00000B000000}" name="30-39" dataDxfId="198"/>
    <tableColumn id="12" xr3:uid="{00000000-0010-0000-0D00-00000C000000}" name="40-49" dataDxfId="197"/>
    <tableColumn id="13" xr3:uid="{00000000-0010-0000-0D00-00000D000000}" name="50+" dataDxfId="196"/>
    <tableColumn id="14" xr3:uid="{00000000-0010-0000-0D00-00000E000000}" name="XPT" dataDxfId="195"/>
    <tableColumn id="15" xr3:uid="{00000000-0010-0000-0D00-00000F000000}" name="XPA" dataDxfId="194"/>
    <tableColumn id="16" xr3:uid="{00000000-0010-0000-0D00-000010000000}" name="G" dataDxfId="193"/>
    <tableColumn id="17" xr3:uid="{00000000-0010-0000-0D00-000011000000}" name="FPTS" dataDxfId="192"/>
    <tableColumn id="18" xr3:uid="{00000000-0010-0000-0D00-000012000000}" name="FPTS/G" dataDxfId="191"/>
    <tableColumn id="19" xr3:uid="{00000000-0010-0000-0D00-000013000000}" name="ROST" dataDxfId="19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E000000}" name="tbl_k_wk14" displayName="tbl_k_wk14" ref="A4:Q59" totalsRowShown="0" dataDxfId="189" tableBorderDxfId="188">
  <autoFilter ref="A4:Q59" xr:uid="{00000000-0009-0000-0100-000007000000}"/>
  <sortState xmlns:xlrd2="http://schemas.microsoft.com/office/spreadsheetml/2017/richdata2" ref="A5:S57">
    <sortCondition descending="1" ref="P4:P57"/>
  </sortState>
  <tableColumns count="17">
    <tableColumn id="1" xr3:uid="{00000000-0010-0000-0E00-000001000000}" name="Rank" dataDxfId="187"/>
    <tableColumn id="2" xr3:uid="{00000000-0010-0000-0E00-000002000000}" name="Player" dataDxfId="186"/>
    <tableColumn id="5" xr3:uid="{00000000-0010-0000-0E00-000005000000}" name="FG" dataDxfId="185"/>
    <tableColumn id="6" xr3:uid="{00000000-0010-0000-0E00-000006000000}" name="FGA" dataDxfId="184"/>
    <tableColumn id="7" xr3:uid="{00000000-0010-0000-0E00-000007000000}" name="PCT" dataDxfId="183"/>
    <tableColumn id="8" xr3:uid="{00000000-0010-0000-0E00-000008000000}" name="LG" dataDxfId="182"/>
    <tableColumn id="9" xr3:uid="{00000000-0010-0000-0E00-000009000000}" name="19-Jan" dataDxfId="181"/>
    <tableColumn id="10" xr3:uid="{00000000-0010-0000-0E00-00000A000000}" name="20-29" dataDxfId="180"/>
    <tableColumn id="11" xr3:uid="{00000000-0010-0000-0E00-00000B000000}" name="30-39" dataDxfId="179"/>
    <tableColumn id="12" xr3:uid="{00000000-0010-0000-0E00-00000C000000}" name="40-49" dataDxfId="178"/>
    <tableColumn id="13" xr3:uid="{00000000-0010-0000-0E00-00000D000000}" name="50+" dataDxfId="177"/>
    <tableColumn id="14" xr3:uid="{00000000-0010-0000-0E00-00000E000000}" name="XPT" dataDxfId="176"/>
    <tableColumn id="15" xr3:uid="{00000000-0010-0000-0E00-00000F000000}" name="XPA" dataDxfId="175"/>
    <tableColumn id="16" xr3:uid="{00000000-0010-0000-0E00-000010000000}" name="G" dataDxfId="174"/>
    <tableColumn id="17" xr3:uid="{00000000-0010-0000-0E00-000011000000}" name="FPTS" dataDxfId="173"/>
    <tableColumn id="18" xr3:uid="{00000000-0010-0000-0E00-000012000000}" name="FPTS/G" dataDxfId="172"/>
    <tableColumn id="19" xr3:uid="{00000000-0010-0000-0E00-000013000000}" name="ROST" dataDxfId="17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tbl_k_wk15" displayName="tbl_k_wk15" ref="A4:Q59" totalsRowShown="0" dataDxfId="170" tableBorderDxfId="169">
  <autoFilter ref="A4:Q59" xr:uid="{00000000-0009-0000-0100-000012000000}"/>
  <sortState xmlns:xlrd2="http://schemas.microsoft.com/office/spreadsheetml/2017/richdata2" ref="A5:S57">
    <sortCondition descending="1" ref="P4:P57"/>
  </sortState>
  <tableColumns count="17">
    <tableColumn id="1" xr3:uid="{00000000-0010-0000-0F00-000001000000}" name="Rank" dataDxfId="168"/>
    <tableColumn id="2" xr3:uid="{00000000-0010-0000-0F00-000002000000}" name="Player" dataDxfId="167"/>
    <tableColumn id="5" xr3:uid="{00000000-0010-0000-0F00-000005000000}" name="FG" dataDxfId="166"/>
    <tableColumn id="6" xr3:uid="{00000000-0010-0000-0F00-000006000000}" name="FGA" dataDxfId="165"/>
    <tableColumn id="7" xr3:uid="{00000000-0010-0000-0F00-000007000000}" name="PCT" dataDxfId="164"/>
    <tableColumn id="8" xr3:uid="{00000000-0010-0000-0F00-000008000000}" name="LG" dataDxfId="163"/>
    <tableColumn id="9" xr3:uid="{00000000-0010-0000-0F00-000009000000}" name="19-Jan" dataDxfId="162"/>
    <tableColumn id="10" xr3:uid="{00000000-0010-0000-0F00-00000A000000}" name="20-29" dataDxfId="161"/>
    <tableColumn id="11" xr3:uid="{00000000-0010-0000-0F00-00000B000000}" name="30-39" dataDxfId="160"/>
    <tableColumn id="12" xr3:uid="{00000000-0010-0000-0F00-00000C000000}" name="40-49" dataDxfId="159"/>
    <tableColumn id="13" xr3:uid="{00000000-0010-0000-0F00-00000D000000}" name="50+" dataDxfId="158"/>
    <tableColumn id="14" xr3:uid="{00000000-0010-0000-0F00-00000E000000}" name="XPT" dataDxfId="157"/>
    <tableColumn id="15" xr3:uid="{00000000-0010-0000-0F00-00000F000000}" name="XPA" dataDxfId="156"/>
    <tableColumn id="16" xr3:uid="{00000000-0010-0000-0F00-000010000000}" name="G" dataDxfId="155"/>
    <tableColumn id="17" xr3:uid="{00000000-0010-0000-0F00-000011000000}" name="FPTS" dataDxfId="154"/>
    <tableColumn id="18" xr3:uid="{00000000-0010-0000-0F00-000012000000}" name="FPTS/G" dataDxfId="153"/>
    <tableColumn id="19" xr3:uid="{00000000-0010-0000-0F00-000013000000}" name="ROST" dataDxfId="1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tbl_k_wk16" displayName="tbl_k_wk16" ref="A4:Q59" totalsRowShown="0" dataDxfId="151" tableBorderDxfId="150">
  <autoFilter ref="A4:Q59" xr:uid="{00000000-0009-0000-0100-000010000000}"/>
  <sortState xmlns:xlrd2="http://schemas.microsoft.com/office/spreadsheetml/2017/richdata2" ref="A5:S57">
    <sortCondition descending="1" ref="P4:P57"/>
  </sortState>
  <tableColumns count="17">
    <tableColumn id="1" xr3:uid="{00000000-0010-0000-1000-000001000000}" name="Rank" dataDxfId="149"/>
    <tableColumn id="2" xr3:uid="{00000000-0010-0000-1000-000002000000}" name="Player" dataDxfId="148"/>
    <tableColumn id="5" xr3:uid="{00000000-0010-0000-1000-000005000000}" name="FG" dataDxfId="147"/>
    <tableColumn id="6" xr3:uid="{00000000-0010-0000-1000-000006000000}" name="FGA" dataDxfId="146"/>
    <tableColumn id="7" xr3:uid="{00000000-0010-0000-1000-000007000000}" name="PCT" dataDxfId="145"/>
    <tableColumn id="8" xr3:uid="{00000000-0010-0000-1000-000008000000}" name="LG" dataDxfId="144"/>
    <tableColumn id="9" xr3:uid="{00000000-0010-0000-1000-000009000000}" name="19-Jan" dataDxfId="143"/>
    <tableColumn id="10" xr3:uid="{00000000-0010-0000-1000-00000A000000}" name="20-29" dataDxfId="142"/>
    <tableColumn id="11" xr3:uid="{00000000-0010-0000-1000-00000B000000}" name="30-39" dataDxfId="141"/>
    <tableColumn id="12" xr3:uid="{00000000-0010-0000-1000-00000C000000}" name="40-49" dataDxfId="140"/>
    <tableColumn id="13" xr3:uid="{00000000-0010-0000-1000-00000D000000}" name="50+" dataDxfId="139"/>
    <tableColumn id="14" xr3:uid="{00000000-0010-0000-1000-00000E000000}" name="XPT" dataDxfId="138"/>
    <tableColumn id="15" xr3:uid="{00000000-0010-0000-1000-00000F000000}" name="XPA" dataDxfId="137"/>
    <tableColumn id="16" xr3:uid="{00000000-0010-0000-1000-000010000000}" name="G" dataDxfId="136"/>
    <tableColumn id="17" xr3:uid="{00000000-0010-0000-1000-000011000000}" name="FPTS" dataDxfId="135"/>
    <tableColumn id="18" xr3:uid="{00000000-0010-0000-1000-000012000000}" name="FPTS/G" dataDxfId="134"/>
    <tableColumn id="19" xr3:uid="{00000000-0010-0000-1000-000013000000}" name="ROST" dataDxfId="13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bl_k_wk17" displayName="tbl_k_wk17" ref="A4:Q59" totalsRowShown="0" dataDxfId="132" tableBorderDxfId="131">
  <autoFilter ref="A4:Q59" xr:uid="{00000000-0009-0000-0100-000013000000}"/>
  <sortState xmlns:xlrd2="http://schemas.microsoft.com/office/spreadsheetml/2017/richdata2" ref="A5:S57">
    <sortCondition descending="1" ref="P4:P57"/>
  </sortState>
  <tableColumns count="17">
    <tableColumn id="1" xr3:uid="{00000000-0010-0000-1100-000001000000}" name="Rank" dataDxfId="130"/>
    <tableColumn id="2" xr3:uid="{00000000-0010-0000-1100-000002000000}" name="Player" dataDxfId="129"/>
    <tableColumn id="5" xr3:uid="{00000000-0010-0000-1100-000005000000}" name="FG" dataDxfId="128"/>
    <tableColumn id="6" xr3:uid="{00000000-0010-0000-1100-000006000000}" name="FGA" dataDxfId="127"/>
    <tableColumn id="7" xr3:uid="{00000000-0010-0000-1100-000007000000}" name="PCT" dataDxfId="126"/>
    <tableColumn id="8" xr3:uid="{00000000-0010-0000-1100-000008000000}" name="LG" dataDxfId="125"/>
    <tableColumn id="9" xr3:uid="{00000000-0010-0000-1100-000009000000}" name="19-Jan" dataDxfId="124"/>
    <tableColumn id="10" xr3:uid="{00000000-0010-0000-1100-00000A000000}" name="20-29" dataDxfId="123"/>
    <tableColumn id="11" xr3:uid="{00000000-0010-0000-1100-00000B000000}" name="30-39" dataDxfId="122"/>
    <tableColumn id="12" xr3:uid="{00000000-0010-0000-1100-00000C000000}" name="40-49" dataDxfId="121"/>
    <tableColumn id="13" xr3:uid="{00000000-0010-0000-1100-00000D000000}" name="50+" dataDxfId="120"/>
    <tableColumn id="14" xr3:uid="{00000000-0010-0000-1100-00000E000000}" name="XPT" dataDxfId="119"/>
    <tableColumn id="15" xr3:uid="{00000000-0010-0000-1100-00000F000000}" name="XPA" dataDxfId="118"/>
    <tableColumn id="16" xr3:uid="{00000000-0010-0000-1100-000010000000}" name="G" dataDxfId="117"/>
    <tableColumn id="17" xr3:uid="{00000000-0010-0000-1100-000011000000}" name="FPTS" dataDxfId="116"/>
    <tableColumn id="18" xr3:uid="{00000000-0010-0000-1100-000012000000}" name="FPTS/G" dataDxfId="115"/>
    <tableColumn id="19" xr3:uid="{00000000-0010-0000-1100-000013000000}" name="ROST" dataDxfId="11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bl_k_wk18" displayName="tbl_k_wk18" ref="A4:Q59" totalsRowShown="0" dataDxfId="113" tableBorderDxfId="112">
  <autoFilter ref="A4:Q59" xr:uid="{00000000-0009-0000-0100-000015000000}"/>
  <sortState xmlns:xlrd2="http://schemas.microsoft.com/office/spreadsheetml/2017/richdata2" ref="A5:S57">
    <sortCondition descending="1" ref="P4:P57"/>
  </sortState>
  <tableColumns count="17">
    <tableColumn id="1" xr3:uid="{00000000-0010-0000-1200-000001000000}" name="Week" dataDxfId="111"/>
    <tableColumn id="2" xr3:uid="{00000000-0010-0000-1200-000002000000}" name="Player" dataDxfId="110"/>
    <tableColumn id="5" xr3:uid="{00000000-0010-0000-1200-000005000000}" name="FG" dataDxfId="109"/>
    <tableColumn id="6" xr3:uid="{00000000-0010-0000-1200-000006000000}" name="FGA" dataDxfId="108"/>
    <tableColumn id="7" xr3:uid="{00000000-0010-0000-1200-000007000000}" name="PCT" dataDxfId="107"/>
    <tableColumn id="8" xr3:uid="{00000000-0010-0000-1200-000008000000}" name="LG" dataDxfId="106"/>
    <tableColumn id="9" xr3:uid="{00000000-0010-0000-1200-000009000000}" name="19-Jan" dataDxfId="105"/>
    <tableColumn id="10" xr3:uid="{00000000-0010-0000-1200-00000A000000}" name="20-29" dataDxfId="104"/>
    <tableColumn id="11" xr3:uid="{00000000-0010-0000-1200-00000B000000}" name="30-39" dataDxfId="103"/>
    <tableColumn id="12" xr3:uid="{00000000-0010-0000-1200-00000C000000}" name="40-49" dataDxfId="102"/>
    <tableColumn id="13" xr3:uid="{00000000-0010-0000-1200-00000D000000}" name="50+" dataDxfId="101"/>
    <tableColumn id="14" xr3:uid="{00000000-0010-0000-1200-00000E000000}" name="XPT" dataDxfId="100"/>
    <tableColumn id="15" xr3:uid="{00000000-0010-0000-1200-00000F000000}" name="XPA" dataDxfId="99"/>
    <tableColumn id="16" xr3:uid="{00000000-0010-0000-1200-000010000000}" name="G" dataDxfId="98"/>
    <tableColumn id="17" xr3:uid="{00000000-0010-0000-1200-000011000000}" name="FPTS" dataDxfId="97"/>
    <tableColumn id="18" xr3:uid="{00000000-0010-0000-1200-000012000000}" name="FPTS/G" dataDxfId="96"/>
    <tableColumn id="19" xr3:uid="{00000000-0010-0000-1200-000013000000}" name="ROST" dataDxfId="9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k_wk1" displayName="tbl_k_wk1" ref="A4:Q60" totalsRowShown="0">
  <autoFilter ref="A4:Q60" xr:uid="{00000000-0009-0000-0100-000001000000}"/>
  <tableColumns count="17">
    <tableColumn id="1" xr3:uid="{00000000-0010-0000-0100-000001000000}" name="Week"/>
    <tableColumn id="2" xr3:uid="{00000000-0010-0000-0100-000002000000}" name="Player"/>
    <tableColumn id="3" xr3:uid="{00000000-0010-0000-0100-000003000000}" name="FG"/>
    <tableColumn id="4" xr3:uid="{00000000-0010-0000-0100-000004000000}" name="FGA"/>
    <tableColumn id="5" xr3:uid="{00000000-0010-0000-0100-000005000000}" name="PCT"/>
    <tableColumn id="6" xr3:uid="{00000000-0010-0000-0100-000006000000}" name="LG"/>
    <tableColumn id="7" xr3:uid="{00000000-0010-0000-0100-000007000000}" name="19-Jan"/>
    <tableColumn id="8" xr3:uid="{00000000-0010-0000-0100-000008000000}" name="20-29"/>
    <tableColumn id="9" xr3:uid="{00000000-0010-0000-0100-000009000000}" name="30-39"/>
    <tableColumn id="10" xr3:uid="{00000000-0010-0000-0100-00000A000000}" name="40-49"/>
    <tableColumn id="11" xr3:uid="{00000000-0010-0000-0100-00000B000000}" name="50+"/>
    <tableColumn id="12" xr3:uid="{00000000-0010-0000-0100-00000C000000}" name="XPT"/>
    <tableColumn id="13" xr3:uid="{00000000-0010-0000-0100-00000D000000}" name="XPA"/>
    <tableColumn id="14" xr3:uid="{00000000-0010-0000-0100-00000E000000}" name="G"/>
    <tableColumn id="15" xr3:uid="{00000000-0010-0000-0100-00000F000000}" name="FPTS"/>
    <tableColumn id="16" xr3:uid="{00000000-0010-0000-0100-000010000000}" name="FPTS/G"/>
    <tableColumn id="17" xr3:uid="{00000000-0010-0000-0100-000011000000}" name="ROST" dataDxfId="3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k_wk2" displayName="tbl_k_wk2" ref="A4:Q60" totalsRowShown="0">
  <autoFilter ref="A4:Q60" xr:uid="{00000000-0009-0000-0100-000002000000}"/>
  <tableColumns count="17">
    <tableColumn id="1" xr3:uid="{00000000-0010-0000-0200-000001000000}" name="Week"/>
    <tableColumn id="2" xr3:uid="{00000000-0010-0000-0200-000002000000}" name="Player"/>
    <tableColumn id="3" xr3:uid="{00000000-0010-0000-0200-000003000000}" name="FG"/>
    <tableColumn id="4" xr3:uid="{00000000-0010-0000-0200-000004000000}" name="FGA"/>
    <tableColumn id="5" xr3:uid="{00000000-0010-0000-0200-000005000000}" name="PCT"/>
    <tableColumn id="6" xr3:uid="{00000000-0010-0000-0200-000006000000}" name="LG"/>
    <tableColumn id="7" xr3:uid="{00000000-0010-0000-0200-000007000000}" name="19-Jan"/>
    <tableColumn id="8" xr3:uid="{00000000-0010-0000-0200-000008000000}" name="20-29"/>
    <tableColumn id="9" xr3:uid="{00000000-0010-0000-0200-000009000000}" name="30-39"/>
    <tableColumn id="10" xr3:uid="{00000000-0010-0000-0200-00000A000000}" name="40-49"/>
    <tableColumn id="11" xr3:uid="{00000000-0010-0000-0200-00000B000000}" name="50+"/>
    <tableColumn id="12" xr3:uid="{00000000-0010-0000-0200-00000C000000}" name="XPT"/>
    <tableColumn id="13" xr3:uid="{00000000-0010-0000-0200-00000D000000}" name="XPA"/>
    <tableColumn id="14" xr3:uid="{00000000-0010-0000-0200-00000E000000}" name="G"/>
    <tableColumn id="15" xr3:uid="{00000000-0010-0000-0200-00000F000000}" name="FPTS"/>
    <tableColumn id="16" xr3:uid="{00000000-0010-0000-0200-000010000000}" name="FPTS/G"/>
    <tableColumn id="17" xr3:uid="{00000000-0010-0000-0200-000011000000}" name="ROST" dataDxfId="3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l_k_wk3" displayName="tbl_k_wk3" ref="A4:Q60" totalsRowShown="0">
  <autoFilter ref="A4:Q60" xr:uid="{00000000-0009-0000-0100-000003000000}"/>
  <tableColumns count="17">
    <tableColumn id="1" xr3:uid="{00000000-0010-0000-0300-000001000000}" name="Week"/>
    <tableColumn id="2" xr3:uid="{00000000-0010-0000-0300-000002000000}" name="Player"/>
    <tableColumn id="3" xr3:uid="{00000000-0010-0000-0300-000003000000}" name="FG"/>
    <tableColumn id="4" xr3:uid="{00000000-0010-0000-0300-000004000000}" name="FGA"/>
    <tableColumn id="5" xr3:uid="{00000000-0010-0000-0300-000005000000}" name="PCT"/>
    <tableColumn id="6" xr3:uid="{00000000-0010-0000-0300-000006000000}" name="LG"/>
    <tableColumn id="7" xr3:uid="{00000000-0010-0000-0300-000007000000}" name="19-Jan"/>
    <tableColumn id="8" xr3:uid="{00000000-0010-0000-0300-000008000000}" name="20-29"/>
    <tableColumn id="9" xr3:uid="{00000000-0010-0000-0300-000009000000}" name="30-39"/>
    <tableColumn id="10" xr3:uid="{00000000-0010-0000-0300-00000A000000}" name="40-49"/>
    <tableColumn id="11" xr3:uid="{00000000-0010-0000-0300-00000B000000}" name="50+"/>
    <tableColumn id="12" xr3:uid="{00000000-0010-0000-0300-00000C000000}" name="XPT"/>
    <tableColumn id="13" xr3:uid="{00000000-0010-0000-0300-00000D000000}" name="XPA"/>
    <tableColumn id="14" xr3:uid="{00000000-0010-0000-0300-00000E000000}" name="G"/>
    <tableColumn id="15" xr3:uid="{00000000-0010-0000-0300-00000F000000}" name="FPTS"/>
    <tableColumn id="16" xr3:uid="{00000000-0010-0000-0300-000010000000}" name="FPTS/G"/>
    <tableColumn id="17" xr3:uid="{00000000-0010-0000-0300-000011000000}" name="ROST" dataDxfId="34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k_wk4" displayName="tbl_k_wk4" ref="A4:Q60" totalsRowShown="0">
  <autoFilter ref="A4:Q60" xr:uid="{00000000-0009-0000-0100-000004000000}"/>
  <tableColumns count="17">
    <tableColumn id="1" xr3:uid="{00000000-0010-0000-0400-000001000000}" name="Week"/>
    <tableColumn id="2" xr3:uid="{00000000-0010-0000-0400-000002000000}" name="Player"/>
    <tableColumn id="3" xr3:uid="{00000000-0010-0000-0400-000003000000}" name="FG"/>
    <tableColumn id="4" xr3:uid="{00000000-0010-0000-0400-000004000000}" name="FGA"/>
    <tableColumn id="5" xr3:uid="{00000000-0010-0000-0400-000005000000}" name="PCT"/>
    <tableColumn id="6" xr3:uid="{00000000-0010-0000-0400-000006000000}" name="LG"/>
    <tableColumn id="7" xr3:uid="{00000000-0010-0000-0400-000007000000}" name="19-Jan"/>
    <tableColumn id="8" xr3:uid="{00000000-0010-0000-0400-000008000000}" name="20-29"/>
    <tableColumn id="9" xr3:uid="{00000000-0010-0000-0400-000009000000}" name="30-39"/>
    <tableColumn id="10" xr3:uid="{00000000-0010-0000-0400-00000A000000}" name="40-49"/>
    <tableColumn id="11" xr3:uid="{00000000-0010-0000-0400-00000B000000}" name="50+"/>
    <tableColumn id="12" xr3:uid="{00000000-0010-0000-0400-00000C000000}" name="XPT"/>
    <tableColumn id="13" xr3:uid="{00000000-0010-0000-0400-00000D000000}" name="XPA"/>
    <tableColumn id="14" xr3:uid="{00000000-0010-0000-0400-00000E000000}" name="G"/>
    <tableColumn id="15" xr3:uid="{00000000-0010-0000-0400-00000F000000}" name="FPTS"/>
    <tableColumn id="16" xr3:uid="{00000000-0010-0000-0400-000010000000}" name="FPTS/G"/>
    <tableColumn id="17" xr3:uid="{00000000-0010-0000-0400-000011000000}" name="ROST" dataDxfId="3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k_wk5" displayName="tbl_k_wk5" ref="A4:Q60" totalsRowShown="0">
  <autoFilter ref="A4:Q60" xr:uid="{00000000-0009-0000-0100-000005000000}"/>
  <sortState xmlns:xlrd2="http://schemas.microsoft.com/office/spreadsheetml/2017/richdata2" ref="A5:S58">
    <sortCondition ref="A4:A58"/>
  </sortState>
  <tableColumns count="17">
    <tableColumn id="1" xr3:uid="{00000000-0010-0000-0500-000001000000}" name="Week"/>
    <tableColumn id="2" xr3:uid="{00000000-0010-0000-0500-000002000000}" name="Player"/>
    <tableColumn id="3" xr3:uid="{00000000-0010-0000-0500-000003000000}" name="FG"/>
    <tableColumn id="4" xr3:uid="{00000000-0010-0000-0500-000004000000}" name="FGA"/>
    <tableColumn id="5" xr3:uid="{00000000-0010-0000-0500-000005000000}" name="PCT"/>
    <tableColumn id="6" xr3:uid="{00000000-0010-0000-0500-000006000000}" name="LG"/>
    <tableColumn id="7" xr3:uid="{00000000-0010-0000-0500-000007000000}" name="19-Jan"/>
    <tableColumn id="8" xr3:uid="{00000000-0010-0000-0500-000008000000}" name="20-29"/>
    <tableColumn id="9" xr3:uid="{00000000-0010-0000-0500-000009000000}" name="30-39"/>
    <tableColumn id="10" xr3:uid="{00000000-0010-0000-0500-00000A000000}" name="40-49"/>
    <tableColumn id="11" xr3:uid="{00000000-0010-0000-0500-00000B000000}" name="50+"/>
    <tableColumn id="12" xr3:uid="{00000000-0010-0000-0500-00000C000000}" name="XPT"/>
    <tableColumn id="13" xr3:uid="{00000000-0010-0000-0500-00000D000000}" name="XPA"/>
    <tableColumn id="14" xr3:uid="{00000000-0010-0000-0500-00000E000000}" name="G"/>
    <tableColumn id="15" xr3:uid="{00000000-0010-0000-0500-00000F000000}" name="FPTS"/>
    <tableColumn id="16" xr3:uid="{00000000-0010-0000-0500-000010000000}" name="FPTS/G"/>
    <tableColumn id="17" xr3:uid="{00000000-0010-0000-0500-000011000000}" name="ROST" dataDxfId="3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bl_k_wk6" displayName="tbl_k_wk6" ref="A4:Q60" totalsRowShown="0" dataDxfId="342" tableBorderDxfId="341">
  <autoFilter ref="A4:Q60" xr:uid="{00000000-0009-0000-0100-00000A000000}"/>
  <sortState xmlns:xlrd2="http://schemas.microsoft.com/office/spreadsheetml/2017/richdata2" ref="A5:S58">
    <sortCondition ref="A4:A58"/>
  </sortState>
  <tableColumns count="17">
    <tableColumn id="1" xr3:uid="{00000000-0010-0000-0600-000001000000}" name="Week" dataDxfId="340"/>
    <tableColumn id="2" xr3:uid="{00000000-0010-0000-0600-000002000000}" name="Player" dataDxfId="339"/>
    <tableColumn id="5" xr3:uid="{00000000-0010-0000-0600-000005000000}" name="FG" dataDxfId="338"/>
    <tableColumn id="6" xr3:uid="{00000000-0010-0000-0600-000006000000}" name="FGA" dataDxfId="337"/>
    <tableColumn id="7" xr3:uid="{00000000-0010-0000-0600-000007000000}" name="PCT" dataDxfId="336"/>
    <tableColumn id="8" xr3:uid="{00000000-0010-0000-0600-000008000000}" name="LG" dataDxfId="335"/>
    <tableColumn id="9" xr3:uid="{00000000-0010-0000-0600-000009000000}" name="19-Jan" dataDxfId="334"/>
    <tableColumn id="10" xr3:uid="{00000000-0010-0000-0600-00000A000000}" name="20-29" dataDxfId="333"/>
    <tableColumn id="11" xr3:uid="{00000000-0010-0000-0600-00000B000000}" name="30-39" dataDxfId="332"/>
    <tableColumn id="12" xr3:uid="{00000000-0010-0000-0600-00000C000000}" name="40-49" dataDxfId="331"/>
    <tableColumn id="13" xr3:uid="{00000000-0010-0000-0600-00000D000000}" name="50+" dataDxfId="330"/>
    <tableColumn id="14" xr3:uid="{00000000-0010-0000-0600-00000E000000}" name="XPT" dataDxfId="329"/>
    <tableColumn id="15" xr3:uid="{00000000-0010-0000-0600-00000F000000}" name="XPA" dataDxfId="328"/>
    <tableColumn id="16" xr3:uid="{00000000-0010-0000-0600-000010000000}" name="G" dataDxfId="327"/>
    <tableColumn id="17" xr3:uid="{00000000-0010-0000-0600-000011000000}" name="FPTS" dataDxfId="326"/>
    <tableColumn id="18" xr3:uid="{00000000-0010-0000-0600-000012000000}" name="FPTS/G" dataDxfId="325"/>
    <tableColumn id="19" xr3:uid="{00000000-0010-0000-0600-000013000000}" name="ROST" dataDxfId="3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bl_k_wk7" displayName="tbl_k_wk7" ref="A4:Q60" totalsRowShown="0" dataDxfId="323" tableBorderDxfId="322">
  <autoFilter ref="A4:Q60" xr:uid="{00000000-0009-0000-0100-00000B000000}"/>
  <sortState xmlns:xlrd2="http://schemas.microsoft.com/office/spreadsheetml/2017/richdata2" ref="A5:S58">
    <sortCondition ref="A4:A58"/>
  </sortState>
  <tableColumns count="17">
    <tableColumn id="1" xr3:uid="{00000000-0010-0000-0700-000001000000}" name="Week" dataDxfId="321"/>
    <tableColumn id="2" xr3:uid="{00000000-0010-0000-0700-000002000000}" name="Player" dataDxfId="320"/>
    <tableColumn id="5" xr3:uid="{00000000-0010-0000-0700-000005000000}" name="FG" dataDxfId="319"/>
    <tableColumn id="6" xr3:uid="{00000000-0010-0000-0700-000006000000}" name="FGA" dataDxfId="318"/>
    <tableColumn id="7" xr3:uid="{00000000-0010-0000-0700-000007000000}" name="PCT" dataDxfId="317"/>
    <tableColumn id="8" xr3:uid="{00000000-0010-0000-0700-000008000000}" name="LG" dataDxfId="316"/>
    <tableColumn id="9" xr3:uid="{00000000-0010-0000-0700-000009000000}" name="19-Jan" dataDxfId="315"/>
    <tableColumn id="10" xr3:uid="{00000000-0010-0000-0700-00000A000000}" name="20-29" dataDxfId="314"/>
    <tableColumn id="11" xr3:uid="{00000000-0010-0000-0700-00000B000000}" name="30-39" dataDxfId="313"/>
    <tableColumn id="12" xr3:uid="{00000000-0010-0000-0700-00000C000000}" name="40-49" dataDxfId="312"/>
    <tableColumn id="13" xr3:uid="{00000000-0010-0000-0700-00000D000000}" name="50+" dataDxfId="311"/>
    <tableColumn id="14" xr3:uid="{00000000-0010-0000-0700-00000E000000}" name="XPT" dataDxfId="310"/>
    <tableColumn id="15" xr3:uid="{00000000-0010-0000-0700-00000F000000}" name="XPA" dataDxfId="309"/>
    <tableColumn id="16" xr3:uid="{00000000-0010-0000-0700-000010000000}" name="G" dataDxfId="308"/>
    <tableColumn id="17" xr3:uid="{00000000-0010-0000-0700-000011000000}" name="FPTS" dataDxfId="307"/>
    <tableColumn id="18" xr3:uid="{00000000-0010-0000-0700-000012000000}" name="FPTS/G" dataDxfId="306"/>
    <tableColumn id="19" xr3:uid="{00000000-0010-0000-0700-000013000000}" name="ROST" dataDxfId="30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_k_wk8" displayName="tbl_k_wk8" ref="A4:Q58" totalsRowShown="0" headerRowDxfId="304" dataDxfId="303" tableBorderDxfId="302">
  <autoFilter ref="A4:Q58" xr:uid="{00000000-0009-0000-0100-000009000000}"/>
  <sortState xmlns:xlrd2="http://schemas.microsoft.com/office/spreadsheetml/2017/richdata2" ref="A5:Q58">
    <sortCondition ref="B4:B58"/>
  </sortState>
  <tableColumns count="17">
    <tableColumn id="1" xr3:uid="{00000000-0010-0000-0800-000001000000}" name="Week" dataDxfId="301"/>
    <tableColumn id="2" xr3:uid="{00000000-0010-0000-0800-000002000000}" name="Player" dataDxfId="300"/>
    <tableColumn id="5" xr3:uid="{00000000-0010-0000-0800-000005000000}" name="FG" dataDxfId="299"/>
    <tableColumn id="6" xr3:uid="{00000000-0010-0000-0800-000006000000}" name="FGA" dataDxfId="298"/>
    <tableColumn id="7" xr3:uid="{00000000-0010-0000-0800-000007000000}" name="PCT" dataDxfId="297"/>
    <tableColumn id="8" xr3:uid="{00000000-0010-0000-0800-000008000000}" name="LG" dataDxfId="296"/>
    <tableColumn id="9" xr3:uid="{00000000-0010-0000-0800-000009000000}" name="19-Jan" dataDxfId="295"/>
    <tableColumn id="10" xr3:uid="{00000000-0010-0000-0800-00000A000000}" name="20-29" dataDxfId="294"/>
    <tableColumn id="11" xr3:uid="{00000000-0010-0000-0800-00000B000000}" name="30-39" dataDxfId="293"/>
    <tableColumn id="12" xr3:uid="{00000000-0010-0000-0800-00000C000000}" name="40-49" dataDxfId="292"/>
    <tableColumn id="13" xr3:uid="{00000000-0010-0000-0800-00000D000000}" name="50+" dataDxfId="291"/>
    <tableColumn id="14" xr3:uid="{00000000-0010-0000-0800-00000E000000}" name="XPT" dataDxfId="290"/>
    <tableColumn id="15" xr3:uid="{00000000-0010-0000-0800-00000F000000}" name="XPA" dataDxfId="289"/>
    <tableColumn id="16" xr3:uid="{00000000-0010-0000-0800-000010000000}" name="G" dataDxfId="288"/>
    <tableColumn id="17" xr3:uid="{00000000-0010-0000-0800-000011000000}" name="FPTS" dataDxfId="287"/>
    <tableColumn id="18" xr3:uid="{00000000-0010-0000-0800-000012000000}" name="FPTS/G" dataDxfId="286"/>
    <tableColumn id="19" xr3:uid="{00000000-0010-0000-0800-000013000000}" name="ROST" dataDxfId="28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W41"/>
  <sheetViews>
    <sheetView showGridLines="0" tabSelected="1" zoomScale="110" zoomScaleNormal="11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" sqref="F1:F1048576"/>
    </sheetView>
  </sheetViews>
  <sheetFormatPr defaultRowHeight="14.5" x14ac:dyDescent="0.35"/>
  <cols>
    <col min="1" max="1" width="22.7265625" bestFit="1" customWidth="1"/>
    <col min="2" max="2" width="8.1796875" bestFit="1" customWidth="1"/>
    <col min="3" max="3" width="30.7265625" customWidth="1"/>
    <col min="4" max="4" width="7.7265625" bestFit="1" customWidth="1"/>
    <col min="5" max="5" width="10.54296875" bestFit="1" customWidth="1"/>
    <col min="6" max="14" width="10" bestFit="1" customWidth="1"/>
    <col min="15" max="23" width="11" bestFit="1" customWidth="1"/>
  </cols>
  <sheetData>
    <row r="4" spans="1:23" x14ac:dyDescent="0.35">
      <c r="A4" t="s">
        <v>1</v>
      </c>
      <c r="B4" t="s">
        <v>67</v>
      </c>
      <c r="C4" t="s">
        <v>87</v>
      </c>
      <c r="D4" t="s">
        <v>68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 t="s">
        <v>74</v>
      </c>
      <c r="K4" t="s">
        <v>75</v>
      </c>
      <c r="L4" t="s">
        <v>76</v>
      </c>
      <c r="M4" t="s">
        <v>77</v>
      </c>
      <c r="N4" t="s">
        <v>78</v>
      </c>
      <c r="O4" t="s">
        <v>97</v>
      </c>
      <c r="P4" t="s">
        <v>79</v>
      </c>
      <c r="Q4" t="s">
        <v>80</v>
      </c>
      <c r="R4" t="s">
        <v>81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</row>
    <row r="5" spans="1:23" x14ac:dyDescent="0.35">
      <c r="A5" t="s">
        <v>28</v>
      </c>
      <c r="B5" t="str">
        <f>MID(tbl_k_wkly[[#This Row],[Player]], FIND("(", tbl_k_wkly[[#This Row],[Player]]) + 1, FIND(")", tbl_k_wkly[[#This Row],[Player]] tbl_k_wkly[[#This Row],[Player]])- FIND("(", tbl_k_wkly[[#This Row],[Player]]) - 1)</f>
        <v>DAL</v>
      </c>
      <c r="D5">
        <f>SUM(tbl_k_wkly[[#This Row],[Week 1]:[Week 18]])</f>
        <v>181</v>
      </c>
      <c r="E5">
        <f>ROUND(AVERAGE(tbl_k_wkly[[#This Row],[Week 1]:[Week 18]]),2)</f>
        <v>10.65</v>
      </c>
      <c r="F5">
        <f>IFERROR(VLOOKUP(tbl_k_wkly[[#This Row],[Player]],tbl_k_wk1[[Player]:[FPTS]],14,0),"          --")</f>
        <v>10</v>
      </c>
      <c r="G5">
        <f>IFERROR(VLOOKUP(tbl_k_wkly[[#This Row],[Player]],tbl_k_wk2[[Player]:[FPTS]],14,0),"          --")</f>
        <v>18</v>
      </c>
      <c r="H5">
        <f>IFERROR(VLOOKUP(tbl_k_wkly[[#This Row],[Player]],tbl_k_wk3[[Player]:[FPTS]],14,0),"          --")</f>
        <v>11</v>
      </c>
      <c r="I5">
        <f>IFERROR(VLOOKUP(tbl_k_wkly[[#This Row],[Player]],tbl_k_wk4[[Player]:[FPTS]],14,0),"          --")</f>
        <v>12</v>
      </c>
      <c r="J5">
        <f>IFERROR(VLOOKUP(tbl_k_wkly[[#This Row],[Player]],tbl_k_wk5[[Player]:[FPTS]],14,0),"          --")</f>
        <v>6</v>
      </c>
      <c r="K5">
        <f>IFERROR(VLOOKUP(tbl_k_wkly[[#This Row],[Player]],tbl_k_wk6[[Player]:[FPTS]],14,0),"          --")</f>
        <v>8</v>
      </c>
      <c r="L5" t="s">
        <v>101</v>
      </c>
      <c r="M5">
        <f>IFERROR(VLOOKUP(tbl_k_wkly[[#This Row],[Player]],tbl_k_wk8[[Player]:[FPTS]],14,0),"          --")</f>
        <v>13</v>
      </c>
      <c r="N5">
        <f>IFERROR(VLOOKUP(tbl_k_wkly[[#This Row],[Player]],tbl_k_wk9[[Player]:[FPTS]],14,0),"          --")</f>
        <v>7</v>
      </c>
      <c r="O5">
        <f>IFERROR(VLOOKUP(tbl_k_wkly[[#This Row],[Player]],tbl_k_wk10[[Player]:[FPTS]],14,0),"          --")</f>
        <v>7</v>
      </c>
      <c r="P5">
        <f>IFERROR(VLOOKUP(tbl_k_wkly[[#This Row],[Player]],tbl_k_wk11[[Player]:[FPTS]],14,0),"          --")</f>
        <v>9</v>
      </c>
      <c r="Q5">
        <f>IFERROR(VLOOKUP(tbl_k_wkly[[#This Row],[Player]],tbl_k_wk12[[Player]:[FPTS]],14,0),"          --")</f>
        <v>9</v>
      </c>
      <c r="R5">
        <f>IFERROR(VLOOKUP(tbl_k_wkly[[#This Row],[Player]],tbl_k_wk13[[Player]:[FPTS]],14,0),"          --")</f>
        <v>15</v>
      </c>
      <c r="S5">
        <f>IFERROR(VLOOKUP(tbl_k_wkly[[#This Row],[Player]],tbl_k_wk14[[Player]:[FPTS]],14,0),"          --")</f>
        <v>22</v>
      </c>
      <c r="T5">
        <f>IFERROR(VLOOKUP(tbl_k_wkly[[#This Row],[Player]],tbl_k_wk15[[Player]:[FPTS]],14,0),"          --")</f>
        <v>4</v>
      </c>
      <c r="U5">
        <f>IFERROR(VLOOKUP(tbl_k_wkly[[#This Row],[Player]],tbl_k_wk16[[Player]:[FPTS]],14,0),"          --")</f>
        <v>9</v>
      </c>
      <c r="V5">
        <f>IFERROR(VLOOKUP(tbl_k_wkly[[#This Row],[Player]],tbl_k_wk17[[Player]:[FPTS]],14,0),"          --")</f>
        <v>11</v>
      </c>
      <c r="W5">
        <f>IFERROR(VLOOKUP(tbl_k_wkly[[#This Row],[Player]],tbl_k_wk18[[Player]:[FPTS]],14,0),"          --")</f>
        <v>10</v>
      </c>
    </row>
    <row r="6" spans="1:23" x14ac:dyDescent="0.35">
      <c r="A6" t="s">
        <v>25</v>
      </c>
      <c r="B6" t="str">
        <f>MID(tbl_k_wkly[[#This Row],[Player]], FIND("(", tbl_k_wkly[[#This Row],[Player]]) + 1, FIND(")", tbl_k_wkly[[#This Row],[Player]] tbl_k_wkly[[#This Row],[Player]])- FIND("(", tbl_k_wkly[[#This Row],[Player]]) - 1)</f>
        <v>KC</v>
      </c>
      <c r="D6">
        <f>SUM(tbl_k_wkly[[#This Row],[Week 1]:[Week 18]])</f>
        <v>162</v>
      </c>
      <c r="E6">
        <f>ROUND(AVERAGE(tbl_k_wkly[[#This Row],[Week 1]:[Week 18]]),2)</f>
        <v>9.5299999999999994</v>
      </c>
      <c r="F6">
        <f>IFERROR(VLOOKUP(tbl_k_wkly[[#This Row],[Player]],tbl_k_wk1[[Player]:[FPTS]],14,0),"          --")</f>
        <v>8</v>
      </c>
      <c r="G6">
        <f>IFERROR(VLOOKUP(tbl_k_wkly[[#This Row],[Player]],tbl_k_wk2[[Player]:[FPTS]],14,0),"          --")</f>
        <v>5</v>
      </c>
      <c r="H6">
        <f>IFERROR(VLOOKUP(tbl_k_wkly[[#This Row],[Player]],tbl_k_wk3[[Player]:[FPTS]],14,0),"          --")</f>
        <v>12</v>
      </c>
      <c r="I6">
        <f>IFERROR(VLOOKUP(tbl_k_wkly[[#This Row],[Player]],tbl_k_wk4[[Player]:[FPTS]],14,0),"          --")</f>
        <v>11</v>
      </c>
      <c r="J6">
        <f>IFERROR(VLOOKUP(tbl_k_wkly[[#This Row],[Player]],tbl_k_wk5[[Player]:[FPTS]],14,0),"          --")</f>
        <v>10</v>
      </c>
      <c r="K6">
        <f>IFERROR(VLOOKUP(tbl_k_wkly[[#This Row],[Player]],tbl_k_wk6[[Player]:[FPTS]],14,0),"          --")</f>
        <v>17</v>
      </c>
      <c r="L6">
        <f>IFERROR(VLOOKUP(tbl_k_wkly[[#This Row],[Player]],tbl_k_wk7[[Player]:[FPTS]],14,0),"          --")</f>
        <v>7</v>
      </c>
      <c r="M6">
        <f>IFERROR(VLOOKUP(tbl_k_wkly[[#This Row],[Player]],tbl_k_wk8[[Player]:[FPTS]],14,0),"          --")</f>
        <v>11</v>
      </c>
      <c r="N6">
        <f>IFERROR(VLOOKUP(tbl_k_wkly[[#This Row],[Player]],tbl_k_wk8[[Player]:[FPTS]],14,0),"          --")</f>
        <v>11</v>
      </c>
      <c r="O6" t="s">
        <v>101</v>
      </c>
      <c r="P6">
        <f>IFERROR(VLOOKUP(tbl_k_wkly[[#This Row],[Player]],tbl_k_wk11[[Player]:[FPTS]],14,0),"          --")</f>
        <v>6</v>
      </c>
      <c r="Q6">
        <f>IFERROR(VLOOKUP(tbl_k_wkly[[#This Row],[Player]],tbl_k_wk12[[Player]:[FPTS]],14,0),"          --")</f>
        <v>7</v>
      </c>
      <c r="R6">
        <f>IFERROR(VLOOKUP(tbl_k_wkly[[#This Row],[Player]],tbl_k_wk13[[Player]:[FPTS]],14,0),"          --")</f>
        <v>7</v>
      </c>
      <c r="S6">
        <f>IFERROR(VLOOKUP(tbl_k_wkly[[#This Row],[Player]],tbl_k_wk14[[Player]:[FPTS]],14,0),"          --")</f>
        <v>5</v>
      </c>
      <c r="T6">
        <f>IFERROR(VLOOKUP(tbl_k_wkly[[#This Row],[Player]],tbl_k_wk15[[Player]:[FPTS]],14,0),"          --")</f>
        <v>11</v>
      </c>
      <c r="U6">
        <f>IFERROR(VLOOKUP(tbl_k_wkly[[#This Row],[Player]],tbl_k_wk16[[Player]:[FPTS]],14,0),"          --")</f>
        <v>2</v>
      </c>
      <c r="V6">
        <f>IFERROR(VLOOKUP(tbl_k_wkly[[#This Row],[Player]],tbl_k_wk17[[Player]:[FPTS]],14,0),"          --")</f>
        <v>24</v>
      </c>
      <c r="W6">
        <f>IFERROR(VLOOKUP(tbl_k_wkly[[#This Row],[Player]],tbl_k_wk18[[Player]:[FPTS]],14,0),"          --")</f>
        <v>8</v>
      </c>
    </row>
    <row r="7" spans="1:23" x14ac:dyDescent="0.35">
      <c r="A7" t="s">
        <v>34</v>
      </c>
      <c r="B7" s="4" t="str">
        <f>MID(tbl_k_wkly[[#This Row],[Player]], FIND("(", tbl_k_wkly[[#This Row],[Player]]) + 1, FIND(")", tbl_k_wkly[[#This Row],[Player]] tbl_k_wkly[[#This Row],[Player]])- FIND("(", tbl_k_wkly[[#This Row],[Player]]) - 1)</f>
        <v>BAL</v>
      </c>
      <c r="C7" s="4"/>
      <c r="D7">
        <f>SUM(tbl_k_wkly[[#This Row],[Week 1]:[Week 18]])</f>
        <v>160</v>
      </c>
      <c r="E7">
        <f>ROUND(AVERAGE(tbl_k_wkly[[#This Row],[Week 1]:[Week 18]]),2)</f>
        <v>9.41</v>
      </c>
      <c r="F7">
        <f>IFERROR(VLOOKUP(tbl_k_wkly[[#This Row],[Player]],tbl_k_wk1[[Player]:[FPTS]],14,0),"          --")</f>
        <v>5</v>
      </c>
      <c r="G7">
        <f>IFERROR(VLOOKUP(tbl_k_wkly[[#This Row],[Player]],tbl_k_wk2[[Player]:[FPTS]],14,0),"          --")</f>
        <v>11</v>
      </c>
      <c r="H7">
        <f>IFERROR(VLOOKUP(tbl_k_wkly[[#This Row],[Player]],tbl_k_wk3[[Player]:[FPTS]],14,0),"          --")</f>
        <v>7</v>
      </c>
      <c r="I7">
        <f>IFERROR(VLOOKUP(tbl_k_wkly[[#This Row],[Player]],tbl_k_wk4[[Player]:[FPTS]],14,0),"          --")</f>
        <v>4</v>
      </c>
      <c r="J7">
        <f>IFERROR(VLOOKUP(tbl_k_wkly[[#This Row],[Player]],tbl_k_wk5[[Player]:[FPTS]],14,0),"          --")</f>
        <v>4</v>
      </c>
      <c r="K7">
        <f>IFERROR(VLOOKUP(tbl_k_wkly[[#This Row],[Player]],tbl_k_wk6[[Player]:[FPTS]],14,0),"          --")</f>
        <v>19</v>
      </c>
      <c r="L7">
        <f>IFERROR(VLOOKUP(tbl_k_wkly[[#This Row],[Player]],tbl_k_wk7[[Player]:[FPTS]],14,0),"          --")</f>
        <v>8</v>
      </c>
      <c r="M7">
        <f>IFERROR(VLOOKUP(tbl_k_wkly[[#This Row],[Player]],tbl_k_wk8[[Player]:[FPTS]],14,0),"          --")</f>
        <v>8</v>
      </c>
      <c r="N7">
        <f>IFERROR(VLOOKUP(tbl_k_wkly[[#This Row],[Player]],tbl_k_wk9[[Player]:[FPTS]],14,0),"          --")</f>
        <v>14</v>
      </c>
      <c r="O7">
        <f>IFERROR(VLOOKUP(tbl_k_wkly[[#This Row],[Player]],tbl_k_wk10[[Player]:[FPTS]],14,0),"          --")</f>
        <v>7</v>
      </c>
      <c r="P7">
        <f>IFERROR(VLOOKUP(tbl_k_wkly[[#This Row],[Player]],tbl_k_wk11[[Player]:[FPTS]],14,0),"          --")</f>
        <v>11</v>
      </c>
      <c r="Q7">
        <f>IFERROR(VLOOKUP(tbl_k_wkly[[#This Row],[Player]],tbl_k_wk12[[Player]:[FPTS]],14,0),"          --")</f>
        <v>10</v>
      </c>
      <c r="R7" t="s">
        <v>101</v>
      </c>
      <c r="S7">
        <f>IFERROR(VLOOKUP(tbl_k_wkly[[#This Row],[Player]],tbl_k_wk14[[Player]:[FPTS]],14,0),"          --")</f>
        <v>12</v>
      </c>
      <c r="T7">
        <f>IFERROR(VLOOKUP(tbl_k_wkly[[#This Row],[Player]],tbl_k_wk15[[Player]:[FPTS]],14,0),"          --")</f>
        <v>12</v>
      </c>
      <c r="U7">
        <f>IFERROR(VLOOKUP(tbl_k_wkly[[#This Row],[Player]],tbl_k_wk16[[Player]:[FPTS]],14,0),"          --")</f>
        <v>16</v>
      </c>
      <c r="V7">
        <f>IFERROR(VLOOKUP(tbl_k_wkly[[#This Row],[Player]],tbl_k_wk17[[Player]:[FPTS]],14,0),"          --")</f>
        <v>8</v>
      </c>
      <c r="W7">
        <f>IFERROR(VLOOKUP(tbl_k_wkly[[#This Row],[Player]],tbl_k_wk18[[Player]:[FPTS]],14,0),"          --")</f>
        <v>4</v>
      </c>
    </row>
    <row r="8" spans="1:23" x14ac:dyDescent="0.35">
      <c r="A8" t="s">
        <v>41</v>
      </c>
      <c r="B8" t="str">
        <f>MID(tbl_k_wkly[[#This Row],[Player]], FIND("(", tbl_k_wkly[[#This Row],[Player]]) + 1, FIND(")", tbl_k_wkly[[#This Row],[Player]] tbl_k_wkly[[#This Row],[Player]])- FIND("(", tbl_k_wkly[[#This Row],[Player]]) - 1)</f>
        <v>CHI</v>
      </c>
      <c r="D8">
        <f>SUM(tbl_k_wkly[[#This Row],[Week 1]:[Week 18]])</f>
        <v>158</v>
      </c>
      <c r="E8">
        <f>ROUND(AVERAGE(tbl_k_wkly[[#This Row],[Week 1]:[Week 18]]),2)</f>
        <v>9.2899999999999991</v>
      </c>
      <c r="F8">
        <f>IFERROR(VLOOKUP(tbl_k_wkly[[#This Row],[Player]],tbl_k_wk1[[Player]:[FPTS]],14,0),"          --")</f>
        <v>7</v>
      </c>
      <c r="G8">
        <f>IFERROR(VLOOKUP(tbl_k_wkly[[#This Row],[Player]],tbl_k_wk2[[Player]:[FPTS]],14,0),"          --")</f>
        <v>7</v>
      </c>
      <c r="H8">
        <f>IFERROR(VLOOKUP(tbl_k_wkly[[#This Row],[Player]],tbl_k_wk3[[Player]:[FPTS]],14,0),"          --")</f>
        <v>4</v>
      </c>
      <c r="I8">
        <f>IFERROR(VLOOKUP(tbl_k_wkly[[#This Row],[Player]],tbl_k_wk4[[Player]:[FPTS]],14,0),"          --")</f>
        <v>4</v>
      </c>
      <c r="J8">
        <f>IFERROR(VLOOKUP(tbl_k_wkly[[#This Row],[Player]],tbl_k_wk5[[Player]:[FPTS]],14,0),"          --")</f>
        <v>17</v>
      </c>
      <c r="K8">
        <f>IFERROR(VLOOKUP(tbl_k_wkly[[#This Row],[Player]],tbl_k_wk6[[Player]:[FPTS]],14,0),"          --")</f>
        <v>9</v>
      </c>
      <c r="L8">
        <f>IFERROR(VLOOKUP(tbl_k_wkly[[#This Row],[Player]],tbl_k_wk7[[Player]:[FPTS]],14,0),"          --")</f>
        <v>8</v>
      </c>
      <c r="M8">
        <f>IFERROR(VLOOKUP(tbl_k_wkly[[#This Row],[Player]],tbl_k_wk8[[Player]:[FPTS]],14,0),"          --")</f>
        <v>1</v>
      </c>
      <c r="N8">
        <f>IFERROR(VLOOKUP(tbl_k_wkly[[#This Row],[Player]],tbl_k_wk9[[Player]:[FPTS]],14,0),"          --")</f>
        <v>5</v>
      </c>
      <c r="O8">
        <f>IFERROR(VLOOKUP(tbl_k_wkly[[#This Row],[Player]],tbl_k_wk10[[Player]:[FPTS]],14,0),"          --")</f>
        <v>12</v>
      </c>
      <c r="P8">
        <f>IFERROR(VLOOKUP(tbl_k_wkly[[#This Row],[Player]],tbl_k_wk11[[Player]:[FPTS]],14,0),"          --")</f>
        <v>17</v>
      </c>
      <c r="Q8">
        <f>IFERROR(VLOOKUP(tbl_k_wkly[[#This Row],[Player]],tbl_k_wk12[[Player]:[FPTS]],14,0),"          --")</f>
        <v>14</v>
      </c>
      <c r="R8" t="s">
        <v>101</v>
      </c>
      <c r="S8">
        <f>IFERROR(VLOOKUP(tbl_k_wkly[[#This Row],[Player]],tbl_k_wk14[[Player]:[FPTS]],14,0),"          --")</f>
        <v>11</v>
      </c>
      <c r="T8">
        <f>IFERROR(VLOOKUP(tbl_k_wkly[[#This Row],[Player]],tbl_k_wk15[[Player]:[FPTS]],14,0),"          --")</f>
        <v>6</v>
      </c>
      <c r="U8">
        <f>IFERROR(VLOOKUP(tbl_k_wkly[[#This Row],[Player]],tbl_k_wk16[[Player]:[FPTS]],14,0),"          --")</f>
        <v>10</v>
      </c>
      <c r="V8">
        <f>IFERROR(VLOOKUP(tbl_k_wkly[[#This Row],[Player]],tbl_k_wk17[[Player]:[FPTS]],14,0),"          --")</f>
        <v>15</v>
      </c>
      <c r="W8">
        <f>IFERROR(VLOOKUP(tbl_k_wkly[[#This Row],[Player]],tbl_k_wk18[[Player]:[FPTS]],14,0),"          --")</f>
        <v>11</v>
      </c>
    </row>
    <row r="9" spans="1:23" x14ac:dyDescent="0.35">
      <c r="A9" t="s">
        <v>18</v>
      </c>
      <c r="B9" t="str">
        <f>MID(tbl_k_wkly[[#This Row],[Player]], FIND("(", tbl_k_wkly[[#This Row],[Player]]) + 1, FIND(")", tbl_k_wkly[[#This Row],[Player]] tbl_k_wkly[[#This Row],[Player]])- FIND("(", tbl_k_wkly[[#This Row],[Player]]) - 1)</f>
        <v>SEA</v>
      </c>
      <c r="D9">
        <f>SUM(tbl_k_wkly[[#This Row],[Week 1]:[Week 18]])</f>
        <v>158</v>
      </c>
      <c r="E9">
        <f>ROUND(AVERAGE(tbl_k_wkly[[#This Row],[Week 1]:[Week 18]]),2)</f>
        <v>9.2899999999999991</v>
      </c>
      <c r="F9">
        <f>IFERROR(VLOOKUP(tbl_k_wkly[[#This Row],[Player]],tbl_k_wk1[[Player]:[FPTS]],14,0),"          --")</f>
        <v>8</v>
      </c>
      <c r="G9">
        <f>IFERROR(VLOOKUP(tbl_k_wkly[[#This Row],[Player]],tbl_k_wk2[[Player]:[FPTS]],14,0),"          --")</f>
        <v>7</v>
      </c>
      <c r="H9">
        <f>IFERROR(VLOOKUP(tbl_k_wkly[[#This Row],[Player]],tbl_k_wk3[[Player]:[FPTS]],14,0),"          --")</f>
        <v>18</v>
      </c>
      <c r="I9">
        <f>IFERROR(VLOOKUP(tbl_k_wkly[[#This Row],[Player]],tbl_k_wk4[[Player]:[FPTS]],14,0),"          --")</f>
        <v>6</v>
      </c>
      <c r="J9" t="s">
        <v>101</v>
      </c>
      <c r="K9">
        <f>IFERROR(VLOOKUP(tbl_k_wkly[[#This Row],[Player]],tbl_k_wk6[[Player]:[FPTS]],14,0),"          --")</f>
        <v>9</v>
      </c>
      <c r="L9">
        <f>IFERROR(VLOOKUP(tbl_k_wkly[[#This Row],[Player]],tbl_k_wk7[[Player]:[FPTS]],14,0),"          --")</f>
        <v>9</v>
      </c>
      <c r="M9">
        <f>IFERROR(VLOOKUP(tbl_k_wkly[[#This Row],[Player]],tbl_k_wk8[[Player]:[FPTS]],14,0),"          --")</f>
        <v>6</v>
      </c>
      <c r="N9">
        <f>IFERROR(VLOOKUP(tbl_k_wkly[[#This Row],[Player]],tbl_k_wk9[[Player]:[FPTS]],14,0),"          --")</f>
        <v>3</v>
      </c>
      <c r="O9">
        <f>IFERROR(VLOOKUP(tbl_k_wkly[[#This Row],[Player]],tbl_k_wk10[[Player]:[FPTS]],14,0),"          --")</f>
        <v>21</v>
      </c>
      <c r="P9">
        <f>IFERROR(VLOOKUP(tbl_k_wkly[[#This Row],[Player]],tbl_k_wk11[[Player]:[FPTS]],14,0),"          --")</f>
        <v>15</v>
      </c>
      <c r="Q9">
        <f>IFERROR(VLOOKUP(tbl_k_wkly[[#This Row],[Player]],tbl_k_wk12[[Player]:[FPTS]],14,0),"          --")</f>
        <v>9</v>
      </c>
      <c r="R9">
        <f>IFERROR(VLOOKUP(tbl_k_wkly[[#This Row],[Player]],tbl_k_wk13[[Player]:[FPTS]],14,0),"          --")</f>
        <v>5</v>
      </c>
      <c r="S9">
        <f>IFERROR(VLOOKUP(tbl_k_wkly[[#This Row],[Player]],tbl_k_wk14[[Player]:[FPTS]],14,0),"          --")</f>
        <v>5</v>
      </c>
      <c r="T9">
        <f>IFERROR(VLOOKUP(tbl_k_wkly[[#This Row],[Player]],tbl_k_wk15[[Player]:[FPTS]],14,0),"          --")</f>
        <v>9</v>
      </c>
      <c r="U9">
        <f>IFERROR(VLOOKUP(tbl_k_wkly[[#This Row],[Player]],tbl_k_wk16[[Player]:[FPTS]],14,0),"          --")</f>
        <v>8</v>
      </c>
      <c r="V9">
        <f>IFERROR(VLOOKUP(tbl_k_wkly[[#This Row],[Player]],tbl_k_wk17[[Player]:[FPTS]],14,0),"          --")</f>
        <v>13</v>
      </c>
      <c r="W9">
        <f>IFERROR(VLOOKUP(tbl_k_wkly[[#This Row],[Player]],tbl_k_wk18[[Player]:[FPTS]],14,0),"          --")</f>
        <v>7</v>
      </c>
    </row>
    <row r="10" spans="1:23" x14ac:dyDescent="0.35">
      <c r="A10" t="s">
        <v>16</v>
      </c>
      <c r="B10" s="4" t="str">
        <f>MID(tbl_k_wkly[[#This Row],[Player]], FIND("(", tbl_k_wkly[[#This Row],[Player]]) + 1, FIND(")", tbl_k_wkly[[#This Row],[Player]] tbl_k_wkly[[#This Row],[Player]])- FIND("(", tbl_k_wkly[[#This Row],[Player]]) - 1)</f>
        <v>IND</v>
      </c>
      <c r="C10" s="4"/>
      <c r="D10">
        <f>SUM(tbl_k_wkly[[#This Row],[Week 1]:[Week 18]])</f>
        <v>156</v>
      </c>
      <c r="E10">
        <f>ROUND(AVERAGE(tbl_k_wkly[[#This Row],[Week 1]:[Week 18]]),2)</f>
        <v>9.75</v>
      </c>
      <c r="F10">
        <f>IFERROR(VLOOKUP(tbl_k_wkly[[#This Row],[Player]],tbl_k_wk1[[Player]:[FPTS]],14,0),"          --")</f>
        <v>3</v>
      </c>
      <c r="G10">
        <f>IFERROR(VLOOKUP(tbl_k_wkly[[#This Row],[Player]],tbl_k_wk2[[Player]:[FPTS]],14,0),"          --")</f>
        <v>8</v>
      </c>
      <c r="H10">
        <f>IFERROR(VLOOKUP(tbl_k_wkly[[#This Row],[Player]],tbl_k_wk3[[Player]:[FPTS]],14,0),"          --")</f>
        <v>24</v>
      </c>
      <c r="I10">
        <f>IFERROR(VLOOKUP(tbl_k_wkly[[#This Row],[Player]],tbl_k_wk4[[Player]:[FPTS]],14,0),"          --")</f>
        <v>1</v>
      </c>
      <c r="J10">
        <f>IFERROR(VLOOKUP(tbl_k_wkly[[#This Row],[Player]],tbl_k_wk5[[Player]:[FPTS]],14,0),"          --")</f>
        <v>12</v>
      </c>
      <c r="K10">
        <f>IFERROR(VLOOKUP(tbl_k_wkly[[#This Row],[Player]],tbl_k_wk6[[Player]:[FPTS]],14,0),"          --")</f>
        <v>10</v>
      </c>
      <c r="L10">
        <f>IFERROR(VLOOKUP(tbl_k_wkly[[#This Row],[Player]],tbl_k_wk7[[Player]:[FPTS]],14,0),"          --")</f>
        <v>8</v>
      </c>
      <c r="M10">
        <f>IFERROR(VLOOKUP(tbl_k_wkly[[#This Row],[Player]],tbl_k_wk8[[Player]:[FPTS]],14,0),"          --")</f>
        <v>10</v>
      </c>
      <c r="N10">
        <f>IFERROR(VLOOKUP(tbl_k_wkly[[#This Row],[Player]],tbl_k_wk8[[Player]:[FPTS]],14,0),"          --")</f>
        <v>10</v>
      </c>
      <c r="O10">
        <f>IFERROR(VLOOKUP(tbl_k_wkly[[#This Row],[Player]],tbl_k_wk10[[Player]:[FPTS]],14,0),"          --")</f>
        <v>6</v>
      </c>
      <c r="P10" t="s">
        <v>101</v>
      </c>
      <c r="Q10">
        <f>IFERROR(VLOOKUP(tbl_k_wkly[[#This Row],[Player]],tbl_k_wk12[[Player]:[FPTS]],14,0),"          --")</f>
        <v>10</v>
      </c>
      <c r="R10">
        <f>IFERROR(VLOOKUP(tbl_k_wkly[[#This Row],[Player]],tbl_k_wk13[[Player]:[FPTS]],14,0),"          --")</f>
        <v>14</v>
      </c>
      <c r="S10" t="s">
        <v>94</v>
      </c>
      <c r="T10">
        <f>IFERROR(VLOOKUP(tbl_k_wkly[[#This Row],[Player]],tbl_k_wk15[[Player]:[FPTS]],14,0),"          --")</f>
        <v>13</v>
      </c>
      <c r="U10">
        <f>IFERROR(VLOOKUP(tbl_k_wkly[[#This Row],[Player]],tbl_k_wk16[[Player]:[FPTS]],14,0),"          --")</f>
        <v>4</v>
      </c>
      <c r="V10">
        <f>IFERROR(VLOOKUP(tbl_k_wkly[[#This Row],[Player]],tbl_k_wk17[[Player]:[FPTS]],14,0),"          --")</f>
        <v>12</v>
      </c>
      <c r="W10">
        <f>IFERROR(VLOOKUP(tbl_k_wkly[[#This Row],[Player]],tbl_k_wk18[[Player]:[FPTS]],14,0),"          --")</f>
        <v>11</v>
      </c>
    </row>
    <row r="11" spans="1:23" x14ac:dyDescent="0.35">
      <c r="A11" t="s">
        <v>44</v>
      </c>
      <c r="B11" t="str">
        <f>MID(tbl_k_wkly[[#This Row],[Player]], FIND("(", tbl_k_wkly[[#This Row],[Player]]) + 1, FIND(")", tbl_k_wkly[[#This Row],[Player]] tbl_k_wkly[[#This Row],[Player]])- FIND("(", tbl_k_wkly[[#This Row],[Player]]) - 1)</f>
        <v>LAC</v>
      </c>
      <c r="D11">
        <f>SUM(tbl_k_wkly[[#This Row],[Week 1]:[Week 18]])</f>
        <v>151</v>
      </c>
      <c r="E11">
        <f>ROUND(AVERAGE(tbl_k_wkly[[#This Row],[Week 1]:[Week 18]]),2)</f>
        <v>8.8800000000000008</v>
      </c>
      <c r="F11">
        <f>IFERROR(VLOOKUP(tbl_k_wkly[[#This Row],[Player]],tbl_k_wk1[[Player]:[FPTS]],14,0),"          --")</f>
        <v>12</v>
      </c>
      <c r="G11">
        <f>IFERROR(VLOOKUP(tbl_k_wkly[[#This Row],[Player]],tbl_k_wk2[[Player]:[FPTS]],14,0),"          --")</f>
        <v>10</v>
      </c>
      <c r="H11">
        <f>IFERROR(VLOOKUP(tbl_k_wkly[[#This Row],[Player]],tbl_k_wk3[[Player]:[FPTS]],14,0),"          --")</f>
        <v>4</v>
      </c>
      <c r="I11">
        <f>IFERROR(VLOOKUP(tbl_k_wkly[[#This Row],[Player]],tbl_k_wk4[[Player]:[FPTS]],14,0),"          --")</f>
        <v>6</v>
      </c>
      <c r="J11" t="s">
        <v>101</v>
      </c>
      <c r="K11">
        <f>IFERROR(VLOOKUP(tbl_k_wkly[[#This Row],[Player]],tbl_k_wk6[[Player]:[FPTS]],14,0),"          --")</f>
        <v>5</v>
      </c>
      <c r="L11">
        <f>IFERROR(VLOOKUP(tbl_k_wkly[[#This Row],[Player]],tbl_k_wk7[[Player]:[FPTS]],14,0),"          --")</f>
        <v>7</v>
      </c>
      <c r="M11">
        <f>IFERROR(VLOOKUP(tbl_k_wkly[[#This Row],[Player]],tbl_k_wk8[[Player]:[FPTS]],14,0),"          --")</f>
        <v>16</v>
      </c>
      <c r="N11">
        <f>IFERROR(VLOOKUP(tbl_k_wkly[[#This Row],[Player]],tbl_k_wk9[[Player]:[FPTS]],14,0),"          --")</f>
        <v>11</v>
      </c>
      <c r="O11">
        <f>IFERROR(VLOOKUP(tbl_k_wkly[[#This Row],[Player]],tbl_k_wk10[[Player]:[FPTS]],14,0),"          --")</f>
        <v>9</v>
      </c>
      <c r="P11">
        <f>IFERROR(VLOOKUP(tbl_k_wkly[[#This Row],[Player]],tbl_k_wk11[[Player]:[FPTS]],14,0),"          --")</f>
        <v>8</v>
      </c>
      <c r="Q11">
        <f>IFERROR(VLOOKUP(tbl_k_wkly[[#This Row],[Player]],tbl_k_wk12[[Player]:[FPTS]],14,0),"          --")</f>
        <v>4</v>
      </c>
      <c r="R11">
        <f>IFERROR(VLOOKUP(tbl_k_wkly[[#This Row],[Player]],tbl_k_wk13[[Player]:[FPTS]],14,0),"          --")</f>
        <v>6</v>
      </c>
      <c r="S11">
        <f>IFERROR(VLOOKUP(tbl_k_wkly[[#This Row],[Player]],tbl_k_wk14[[Player]:[FPTS]],14,0),"          --")</f>
        <v>1</v>
      </c>
      <c r="T11">
        <f>IFERROR(VLOOKUP(tbl_k_wkly[[#This Row],[Player]],tbl_k_wk15[[Player]:[FPTS]],14,0),"          --")</f>
        <v>3</v>
      </c>
      <c r="U11">
        <f>IFERROR(VLOOKUP(tbl_k_wkly[[#This Row],[Player]],tbl_k_wk16[[Player]:[FPTS]],14,0),"          --")</f>
        <v>21</v>
      </c>
      <c r="V11">
        <f>IFERROR(VLOOKUP(tbl_k_wkly[[#This Row],[Player]],tbl_k_wk17[[Player]:[FPTS]],14,0),"          --")</f>
        <v>13</v>
      </c>
      <c r="W11">
        <f>IFERROR(VLOOKUP(tbl_k_wkly[[#This Row],[Player]],tbl_k_wk18[[Player]:[FPTS]],14,0),"          --")</f>
        <v>15</v>
      </c>
    </row>
    <row r="12" spans="1:23" x14ac:dyDescent="0.35">
      <c r="A12" t="s">
        <v>40</v>
      </c>
      <c r="B12" s="4" t="str">
        <f>MID(tbl_k_wkly[[#This Row],[Player]], FIND("(", tbl_k_wkly[[#This Row],[Player]]) + 1, FIND(")", tbl_k_wkly[[#This Row],[Player]] tbl_k_wkly[[#This Row],[Player]])- FIND("(", tbl_k_wkly[[#This Row],[Player]]) - 1)</f>
        <v>NO</v>
      </c>
      <c r="C12" s="4"/>
      <c r="D12">
        <f>SUM(tbl_k_wkly[[#This Row],[Week 1]:[Week 18]])</f>
        <v>150</v>
      </c>
      <c r="E12">
        <f>ROUND(AVERAGE(tbl_k_wkly[[#This Row],[Week 1]:[Week 18]]),2)</f>
        <v>8.82</v>
      </c>
      <c r="F12">
        <f>IFERROR(VLOOKUP(tbl_k_wkly[[#This Row],[Player]],tbl_k_wk1[[Player]:[FPTS]],14,0),"          --")</f>
        <v>12</v>
      </c>
      <c r="G12">
        <f>IFERROR(VLOOKUP(tbl_k_wkly[[#This Row],[Player]],tbl_k_wk2[[Player]:[FPTS]],14,0),"          --")</f>
        <v>8</v>
      </c>
      <c r="H12">
        <f>IFERROR(VLOOKUP(tbl_k_wkly[[#This Row],[Player]],tbl_k_wk3[[Player]:[FPTS]],14,0),"          --")</f>
        <v>5</v>
      </c>
      <c r="I12">
        <f>IFERROR(VLOOKUP(tbl_k_wkly[[#This Row],[Player]],tbl_k_wk4[[Player]:[FPTS]],14,0),"          --")</f>
        <v>10</v>
      </c>
      <c r="J12">
        <f>IFERROR(VLOOKUP(tbl_k_wkly[[#This Row],[Player]],tbl_k_wk5[[Player]:[FPTS]],14,0),"          --")</f>
        <v>14</v>
      </c>
      <c r="K12">
        <f>IFERROR(VLOOKUP(tbl_k_wkly[[#This Row],[Player]],tbl_k_wk6[[Player]:[FPTS]],14,0),"          --")</f>
        <v>9</v>
      </c>
      <c r="L12">
        <f>IFERROR(VLOOKUP(tbl_k_wkly[[#This Row],[Player]],tbl_k_wk7[[Player]:[FPTS]],14,0),"          --")</f>
        <v>11</v>
      </c>
      <c r="M12">
        <f>IFERROR(VLOOKUP(tbl_k_wkly[[#This Row],[Player]],tbl_k_wk8[[Player]:[FPTS]],14,0),"          --")</f>
        <v>8</v>
      </c>
      <c r="N12">
        <f>IFERROR(VLOOKUP(tbl_k_wkly[[#This Row],[Player]],tbl_k_wk9[[Player]:[FPTS]],14,0),"          --")</f>
        <v>8</v>
      </c>
      <c r="O12">
        <f>IFERROR(VLOOKUP(tbl_k_wkly[[#This Row],[Player]],tbl_k_wk10[[Player]:[FPTS]],14,0),"          --")</f>
        <v>4</v>
      </c>
      <c r="P12" t="s">
        <v>101</v>
      </c>
      <c r="Q12">
        <f>IFERROR(VLOOKUP(tbl_k_wkly[[#This Row],[Player]],tbl_k_wk12[[Player]:[FPTS]],14,0),"          --")</f>
        <v>19</v>
      </c>
      <c r="R12">
        <f>IFERROR(VLOOKUP(tbl_k_wkly[[#This Row],[Player]],tbl_k_wk13[[Player]:[FPTS]],14,0),"          --")</f>
        <v>4</v>
      </c>
      <c r="S12">
        <f>IFERROR(VLOOKUP(tbl_k_wkly[[#This Row],[Player]],tbl_k_wk14[[Player]:[FPTS]],14,0),"          --")</f>
        <v>4</v>
      </c>
      <c r="T12">
        <f>IFERROR(VLOOKUP(tbl_k_wkly[[#This Row],[Player]],tbl_k_wk15[[Player]:[FPTS]],14,0),"          --")</f>
        <v>8</v>
      </c>
      <c r="U12">
        <f>IFERROR(VLOOKUP(tbl_k_wkly[[#This Row],[Player]],tbl_k_wk16[[Player]:[FPTS]],14,0),"          --")</f>
        <v>2</v>
      </c>
      <c r="V12">
        <f>IFERROR(VLOOKUP(tbl_k_wkly[[#This Row],[Player]],tbl_k_wk17[[Player]:[FPTS]],14,0),"          --")</f>
        <v>12</v>
      </c>
      <c r="W12">
        <f>IFERROR(VLOOKUP(tbl_k_wkly[[#This Row],[Player]],tbl_k_wk18[[Player]:[FPTS]],14,0),"          --")</f>
        <v>12</v>
      </c>
    </row>
    <row r="13" spans="1:23" x14ac:dyDescent="0.35">
      <c r="A13" t="s">
        <v>24</v>
      </c>
      <c r="B13" t="str">
        <f>MID(tbl_k_wkly[[#This Row],[Player]], FIND("(", tbl_k_wkly[[#This Row],[Player]]) + 1, FIND(")", tbl_k_wkly[[#This Row],[Player]] tbl_k_wkly[[#This Row],[Player]])- FIND("(", tbl_k_wkly[[#This Row],[Player]]) - 1)</f>
        <v>CLE</v>
      </c>
      <c r="D13">
        <f>SUM(tbl_k_wkly[[#This Row],[Week 1]:[Week 18]])</f>
        <v>149</v>
      </c>
      <c r="E13">
        <f>ROUND(AVERAGE(tbl_k_wkly[[#This Row],[Week 1]:[Week 18]]),2)</f>
        <v>9.93</v>
      </c>
      <c r="F13">
        <f>IFERROR(VLOOKUP(tbl_k_wkly[[#This Row],[Player]],tbl_k_wk1[[Player]:[FPTS]],14,0),"          --")</f>
        <v>12</v>
      </c>
      <c r="G13">
        <f>IFERROR(VLOOKUP(tbl_k_wkly[[#This Row],[Player]],tbl_k_wk2[[Player]:[FPTS]],14,0),"          --")</f>
        <v>9</v>
      </c>
      <c r="H13">
        <f>IFERROR(VLOOKUP(tbl_k_wkly[[#This Row],[Player]],tbl_k_wk3[[Player]:[FPTS]],14,0),"          --")</f>
        <v>12</v>
      </c>
      <c r="I13">
        <f>IFERROR(VLOOKUP(tbl_k_wkly[[#This Row],[Player]],tbl_k_wk4[[Player]:[FPTS]],14,0),"          --")</f>
        <v>5</v>
      </c>
      <c r="J13" t="s">
        <v>101</v>
      </c>
      <c r="K13">
        <f>IFERROR(VLOOKUP(tbl_k_wkly[[#This Row],[Player]],tbl_k_wk6[[Player]:[FPTS]],14,0),"          --")</f>
        <v>17</v>
      </c>
      <c r="L13">
        <f>IFERROR(VLOOKUP(tbl_k_wkly[[#This Row],[Player]],tbl_k_wk7[[Player]:[FPTS]],14,0),"          --")</f>
        <v>22</v>
      </c>
      <c r="M13">
        <f>IFERROR(VLOOKUP(tbl_k_wkly[[#This Row],[Player]],tbl_k_wk8[[Player]:[FPTS]],14,0),"          --")</f>
        <v>8</v>
      </c>
      <c r="N13">
        <f>IFERROR(VLOOKUP(tbl_k_wkly[[#This Row],[Player]],tbl_k_wk9[[Player]:[FPTS]],14,0),"          --")</f>
        <v>10</v>
      </c>
      <c r="O13">
        <f>IFERROR(VLOOKUP(tbl_k_wkly[[#This Row],[Player]],tbl_k_wk10[[Player]:[FPTS]],14,0),"          --")</f>
        <v>14</v>
      </c>
      <c r="P13">
        <f>IFERROR(VLOOKUP(tbl_k_wkly[[#This Row],[Player]],tbl_k_wk11[[Player]:[FPTS]],14,0),"          --")</f>
        <v>7</v>
      </c>
      <c r="Q13">
        <f>IFERROR(VLOOKUP(tbl_k_wkly[[#This Row],[Player]],tbl_k_wk12[[Player]:[FPTS]],14,0),"          --")</f>
        <v>6</v>
      </c>
      <c r="R13">
        <f>IFERROR(VLOOKUP(tbl_k_wkly[[#This Row],[Player]],tbl_k_wk13[[Player]:[FPTS]],14,0),"          --")</f>
        <v>8</v>
      </c>
      <c r="S13">
        <f>IFERROR(VLOOKUP(tbl_k_wkly[[#This Row],[Player]],tbl_k_wk14[[Player]:[FPTS]],14,0),"          --")</f>
        <v>9</v>
      </c>
      <c r="T13">
        <f>IFERROR(VLOOKUP(tbl_k_wkly[[#This Row],[Player]],tbl_k_wk15[[Player]:[FPTS]],14,0),"          --")</f>
        <v>8</v>
      </c>
      <c r="U13">
        <f>IFERROR(VLOOKUP(tbl_k_wkly[[#This Row],[Player]],tbl_k_wk16[[Player]:[FPTS]],14,0),"          --")</f>
        <v>2</v>
      </c>
      <c r="V13" t="s">
        <v>94</v>
      </c>
      <c r="W13" t="s">
        <v>94</v>
      </c>
    </row>
    <row r="14" spans="1:23" x14ac:dyDescent="0.35">
      <c r="A14" t="s">
        <v>27</v>
      </c>
      <c r="B14" t="str">
        <f>MID(tbl_k_wkly[[#This Row],[Player]], FIND("(", tbl_k_wkly[[#This Row],[Player]]) + 1, FIND(")", tbl_k_wkly[[#This Row],[Player]] tbl_k_wkly[[#This Row],[Player]])- FIND("(", tbl_k_wkly[[#This Row],[Player]]) - 1)</f>
        <v>PHI</v>
      </c>
      <c r="D14">
        <f>SUM(tbl_k_wkly[[#This Row],[Week 1]:[Week 18]])</f>
        <v>149</v>
      </c>
      <c r="E14">
        <f>ROUND(AVERAGE(tbl_k_wkly[[#This Row],[Week 1]:[Week 18]]),2)</f>
        <v>9.31</v>
      </c>
      <c r="F14">
        <f>IFERROR(VLOOKUP(tbl_k_wkly[[#This Row],[Player]],tbl_k_wk1[[Player]:[FPTS]],14,0),"          --")</f>
        <v>18</v>
      </c>
      <c r="G14">
        <f>IFERROR(VLOOKUP(tbl_k_wkly[[#This Row],[Player]],tbl_k_wk2[[Player]:[FPTS]],14,0),"          --")</f>
        <v>12</v>
      </c>
      <c r="H14">
        <f>IFERROR(VLOOKUP(tbl_k_wkly[[#This Row],[Player]],tbl_k_wk3[[Player]:[FPTS]],14,0),"          --")</f>
        <v>11</v>
      </c>
      <c r="I14">
        <f>IFERROR(VLOOKUP(tbl_k_wkly[[#This Row],[Player]],tbl_k_wk4[[Player]:[FPTS]],14,0),"          --")</f>
        <v>18</v>
      </c>
      <c r="J14">
        <f>IFERROR(VLOOKUP(tbl_k_wkly[[#This Row],[Player]],tbl_k_wk5[[Player]:[FPTS]],14,0),"          --")</f>
        <v>11</v>
      </c>
      <c r="K14">
        <f>IFERROR(VLOOKUP(tbl_k_wkly[[#This Row],[Player]],tbl_k_wk6[[Player]:[FPTS]],14,0),"          --")</f>
        <v>2</v>
      </c>
      <c r="L14">
        <f>IFERROR(VLOOKUP(tbl_k_wkly[[#This Row],[Player]],tbl_k_wk7[[Player]:[FPTS]],14,0),"          --")</f>
        <v>7</v>
      </c>
      <c r="M14">
        <f>IFERROR(VLOOKUP(tbl_k_wkly[[#This Row],[Player]],tbl_k_wk8[[Player]:[FPTS]],14,0),"          --")</f>
        <v>10</v>
      </c>
      <c r="N14">
        <f>IFERROR(VLOOKUP(tbl_k_wkly[[#This Row],[Player]],tbl_k_wk9[[Player]:[FPTS]],14,0),"          --")</f>
        <v>4</v>
      </c>
      <c r="O14" t="s">
        <v>101</v>
      </c>
      <c r="P14">
        <f>IFERROR(VLOOKUP(tbl_k_wkly[[#This Row],[Player]],tbl_k_wk11[[Player]:[FPTS]],14,0),"          --")</f>
        <v>3</v>
      </c>
      <c r="Q14">
        <f>IFERROR(VLOOKUP(tbl_k_wkly[[#This Row],[Player]],tbl_k_wk12[[Player]:[FPTS]],14,0),"          --")</f>
        <v>9</v>
      </c>
      <c r="R14" t="s">
        <v>93</v>
      </c>
      <c r="S14">
        <f>IFERROR(VLOOKUP(tbl_k_wkly[[#This Row],[Player]],tbl_k_wk14[[Player]:[FPTS]],14,0),"          --")</f>
        <v>10</v>
      </c>
      <c r="T14">
        <f>IFERROR(VLOOKUP(tbl_k_wkly[[#This Row],[Player]],tbl_k_wk15[[Player]:[FPTS]],14,0),"          --")</f>
        <v>5</v>
      </c>
      <c r="U14">
        <f>IFERROR(VLOOKUP(tbl_k_wkly[[#This Row],[Player]],tbl_k_wk16[[Player]:[FPTS]],14,0),"          --")</f>
        <v>17</v>
      </c>
      <c r="V14">
        <f>IFERROR(VLOOKUP(tbl_k_wkly[[#This Row],[Player]],tbl_k_wk17[[Player]:[FPTS]],14,0),"          --")</f>
        <v>8</v>
      </c>
      <c r="W14">
        <f>IFERROR(VLOOKUP(tbl_k_wkly[[#This Row],[Player]],tbl_k_wk18[[Player]:[FPTS]],14,0),"          --")</f>
        <v>4</v>
      </c>
    </row>
    <row r="15" spans="1:23" x14ac:dyDescent="0.35">
      <c r="A15" t="s">
        <v>38</v>
      </c>
      <c r="B15" s="4" t="str">
        <f>MID(tbl_k_wkly[[#This Row],[Player]], FIND("(", tbl_k_wkly[[#This Row],[Player]]) + 1, FIND(")", tbl_k_wkly[[#This Row],[Player]] tbl_k_wkly[[#This Row],[Player]])- FIND("(", tbl_k_wkly[[#This Row],[Player]]) - 1)</f>
        <v>JAC</v>
      </c>
      <c r="C15" s="4"/>
      <c r="D15">
        <f>SUM(tbl_k_wkly[[#This Row],[Week 1]:[Week 18]])</f>
        <v>146</v>
      </c>
      <c r="E15">
        <f>ROUND(AVERAGE(tbl_k_wkly[[#This Row],[Week 1]:[Week 18]]),2)</f>
        <v>9.1300000000000008</v>
      </c>
      <c r="F15">
        <f>IFERROR(VLOOKUP(tbl_k_wkly[[#This Row],[Player]],tbl_k_wk1[[Player]:[FPTS]],14,0),"          --")</f>
        <v>8</v>
      </c>
      <c r="G15">
        <f>IFERROR(VLOOKUP(tbl_k_wkly[[#This Row],[Player]],tbl_k_wk2[[Player]:[FPTS]],14,0),"          --")</f>
        <v>10</v>
      </c>
      <c r="H15">
        <f>IFERROR(VLOOKUP(tbl_k_wkly[[#This Row],[Player]],tbl_k_wk3[[Player]:[FPTS]],14,0),"          --")</f>
        <v>5</v>
      </c>
      <c r="I15">
        <f>IFERROR(VLOOKUP(tbl_k_wkly[[#This Row],[Player]],tbl_k_wk4[[Player]:[FPTS]],14,0),"          --")</f>
        <v>14</v>
      </c>
      <c r="J15">
        <f>IFERROR(VLOOKUP(tbl_k_wkly[[#This Row],[Player]],tbl_k_wk5[[Player]:[FPTS]],14,0),"          --")</f>
        <v>6</v>
      </c>
      <c r="K15">
        <f>IFERROR(VLOOKUP(tbl_k_wkly[[#This Row],[Player]],tbl_k_wk6[[Player]:[FPTS]],14,0),"          --")</f>
        <v>17</v>
      </c>
      <c r="L15">
        <f>IFERROR(VLOOKUP(tbl_k_wkly[[#This Row],[Player]],tbl_k_wk7[[Player]:[FPTS]],14,0),"          --")</f>
        <v>8</v>
      </c>
      <c r="M15">
        <f>IFERROR(VLOOKUP(tbl_k_wkly[[#This Row],[Player]],tbl_k_wk8[[Player]:[FPTS]],14,0),"          --")</f>
        <v>16</v>
      </c>
      <c r="N15" t="s">
        <v>101</v>
      </c>
      <c r="O15">
        <f>IFERROR(VLOOKUP(tbl_k_wkly[[#This Row],[Player]],tbl_k_wk10[[Player]:[FPTS]],14,0),"          --")</f>
        <v>3</v>
      </c>
      <c r="P15">
        <f>IFERROR(VLOOKUP(tbl_k_wkly[[#This Row],[Player]],tbl_k_wk11[[Player]:[FPTS]],14,0),"          --")</f>
        <v>10</v>
      </c>
      <c r="Q15">
        <f>IFERROR(VLOOKUP(tbl_k_wkly[[#This Row],[Player]],tbl_k_wk12[[Player]:[FPTS]],14,0),"          --")</f>
        <v>14</v>
      </c>
      <c r="R15">
        <f>IFERROR(VLOOKUP(tbl_k_wkly[[#This Row],[Player]],tbl_k_wk13[[Player]:[FPTS]],14,0),"          --")</f>
        <v>8</v>
      </c>
      <c r="S15">
        <f>IFERROR(VLOOKUP(tbl_k_wkly[[#This Row],[Player]],tbl_k_wk14[[Player]:[FPTS]],14,0),"          --")</f>
        <v>3</v>
      </c>
      <c r="T15">
        <f>IFERROR(VLOOKUP(tbl_k_wkly[[#This Row],[Player]],tbl_k_wk15[[Player]:[FPTS]],14,0),"          --")</f>
        <v>1</v>
      </c>
      <c r="U15" t="s">
        <v>94</v>
      </c>
      <c r="V15">
        <f>IFERROR(VLOOKUP(tbl_k_wkly[[#This Row],[Player]],tbl_k_wk17[[Player]:[FPTS]],14,0),"          --")</f>
        <v>14</v>
      </c>
      <c r="W15">
        <f>IFERROR(VLOOKUP(tbl_k_wkly[[#This Row],[Player]],tbl_k_wk18[[Player]:[FPTS]],14,0),"          --")</f>
        <v>9</v>
      </c>
    </row>
    <row r="16" spans="1:23" x14ac:dyDescent="0.35">
      <c r="A16" t="s">
        <v>30</v>
      </c>
      <c r="B16" s="4" t="str">
        <f>MID(tbl_k_wkly[[#This Row],[Player]], FIND("(", tbl_k_wkly[[#This Row],[Player]]) + 1, FIND(")", tbl_k_wkly[[#This Row],[Player]] tbl_k_wkly[[#This Row],[Player]])- FIND("(", tbl_k_wkly[[#This Row],[Player]]) - 1)</f>
        <v>MIA</v>
      </c>
      <c r="C16" s="4"/>
      <c r="D16">
        <f>SUM(tbl_k_wkly[[#This Row],[Week 1]:[Week 18]])</f>
        <v>146</v>
      </c>
      <c r="E16">
        <f>ROUND(AVERAGE(tbl_k_wkly[[#This Row],[Week 1]:[Week 18]]),2)</f>
        <v>8.59</v>
      </c>
      <c r="F16">
        <f>IFERROR(VLOOKUP(tbl_k_wkly[[#This Row],[Player]],tbl_k_wk1[[Player]:[FPTS]],14,0),"          --")</f>
        <v>14</v>
      </c>
      <c r="G16">
        <f>IFERROR(VLOOKUP(tbl_k_wkly[[#This Row],[Player]],tbl_k_wk2[[Player]:[FPTS]],14,0),"          --")</f>
        <v>6</v>
      </c>
      <c r="H16">
        <f>IFERROR(VLOOKUP(tbl_k_wkly[[#This Row],[Player]],tbl_k_wk3[[Player]:[FPTS]],14,0),"          --")</f>
        <v>10</v>
      </c>
      <c r="I16">
        <f>IFERROR(VLOOKUP(tbl_k_wkly[[#This Row],[Player]],tbl_k_wk4[[Player]:[FPTS]],14,0),"          --")</f>
        <v>2</v>
      </c>
      <c r="J16">
        <f>IFERROR(VLOOKUP(tbl_k_wkly[[#This Row],[Player]],tbl_k_wk5[[Player]:[FPTS]],14,0),"          --")</f>
        <v>8</v>
      </c>
      <c r="K16">
        <f>IFERROR(VLOOKUP(tbl_k_wkly[[#This Row],[Player]],tbl_k_wk6[[Player]:[FPTS]],14,0),"          --")</f>
        <v>6</v>
      </c>
      <c r="L16">
        <f>IFERROR(VLOOKUP(tbl_k_wkly[[#This Row],[Player]],tbl_k_wk7[[Player]:[FPTS]],14,0),"          --")</f>
        <v>6</v>
      </c>
      <c r="M16">
        <f>IFERROR(VLOOKUP(tbl_k_wkly[[#This Row],[Player]],tbl_k_wk8[[Player]:[FPTS]],14,0),"          --")</f>
        <v>7</v>
      </c>
      <c r="N16">
        <f>IFERROR(VLOOKUP(tbl_k_wkly[[#This Row],[Player]],tbl_k_wk9[[Player]:[FPTS]],14,0),"          --")</f>
        <v>2</v>
      </c>
      <c r="O16" t="s">
        <v>101</v>
      </c>
      <c r="P16">
        <f>IFERROR(VLOOKUP(tbl_k_wkly[[#This Row],[Player]],tbl_k_wk11[[Player]:[FPTS]],14,0),"          --")</f>
        <v>11</v>
      </c>
      <c r="Q16">
        <f>IFERROR(VLOOKUP(tbl_k_wkly[[#This Row],[Player]],tbl_k_wk12[[Player]:[FPTS]],14,0),"          --")</f>
        <v>12</v>
      </c>
      <c r="R16">
        <f>IFERROR(VLOOKUP(tbl_k_wkly[[#This Row],[Player]],tbl_k_wk13[[Player]:[FPTS]],14,0),"          --")</f>
        <v>10</v>
      </c>
      <c r="S16">
        <f>IFERROR(VLOOKUP(tbl_k_wkly[[#This Row],[Player]],tbl_k_wk14[[Player]:[FPTS]],14,0),"          --")</f>
        <v>9</v>
      </c>
      <c r="T16">
        <f>IFERROR(VLOOKUP(tbl_k_wkly[[#This Row],[Player]],tbl_k_wk15[[Player]:[FPTS]],14,0),"          --")</f>
        <v>12</v>
      </c>
      <c r="U16">
        <f>IFERROR(VLOOKUP(tbl_k_wkly[[#This Row],[Player]],tbl_k_wk16[[Player]:[FPTS]],14,0),"          --")</f>
        <v>22</v>
      </c>
      <c r="V16">
        <f>IFERROR(VLOOKUP(tbl_k_wkly[[#This Row],[Player]],tbl_k_wk17[[Player]:[FPTS]],14,0),"          --")</f>
        <v>7</v>
      </c>
      <c r="W16">
        <f>IFERROR(VLOOKUP(tbl_k_wkly[[#This Row],[Player]],tbl_k_wk18[[Player]:[FPTS]],14,0),"          --")</f>
        <v>2</v>
      </c>
    </row>
    <row r="17" spans="1:23" x14ac:dyDescent="0.35">
      <c r="A17" t="s">
        <v>36</v>
      </c>
      <c r="B17" t="str">
        <f>MID(tbl_k_wkly[[#This Row],[Player]], FIND("(", tbl_k_wkly[[#This Row],[Player]]) + 1, FIND(")", tbl_k_wkly[[#This Row],[Player]] tbl_k_wkly[[#This Row],[Player]])- FIND("(", tbl_k_wkly[[#This Row],[Player]]) - 1)</f>
        <v>NYJ</v>
      </c>
      <c r="D17">
        <f>SUM(tbl_k_wkly[[#This Row],[Week 1]:[Week 18]])</f>
        <v>143</v>
      </c>
      <c r="E17">
        <f>ROUND(AVERAGE(tbl_k_wkly[[#This Row],[Week 1]:[Week 18]]),2)</f>
        <v>10.210000000000001</v>
      </c>
      <c r="F17">
        <f>IFERROR(VLOOKUP(tbl_k_wkly[[#This Row],[Player]],tbl_k_wk1[[Player]:[FPTS]],14,0),"          --")</f>
        <v>11</v>
      </c>
      <c r="G17" t="s">
        <v>94</v>
      </c>
      <c r="H17">
        <f>IFERROR(VLOOKUP(tbl_k_wkly[[#This Row],[Player]],tbl_k_wk3[[Player]:[FPTS]],14,0),"          --")</f>
        <v>6</v>
      </c>
      <c r="I17">
        <f>IFERROR(VLOOKUP(tbl_k_wkly[[#This Row],[Player]],tbl_k_wk4[[Player]:[FPTS]],14,0),"          --")</f>
        <v>4</v>
      </c>
      <c r="J17">
        <f>IFERROR(VLOOKUP(tbl_k_wkly[[#This Row],[Player]],tbl_k_wk5[[Player]:[FPTS]],14,0),"          --")</f>
        <v>18</v>
      </c>
      <c r="K17">
        <f>IFERROR(VLOOKUP(tbl_k_wkly[[#This Row],[Player]],tbl_k_wk6[[Player]:[FPTS]],14,0),"          --")</f>
        <v>14</v>
      </c>
      <c r="L17" t="s">
        <v>101</v>
      </c>
      <c r="M17">
        <f>IFERROR(VLOOKUP(tbl_k_wkly[[#This Row],[Player]],tbl_k_wk8[[Player]:[FPTS]],14,0),"          --")</f>
        <v>7</v>
      </c>
      <c r="N17">
        <f>IFERROR(VLOOKUP(tbl_k_wkly[[#This Row],[Player]],tbl_k_wk9[[Player]:[FPTS]],14,0),"          --")</f>
        <v>8</v>
      </c>
      <c r="O17">
        <f>IFERROR(VLOOKUP(tbl_k_wkly[[#This Row],[Player]],tbl_k_wk10[[Player]:[FPTS]],14,0),"          --")</f>
        <v>16</v>
      </c>
      <c r="P17" t="s">
        <v>94</v>
      </c>
      <c r="Q17">
        <f>IFERROR(VLOOKUP(tbl_k_wkly[[#This Row],[Player]],tbl_k_wk12[[Player]:[FPTS]],14,0),"          --")</f>
        <v>1</v>
      </c>
      <c r="R17">
        <f>IFERROR(VLOOKUP(tbl_k_wkly[[#This Row],[Player]],tbl_k_wk13[[Player]:[FPTS]],14,0),"          --")</f>
        <v>7</v>
      </c>
      <c r="S17">
        <f>IFERROR(VLOOKUP(tbl_k_wkly[[#This Row],[Player]],tbl_k_wk14[[Player]:[FPTS]],14,0),"          --")</f>
        <v>17</v>
      </c>
      <c r="T17" t="s">
        <v>94</v>
      </c>
      <c r="U17">
        <f>IFERROR(VLOOKUP(tbl_k_wkly[[#This Row],[Player]],tbl_k_wk16[[Player]:[FPTS]],14,0),"          --")</f>
        <v>14</v>
      </c>
      <c r="V17">
        <f>IFERROR(VLOOKUP(tbl_k_wkly[[#This Row],[Player]],tbl_k_wk17[[Player]:[FPTS]],14,0),"          --")</f>
        <v>10</v>
      </c>
      <c r="W17">
        <f>IFERROR(VLOOKUP(tbl_k_wkly[[#This Row],[Player]],tbl_k_wk18[[Player]:[FPTS]],14,0),"          --")</f>
        <v>10</v>
      </c>
    </row>
    <row r="18" spans="1:23" x14ac:dyDescent="0.35">
      <c r="A18" t="s">
        <v>17</v>
      </c>
      <c r="B18" s="4" t="str">
        <f>MID(tbl_k_wkly[[#This Row],[Player]], FIND("(", tbl_k_wkly[[#This Row],[Player]]) + 1, FIND(")", tbl_k_wkly[[#This Row],[Player]] tbl_k_wkly[[#This Row],[Player]])- FIND("(", tbl_k_wkly[[#This Row],[Player]]) - 1)</f>
        <v>CIN</v>
      </c>
      <c r="C18" s="4"/>
      <c r="D18">
        <f>SUM(tbl_k_wkly[[#This Row],[Week 1]:[Week 18]])</f>
        <v>140</v>
      </c>
      <c r="E18">
        <f>ROUND(AVERAGE(tbl_k_wkly[[#This Row],[Week 1]:[Week 18]]),2)</f>
        <v>8.24</v>
      </c>
      <c r="F18">
        <f>IFERROR(VLOOKUP(tbl_k_wkly[[#This Row],[Player]],tbl_k_wk1[[Player]:[FPTS]],14,0),"          --")</f>
        <v>4</v>
      </c>
      <c r="G18">
        <f>IFERROR(VLOOKUP(tbl_k_wkly[[#This Row],[Player]],tbl_k_wk2[[Player]:[FPTS]],14,0),"          --")</f>
        <v>6</v>
      </c>
      <c r="H18">
        <f>IFERROR(VLOOKUP(tbl_k_wkly[[#This Row],[Player]],tbl_k_wk3[[Player]:[FPTS]],14,0),"          --")</f>
        <v>19</v>
      </c>
      <c r="I18">
        <f>IFERROR(VLOOKUP(tbl_k_wkly[[#This Row],[Player]],tbl_k_wk4[[Player]:[FPTS]],14,0),"          --")</f>
        <v>3</v>
      </c>
      <c r="J18">
        <f>IFERROR(VLOOKUP(tbl_k_wkly[[#This Row],[Player]],tbl_k_wk5[[Player]:[FPTS]],14,0),"          --")</f>
        <v>12</v>
      </c>
      <c r="K18">
        <f>IFERROR(VLOOKUP(tbl_k_wkly[[#This Row],[Player]],tbl_k_wk6[[Player]:[FPTS]],14,0),"          --")</f>
        <v>7</v>
      </c>
      <c r="L18" t="s">
        <v>101</v>
      </c>
      <c r="M18">
        <f>IFERROR(VLOOKUP(tbl_k_wkly[[#This Row],[Player]],tbl_k_wk8[[Player]:[FPTS]],14,0),"          --")</f>
        <v>9</v>
      </c>
      <c r="N18">
        <f>IFERROR(VLOOKUP(tbl_k_wkly[[#This Row],[Player]],tbl_k_wk9[[Player]:[FPTS]],14,0),"          --")</f>
        <v>6</v>
      </c>
      <c r="O18">
        <f>IFERROR(VLOOKUP(tbl_k_wkly[[#This Row],[Player]],tbl_k_wk10[[Player]:[FPTS]],14,0),"          --")</f>
        <v>11</v>
      </c>
      <c r="P18">
        <f>IFERROR(VLOOKUP(tbl_k_wkly[[#This Row],[Player]],tbl_k_wk11[[Player]:[FPTS]],14,0),"          --")</f>
        <v>10</v>
      </c>
      <c r="Q18">
        <f>IFERROR(VLOOKUP(tbl_k_wkly[[#This Row],[Player]],tbl_k_wk12[[Player]:[FPTS]],14,0),"          --")</f>
        <v>5</v>
      </c>
      <c r="R18">
        <f>IFERROR(VLOOKUP(tbl_k_wkly[[#This Row],[Player]],tbl_k_wk13[[Player]:[FPTS]],14,0),"          --")</f>
        <v>13</v>
      </c>
      <c r="S18">
        <f>IFERROR(VLOOKUP(tbl_k_wkly[[#This Row],[Player]],tbl_k_wk14[[Player]:[FPTS]],14,0),"          --")</f>
        <v>10</v>
      </c>
      <c r="T18">
        <f>IFERROR(VLOOKUP(tbl_k_wkly[[#This Row],[Player]],tbl_k_wk15[[Player]:[FPTS]],14,0),"          --")</f>
        <v>9</v>
      </c>
      <c r="U18">
        <f>IFERROR(VLOOKUP(tbl_k_wkly[[#This Row],[Player]],tbl_k_wk16[[Player]:[FPTS]],14,0),"          --")</f>
        <v>3</v>
      </c>
      <c r="V18">
        <f>IFERROR(VLOOKUP(tbl_k_wkly[[#This Row],[Player]],tbl_k_wk17[[Player]:[FPTS]],14,0),"          --")</f>
        <v>5</v>
      </c>
      <c r="W18">
        <f>IFERROR(VLOOKUP(tbl_k_wkly[[#This Row],[Player]],tbl_k_wk18[[Player]:[FPTS]],14,0),"          --")</f>
        <v>8</v>
      </c>
    </row>
    <row r="19" spans="1:23" x14ac:dyDescent="0.35">
      <c r="A19" t="s">
        <v>35</v>
      </c>
      <c r="B19" t="str">
        <f>MID(tbl_k_wkly[[#This Row],[Player]], FIND("(", tbl_k_wkly[[#This Row],[Player]]) + 1, FIND(")", tbl_k_wkly[[#This Row],[Player]] tbl_k_wkly[[#This Row],[Player]])- FIND("(", tbl_k_wkly[[#This Row],[Player]]) - 1)</f>
        <v>ATL</v>
      </c>
      <c r="D19">
        <f>SUM(tbl_k_wkly[[#This Row],[Week 1]:[Week 18]])</f>
        <v>138</v>
      </c>
      <c r="E19">
        <f>ROUND(AVERAGE(tbl_k_wkly[[#This Row],[Week 1]:[Week 18]]),2)</f>
        <v>8.1199999999999992</v>
      </c>
      <c r="F19">
        <f>IFERROR(VLOOKUP(tbl_k_wkly[[#This Row],[Player]],tbl_k_wk1[[Player]:[FPTS]],14,0),"          --")</f>
        <v>7</v>
      </c>
      <c r="G19">
        <f>IFERROR(VLOOKUP(tbl_k_wkly[[#This Row],[Player]],tbl_k_wk2[[Player]:[FPTS]],14,0),"          --")</f>
        <v>13</v>
      </c>
      <c r="H19">
        <f>IFERROR(VLOOKUP(tbl_k_wkly[[#This Row],[Player]],tbl_k_wk3[[Player]:[FPTS]],14,0),"          --")</f>
        <v>7</v>
      </c>
      <c r="I19">
        <f>IFERROR(VLOOKUP(tbl_k_wkly[[#This Row],[Player]],tbl_k_wk4[[Player]:[FPTS]],14,0),"          --")</f>
        <v>1</v>
      </c>
      <c r="J19">
        <f>IFERROR(VLOOKUP(tbl_k_wkly[[#This Row],[Player]],tbl_k_wk5[[Player]:[FPTS]],14,0),"          --")</f>
        <v>7</v>
      </c>
      <c r="K19">
        <f>IFERROR(VLOOKUP(tbl_k_wkly[[#This Row],[Player]],tbl_k_wk6[[Player]:[FPTS]],14,0),"          --")</f>
        <v>5</v>
      </c>
      <c r="L19">
        <f>IFERROR(VLOOKUP(tbl_k_wkly[[#This Row],[Player]],tbl_k_wk7[[Player]:[FPTS]],14,0),"          --")</f>
        <v>13</v>
      </c>
      <c r="M19">
        <f>IFERROR(VLOOKUP(tbl_k_wkly[[#This Row],[Player]],tbl_k_wk8[[Player]:[FPTS]],14,0),"          --")</f>
        <v>12</v>
      </c>
      <c r="N19">
        <f>IFERROR(VLOOKUP(tbl_k_wkly[[#This Row],[Player]],tbl_k_wk9[[Player]:[FPTS]],14,0),"          --")</f>
        <v>19</v>
      </c>
      <c r="O19">
        <f>IFERROR(VLOOKUP(tbl_k_wkly[[#This Row],[Player]],tbl_k_wk10[[Player]:[FPTS]],14,0),"          --")</f>
        <v>5</v>
      </c>
      <c r="P19" t="s">
        <v>93</v>
      </c>
      <c r="Q19">
        <f>IFERROR(VLOOKUP(tbl_k_wkly[[#This Row],[Player]],tbl_k_wk12[[Player]:[FPTS]],14,0),"          --")</f>
        <v>6</v>
      </c>
      <c r="R19">
        <f>IFERROR(VLOOKUP(tbl_k_wkly[[#This Row],[Player]],tbl_k_wk13[[Player]:[FPTS]],14,0),"          --")</f>
        <v>8</v>
      </c>
      <c r="S19">
        <f>IFERROR(VLOOKUP(tbl_k_wkly[[#This Row],[Player]],tbl_k_wk14[[Player]:[FPTS]],14,0),"          --")</f>
        <v>5</v>
      </c>
      <c r="T19">
        <f>IFERROR(VLOOKUP(tbl_k_wkly[[#This Row],[Player]],tbl_k_wk15[[Player]:[FPTS]],14,0),"          --")</f>
        <v>1</v>
      </c>
      <c r="U19">
        <f>IFERROR(VLOOKUP(tbl_k_wkly[[#This Row],[Player]],tbl_k_wk16[[Player]:[FPTS]],14,0),"          --")</f>
        <v>19</v>
      </c>
      <c r="V19">
        <f>IFERROR(VLOOKUP(tbl_k_wkly[[#This Row],[Player]],tbl_k_wk17[[Player]:[FPTS]],14,0),"          --")</f>
        <v>5</v>
      </c>
      <c r="W19">
        <f>IFERROR(VLOOKUP(tbl_k_wkly[[#This Row],[Player]],tbl_k_wk18[[Player]:[FPTS]],14,0),"          --")</f>
        <v>5</v>
      </c>
    </row>
    <row r="20" spans="1:23" x14ac:dyDescent="0.35">
      <c r="A20" t="s">
        <v>46</v>
      </c>
      <c r="B20" t="str">
        <f>MID(tbl_k_wkly[[#This Row],[Player]], FIND("(", tbl_k_wkly[[#This Row],[Player]]) + 1, FIND(")", tbl_k_wkly[[#This Row],[Player]] tbl_k_wkly[[#This Row],[Player]])- FIND("(", tbl_k_wkly[[#This Row],[Player]]) - 1)</f>
        <v>TB</v>
      </c>
      <c r="D20">
        <f>SUM(tbl_k_wkly[[#This Row],[Week 1]:[Week 18]])</f>
        <v>133</v>
      </c>
      <c r="E20">
        <f>ROUND(AVERAGE(tbl_k_wkly[[#This Row],[Week 1]:[Week 18]]),2)</f>
        <v>8.31</v>
      </c>
      <c r="F20">
        <f>IFERROR(VLOOKUP(tbl_k_wkly[[#This Row],[Player]],tbl_k_wk1[[Player]:[FPTS]],14,0),"          --")</f>
        <v>10</v>
      </c>
      <c r="G20">
        <f>IFERROR(VLOOKUP(tbl_k_wkly[[#This Row],[Player]],tbl_k_wk2[[Player]:[FPTS]],14,0),"          --")</f>
        <v>9</v>
      </c>
      <c r="H20">
        <f>IFERROR(VLOOKUP(tbl_k_wkly[[#This Row],[Player]],tbl_k_wk3[[Player]:[FPTS]],14,0),"          --")</f>
        <v>3</v>
      </c>
      <c r="I20">
        <f>IFERROR(VLOOKUP(tbl_k_wkly[[#This Row],[Player]],tbl_k_wk4[[Player]:[FPTS]],14,0),"          --")</f>
        <v>10</v>
      </c>
      <c r="J20" t="s">
        <v>101</v>
      </c>
      <c r="K20">
        <f>IFERROR(VLOOKUP(tbl_k_wkly[[#This Row],[Player]],tbl_k_wk6[[Player]:[FPTS]],14,0),"          --")</f>
        <v>6</v>
      </c>
      <c r="L20">
        <f>IFERROR(VLOOKUP(tbl_k_wkly[[#This Row],[Player]],tbl_k_wk7[[Player]:[FPTS]],14,0),"          --")</f>
        <v>7</v>
      </c>
      <c r="M20">
        <f>IFERROR(VLOOKUP(tbl_k_wkly[[#This Row],[Player]],tbl_k_wk8[[Player]:[FPTS]],14,0),"          --")</f>
        <v>6</v>
      </c>
      <c r="N20">
        <f>IFERROR(VLOOKUP(tbl_k_wkly[[#This Row],[Player]],tbl_k_wk9[[Player]:[FPTS]],14,0),"          --")</f>
        <v>16</v>
      </c>
      <c r="O20">
        <f>IFERROR(VLOOKUP(tbl_k_wkly[[#This Row],[Player]],tbl_k_wk10[[Player]:[FPTS]],14,0),"          --")</f>
        <v>8</v>
      </c>
      <c r="P20">
        <f>IFERROR(VLOOKUP(tbl_k_wkly[[#This Row],[Player]],tbl_k_wk11[[Player]:[FPTS]],14,0),"          --")</f>
        <v>2</v>
      </c>
      <c r="Q20">
        <f>IFERROR(VLOOKUP(tbl_k_wkly[[#This Row],[Player]],tbl_k_wk12[[Player]:[FPTS]],14,0),"          --")</f>
        <v>8</v>
      </c>
      <c r="R20" t="s">
        <v>93</v>
      </c>
      <c r="S20">
        <f>IFERROR(VLOOKUP(tbl_k_wkly[[#This Row],[Player]],tbl_k_wk14[[Player]:[FPTS]],14,0),"          --")</f>
        <v>11</v>
      </c>
      <c r="T20">
        <f>IFERROR(VLOOKUP(tbl_k_wkly[[#This Row],[Player]],tbl_k_wk15[[Player]:[FPTS]],14,0),"          --")</f>
        <v>11</v>
      </c>
      <c r="U20">
        <f>IFERROR(VLOOKUP(tbl_k_wkly[[#This Row],[Player]],tbl_k_wk16[[Player]:[FPTS]],14,0),"          --")</f>
        <v>14</v>
      </c>
      <c r="V20">
        <f>IFERROR(VLOOKUP(tbl_k_wkly[[#This Row],[Player]],tbl_k_wk17[[Player]:[FPTS]],14,0),"          --")</f>
        <v>1</v>
      </c>
      <c r="W20">
        <f>IFERROR(VLOOKUP(tbl_k_wkly[[#This Row],[Player]],tbl_k_wk18[[Player]:[FPTS]],14,0),"          --")</f>
        <v>11</v>
      </c>
    </row>
    <row r="21" spans="1:23" x14ac:dyDescent="0.35">
      <c r="A21" t="s">
        <v>20</v>
      </c>
      <c r="B21" t="str">
        <f>MID(tbl_k_wkly[[#This Row],[Player]], FIND("(", tbl_k_wkly[[#This Row],[Player]]) + 1, FIND(")", tbl_k_wkly[[#This Row],[Player]] tbl_k_wkly[[#This Row],[Player]])- FIND("(", tbl_k_wkly[[#This Row],[Player]]) - 1)</f>
        <v>BUF</v>
      </c>
      <c r="D21">
        <f>SUM(tbl_k_wkly[[#This Row],[Week 1]:[Week 18]])</f>
        <v>133</v>
      </c>
      <c r="E21">
        <f>ROUND(AVERAGE(tbl_k_wkly[[#This Row],[Week 1]:[Week 18]]),2)</f>
        <v>7.82</v>
      </c>
      <c r="F21">
        <f>IFERROR(VLOOKUP(tbl_k_wkly[[#This Row],[Player]],tbl_k_wk1[[Player]:[FPTS]],14,0),"          --")</f>
        <v>13</v>
      </c>
      <c r="G21">
        <f>IFERROR(VLOOKUP(tbl_k_wkly[[#This Row],[Player]],tbl_k_wk2[[Player]:[FPTS]],14,0),"          --")</f>
        <v>8</v>
      </c>
      <c r="H21">
        <f>IFERROR(VLOOKUP(tbl_k_wkly[[#This Row],[Player]],tbl_k_wk3[[Player]:[FPTS]],14,0),"          --")</f>
        <v>15</v>
      </c>
      <c r="I21">
        <f>IFERROR(VLOOKUP(tbl_k_wkly[[#This Row],[Player]],tbl_k_wk4[[Player]:[FPTS]],14,0),"          --")</f>
        <v>14</v>
      </c>
      <c r="J21">
        <f>IFERROR(VLOOKUP(tbl_k_wkly[[#This Row],[Player]],tbl_k_wk5[[Player]:[FPTS]],14,0),"          --")</f>
        <v>2</v>
      </c>
      <c r="K21">
        <f>IFERROR(VLOOKUP(tbl_k_wkly[[#This Row],[Player]],tbl_k_wk6[[Player]:[FPTS]],14,0),"          --")</f>
        <v>2</v>
      </c>
      <c r="L21">
        <f>IFERROR(VLOOKUP(tbl_k_wkly[[#This Row],[Player]],tbl_k_wk7[[Player]:[FPTS]],14,0),"          --")</f>
        <v>5</v>
      </c>
      <c r="M21">
        <f>IFERROR(VLOOKUP(tbl_k_wkly[[#This Row],[Player]],tbl_k_wk8[[Player]:[FPTS]],14,0),"          --")</f>
        <v>6</v>
      </c>
      <c r="N21">
        <f>IFERROR(VLOOKUP(tbl_k_wkly[[#This Row],[Player]],tbl_k_wk9[[Player]:[FPTS]],14,0),"          --")</f>
        <v>4</v>
      </c>
      <c r="O21">
        <f>IFERROR(VLOOKUP(tbl_k_wkly[[#This Row],[Player]],tbl_k_wk10[[Player]:[FPTS]],14,0),"          --")</f>
        <v>2</v>
      </c>
      <c r="P21">
        <f>IFERROR(VLOOKUP(tbl_k_wkly[[#This Row],[Player]],tbl_k_wk11[[Player]:[FPTS]],14,0),"          --")</f>
        <v>17</v>
      </c>
      <c r="Q21">
        <f>IFERROR(VLOOKUP(tbl_k_wkly[[#This Row],[Player]],tbl_k_wk12[[Player]:[FPTS]],14,0),"          --")</f>
        <v>12</v>
      </c>
      <c r="R21" t="s">
        <v>101</v>
      </c>
      <c r="S21">
        <f>IFERROR(VLOOKUP(tbl_k_wkly[[#This Row],[Player]],tbl_k_wk14[[Player]:[FPTS]],14,0),"          --")</f>
        <v>8</v>
      </c>
      <c r="T21">
        <f>IFERROR(VLOOKUP(tbl_k_wkly[[#This Row],[Player]],tbl_k_wk15[[Player]:[FPTS]],14,0),"          --")</f>
        <v>7</v>
      </c>
      <c r="U21">
        <f>IFERROR(VLOOKUP(tbl_k_wkly[[#This Row],[Player]],tbl_k_wk16[[Player]:[FPTS]],14,0),"          --")</f>
        <v>6</v>
      </c>
      <c r="V21">
        <f>IFERROR(VLOOKUP(tbl_k_wkly[[#This Row],[Player]],tbl_k_wk17[[Player]:[FPTS]],14,0),"          --")</f>
        <v>9</v>
      </c>
      <c r="W21">
        <f>IFERROR(VLOOKUP(tbl_k_wkly[[#This Row],[Player]],tbl_k_wk18[[Player]:[FPTS]],14,0),"          --")</f>
        <v>3</v>
      </c>
    </row>
    <row r="22" spans="1:23" x14ac:dyDescent="0.35">
      <c r="A22" t="s">
        <v>19</v>
      </c>
      <c r="B22" s="3" t="str">
        <f>MID(tbl_k_wkly[[#This Row],[Player]], FIND("(", tbl_k_wkly[[#This Row],[Player]]) + 1, FIND(")", tbl_k_wkly[[#This Row],[Player]] tbl_k_wkly[[#This Row],[Player]])- FIND("(", tbl_k_wkly[[#This Row],[Player]]) - 1)</f>
        <v>PIT</v>
      </c>
      <c r="C22" s="3"/>
      <c r="D22">
        <f>SUM(tbl_k_wkly[[#This Row],[Week 1]:[Week 18]])</f>
        <v>133</v>
      </c>
      <c r="E22">
        <f>ROUND(AVERAGE(tbl_k_wkly[[#This Row],[Week 1]:[Week 18]]),2)</f>
        <v>7.82</v>
      </c>
      <c r="F22">
        <f>IFERROR(VLOOKUP(tbl_k_wkly[[#This Row],[Player]],tbl_k_wk1[[Player]:[FPTS]],14,0),"          --")</f>
        <v>1</v>
      </c>
      <c r="G22">
        <f>IFERROR(VLOOKUP(tbl_k_wkly[[#This Row],[Player]],tbl_k_wk2[[Player]:[FPTS]],14,0),"          --")</f>
        <v>12</v>
      </c>
      <c r="H22">
        <f>IFERROR(VLOOKUP(tbl_k_wkly[[#This Row],[Player]],tbl_k_wk3[[Player]:[FPTS]],14,0),"          --")</f>
        <v>15</v>
      </c>
      <c r="I22">
        <f>IFERROR(VLOOKUP(tbl_k_wkly[[#This Row],[Player]],tbl_k_wk4[[Player]:[FPTS]],14,0),"          --")</f>
        <v>6</v>
      </c>
      <c r="J22">
        <f>IFERROR(VLOOKUP(tbl_k_wkly[[#This Row],[Player]],tbl_k_wk5[[Player]:[FPTS]],14,0),"          --")</f>
        <v>11</v>
      </c>
      <c r="K22" t="s">
        <v>101</v>
      </c>
      <c r="L22">
        <f>IFERROR(VLOOKUP(tbl_k_wkly[[#This Row],[Player]],tbl_k_wk7[[Player]:[FPTS]],14,0),"          --")</f>
        <v>8</v>
      </c>
      <c r="M22">
        <f>IFERROR(VLOOKUP(tbl_k_wkly[[#This Row],[Player]],tbl_k_wk8[[Player]:[FPTS]],14,0),"          --")</f>
        <v>4</v>
      </c>
      <c r="N22">
        <f>IFERROR(VLOOKUP(tbl_k_wkly[[#This Row],[Player]],tbl_k_wk9[[Player]:[FPTS]],14,0),"          --")</f>
        <v>8</v>
      </c>
      <c r="O22">
        <f>IFERROR(VLOOKUP(tbl_k_wkly[[#This Row],[Player]],tbl_k_wk10[[Player]:[FPTS]],14,0),"          --")</f>
        <v>13</v>
      </c>
      <c r="P22">
        <f>IFERROR(VLOOKUP(tbl_k_wkly[[#This Row],[Player]],tbl_k_wk11[[Player]:[FPTS]],14,0),"          --")</f>
        <v>4</v>
      </c>
      <c r="Q22">
        <f>IFERROR(VLOOKUP(tbl_k_wkly[[#This Row],[Player]],tbl_k_wk12[[Player]:[FPTS]],14,0),"          --")</f>
        <v>11</v>
      </c>
      <c r="R22">
        <f>IFERROR(VLOOKUP(tbl_k_wkly[[#This Row],[Player]],tbl_k_wk13[[Player]:[FPTS]],14,0),"          --")</f>
        <v>4</v>
      </c>
      <c r="S22">
        <f>IFERROR(VLOOKUP(tbl_k_wkly[[#This Row],[Player]],tbl_k_wk14[[Player]:[FPTS]],14,0),"          --")</f>
        <v>6</v>
      </c>
      <c r="T22">
        <f>IFERROR(VLOOKUP(tbl_k_wkly[[#This Row],[Player]],tbl_k_wk15[[Player]:[FPTS]],14,0),"          --")</f>
        <v>1</v>
      </c>
      <c r="U22">
        <f>IFERROR(VLOOKUP(tbl_k_wkly[[#This Row],[Player]],tbl_k_wk16[[Player]:[FPTS]],14,0),"          --")</f>
        <v>12</v>
      </c>
      <c r="V22">
        <f>IFERROR(VLOOKUP(tbl_k_wkly[[#This Row],[Player]],tbl_k_wk17[[Player]:[FPTS]],14,0),"          --")</f>
        <v>12</v>
      </c>
      <c r="W22">
        <f>IFERROR(VLOOKUP(tbl_k_wkly[[#This Row],[Player]],tbl_k_wk18[[Player]:[FPTS]],14,0),"          --")</f>
        <v>5</v>
      </c>
    </row>
    <row r="23" spans="1:23" x14ac:dyDescent="0.35">
      <c r="A23" t="s">
        <v>23</v>
      </c>
      <c r="B23" t="str">
        <f>MID(tbl_k_wkly[[#This Row],[Player]], FIND("(", tbl_k_wkly[[#This Row],[Player]]) + 1, FIND(")", tbl_k_wkly[[#This Row],[Player]] tbl_k_wkly[[#This Row],[Player]])- FIND("(", tbl_k_wkly[[#This Row],[Player]]) - 1)</f>
        <v>SF</v>
      </c>
      <c r="D23">
        <f>SUM(tbl_k_wkly[[#This Row],[Week 1]:[Week 18]])</f>
        <v>131</v>
      </c>
      <c r="E23">
        <f>ROUND(AVERAGE(tbl_k_wkly[[#This Row],[Week 1]:[Week 18]]),2)</f>
        <v>7.71</v>
      </c>
      <c r="F23">
        <f>IFERROR(VLOOKUP(tbl_k_wkly[[#This Row],[Player]],tbl_k_wk1[[Player]:[FPTS]],14,0),"          --")</f>
        <v>14</v>
      </c>
      <c r="G23">
        <f>IFERROR(VLOOKUP(tbl_k_wkly[[#This Row],[Player]],tbl_k_wk2[[Player]:[FPTS]],14,0),"          --")</f>
        <v>14</v>
      </c>
      <c r="H23">
        <f>IFERROR(VLOOKUP(tbl_k_wkly[[#This Row],[Player]],tbl_k_wk3[[Player]:[FPTS]],14,0),"          --")</f>
        <v>12</v>
      </c>
      <c r="I23">
        <f>IFERROR(VLOOKUP(tbl_k_wkly[[#This Row],[Player]],tbl_k_wk4[[Player]:[FPTS]],14,0),"          --")</f>
        <v>5</v>
      </c>
      <c r="J23">
        <f>IFERROR(VLOOKUP(tbl_k_wkly[[#This Row],[Player]],tbl_k_wk5[[Player]:[FPTS]],14,0),"          --")</f>
        <v>6</v>
      </c>
      <c r="K23">
        <f>IFERROR(VLOOKUP(tbl_k_wkly[[#This Row],[Player]],tbl_k_wk6[[Player]:[FPTS]],14,0),"          --")</f>
        <v>5</v>
      </c>
      <c r="L23">
        <f>IFERROR(VLOOKUP(tbl_k_wkly[[#This Row],[Player]],tbl_k_wk7[[Player]:[FPTS]],14,0),"          --")</f>
        <v>7</v>
      </c>
      <c r="M23">
        <f>IFERROR(VLOOKUP(tbl_k_wkly[[#This Row],[Player]],tbl_k_wk8[[Player]:[FPTS]],14,0),"          --")</f>
        <v>5</v>
      </c>
      <c r="N23" t="s">
        <v>101</v>
      </c>
      <c r="O23">
        <f>IFERROR(VLOOKUP(tbl_k_wkly[[#This Row],[Player]],tbl_k_wk10[[Player]:[FPTS]],14,0),"          --")</f>
        <v>10</v>
      </c>
      <c r="P23">
        <f>IFERROR(VLOOKUP(tbl_k_wkly[[#This Row],[Player]],tbl_k_wk11[[Player]:[FPTS]],14,0),"          --")</f>
        <v>9</v>
      </c>
      <c r="Q23">
        <f>IFERROR(VLOOKUP(tbl_k_wkly[[#This Row],[Player]],tbl_k_wk12[[Player]:[FPTS]],14,0),"          --")</f>
        <v>7</v>
      </c>
      <c r="R23">
        <f>IFERROR(VLOOKUP(tbl_k_wkly[[#This Row],[Player]],tbl_k_wk13[[Player]:[FPTS]],14,0),"          --")</f>
        <v>6</v>
      </c>
      <c r="S23">
        <f>IFERROR(VLOOKUP(tbl_k_wkly[[#This Row],[Player]],tbl_k_wk14[[Player]:[FPTS]],14,0),"          --")</f>
        <v>4</v>
      </c>
      <c r="T23">
        <f>IFERROR(VLOOKUP(tbl_k_wkly[[#This Row],[Player]],tbl_k_wk15[[Player]:[FPTS]],14,0),"          --")</f>
        <v>10</v>
      </c>
      <c r="U23">
        <f>IFERROR(VLOOKUP(tbl_k_wkly[[#This Row],[Player]],tbl_k_wk16[[Player]:[FPTS]],14,0),"          --")</f>
        <v>6</v>
      </c>
      <c r="V23">
        <f>IFERROR(VLOOKUP(tbl_k_wkly[[#This Row],[Player]],tbl_k_wk17[[Player]:[FPTS]],14,0),"          --")</f>
        <v>9</v>
      </c>
      <c r="W23">
        <f>IFERROR(VLOOKUP(tbl_k_wkly[[#This Row],[Player]],tbl_k_wk18[[Player]:[FPTS]],14,0),"          --")</f>
        <v>2</v>
      </c>
    </row>
    <row r="24" spans="1:23" x14ac:dyDescent="0.35">
      <c r="A24" t="s">
        <v>45</v>
      </c>
      <c r="B24" s="3" t="str">
        <f>MID(tbl_k_wkly[[#This Row],[Player]], FIND("(", tbl_k_wkly[[#This Row],[Player]]) + 1, FIND(")", tbl_k_wkly[[#This Row],[Player]] tbl_k_wkly[[#This Row],[Player]])- FIND("(", tbl_k_wkly[[#This Row],[Player]]) - 1)</f>
        <v>TEN</v>
      </c>
      <c r="C24" s="3"/>
      <c r="D24">
        <f>SUM(tbl_k_wkly[[#This Row],[Week 1]:[Week 18]])</f>
        <v>131</v>
      </c>
      <c r="E24">
        <f>ROUND(AVERAGE(tbl_k_wkly[[#This Row],[Week 1]:[Week 18]]),2)</f>
        <v>7.71</v>
      </c>
      <c r="F24">
        <f>IFERROR(VLOOKUP(tbl_k_wkly[[#This Row],[Player]],tbl_k_wk1[[Player]:[FPTS]],14,0),"          --")</f>
        <v>18</v>
      </c>
      <c r="G24">
        <f>IFERROR(VLOOKUP(tbl_k_wkly[[#This Row],[Player]],tbl_k_wk2[[Player]:[FPTS]],14,0),"          --")</f>
        <v>10</v>
      </c>
      <c r="H24">
        <f>IFERROR(VLOOKUP(tbl_k_wkly[[#This Row],[Player]],tbl_k_wk3[[Player]:[FPTS]],14,0),"          --")</f>
        <v>4</v>
      </c>
      <c r="I24">
        <f>IFERROR(VLOOKUP(tbl_k_wkly[[#This Row],[Player]],tbl_k_wk4[[Player]:[FPTS]],14,0),"          --")</f>
        <v>11</v>
      </c>
      <c r="J24">
        <f>IFERROR(VLOOKUP(tbl_k_wkly[[#This Row],[Player]],tbl_k_wk5[[Player]:[FPTS]],14,0),"          --")</f>
        <v>12</v>
      </c>
      <c r="K24">
        <f>IFERROR(VLOOKUP(tbl_k_wkly[[#This Row],[Player]],tbl_k_wk6[[Player]:[FPTS]],14,0),"          --")</f>
        <v>10</v>
      </c>
      <c r="L24" t="s">
        <v>94</v>
      </c>
      <c r="M24">
        <f>IFERROR(VLOOKUP(tbl_k_wkly[[#This Row],[Player]],tbl_k_wk8[[Player]:[FPTS]],14,0),"          --")</f>
        <v>4</v>
      </c>
      <c r="N24">
        <f>IFERROR(VLOOKUP(tbl_k_wkly[[#This Row],[Player]],tbl_k_wk9[[Player]:[FPTS]],14,0),"          --")</f>
        <v>11</v>
      </c>
      <c r="O24">
        <f>IFERROR(VLOOKUP(tbl_k_wkly[[#This Row],[Player]],tbl_k_wk10[[Player]:[FPTS]],14,0),"          --")</f>
        <v>6</v>
      </c>
      <c r="P24">
        <f>IFERROR(VLOOKUP(tbl_k_wkly[[#This Row],[Player]],tbl_k_wk11[[Player]:[FPTS]],14,0),"          --")</f>
        <v>2</v>
      </c>
      <c r="Q24">
        <f>IFERROR(VLOOKUP(tbl_k_wkly[[#This Row],[Player]],tbl_k_wk12[[Player]:[FPTS]],14,0),"          --")</f>
        <v>7</v>
      </c>
      <c r="R24">
        <f>IFERROR(VLOOKUP(tbl_k_wkly[[#This Row],[Player]],tbl_k_wk13[[Player]:[FPTS]],14,0),"          --")</f>
        <v>9</v>
      </c>
      <c r="S24">
        <f>IFERROR(VLOOKUP(tbl_k_wkly[[#This Row],[Player]],tbl_k_wk14[[Player]:[FPTS]],14,0),"          --")</f>
        <v>8</v>
      </c>
      <c r="T24">
        <f>IFERROR(VLOOKUP(tbl_k_wkly[[#This Row],[Player]],tbl_k_wk15[[Player]:[FPTS]],14,0),"          --")</f>
        <v>5</v>
      </c>
      <c r="U24">
        <f>IFERROR(VLOOKUP(tbl_k_wkly[[#This Row],[Player]],tbl_k_wk16[[Player]:[FPTS]],14,0),"          --")</f>
        <v>5</v>
      </c>
      <c r="V24">
        <f>IFERROR(VLOOKUP(tbl_k_wkly[[#This Row],[Player]],tbl_k_wk17[[Player]:[FPTS]],14,0),"          --")</f>
        <v>5</v>
      </c>
      <c r="W24">
        <f>IFERROR(VLOOKUP(tbl_k_wkly[[#This Row],[Player]],tbl_k_wk18[[Player]:[FPTS]],14,0),"          --")</f>
        <v>4</v>
      </c>
    </row>
    <row r="25" spans="1:23" x14ac:dyDescent="0.35">
      <c r="A25" t="s">
        <v>22</v>
      </c>
      <c r="B25" t="str">
        <f>MID(tbl_k_wkly[[#This Row],[Player]], FIND("(", tbl_k_wkly[[#This Row],[Player]]) + 1, FIND(")", tbl_k_wkly[[#This Row],[Player]] tbl_k_wkly[[#This Row],[Player]])- FIND("(", tbl_k_wkly[[#This Row],[Player]]) - 1)</f>
        <v>ARI</v>
      </c>
      <c r="D25">
        <f>SUM(tbl_k_wkly[[#This Row],[Week 1]:[Week 18]])</f>
        <v>130</v>
      </c>
      <c r="E25">
        <f>ROUND(AVERAGE(tbl_k_wkly[[#This Row],[Week 1]:[Week 18]]),2)</f>
        <v>8.67</v>
      </c>
      <c r="F25">
        <f>IFERROR(VLOOKUP(tbl_k_wkly[[#This Row],[Player]],tbl_k_wk1[[Player]:[FPTS]],14,0),"          --")</f>
        <v>12</v>
      </c>
      <c r="G25">
        <f>IFERROR(VLOOKUP(tbl_k_wkly[[#This Row],[Player]],tbl_k_wk2[[Player]:[FPTS]],14,0),"          --")</f>
        <v>9</v>
      </c>
      <c r="H25">
        <f>IFERROR(VLOOKUP(tbl_k_wkly[[#This Row],[Player]],tbl_k_wk3[[Player]:[FPTS]],14,0),"          --")</f>
        <v>13</v>
      </c>
      <c r="I25">
        <f>IFERROR(VLOOKUP(tbl_k_wkly[[#This Row],[Player]],tbl_k_wk4[[Player]:[FPTS]],14,0),"          --")</f>
        <v>4</v>
      </c>
      <c r="J25">
        <f>IFERROR(VLOOKUP(tbl_k_wkly[[#This Row],[Player]],tbl_k_wk5[[Player]:[FPTS]],14,0),"          --")</f>
        <v>2</v>
      </c>
      <c r="K25">
        <f>IFERROR(VLOOKUP(tbl_k_wkly[[#This Row],[Player]],tbl_k_wk6[[Player]:[FPTS]],14,0),"          --")</f>
        <v>11</v>
      </c>
      <c r="L25">
        <f>IFERROR(VLOOKUP(tbl_k_wkly[[#This Row],[Player]],tbl_k_wk7[[Player]:[FPTS]],14,0),"          --")</f>
        <v>5</v>
      </c>
      <c r="M25">
        <f>IFERROR(VLOOKUP(tbl_k_wkly[[#This Row],[Player]],tbl_k_wk8[[Player]:[FPTS]],14,0),"          --")</f>
        <v>5</v>
      </c>
      <c r="N25" t="s">
        <v>94</v>
      </c>
      <c r="O25">
        <f>IFERROR(VLOOKUP(tbl_k_wkly[[#This Row],[Player]],tbl_k_wk10[[Player]:[FPTS]],14,0),"          --")</f>
        <v>18</v>
      </c>
      <c r="P25">
        <f>IFERROR(VLOOKUP(tbl_k_wkly[[#This Row],[Player]],tbl_k_wk11[[Player]:[FPTS]],14,0),"          --")</f>
        <v>6</v>
      </c>
      <c r="Q25" t="s">
        <v>94</v>
      </c>
      <c r="R25">
        <f>IFERROR(VLOOKUP(tbl_k_wkly[[#This Row],[Player]],tbl_k_wk13[[Player]:[FPTS]],14,0),"          --")</f>
        <v>8</v>
      </c>
      <c r="S25" t="s">
        <v>101</v>
      </c>
      <c r="T25">
        <f>IFERROR(VLOOKUP(tbl_k_wkly[[#This Row],[Player]],tbl_k_wk15[[Player]:[FPTS]],14,0),"          --")</f>
        <v>14</v>
      </c>
      <c r="U25">
        <f>IFERROR(VLOOKUP(tbl_k_wkly[[#This Row],[Player]],tbl_k_wk16[[Player]:[FPTS]],14,0),"          --")</f>
        <v>6</v>
      </c>
      <c r="V25">
        <f>IFERROR(VLOOKUP(tbl_k_wkly[[#This Row],[Player]],tbl_k_wk17[[Player]:[FPTS]],14,0),"          --")</f>
        <v>9</v>
      </c>
      <c r="W25">
        <f>IFERROR(VLOOKUP(tbl_k_wkly[[#This Row],[Player]],tbl_k_wk18[[Player]:[FPTS]],14,0),"          --")</f>
        <v>8</v>
      </c>
    </row>
    <row r="26" spans="1:23" x14ac:dyDescent="0.35">
      <c r="A26" t="s">
        <v>32</v>
      </c>
      <c r="B26" s="4" t="str">
        <f>MID(tbl_k_wkly[[#This Row],[Player]], FIND("(", tbl_k_wkly[[#This Row],[Player]]) + 1, FIND(")", tbl_k_wkly[[#This Row],[Player]] tbl_k_wkly[[#This Row],[Player]])- FIND("(", tbl_k_wkly[[#This Row],[Player]]) - 1)</f>
        <v>DEN</v>
      </c>
      <c r="C26" s="4"/>
      <c r="D26">
        <f>SUM(tbl_k_wkly[[#This Row],[Week 1]:[Week 18]])</f>
        <v>129</v>
      </c>
      <c r="E26">
        <f>ROUND(AVERAGE(tbl_k_wkly[[#This Row],[Week 1]:[Week 18]]),2)</f>
        <v>8.06</v>
      </c>
      <c r="F26">
        <f>IFERROR(VLOOKUP(tbl_k_wkly[[#This Row],[Player]],tbl_k_wk1[[Player]:[FPTS]],14,0),"          --")</f>
        <v>4</v>
      </c>
      <c r="G26">
        <f>IFERROR(VLOOKUP(tbl_k_wkly[[#This Row],[Player]],tbl_k_wk2[[Player]:[FPTS]],14,0),"          --")</f>
        <v>9</v>
      </c>
      <c r="H26">
        <f>IFERROR(VLOOKUP(tbl_k_wkly[[#This Row],[Player]],tbl_k_wk3[[Player]:[FPTS]],14,0),"          --")</f>
        <v>8</v>
      </c>
      <c r="I26">
        <f>IFERROR(VLOOKUP(tbl_k_wkly[[#This Row],[Player]],tbl_k_wk4[[Player]:[FPTS]],14,0),"          --")</f>
        <v>9</v>
      </c>
      <c r="J26">
        <f>IFERROR(VLOOKUP(tbl_k_wkly[[#This Row],[Player]],tbl_k_wk5[[Player]:[FPTS]],14,0),"          --")</f>
        <v>7</v>
      </c>
      <c r="K26" t="s">
        <v>94</v>
      </c>
      <c r="L26">
        <f>IFERROR(VLOOKUP(tbl_k_wkly[[#This Row],[Player]],tbl_k_wk7[[Player]:[FPTS]],14,0),"          --")</f>
        <v>15</v>
      </c>
      <c r="M26">
        <f>IFERROR(VLOOKUP(tbl_k_wkly[[#This Row],[Player]],tbl_k_wk8[[Player]:[FPTS]],14,0),"          --")</f>
        <v>6</v>
      </c>
      <c r="N26" t="s">
        <v>101</v>
      </c>
      <c r="O26">
        <f>IFERROR(VLOOKUP(tbl_k_wkly[[#This Row],[Player]],tbl_k_wk10[[Player]:[FPTS]],14,0),"          --")</f>
        <v>15</v>
      </c>
      <c r="P26">
        <f>IFERROR(VLOOKUP(tbl_k_wkly[[#This Row],[Player]],tbl_k_wk11[[Player]:[FPTS]],14,0),"          --")</f>
        <v>17</v>
      </c>
      <c r="Q26">
        <f>IFERROR(VLOOKUP(tbl_k_wkly[[#This Row],[Player]],tbl_k_wk12[[Player]:[FPTS]],14,0),"          --")</f>
        <v>9</v>
      </c>
      <c r="R26">
        <f>IFERROR(VLOOKUP(tbl_k_wkly[[#This Row],[Player]],tbl_k_wk13[[Player]:[FPTS]],14,0),"          --")</f>
        <v>5</v>
      </c>
      <c r="S26">
        <f>IFERROR(VLOOKUP(tbl_k_wkly[[#This Row],[Player]],tbl_k_wk14[[Player]:[FPTS]],14,0),"          --")</f>
        <v>6</v>
      </c>
      <c r="T26">
        <f>IFERROR(VLOOKUP(tbl_k_wkly[[#This Row],[Player]],tbl_k_wk15[[Player]:[FPTS]],14,0),"          --")</f>
        <v>5</v>
      </c>
      <c r="U26">
        <f>IFERROR(VLOOKUP(tbl_k_wkly[[#This Row],[Player]],tbl_k_wk16[[Player]:[FPTS]],14,0),"          --")</f>
        <v>1</v>
      </c>
      <c r="V26">
        <f>IFERROR(VLOOKUP(tbl_k_wkly[[#This Row],[Player]],tbl_k_wk17[[Player]:[FPTS]],14,0),"          --")</f>
        <v>11</v>
      </c>
      <c r="W26">
        <f>IFERROR(VLOOKUP(tbl_k_wkly[[#This Row],[Player]],tbl_k_wk18[[Player]:[FPTS]],14,0),"          --")</f>
        <v>2</v>
      </c>
    </row>
    <row r="27" spans="1:23" x14ac:dyDescent="0.35">
      <c r="A27" t="s">
        <v>43</v>
      </c>
      <c r="B27" t="str">
        <f>MID(tbl_k_wkly[[#This Row],[Player]], FIND("(", tbl_k_wkly[[#This Row],[Player]]) + 1, FIND(")", tbl_k_wkly[[#This Row],[Player]] tbl_k_wkly[[#This Row],[Player]])- FIND("(", tbl_k_wkly[[#This Row],[Player]]) - 1)</f>
        <v>GB</v>
      </c>
      <c r="D27">
        <f>SUM(tbl_k_wkly[[#This Row],[Week 1]:[Week 18]])</f>
        <v>125</v>
      </c>
      <c r="E27">
        <f>ROUND(AVERAGE(tbl_k_wkly[[#This Row],[Week 1]:[Week 18]]),2)</f>
        <v>7.35</v>
      </c>
      <c r="F27">
        <f>IFERROR(VLOOKUP(tbl_k_wkly[[#This Row],[Player]],tbl_k_wk1[[Player]:[FPTS]],14,0),"          --")</f>
        <v>10</v>
      </c>
      <c r="G27">
        <f>IFERROR(VLOOKUP(tbl_k_wkly[[#This Row],[Player]],tbl_k_wk2[[Player]:[FPTS]],14,0),"          --")</f>
        <v>6</v>
      </c>
      <c r="H27">
        <f>IFERROR(VLOOKUP(tbl_k_wkly[[#This Row],[Player]],tbl_k_wk3[[Player]:[FPTS]],14,0),"          --")</f>
        <v>4</v>
      </c>
      <c r="I27">
        <f>IFERROR(VLOOKUP(tbl_k_wkly[[#This Row],[Player]],tbl_k_wk4[[Player]:[FPTS]],14,0),"          --")</f>
        <v>8</v>
      </c>
      <c r="J27">
        <f>IFERROR(VLOOKUP(tbl_k_wkly[[#This Row],[Player]],tbl_k_wk5[[Player]:[FPTS]],14,0),"          --")</f>
        <v>7</v>
      </c>
      <c r="K27" t="s">
        <v>101</v>
      </c>
      <c r="L27">
        <f>IFERROR(VLOOKUP(tbl_k_wkly[[#This Row],[Player]],tbl_k_wk7[[Player]:[FPTS]],14,0),"          --")</f>
        <v>5</v>
      </c>
      <c r="M27">
        <f>IFERROR(VLOOKUP(tbl_k_wkly[[#This Row],[Player]],tbl_k_wk8[[Player]:[FPTS]],14,0),"          --")</f>
        <v>4</v>
      </c>
      <c r="N27">
        <f>IFERROR(VLOOKUP(tbl_k_wkly[[#This Row],[Player]],tbl_k_wk9[[Player]:[FPTS]],14,0),"          --")</f>
        <v>8</v>
      </c>
      <c r="O27">
        <f>IFERROR(VLOOKUP(tbl_k_wkly[[#This Row],[Player]],tbl_k_wk10[[Player]:[FPTS]],14,0),"          --")</f>
        <v>7</v>
      </c>
      <c r="P27">
        <f>IFERROR(VLOOKUP(tbl_k_wkly[[#This Row],[Player]],tbl_k_wk11[[Player]:[FPTS]],14,0),"          --")</f>
        <v>5</v>
      </c>
      <c r="Q27">
        <f>IFERROR(VLOOKUP(tbl_k_wkly[[#This Row],[Player]],tbl_k_wk12[[Player]:[FPTS]],14,0),"          --")</f>
        <v>6</v>
      </c>
      <c r="R27">
        <f>IFERROR(VLOOKUP(tbl_k_wkly[[#This Row],[Player]],tbl_k_wk13[[Player]:[FPTS]],14,0),"          --")</f>
        <v>11</v>
      </c>
      <c r="S27">
        <f>IFERROR(VLOOKUP(tbl_k_wkly[[#This Row],[Player]],tbl_k_wk14[[Player]:[FPTS]],14,0),"          --")</f>
        <v>11</v>
      </c>
      <c r="T27">
        <f>IFERROR(VLOOKUP(tbl_k_wkly[[#This Row],[Player]],tbl_k_wk15[[Player]:[FPTS]],14,0),"          --")</f>
        <v>8</v>
      </c>
      <c r="U27">
        <f>IFERROR(VLOOKUP(tbl_k_wkly[[#This Row],[Player]],tbl_k_wk16[[Player]:[FPTS]],14,0),"          --")</f>
        <v>11</v>
      </c>
      <c r="V27">
        <f>IFERROR(VLOOKUP(tbl_k_wkly[[#This Row],[Player]],tbl_k_wk17[[Player]:[FPTS]],14,0),"          --")</f>
        <v>9</v>
      </c>
      <c r="W27">
        <f>IFERROR(VLOOKUP(tbl_k_wkly[[#This Row],[Player]],tbl_k_wk18[[Player]:[FPTS]],14,0),"          --")</f>
        <v>5</v>
      </c>
    </row>
    <row r="28" spans="1:23" x14ac:dyDescent="0.35">
      <c r="A28" t="s">
        <v>37</v>
      </c>
      <c r="B28" t="str">
        <f>MID(tbl_k_wkly[[#This Row],[Player]], FIND("(", tbl_k_wkly[[#This Row],[Player]]) + 1, FIND(")", tbl_k_wkly[[#This Row],[Player]] tbl_k_wkly[[#This Row],[Player]])- FIND("(", tbl_k_wkly[[#This Row],[Player]]) - 1)</f>
        <v>MIN</v>
      </c>
      <c r="D28">
        <f>SUM(tbl_k_wkly[[#This Row],[Week 1]:[Week 18]])</f>
        <v>119</v>
      </c>
      <c r="E28">
        <f>ROUND(AVERAGE(tbl_k_wkly[[#This Row],[Week 1]:[Week 18]]),2)</f>
        <v>7</v>
      </c>
      <c r="F28">
        <f>IFERROR(VLOOKUP(tbl_k_wkly[[#This Row],[Player]],tbl_k_wk1[[Player]:[FPTS]],14,0),"          --")</f>
        <v>5</v>
      </c>
      <c r="G28">
        <f>IFERROR(VLOOKUP(tbl_k_wkly[[#This Row],[Player]],tbl_k_wk2[[Player]:[FPTS]],14,0),"          --")</f>
        <v>4</v>
      </c>
      <c r="H28">
        <f>IFERROR(VLOOKUP(tbl_k_wkly[[#This Row],[Player]],tbl_k_wk3[[Player]:[FPTS]],14,0),"          --")</f>
        <v>6</v>
      </c>
      <c r="I28">
        <f>IFERROR(VLOOKUP(tbl_k_wkly[[#This Row],[Player]],tbl_k_wk4[[Player]:[FPTS]],14,0),"          --")</f>
        <v>3</v>
      </c>
      <c r="J28">
        <f>IFERROR(VLOOKUP(tbl_k_wkly[[#This Row],[Player]],tbl_k_wk5[[Player]:[FPTS]],14,0),"          --")</f>
        <v>9</v>
      </c>
      <c r="K28">
        <f>IFERROR(VLOOKUP(tbl_k_wkly[[#This Row],[Player]],tbl_k_wk6[[Player]:[FPTS]],14,0),"          --")</f>
        <v>11</v>
      </c>
      <c r="L28">
        <f>IFERROR(VLOOKUP(tbl_k_wkly[[#This Row],[Player]],tbl_k_wk7[[Player]:[FPTS]],14,0),"          --")</f>
        <v>12</v>
      </c>
      <c r="M28">
        <f>IFERROR(VLOOKUP(tbl_k_wkly[[#This Row],[Player]],tbl_k_wk8[[Player]:[FPTS]],14,0),"          --")</f>
        <v>6</v>
      </c>
      <c r="N28">
        <f>IFERROR(VLOOKUP(tbl_k_wkly[[#This Row],[Player]],tbl_k_wk9[[Player]:[FPTS]],14,0),"          --")</f>
        <v>11</v>
      </c>
      <c r="O28">
        <f>IFERROR(VLOOKUP(tbl_k_wkly[[#This Row],[Player]],tbl_k_wk10[[Player]:[FPTS]],14,0),"          --")</f>
        <v>10</v>
      </c>
      <c r="P28">
        <f>IFERROR(VLOOKUP(tbl_k_wkly[[#This Row],[Player]],tbl_k_wk11[[Player]:[FPTS]],14,0),"          --")</f>
        <v>8</v>
      </c>
      <c r="Q28">
        <f>IFERROR(VLOOKUP(tbl_k_wkly[[#This Row],[Player]],tbl_k_wk12[[Player]:[FPTS]],14,0),"          --")</f>
        <v>4</v>
      </c>
      <c r="R28" t="s">
        <v>101</v>
      </c>
      <c r="S28">
        <f>IFERROR(VLOOKUP(tbl_k_wkly[[#This Row],[Player]],tbl_k_wk14[[Player]:[FPTS]],14,0),"          --")</f>
        <v>3</v>
      </c>
      <c r="T28">
        <f>IFERROR(VLOOKUP(tbl_k_wkly[[#This Row],[Player]],tbl_k_wk15[[Player]:[FPTS]],14,0),"          --")</f>
        <v>6</v>
      </c>
      <c r="U28">
        <f>IFERROR(VLOOKUP(tbl_k_wkly[[#This Row],[Player]],tbl_k_wk16[[Player]:[FPTS]],14,0),"          --")</f>
        <v>6</v>
      </c>
      <c r="V28">
        <f>IFERROR(VLOOKUP(tbl_k_wkly[[#This Row],[Player]],tbl_k_wk17[[Player]:[FPTS]],14,0),"          --")</f>
        <v>6</v>
      </c>
      <c r="W28">
        <f>IFERROR(VLOOKUP(tbl_k_wkly[[#This Row],[Player]],tbl_k_wk18[[Player]:[FPTS]],14,0),"          --")</f>
        <v>9</v>
      </c>
    </row>
    <row r="29" spans="1:23" x14ac:dyDescent="0.35">
      <c r="A29" t="s">
        <v>21</v>
      </c>
      <c r="B29" s="4" t="str">
        <f>MID(tbl_k_wkly[[#This Row],[Player]], FIND("(", tbl_k_wkly[[#This Row],[Player]]) + 1, FIND(")", tbl_k_wkly[[#This Row],[Player]] tbl_k_wkly[[#This Row],[Player]])- FIND("(", tbl_k_wkly[[#This Row],[Player]]) - 1)</f>
        <v>HOU</v>
      </c>
      <c r="C29" s="4"/>
      <c r="D29">
        <f>SUM(tbl_k_wkly[[#This Row],[Week 1]:[Week 18]])</f>
        <v>114</v>
      </c>
      <c r="E29">
        <f>ROUND(AVERAGE(tbl_k_wkly[[#This Row],[Week 1]:[Week 18]]),2)</f>
        <v>9.5</v>
      </c>
      <c r="F29">
        <f>IFERROR(VLOOKUP(tbl_k_wkly[[#This Row],[Player]],tbl_k_wk1[[Player]:[FPTS]],14,0),"          --")</f>
        <v>9</v>
      </c>
      <c r="G29">
        <f>IFERROR(VLOOKUP(tbl_k_wkly[[#This Row],[Player]],tbl_k_wk2[[Player]:[FPTS]],14,0),"          --")</f>
        <v>8</v>
      </c>
      <c r="H29">
        <f>IFERROR(VLOOKUP(tbl_k_wkly[[#This Row],[Player]],tbl_k_wk3[[Player]:[FPTS]],14,0),"          --")</f>
        <v>13</v>
      </c>
      <c r="I29">
        <f>IFERROR(VLOOKUP(tbl_k_wkly[[#This Row],[Player]],tbl_k_wk4[[Player]:[FPTS]],14,0),"          --")</f>
        <v>12</v>
      </c>
      <c r="J29">
        <f>IFERROR(VLOOKUP(tbl_k_wkly[[#This Row],[Player]],tbl_k_wk5[[Player]:[FPTS]],14,0),"          --")</f>
        <v>15</v>
      </c>
      <c r="K29">
        <f>IFERROR(VLOOKUP(tbl_k_wkly[[#This Row],[Player]],tbl_k_wk6[[Player]:[FPTS]],14,0),"          --")</f>
        <v>8</v>
      </c>
      <c r="L29" t="s">
        <v>101</v>
      </c>
      <c r="M29">
        <f>IFERROR(VLOOKUP(tbl_k_wkly[[#This Row],[Player]],tbl_k_wk8[[Player]:[FPTS]],14,0),"          --")</f>
        <v>1</v>
      </c>
      <c r="N29">
        <f>IFERROR(VLOOKUP(tbl_k_wkly[[#This Row],[Player]],tbl_k_wk9[[Player]:[FPTS]],14,0),"          --")</f>
        <v>6</v>
      </c>
      <c r="O29" t="s">
        <v>94</v>
      </c>
      <c r="P29" t="s">
        <v>94</v>
      </c>
      <c r="Q29" t="s">
        <v>94</v>
      </c>
      <c r="R29" t="s">
        <v>94</v>
      </c>
      <c r="S29" t="s">
        <v>94</v>
      </c>
      <c r="T29">
        <f>IFERROR(VLOOKUP(tbl_k_wkly[[#This Row],[Player]],tbl_k_wk15[[Player]:[FPTS]],14,0),"          --")</f>
        <v>17</v>
      </c>
      <c r="U29">
        <f>IFERROR(VLOOKUP(tbl_k_wkly[[#This Row],[Player]],tbl_k_wk16[[Player]:[FPTS]],14,0),"          --")</f>
        <v>2</v>
      </c>
      <c r="V29">
        <f>IFERROR(VLOOKUP(tbl_k_wkly[[#This Row],[Player]],tbl_k_wk17[[Player]:[FPTS]],14,0),"          --")</f>
        <v>16</v>
      </c>
      <c r="W29">
        <f>IFERROR(VLOOKUP(tbl_k_wkly[[#This Row],[Player]],tbl_k_wk18[[Player]:[FPTS]],14,0),"          --")</f>
        <v>7</v>
      </c>
    </row>
    <row r="30" spans="1:23" x14ac:dyDescent="0.35">
      <c r="A30" t="s">
        <v>26</v>
      </c>
      <c r="B30" t="str">
        <f>MID(tbl_k_wkly[[#This Row],[Player]], FIND("(", tbl_k_wkly[[#This Row],[Player]]) + 1, FIND(")", tbl_k_wkly[[#This Row],[Player]] tbl_k_wkly[[#This Row],[Player]])- FIND("(", tbl_k_wkly[[#This Row],[Player]]) - 1)</f>
        <v>CAR</v>
      </c>
      <c r="D30">
        <f>SUM(tbl_k_wkly[[#This Row],[Week 1]:[Week 18]])</f>
        <v>109</v>
      </c>
      <c r="E30">
        <f>ROUND(AVERAGE(tbl_k_wkly[[#This Row],[Week 1]:[Week 18]]),2)</f>
        <v>7.27</v>
      </c>
      <c r="F30">
        <f>IFERROR(VLOOKUP(tbl_k_wkly[[#This Row],[Player]],tbl_k_wk1[[Player]:[FPTS]],14,0),"          --")</f>
        <v>5</v>
      </c>
      <c r="G30">
        <f>IFERROR(VLOOKUP(tbl_k_wkly[[#This Row],[Player]],tbl_k_wk2[[Player]:[FPTS]],14,0),"          --")</f>
        <v>13</v>
      </c>
      <c r="H30">
        <f>IFERROR(VLOOKUP(tbl_k_wkly[[#This Row],[Player]],tbl_k_wk3[[Player]:[FPTS]],14,0),"          --")</f>
        <v>11</v>
      </c>
      <c r="I30">
        <f>IFERROR(VLOOKUP(tbl_k_wkly[[#This Row],[Player]],tbl_k_wk4[[Player]:[FPTS]],14,0),"          --")</f>
        <v>9</v>
      </c>
      <c r="J30">
        <f>IFERROR(VLOOKUP(tbl_k_wkly[[#This Row],[Player]],tbl_k_wk5[[Player]:[FPTS]],14,0),"          --")</f>
        <v>6</v>
      </c>
      <c r="K30">
        <f>IFERROR(VLOOKUP(tbl_k_wkly[[#This Row],[Player]],tbl_k_wk6[[Player]:[FPTS]],14,0),"          --")</f>
        <v>3</v>
      </c>
      <c r="L30" t="s">
        <v>101</v>
      </c>
      <c r="M30">
        <f>IFERROR(VLOOKUP(tbl_k_wkly[[#This Row],[Player]],tbl_k_wk8[[Player]:[FPTS]],14,0),"          --")</f>
        <v>10</v>
      </c>
      <c r="N30">
        <f>IFERROR(VLOOKUP(tbl_k_wkly[[#This Row],[Player]],tbl_k_wk9[[Player]:[FPTS]],14,0),"          --")</f>
        <v>8</v>
      </c>
      <c r="O30">
        <f>IFERROR(VLOOKUP(tbl_k_wkly[[#This Row],[Player]],tbl_k_wk10[[Player]:[FPTS]],14,0),"          --")</f>
        <v>7</v>
      </c>
      <c r="P30">
        <f>IFERROR(VLOOKUP(tbl_k_wkly[[#This Row],[Player]],tbl_k_wk11[[Player]:[FPTS]],14,0),"          --")</f>
        <v>5</v>
      </c>
      <c r="Q30">
        <f>IFERROR(VLOOKUP(tbl_k_wkly[[#This Row],[Player]],tbl_k_wk12[[Player]:[FPTS]],14,0),"          --")</f>
        <v>6</v>
      </c>
      <c r="R30">
        <f>IFERROR(VLOOKUP(tbl_k_wkly[[#This Row],[Player]],tbl_k_wk13[[Player]:[FPTS]],14,0),"          --")</f>
        <v>4</v>
      </c>
      <c r="S30">
        <f>IFERROR(VLOOKUP(tbl_k_wkly[[#This Row],[Player]],tbl_k_wk14[[Player]:[FPTS]],14,0),"          --")</f>
        <v>7</v>
      </c>
      <c r="T30">
        <f>IFERROR(VLOOKUP(tbl_k_wkly[[#This Row],[Player]],tbl_k_wk15[[Player]:[FPTS]],14,0),"          --")</f>
        <v>9</v>
      </c>
      <c r="U30">
        <f>IFERROR(VLOOKUP(tbl_k_wkly[[#This Row],[Player]],tbl_k_wk16[[Player]:[FPTS]],14,0),"          --")</f>
        <v>6</v>
      </c>
      <c r="V30" t="s">
        <v>94</v>
      </c>
      <c r="W30" t="s">
        <v>94</v>
      </c>
    </row>
    <row r="31" spans="1:23" x14ac:dyDescent="0.35">
      <c r="A31" t="s">
        <v>42</v>
      </c>
      <c r="B31" t="str">
        <f>MID(tbl_k_wkly[[#This Row],[Player]], FIND("(", tbl_k_wkly[[#This Row],[Player]]) + 1, FIND(")", tbl_k_wkly[[#This Row],[Player]] tbl_k_wkly[[#This Row],[Player]])- FIND("(", tbl_k_wkly[[#This Row],[Player]]) - 1)</f>
        <v>LV</v>
      </c>
      <c r="D31">
        <f>SUM(tbl_k_wkly[[#This Row],[Week 1]:[Week 18]])</f>
        <v>109</v>
      </c>
      <c r="E31">
        <f>ROUND(AVERAGE(tbl_k_wkly[[#This Row],[Week 1]:[Week 18]]),2)</f>
        <v>6.81</v>
      </c>
      <c r="F31">
        <f>IFERROR(VLOOKUP(tbl_k_wkly[[#This Row],[Player]],tbl_k_wk1[[Player]:[FPTS]],14,0),"          --")</f>
        <v>5</v>
      </c>
      <c r="G31">
        <f>IFERROR(VLOOKUP(tbl_k_wkly[[#This Row],[Player]],tbl_k_wk2[[Player]:[FPTS]],14,0),"          --")</f>
        <v>5</v>
      </c>
      <c r="H31">
        <f>IFERROR(VLOOKUP(tbl_k_wkly[[#This Row],[Player]],tbl_k_wk3[[Player]:[FPTS]],14,0),"          --")</f>
        <v>4</v>
      </c>
      <c r="I31">
        <f>IFERROR(VLOOKUP(tbl_k_wkly[[#This Row],[Player]],tbl_k_wk4[[Player]:[FPTS]],14,0),"          --")</f>
        <v>5</v>
      </c>
      <c r="J31">
        <f>IFERROR(VLOOKUP(tbl_k_wkly[[#This Row],[Player]],tbl_k_wk5[[Player]:[FPTS]],14,0),"          --")</f>
        <v>5</v>
      </c>
      <c r="K31">
        <f>IFERROR(VLOOKUP(tbl_k_wkly[[#This Row],[Player]],tbl_k_wk6[[Player]:[FPTS]],14,0),"          --")</f>
        <v>13</v>
      </c>
      <c r="L31">
        <f>IFERROR(VLOOKUP(tbl_k_wkly[[#This Row],[Player]],tbl_k_wk7[[Player]:[FPTS]],14,0),"          --")</f>
        <v>7</v>
      </c>
      <c r="M31">
        <f>IFERROR(VLOOKUP(tbl_k_wkly[[#This Row],[Player]],tbl_k_wk8[[Player]:[FPTS]],14,0),"          --")</f>
        <v>2</v>
      </c>
      <c r="N31">
        <f>IFERROR(VLOOKUP(tbl_k_wkly[[#This Row],[Player]],tbl_k_wk8[[Player]:[FPTS]],14,0),"          --")</f>
        <v>2</v>
      </c>
      <c r="O31">
        <f>IFERROR(VLOOKUP(tbl_k_wkly[[#This Row],[Player]],tbl_k_wk10[[Player]:[FPTS]],14,0),"          --")</f>
        <v>14</v>
      </c>
      <c r="P31">
        <f>IFERROR(VLOOKUP(tbl_k_wkly[[#This Row],[Player]],tbl_k_wk11[[Player]:[FPTS]],14,0),"          --")</f>
        <v>8</v>
      </c>
      <c r="Q31">
        <f>IFERROR(VLOOKUP(tbl_k_wkly[[#This Row],[Player]],tbl_k_wk12[[Player]:[FPTS]],14,0),"          --")</f>
        <v>5</v>
      </c>
      <c r="R31" t="s">
        <v>101</v>
      </c>
      <c r="S31" t="s">
        <v>94</v>
      </c>
      <c r="T31">
        <f>IFERROR(VLOOKUP(tbl_k_wkly[[#This Row],[Player]],tbl_k_wk15[[Player]:[FPTS]],14,0),"          --")</f>
        <v>9</v>
      </c>
      <c r="U31">
        <f>IFERROR(VLOOKUP(tbl_k_wkly[[#This Row],[Player]],tbl_k_wk16[[Player]:[FPTS]],14,0),"          --")</f>
        <v>6</v>
      </c>
      <c r="V31">
        <f>IFERROR(VLOOKUP(tbl_k_wkly[[#This Row],[Player]],tbl_k_wk17[[Player]:[FPTS]],14,0),"          --")</f>
        <v>9</v>
      </c>
      <c r="W31">
        <f>IFERROR(VLOOKUP(tbl_k_wkly[[#This Row],[Player]],tbl_k_wk18[[Player]:[FPTS]],14,0),"          --")</f>
        <v>10</v>
      </c>
    </row>
    <row r="32" spans="1:23" x14ac:dyDescent="0.35">
      <c r="A32" t="s">
        <v>39</v>
      </c>
      <c r="B32" t="str">
        <f>MID(tbl_k_wkly[[#This Row],[Player]], FIND("(", tbl_k_wkly[[#This Row],[Player]]) + 1, FIND(")", tbl_k_wkly[[#This Row],[Player]] tbl_k_wkly[[#This Row],[Player]])- FIND("(", tbl_k_wkly[[#This Row],[Player]]) - 1)</f>
        <v>WAS</v>
      </c>
      <c r="D32">
        <f>SUM(tbl_k_wkly[[#This Row],[Week 1]:[Week 18]])</f>
        <v>102</v>
      </c>
      <c r="E32">
        <f>ROUND(AVERAGE(tbl_k_wkly[[#This Row],[Week 1]:[Week 18]]),2)</f>
        <v>6</v>
      </c>
      <c r="F32">
        <f>IFERROR(VLOOKUP(tbl_k_wkly[[#This Row],[Player]],tbl_k_wk1[[Player]:[FPTS]],14,0),"          --")</f>
        <v>8</v>
      </c>
      <c r="G32">
        <f>IFERROR(VLOOKUP(tbl_k_wkly[[#This Row],[Player]],tbl_k_wk2[[Player]:[FPTS]],14,0),"          --")</f>
        <v>11</v>
      </c>
      <c r="H32">
        <f>IFERROR(VLOOKUP(tbl_k_wkly[[#This Row],[Player]],tbl_k_wk3[[Player]:[FPTS]],14,0),"          --")</f>
        <v>5</v>
      </c>
      <c r="I32">
        <f>IFERROR(VLOOKUP(tbl_k_wkly[[#This Row],[Player]],tbl_k_wk4[[Player]:[FPTS]],14,0),"          --")</f>
        <v>7</v>
      </c>
      <c r="J32">
        <f>IFERROR(VLOOKUP(tbl_k_wkly[[#This Row],[Player]],tbl_k_wk5[[Player]:[FPTS]],14,0),"          --")</f>
        <v>8</v>
      </c>
      <c r="K32">
        <f>IFERROR(VLOOKUP(tbl_k_wkly[[#This Row],[Player]],tbl_k_wk6[[Player]:[FPTS]],14,0),"          --")</f>
        <v>6</v>
      </c>
      <c r="L32">
        <f>IFERROR(VLOOKUP(tbl_k_wkly[[#This Row],[Player]],tbl_k_wk7[[Player]:[FPTS]],14,0),"          --")</f>
        <v>1</v>
      </c>
      <c r="M32">
        <f>IFERROR(VLOOKUP(tbl_k_wkly[[#This Row],[Player]],tbl_k_wk8[[Player]:[FPTS]],14,0),"          --")</f>
        <v>9</v>
      </c>
      <c r="N32">
        <f>IFERROR(VLOOKUP(tbl_k_wkly[[#This Row],[Player]],tbl_k_wk9[[Player]:[FPTS]],14,0),"          --")</f>
        <v>8</v>
      </c>
      <c r="O32">
        <f>IFERROR(VLOOKUP(tbl_k_wkly[[#This Row],[Player]],tbl_k_wk10[[Player]:[FPTS]],14,0),"          --")</f>
        <v>10</v>
      </c>
      <c r="P32">
        <f>IFERROR(VLOOKUP(tbl_k_wkly[[#This Row],[Player]],tbl_k_wk11[[Player]:[FPTS]],14,0),"          --")</f>
        <v>8</v>
      </c>
      <c r="Q32">
        <f>IFERROR(VLOOKUP(tbl_k_wkly[[#This Row],[Player]],tbl_k_wk12[[Player]:[FPTS]],14,0),"          --")</f>
        <v>5</v>
      </c>
      <c r="R32">
        <f>IFERROR(VLOOKUP(tbl_k_wkly[[#This Row],[Player]],tbl_k_wk13[[Player]:[FPTS]],14,0),"          --")</f>
        <v>1</v>
      </c>
      <c r="S32" t="s">
        <v>93</v>
      </c>
      <c r="T32">
        <f>IFERROR(VLOOKUP(tbl_k_wkly[[#This Row],[Player]],tbl_k_wk15[[Player]:[FPTS]],14,0),"          --")</f>
        <v>2</v>
      </c>
      <c r="U32">
        <f>IFERROR(VLOOKUP(tbl_k_wkly[[#This Row],[Player]],tbl_k_wk16[[Player]:[FPTS]],14,0),"          --")</f>
        <v>4</v>
      </c>
      <c r="V32">
        <f>IFERROR(VLOOKUP(tbl_k_wkly[[#This Row],[Player]],tbl_k_wk17[[Player]:[FPTS]],14,0),"          --")</f>
        <v>5</v>
      </c>
      <c r="W32">
        <f>IFERROR(VLOOKUP(tbl_k_wkly[[#This Row],[Player]],tbl_k_wk18[[Player]:[FPTS]],14,0),"          --")</f>
        <v>4</v>
      </c>
    </row>
    <row r="33" spans="1:23" x14ac:dyDescent="0.35">
      <c r="A33" s="4" t="s">
        <v>33</v>
      </c>
      <c r="B33" s="4" t="str">
        <f>MID(tbl_k_wkly[[#This Row],[Player]], FIND("(", tbl_k_wkly[[#This Row],[Player]]) + 1, FIND(")", tbl_k_wkly[[#This Row],[Player]] tbl_k_wkly[[#This Row],[Player]])- FIND("(", tbl_k_wkly[[#This Row],[Player]]) - 1)</f>
        <v>DET</v>
      </c>
      <c r="C33" s="4"/>
      <c r="D33">
        <f>SUM(tbl_k_wkly[[#This Row],[Week 1]:[Week 18]])</f>
        <v>84</v>
      </c>
      <c r="E33">
        <f>ROUND(AVERAGE(tbl_k_wkly[[#This Row],[Week 1]:[Week 18]]),2)</f>
        <v>7.64</v>
      </c>
      <c r="F33">
        <f>IFERROR(VLOOKUP(tbl_k_wkly[[#This Row],[Player]],tbl_k_wk1[[Player]:[FPTS]],14,0),"          --")</f>
        <v>3</v>
      </c>
      <c r="G33">
        <f>IFERROR(VLOOKUP(tbl_k_wkly[[#This Row],[Player]],tbl_k_wk2[[Player]:[FPTS]],14,0),"          --")</f>
        <v>7</v>
      </c>
      <c r="H33">
        <f>IFERROR(VLOOKUP(tbl_k_wkly[[#This Row],[Player]],tbl_k_wk3[[Player]:[FPTS]],14,0),"          --")</f>
        <v>8</v>
      </c>
      <c r="I33">
        <f>IFERROR(VLOOKUP(tbl_k_wkly[[#This Row],[Player]],tbl_k_wk4[[Player]:[FPTS]],14,0),"          --")</f>
        <v>10</v>
      </c>
      <c r="J33">
        <f>IFERROR(VLOOKUP(tbl_k_wkly[[#This Row],[Player]],tbl_k_wk5[[Player]:[FPTS]],14,0),"          --")</f>
        <v>6</v>
      </c>
      <c r="K33">
        <f>IFERROR(VLOOKUP(tbl_k_wkly[[#This Row],[Player]],tbl_k_wk6[[Player]:[FPTS]],14,0),"          --")</f>
        <v>8</v>
      </c>
      <c r="L33" t="s">
        <v>94</v>
      </c>
      <c r="M33">
        <f>IFERROR(VLOOKUP(tbl_k_wkly[[#This Row],[Player]],tbl_k_wk8[[Player]:[FPTS]],14,0),"          --")</f>
        <v>17</v>
      </c>
      <c r="N33" t="s">
        <v>101</v>
      </c>
      <c r="O33">
        <f>IFERROR(VLOOKUP(tbl_k_wkly[[#This Row],[Player]],tbl_k_wk10[[Player]:[FPTS]],14,0),"          --")</f>
        <v>12</v>
      </c>
      <c r="P33">
        <f>IFERROR(VLOOKUP(tbl_k_wkly[[#This Row],[Player]],tbl_k_wk11[[Player]:[FPTS]],14,0),"          --")</f>
        <v>3</v>
      </c>
      <c r="Q33" t="s">
        <v>94</v>
      </c>
      <c r="R33">
        <f>IFERROR(VLOOKUP(tbl_k_wkly[[#This Row],[Player]],tbl_k_wk13[[Player]:[FPTS]],14,0),"          --")</f>
        <v>9</v>
      </c>
      <c r="S33">
        <f>IFERROR(VLOOKUP(tbl_k_wkly[[#This Row],[Player]],tbl_k_wk14[[Player]:[FPTS]],14,0),"          --")</f>
        <v>1</v>
      </c>
      <c r="T33" t="s">
        <v>94</v>
      </c>
      <c r="U33" t="str">
        <f>IFERROR(VLOOKUP(tbl_k_wkly[[#This Row],[Player]],tbl_k_wk16[[Player]:[FPTS]],14,0),"          --")</f>
        <v xml:space="preserve">          --</v>
      </c>
      <c r="V33" t="str">
        <f>IFERROR(VLOOKUP(tbl_k_wkly[[#This Row],[Player]],tbl_k_wk17[[Player]:[FPTS]],14,0),"          --")</f>
        <v xml:space="preserve">          --</v>
      </c>
      <c r="W33" t="str">
        <f>IFERROR(VLOOKUP(tbl_k_wkly[[#This Row],[Player]],tbl_k_wk18[[Player]:[FPTS]],14,0),"          --")</f>
        <v xml:space="preserve">          --</v>
      </c>
    </row>
    <row r="34" spans="1:23" x14ac:dyDescent="0.35">
      <c r="A34" t="s">
        <v>29</v>
      </c>
      <c r="B34" t="str">
        <f>MID(tbl_k_wkly[[#This Row],[Player]], FIND("(", tbl_k_wkly[[#This Row],[Player]]) + 1, FIND(")", tbl_k_wkly[[#This Row],[Player]] tbl_k_wkly[[#This Row],[Player]])- FIND("(", tbl_k_wkly[[#This Row],[Player]]) - 1)</f>
        <v>NE</v>
      </c>
      <c r="D34">
        <f>SUM(tbl_k_wkly[[#This Row],[Week 1]:[Week 18]])</f>
        <v>81</v>
      </c>
      <c r="E34">
        <f>ROUND(AVERAGE(tbl_k_wkly[[#This Row],[Week 1]:[Week 18]]),2)</f>
        <v>5.4</v>
      </c>
      <c r="F34">
        <f>IFERROR(VLOOKUP(tbl_k_wkly[[#This Row],[Player]],tbl_k_wk1[[Player]:[FPTS]],14,0),"          --")</f>
        <v>2</v>
      </c>
      <c r="G34">
        <f>IFERROR(VLOOKUP(tbl_k_wkly[[#This Row],[Player]],tbl_k_wk2[[Player]:[FPTS]],14,0),"          --")</f>
        <v>6</v>
      </c>
      <c r="H34">
        <f>IFERROR(VLOOKUP(tbl_k_wkly[[#This Row],[Player]],tbl_k_wk3[[Player]:[FPTS]],14,0),"          --")</f>
        <v>10</v>
      </c>
      <c r="I34">
        <f>IFERROR(VLOOKUP(tbl_k_wkly[[#This Row],[Player]],tbl_k_wk4[[Player]:[FPTS]],14,0),"          --")</f>
        <v>3</v>
      </c>
      <c r="J34" t="s">
        <v>94</v>
      </c>
      <c r="K34">
        <f>IFERROR(VLOOKUP(tbl_k_wkly[[#This Row],[Player]],tbl_k_wk6[[Player]:[FPTS]],14,0),"          --")</f>
        <v>6</v>
      </c>
      <c r="L34">
        <f>IFERROR(VLOOKUP(tbl_k_wkly[[#This Row],[Player]],tbl_k_wk7[[Player]:[FPTS]],14,0),"          --")</f>
        <v>12</v>
      </c>
      <c r="M34">
        <f>IFERROR(VLOOKUP(tbl_k_wkly[[#This Row],[Player]],tbl_k_wk8[[Player]:[FPTS]],14,0),"          --")</f>
        <v>5</v>
      </c>
      <c r="N34">
        <f>IFERROR(VLOOKUP(tbl_k_wkly[[#This Row],[Player]],tbl_k_wk9[[Player]:[FPTS]],14,0),"          --")</f>
        <v>6</v>
      </c>
      <c r="O34">
        <f>IFERROR(VLOOKUP(tbl_k_wkly[[#This Row],[Player]],tbl_k_wk10[[Player]:[FPTS]],14,0),"          --")</f>
        <v>6</v>
      </c>
      <c r="P34" t="s">
        <v>101</v>
      </c>
      <c r="Q34">
        <f>IFERROR(VLOOKUP(tbl_k_wkly[[#This Row],[Player]],tbl_k_wk12[[Player]:[FPTS]],14,0),"          --")</f>
        <v>1</v>
      </c>
      <c r="R34" t="s">
        <v>94</v>
      </c>
      <c r="S34">
        <f>IFERROR(VLOOKUP(tbl_k_wkly[[#This Row],[Player]],tbl_k_wk14[[Player]:[FPTS]],14,0),"          --")</f>
        <v>3</v>
      </c>
      <c r="T34">
        <f>IFERROR(VLOOKUP(tbl_k_wkly[[#This Row],[Player]],tbl_k_wk15[[Player]:[FPTS]],14,0),"          --")</f>
        <v>5</v>
      </c>
      <c r="U34">
        <f>IFERROR(VLOOKUP(tbl_k_wkly[[#This Row],[Player]],tbl_k_wk16[[Player]:[FPTS]],14,0),"          --")</f>
        <v>10</v>
      </c>
      <c r="V34">
        <f>IFERROR(VLOOKUP(tbl_k_wkly[[#This Row],[Player]],tbl_k_wk17[[Player]:[FPTS]],14,0),"          --")</f>
        <v>3</v>
      </c>
      <c r="W34">
        <f>IFERROR(VLOOKUP(tbl_k_wkly[[#This Row],[Player]],tbl_k_wk18[[Player]:[FPTS]],14,0),"          --")</f>
        <v>3</v>
      </c>
    </row>
    <row r="35" spans="1:23" x14ac:dyDescent="0.35">
      <c r="A35" t="s">
        <v>89</v>
      </c>
      <c r="B35" t="str">
        <f>MID(tbl_k_wkly[[#This Row],[Player]], FIND("(", tbl_k_wkly[[#This Row],[Player]]) + 1, FIND(")", tbl_k_wkly[[#This Row],[Player]] tbl_k_wkly[[#This Row],[Player]])- FIND("(", tbl_k_wkly[[#This Row],[Player]]) - 1)</f>
        <v>LAR</v>
      </c>
      <c r="D35">
        <f>SUM(tbl_k_wkly[[#This Row],[Week 1]:[Week 18]])</f>
        <v>70</v>
      </c>
      <c r="E35">
        <f>ROUND(AVERAGE(tbl_k_wkly[[#This Row],[Week 1]:[Week 18]]),2)</f>
        <v>7.78</v>
      </c>
      <c r="F35" t="s">
        <v>94</v>
      </c>
      <c r="G35" t="s">
        <v>94</v>
      </c>
      <c r="H35" t="s">
        <v>94</v>
      </c>
      <c r="I35" t="s">
        <v>94</v>
      </c>
      <c r="J35" t="s">
        <v>94</v>
      </c>
      <c r="K35" t="s">
        <v>94</v>
      </c>
      <c r="L35" t="s">
        <v>94</v>
      </c>
      <c r="M35">
        <f>IFERROR(VLOOKUP(tbl_k_wkly[[#This Row],[Player]],tbl_k_wk8[[Player]:[FPTS]],14,0),"          --")</f>
        <v>7</v>
      </c>
      <c r="N35">
        <f>IFERROR(VLOOKUP(tbl_k_wkly[[#This Row],[Player]],tbl_k_wk9[[Player]:[FPTS]],14,0),"          --")</f>
        <v>5</v>
      </c>
      <c r="O35" t="s">
        <v>101</v>
      </c>
      <c r="P35">
        <f>IFERROR(VLOOKUP(tbl_k_wkly[[#This Row],[Player]],tbl_k_wk11[[Player]:[FPTS]],14,0),"          --")</f>
        <v>5</v>
      </c>
      <c r="Q35">
        <f>IFERROR(VLOOKUP(tbl_k_wkly[[#This Row],[Player]],tbl_k_wk12[[Player]:[FPTS]],14,0),"          --")</f>
        <v>7</v>
      </c>
      <c r="R35">
        <f>IFERROR(VLOOKUP(tbl_k_wkly[[#This Row],[Player]],tbl_k_wk13[[Player]:[FPTS]],14,0),"          --")</f>
        <v>11</v>
      </c>
      <c r="S35">
        <f>IFERROR(VLOOKUP(tbl_k_wkly[[#This Row],[Player]],tbl_k_wk14[[Player]:[FPTS]],14,0),"          --")</f>
        <v>13</v>
      </c>
      <c r="T35">
        <f>IFERROR(VLOOKUP(tbl_k_wkly[[#This Row],[Player]],tbl_k_wk15[[Player]:[FPTS]],14,0),"          --")</f>
        <v>8</v>
      </c>
      <c r="U35">
        <f>IFERROR(VLOOKUP(tbl_k_wkly[[#This Row],[Player]],tbl_k_wk16[[Player]:[FPTS]],14,0),"          --")</f>
        <v>12</v>
      </c>
      <c r="V35">
        <f>IFERROR(VLOOKUP(tbl_k_wkly[[#This Row],[Player]],tbl_k_wk17[[Player]:[FPTS]],14,0),"          --")</f>
        <v>2</v>
      </c>
      <c r="W35" t="str">
        <f>IFERROR(VLOOKUP(tbl_k_wkly[[#This Row],[Player]],tbl_k_wk18[[Player]:[FPTS]],14,0),"          --")</f>
        <v xml:space="preserve">          --</v>
      </c>
    </row>
    <row r="36" spans="1:23" x14ac:dyDescent="0.35">
      <c r="A36" t="s">
        <v>31</v>
      </c>
      <c r="B36" s="4" t="str">
        <f>MID(tbl_k_wkly[[#This Row],[Player]], FIND("(", tbl_k_wkly[[#This Row],[Player]]) + 1, FIND(")", tbl_k_wkly[[#This Row],[Player]] tbl_k_wkly[[#This Row],[Player]])- FIND("(", tbl_k_wkly[[#This Row],[Player]]) - 1)</f>
        <v>NYG</v>
      </c>
      <c r="C36" s="4"/>
      <c r="D36">
        <f>SUM(tbl_k_wkly[[#This Row],[Week 1]:[Week 18]])</f>
        <v>50</v>
      </c>
      <c r="E36">
        <f>ROUND(AVERAGE(tbl_k_wkly[[#This Row],[Week 1]:[Week 18]]),2)</f>
        <v>7.14</v>
      </c>
      <c r="F36" t="s">
        <v>94</v>
      </c>
      <c r="G36">
        <f>IFERROR(VLOOKUP(tbl_k_wkly[[#This Row],[Player]],tbl_k_wk2[[Player]:[FPTS]],14,0),"          --")</f>
        <v>7</v>
      </c>
      <c r="H36">
        <f>IFERROR(VLOOKUP(tbl_k_wkly[[#This Row],[Player]],tbl_k_wk3[[Player]:[FPTS]],14,0),"          --")</f>
        <v>9</v>
      </c>
      <c r="I36">
        <f>IFERROR(VLOOKUP(tbl_k_wkly[[#This Row],[Player]],tbl_k_wk4[[Player]:[FPTS]],14,0),"          --")</f>
        <v>5</v>
      </c>
      <c r="J36">
        <f>IFERROR(VLOOKUP(tbl_k_wkly[[#This Row],[Player]],tbl_k_wk5[[Player]:[FPTS]],14,0),"          --")</f>
        <v>13</v>
      </c>
      <c r="K36">
        <f>IFERROR(VLOOKUP(tbl_k_wkly[[#This Row],[Player]],tbl_k_wk6[[Player]:[FPTS]],14,0),"          --")</f>
        <v>10</v>
      </c>
      <c r="L36">
        <f>IFERROR(VLOOKUP(tbl_k_wkly[[#This Row],[Player]],tbl_k_wk7[[Player]:[FPTS]],14,0),"          --")</f>
        <v>2</v>
      </c>
      <c r="M36">
        <f>IFERROR(VLOOKUP(tbl_k_wkly[[#This Row],[Player]],tbl_k_wk8[[Player]:[FPTS]],14,0),"          --")</f>
        <v>4</v>
      </c>
      <c r="N36" t="s">
        <v>94</v>
      </c>
      <c r="O36" t="s">
        <v>94</v>
      </c>
      <c r="P36" t="s">
        <v>94</v>
      </c>
      <c r="Q36" t="s">
        <v>94</v>
      </c>
      <c r="R36" t="s">
        <v>94</v>
      </c>
      <c r="S36" t="s">
        <v>94</v>
      </c>
      <c r="T36" t="s">
        <v>94</v>
      </c>
      <c r="U36" t="s">
        <v>94</v>
      </c>
      <c r="V36" t="s">
        <v>94</v>
      </c>
      <c r="W36" t="s">
        <v>94</v>
      </c>
    </row>
    <row r="37" spans="1:23" x14ac:dyDescent="0.35">
      <c r="A37" s="4" t="s">
        <v>92</v>
      </c>
      <c r="B37" s="4" t="str">
        <f>MID(tbl_k_wkly[[#This Row],[Player]], FIND("(", tbl_k_wkly[[#This Row],[Player]]) + 1, FIND(")", tbl_k_wkly[[#This Row],[Player]] tbl_k_wkly[[#This Row],[Player]])- FIND("(", tbl_k_wkly[[#This Row],[Player]]) - 1)</f>
        <v>HOU</v>
      </c>
      <c r="C37" s="4"/>
      <c r="D37">
        <f>SUM(tbl_k_wkly[[#This Row],[Week 1]:[Week 18]])</f>
        <v>29</v>
      </c>
      <c r="E37">
        <f>ROUND(AVERAGE(tbl_k_wkly[[#This Row],[Week 1]:[Week 18]]),2)</f>
        <v>7.25</v>
      </c>
      <c r="F37" t="s">
        <v>94</v>
      </c>
      <c r="G37" t="s">
        <v>94</v>
      </c>
      <c r="H37" t="s">
        <v>94</v>
      </c>
      <c r="I37" t="s">
        <v>94</v>
      </c>
      <c r="J37" t="s">
        <v>94</v>
      </c>
      <c r="K37" t="s">
        <v>94</v>
      </c>
      <c r="L37" t="s">
        <v>101</v>
      </c>
      <c r="M37" t="s">
        <v>94</v>
      </c>
      <c r="N37" t="s">
        <v>94</v>
      </c>
      <c r="O37">
        <f>IFERROR(VLOOKUP(tbl_k_wkly[[#This Row],[Player]],tbl_k_wk10[[Player]:[FPTS]],14,0),"          --")</f>
        <v>13</v>
      </c>
      <c r="P37">
        <f>IFERROR(VLOOKUP(tbl_k_wkly[[#This Row],[Player]],tbl_k_wk11[[Player]:[FPTS]],14,0),"          --")</f>
        <v>3</v>
      </c>
      <c r="Q37">
        <f>IFERROR(VLOOKUP(tbl_k_wkly[[#This Row],[Player]],tbl_k_wk12[[Player]:[FPTS]],14,0),"          --")</f>
        <v>3</v>
      </c>
      <c r="R37">
        <f>IFERROR(VLOOKUP(tbl_k_wkly[[#This Row],[Player]],tbl_k_wk13[[Player]:[FPTS]],14,0),"          --")</f>
        <v>10</v>
      </c>
      <c r="S37" t="s">
        <v>94</v>
      </c>
      <c r="T37" t="str">
        <f>IFERROR(VLOOKUP(tbl_k_wkly[[#This Row],[Player]],tbl_k_wk15[[Player]:[FPTS]],14,0),"          --")</f>
        <v xml:space="preserve">          --</v>
      </c>
      <c r="U37" t="str">
        <f>IFERROR(VLOOKUP(tbl_k_wkly[[#This Row],[Player]],tbl_k_wk16[[Player]:[FPTS]],14,0),"          --")</f>
        <v xml:space="preserve">          --</v>
      </c>
      <c r="V37" t="str">
        <f>IFERROR(VLOOKUP(tbl_k_wkly[[#This Row],[Player]],tbl_k_wk17[[Player]:[FPTS]],14,0),"          --")</f>
        <v xml:space="preserve">          --</v>
      </c>
      <c r="W37" t="str">
        <f>IFERROR(VLOOKUP(tbl_k_wkly[[#This Row],[Player]],tbl_k_wk18[[Player]:[FPTS]],14,0),"          --")</f>
        <v xml:space="preserve">          --</v>
      </c>
    </row>
    <row r="38" spans="1:23" x14ac:dyDescent="0.35">
      <c r="A38" t="s">
        <v>91</v>
      </c>
      <c r="B38" s="4" t="str">
        <f>MID(tbl_k_wkly[[#This Row],[Player]], FIND("(", tbl_k_wkly[[#This Row],[Player]]) + 1, FIND(")", tbl_k_wkly[[#This Row],[Player]] tbl_k_wkly[[#This Row],[Player]])- FIND("(", tbl_k_wkly[[#This Row],[Player]]) - 1)</f>
        <v>NYG</v>
      </c>
      <c r="C38" s="4"/>
      <c r="D38">
        <f>SUM(tbl_k_wkly[[#This Row],[Week 1]:[Week 18]])</f>
        <v>29</v>
      </c>
      <c r="E38">
        <f>ROUND(AVERAGE(tbl_k_wkly[[#This Row],[Week 1]:[Week 18]]),2)</f>
        <v>5.8</v>
      </c>
      <c r="F38" t="s">
        <v>94</v>
      </c>
      <c r="G38" t="s">
        <v>94</v>
      </c>
      <c r="H38" t="s">
        <v>94</v>
      </c>
      <c r="I38" t="s">
        <v>94</v>
      </c>
      <c r="J38" t="s">
        <v>94</v>
      </c>
      <c r="K38" t="s">
        <v>94</v>
      </c>
      <c r="L38" t="s">
        <v>94</v>
      </c>
      <c r="M38" t="str">
        <f>IFERROR(VLOOKUP(tbl_k_wkly[[#This Row],[Player]],tbl_k_wk8[[Player]:[FPTS]],14,0),"          --")</f>
        <v xml:space="preserve">          --</v>
      </c>
      <c r="N38" t="s">
        <v>94</v>
      </c>
      <c r="O38">
        <f>IFERROR(VLOOKUP(tbl_k_wkly[[#This Row],[Player]],tbl_k_wk10[[Player]:[FPTS]],14,0),"          --")</f>
        <v>6</v>
      </c>
      <c r="P38">
        <f>IFERROR(VLOOKUP(tbl_k_wkly[[#This Row],[Player]],tbl_k_wk11[[Player]:[FPTS]],14,0),"          --")</f>
        <v>7</v>
      </c>
      <c r="Q38">
        <f>IFERROR(VLOOKUP(tbl_k_wkly[[#This Row],[Player]],tbl_k_wk12[[Player]:[FPTS]],14,0),"          --")</f>
        <v>5</v>
      </c>
      <c r="R38" t="s">
        <v>94</v>
      </c>
      <c r="S38">
        <f>IFERROR(VLOOKUP(tbl_k_wkly[[#This Row],[Player]],tbl_k_wk14[[Player]:[FPTS]],14,0),"          --")</f>
        <v>6</v>
      </c>
      <c r="T38">
        <f>IFERROR(VLOOKUP(tbl_k_wkly[[#This Row],[Player]],tbl_k_wk15[[Player]:[FPTS]],14,0),"          --")</f>
        <v>5</v>
      </c>
      <c r="U38" t="s">
        <v>94</v>
      </c>
      <c r="V38" t="s">
        <v>94</v>
      </c>
      <c r="W38" t="s">
        <v>94</v>
      </c>
    </row>
    <row r="39" spans="1:23" x14ac:dyDescent="0.35">
      <c r="A39" t="s">
        <v>47</v>
      </c>
      <c r="B39" t="str">
        <f>MID(tbl_k_wkly[[#This Row],[Player]], FIND("(", tbl_k_wkly[[#This Row],[Player]]) + 1, FIND(")", tbl_k_wkly[[#This Row],[Player]] tbl_k_wkly[[#This Row],[Player]])- FIND("(", tbl_k_wkly[[#This Row],[Player]]) - 1)</f>
        <v>DET</v>
      </c>
      <c r="D39">
        <f>SUM(tbl_k_wkly[[#This Row],[Week 1]:[Week 18]])</f>
        <v>26</v>
      </c>
      <c r="E39">
        <f>ROUND(AVERAGE(tbl_k_wkly[[#This Row],[Week 1]:[Week 18]]),2)</f>
        <v>6.5</v>
      </c>
      <c r="F39" t="s">
        <v>94</v>
      </c>
      <c r="G39" t="s">
        <v>94</v>
      </c>
      <c r="H39" t="s">
        <v>94</v>
      </c>
      <c r="I39" t="s">
        <v>94</v>
      </c>
      <c r="J39" t="s">
        <v>94</v>
      </c>
      <c r="K39" t="s">
        <v>94</v>
      </c>
      <c r="L39" t="s">
        <v>94</v>
      </c>
      <c r="M39" t="s">
        <v>94</v>
      </c>
      <c r="N39" t="s">
        <v>101</v>
      </c>
      <c r="O39" t="s">
        <v>94</v>
      </c>
      <c r="P39" t="s">
        <v>94</v>
      </c>
      <c r="Q39" t="s">
        <v>94</v>
      </c>
      <c r="R39" t="s">
        <v>94</v>
      </c>
      <c r="S39" t="s">
        <v>94</v>
      </c>
      <c r="T39">
        <f>IFERROR(VLOOKUP(tbl_k_wkly[[#This Row],[Player]],tbl_k_wk15[[Player]:[FPTS]],14,0),"          --")</f>
        <v>6</v>
      </c>
      <c r="U39">
        <f>IFERROR(VLOOKUP(tbl_k_wkly[[#This Row],[Player]],tbl_k_wk16[[Player]:[FPTS]],14,0),"          --")</f>
        <v>6</v>
      </c>
      <c r="V39">
        <f>IFERROR(VLOOKUP(tbl_k_wkly[[#This Row],[Player]],tbl_k_wk17[[Player]:[FPTS]],14,0),"          --")</f>
        <v>8</v>
      </c>
      <c r="W39">
        <f>IFERROR(VLOOKUP(tbl_k_wkly[[#This Row],[Player]],tbl_k_wk18[[Player]:[FPTS]],14,0),"          --")</f>
        <v>6</v>
      </c>
    </row>
    <row r="40" spans="1:23" x14ac:dyDescent="0.35">
      <c r="A40" t="s">
        <v>99</v>
      </c>
      <c r="B40" t="str">
        <f>MID(tbl_k_wkly[[#This Row],[Player]], FIND("(", tbl_k_wkly[[#This Row],[Player]]) + 1, FIND(")", tbl_k_wkly[[#This Row],[Player]] tbl_k_wkly[[#This Row],[Player]])- FIND("(", tbl_k_wkly[[#This Row],[Player]]) - 1)</f>
        <v>NYG</v>
      </c>
      <c r="D40">
        <f>SUM(tbl_k_wkly[[#This Row],[Week 1]:[Week 18]])</f>
        <v>23</v>
      </c>
      <c r="E40">
        <f>ROUND(AVERAGE(tbl_k_wkly[[#This Row],[Week 1]:[Week 18]]),2)</f>
        <v>7.67</v>
      </c>
      <c r="F40" t="str">
        <f>IFERROR(VLOOKUP(tbl_k_wkly[[#This Row],[Player]],tbl_k_wk1[[Player]:[FPTS]],14,0),"          --")</f>
        <v xml:space="preserve">          --</v>
      </c>
      <c r="G40" t="str">
        <f>IFERROR(VLOOKUP(tbl_k_wkly[[#This Row],[Player]],tbl_k_wk2[[Player]:[FPTS]],14,0),"          --")</f>
        <v xml:space="preserve">          --</v>
      </c>
      <c r="H40" t="str">
        <f>IFERROR(VLOOKUP(tbl_k_wkly[[#This Row],[Player]],tbl_k_wk3[[Player]:[FPTS]],14,0),"          --")</f>
        <v xml:space="preserve">          --</v>
      </c>
      <c r="I40" t="str">
        <f>IFERROR(VLOOKUP(tbl_k_wkly[[#This Row],[Player]],tbl_k_wk4[[Player]:[FPTS]],14,0),"          --")</f>
        <v xml:space="preserve">          --</v>
      </c>
      <c r="J40" t="str">
        <f>IFERROR(VLOOKUP(tbl_k_wkly[[#This Row],[Player]],tbl_k_wk5[[Player]:[FPTS]],14,0),"          --")</f>
        <v xml:space="preserve">          --</v>
      </c>
      <c r="K40" t="str">
        <f>IFERROR(VLOOKUP(tbl_k_wkly[[#This Row],[Player]],tbl_k_wk6[[Player]:[FPTS]],14,0),"          --")</f>
        <v xml:space="preserve">          --</v>
      </c>
      <c r="L40" t="str">
        <f>IFERROR(VLOOKUP(tbl_k_wkly[[#This Row],[Player]],tbl_k_wk7[[Player]:[FPTS]],14,0),"          --")</f>
        <v xml:space="preserve">          --</v>
      </c>
      <c r="M40" t="str">
        <f>IFERROR(VLOOKUP(tbl_k_wkly[[#This Row],[Player]],tbl_k_wk8[[Player]:[FPTS]],14,0),"          --")</f>
        <v xml:space="preserve">          --</v>
      </c>
      <c r="N40" t="str">
        <f>IFERROR(VLOOKUP(tbl_k_wkly[[#This Row],[Player]],tbl_k_wk9[[Player]:[FPTS]],14,0),"          --")</f>
        <v xml:space="preserve">          --</v>
      </c>
      <c r="O40" t="str">
        <f>IFERROR(VLOOKUP(tbl_k_wkly[[#This Row],[Player]],tbl_k_wk10[[Player]:[FPTS]],14,0),"          --")</f>
        <v xml:space="preserve">          --</v>
      </c>
      <c r="P40" t="str">
        <f>IFERROR(VLOOKUP(tbl_k_wkly[[#This Row],[Player]],tbl_k_wk11[[Player]:[FPTS]],14,0),"          --")</f>
        <v xml:space="preserve">          --</v>
      </c>
      <c r="Q40" t="str">
        <f>IFERROR(VLOOKUP(tbl_k_wkly[[#This Row],[Player]],tbl_k_wk12[[Player]:[FPTS]],14,0),"          --")</f>
        <v xml:space="preserve">          --</v>
      </c>
      <c r="R40" t="str">
        <f>IFERROR(VLOOKUP(tbl_k_wkly[[#This Row],[Player]],tbl_k_wk13[[Player]:[FPTS]],14,0),"          --")</f>
        <v xml:space="preserve">          --</v>
      </c>
      <c r="S40" t="str">
        <f>IFERROR(VLOOKUP(tbl_k_wkly[[#This Row],[Player]],tbl_k_wk14[[Player]:[FPTS]],14,0),"          --")</f>
        <v xml:space="preserve">          --</v>
      </c>
      <c r="T40" t="str">
        <f>IFERROR(VLOOKUP(tbl_k_wkly[[#This Row],[Player]],tbl_k_wk15[[Player]:[FPTS]],14,0),"          --")</f>
        <v xml:space="preserve">          --</v>
      </c>
      <c r="U40">
        <f>IFERROR(VLOOKUP(tbl_k_wkly[[#This Row],[Player]],tbl_k_wk16[[Player]:[FPTS]],14,0),"          --")</f>
        <v>7</v>
      </c>
      <c r="V40">
        <f>IFERROR(VLOOKUP(tbl_k_wkly[[#This Row],[Player]],tbl_k_wk17[[Player]:[FPTS]],14,0),"          --")</f>
        <v>7</v>
      </c>
      <c r="W40">
        <f>IFERROR(VLOOKUP(tbl_k_wkly[[#This Row],[Player]],tbl_k_wk18[[Player]:[FPTS]],14,0),"          --")</f>
        <v>9</v>
      </c>
    </row>
    <row r="41" spans="1:23" x14ac:dyDescent="0.35">
      <c r="A41" s="9" t="s">
        <v>100</v>
      </c>
      <c r="B41" s="4" t="str">
        <f>MID(tbl_k_wkly[[#This Row],[Player]], FIND("(", tbl_k_wkly[[#This Row],[Player]]) + 1, FIND(")", tbl_k_wkly[[#This Row],[Player]] tbl_k_wkly[[#This Row],[Player]])- FIND("(", tbl_k_wkly[[#This Row],[Player]]) - 1)</f>
        <v>CLE</v>
      </c>
      <c r="C41" s="4"/>
      <c r="D41">
        <f>SUM(tbl_k_wkly[[#This Row],[Week 1]:[Week 18]])</f>
        <v>9</v>
      </c>
      <c r="E41">
        <f>ROUND(AVERAGE(tbl_k_wkly[[#This Row],[Week 1]:[Week 18]]),2)</f>
        <v>4.5</v>
      </c>
      <c r="F41" t="str">
        <f>IFERROR(VLOOKUP(tbl_k_wkly[[#This Row],[Player]],tbl_k_wk1[[Player]:[FPTS]],14,0),"          --")</f>
        <v xml:space="preserve">          --</v>
      </c>
      <c r="G41" t="str">
        <f>IFERROR(VLOOKUP(tbl_k_wkly[[#This Row],[Player]],tbl_k_wk2[[Player]:[FPTS]],14,0),"          --")</f>
        <v xml:space="preserve">          --</v>
      </c>
      <c r="H41" t="str">
        <f>IFERROR(VLOOKUP(tbl_k_wkly[[#This Row],[Player]],tbl_k_wk3[[Player]:[FPTS]],14,0),"          --")</f>
        <v xml:space="preserve">          --</v>
      </c>
      <c r="I41" t="str">
        <f>IFERROR(VLOOKUP(tbl_k_wkly[[#This Row],[Player]],tbl_k_wk4[[Player]:[FPTS]],14,0),"          --")</f>
        <v xml:space="preserve">          --</v>
      </c>
      <c r="J41" t="str">
        <f>IFERROR(VLOOKUP(tbl_k_wkly[[#This Row],[Player]],tbl_k_wk5[[Player]:[FPTS]],14,0),"          --")</f>
        <v xml:space="preserve">          --</v>
      </c>
      <c r="K41" t="str">
        <f>IFERROR(VLOOKUP(tbl_k_wkly[[#This Row],[Player]],tbl_k_wk6[[Player]:[FPTS]],14,0),"          --")</f>
        <v xml:space="preserve">          --</v>
      </c>
      <c r="L41" t="str">
        <f>IFERROR(VLOOKUP(tbl_k_wkly[[#This Row],[Player]],tbl_k_wk7[[Player]:[FPTS]],14,0),"          --")</f>
        <v xml:space="preserve">          --</v>
      </c>
      <c r="M41" t="str">
        <f>IFERROR(VLOOKUP(tbl_k_wkly[[#This Row],[Player]],tbl_k_wk8[[Player]:[FPTS]],14,0),"          --")</f>
        <v xml:space="preserve">          --</v>
      </c>
      <c r="N41" t="str">
        <f>IFERROR(VLOOKUP(tbl_k_wkly[[#This Row],[Player]],tbl_k_wk9[[Player]:[FPTS]],14,0),"          --")</f>
        <v xml:space="preserve">          --</v>
      </c>
      <c r="O41" t="str">
        <f>IFERROR(VLOOKUP(tbl_k_wkly[[#This Row],[Player]],tbl_k_wk10[[Player]:[FPTS]],14,0),"          --")</f>
        <v xml:space="preserve">          --</v>
      </c>
      <c r="P41" t="str">
        <f>IFERROR(VLOOKUP(tbl_k_wkly[[#This Row],[Player]],tbl_k_wk11[[Player]:[FPTS]],14,0),"          --")</f>
        <v xml:space="preserve">          --</v>
      </c>
      <c r="Q41" t="str">
        <f>IFERROR(VLOOKUP(tbl_k_wkly[[#This Row],[Player]],tbl_k_wk12[[Player]:[FPTS]],14,0),"          --")</f>
        <v xml:space="preserve">          --</v>
      </c>
      <c r="R41" t="str">
        <f>IFERROR(VLOOKUP(tbl_k_wkly[[#This Row],[Player]],tbl_k_wk13[[Player]:[FPTS]],14,0),"          --")</f>
        <v xml:space="preserve">          --</v>
      </c>
      <c r="S41" t="str">
        <f>IFERROR(VLOOKUP(tbl_k_wkly[[#This Row],[Player]],tbl_k_wk14[[Player]:[FPTS]],14,0),"          --")</f>
        <v xml:space="preserve">          --</v>
      </c>
      <c r="T41" t="str">
        <f>IFERROR(VLOOKUP(tbl_k_wkly[[#This Row],[Player]],tbl_k_wk15[[Player]:[FPTS]],14,0),"          --")</f>
        <v xml:space="preserve">          --</v>
      </c>
      <c r="U41" t="str">
        <f>IFERROR(VLOOKUP(tbl_k_wkly[[#This Row],[Team]],tbl_k_wk15[[Player]:[FPTS]],14,0),"          --")</f>
        <v xml:space="preserve">          --</v>
      </c>
      <c r="V41">
        <f>IFERROR(VLOOKUP(tbl_k_wkly[[#This Row],[Player]],tbl_k_wk17[[Player]:[FPTS]],14,0),"          --")</f>
        <v>7</v>
      </c>
      <c r="W41">
        <f>IFERROR(VLOOKUP(tbl_k_wkly[[#This Row],[Player]],tbl_k_wk18[[Player]:[FPTS]],14,0),"          --")</f>
        <v>2</v>
      </c>
    </row>
  </sheetData>
  <conditionalFormatting sqref="E5:E41">
    <cfRule type="top10" dxfId="94" priority="2581" rank="1"/>
    <cfRule type="top10" dxfId="93" priority="2582" percent="1" rank="5"/>
    <cfRule type="top10" dxfId="92" priority="2583" percent="1" rank="10"/>
    <cfRule type="top10" dxfId="91" priority="2584" percent="1" rank="25"/>
    <cfRule type="aboveAverage" dxfId="90" priority="2585"/>
  </conditionalFormatting>
  <conditionalFormatting sqref="F5:F41">
    <cfRule type="top10" dxfId="89" priority="86" rank="1"/>
    <cfRule type="top10" dxfId="88" priority="87" percent="1" rank="5"/>
    <cfRule type="top10" dxfId="87" priority="88" percent="1" rank="10"/>
    <cfRule type="top10" dxfId="86" priority="89" percent="1" rank="25"/>
    <cfRule type="aboveAverage" dxfId="85" priority="90"/>
  </conditionalFormatting>
  <conditionalFormatting sqref="G5:G41">
    <cfRule type="top10" dxfId="84" priority="81" rank="1"/>
    <cfRule type="top10" dxfId="83" priority="82" percent="1" rank="5"/>
    <cfRule type="top10" dxfId="82" priority="83" percent="1" rank="10"/>
    <cfRule type="top10" dxfId="81" priority="84" percent="1" rank="25"/>
    <cfRule type="aboveAverage" dxfId="80" priority="85"/>
  </conditionalFormatting>
  <conditionalFormatting sqref="H5:H41">
    <cfRule type="top10" dxfId="79" priority="76" rank="1"/>
    <cfRule type="top10" dxfId="78" priority="77" percent="1" rank="5"/>
    <cfRule type="top10" dxfId="77" priority="78" percent="1" rank="10"/>
    <cfRule type="top10" dxfId="76" priority="79" percent="1" rank="25"/>
    <cfRule type="aboveAverage" dxfId="75" priority="80"/>
  </conditionalFormatting>
  <conditionalFormatting sqref="I5:I41">
    <cfRule type="top10" dxfId="74" priority="71" rank="1"/>
    <cfRule type="top10" dxfId="73" priority="72" percent="1" rank="5"/>
    <cfRule type="top10" dxfId="72" priority="73" percent="1" rank="10"/>
    <cfRule type="top10" dxfId="71" priority="74" percent="1" rank="25"/>
    <cfRule type="aboveAverage" dxfId="70" priority="75"/>
  </conditionalFormatting>
  <conditionalFormatting sqref="J5:J41">
    <cfRule type="top10" dxfId="69" priority="66" rank="1"/>
    <cfRule type="top10" dxfId="68" priority="67" percent="1" rank="5"/>
    <cfRule type="top10" dxfId="67" priority="68" percent="1" rank="10"/>
    <cfRule type="top10" dxfId="66" priority="69" percent="1" rank="25"/>
    <cfRule type="aboveAverage" dxfId="65" priority="70"/>
  </conditionalFormatting>
  <conditionalFormatting sqref="K5:K41">
    <cfRule type="top10" dxfId="64" priority="61" rank="1"/>
    <cfRule type="top10" dxfId="63" priority="62" percent="1" rank="5"/>
    <cfRule type="top10" dxfId="62" priority="63" percent="1" rank="10"/>
    <cfRule type="top10" dxfId="61" priority="64" percent="1" rank="25"/>
    <cfRule type="aboveAverage" dxfId="60" priority="65"/>
  </conditionalFormatting>
  <conditionalFormatting sqref="L5:L41">
    <cfRule type="top10" dxfId="59" priority="56" rank="1"/>
    <cfRule type="top10" dxfId="58" priority="57" percent="1" rank="5"/>
    <cfRule type="top10" dxfId="57" priority="58" percent="1" rank="10"/>
    <cfRule type="top10" dxfId="56" priority="59" percent="1" rank="25"/>
    <cfRule type="aboveAverage" dxfId="55" priority="60"/>
  </conditionalFormatting>
  <conditionalFormatting sqref="M5:M41">
    <cfRule type="top10" dxfId="54" priority="51" rank="1"/>
    <cfRule type="top10" dxfId="53" priority="52" percent="1" rank="5"/>
    <cfRule type="top10" dxfId="52" priority="53" percent="1" rank="10"/>
    <cfRule type="top10" dxfId="51" priority="54" percent="1" rank="25"/>
    <cfRule type="aboveAverage" dxfId="50" priority="55"/>
  </conditionalFormatting>
  <conditionalFormatting sqref="N5:N41">
    <cfRule type="top10" dxfId="49" priority="46" rank="1"/>
    <cfRule type="top10" dxfId="48" priority="47" percent="1" rank="5"/>
    <cfRule type="top10" dxfId="47" priority="48" percent="1" rank="10"/>
    <cfRule type="top10" dxfId="46" priority="49" percent="1" rank="25"/>
    <cfRule type="aboveAverage" dxfId="45" priority="50"/>
  </conditionalFormatting>
  <conditionalFormatting sqref="O5:O41">
    <cfRule type="top10" dxfId="44" priority="41" rank="1"/>
    <cfRule type="top10" dxfId="43" priority="42" percent="1" rank="5"/>
    <cfRule type="top10" dxfId="42" priority="43" percent="1" rank="10"/>
    <cfRule type="top10" dxfId="41" priority="44" percent="1" rank="25"/>
    <cfRule type="aboveAverage" dxfId="40" priority="45"/>
  </conditionalFormatting>
  <conditionalFormatting sqref="P5:P41">
    <cfRule type="top10" dxfId="39" priority="36" rank="1"/>
    <cfRule type="top10" dxfId="38" priority="37" percent="1" rank="5"/>
    <cfRule type="top10" dxfId="37" priority="38" percent="1" rank="10"/>
    <cfRule type="top10" dxfId="36" priority="39" percent="1" rank="25"/>
    <cfRule type="aboveAverage" dxfId="35" priority="40"/>
  </conditionalFormatting>
  <conditionalFormatting sqref="Q5:Q41">
    <cfRule type="top10" dxfId="34" priority="31" rank="1"/>
    <cfRule type="top10" dxfId="33" priority="32" percent="1" rank="5"/>
    <cfRule type="top10" dxfId="32" priority="33" percent="1" rank="10"/>
    <cfRule type="top10" dxfId="31" priority="34" percent="1" rank="25"/>
    <cfRule type="aboveAverage" dxfId="30" priority="35"/>
  </conditionalFormatting>
  <conditionalFormatting sqref="R5:R41">
    <cfRule type="top10" dxfId="29" priority="26" rank="1"/>
    <cfRule type="top10" dxfId="28" priority="27" percent="1" rank="5"/>
    <cfRule type="top10" dxfId="27" priority="28" percent="1" rank="10"/>
    <cfRule type="top10" dxfId="26" priority="29" percent="1" rank="25"/>
    <cfRule type="aboveAverage" dxfId="25" priority="30"/>
  </conditionalFormatting>
  <conditionalFormatting sqref="S5:S41">
    <cfRule type="top10" dxfId="24" priority="21" rank="1"/>
    <cfRule type="top10" dxfId="23" priority="22" percent="1" rank="5"/>
    <cfRule type="top10" dxfId="22" priority="23" percent="1" rank="10"/>
    <cfRule type="top10" dxfId="21" priority="24" percent="1" rank="25"/>
    <cfRule type="aboveAverage" dxfId="20" priority="25"/>
  </conditionalFormatting>
  <conditionalFormatting sqref="T5:T41 U41">
    <cfRule type="top10" dxfId="19" priority="16" rank="1"/>
    <cfRule type="top10" dxfId="18" priority="17" percent="1" rank="5"/>
    <cfRule type="top10" dxfId="17" priority="18" percent="1" rank="10"/>
    <cfRule type="top10" dxfId="16" priority="19" percent="1" rank="25"/>
    <cfRule type="aboveAverage" dxfId="15" priority="20"/>
  </conditionalFormatting>
  <conditionalFormatting sqref="U5:U40 V5:W8">
    <cfRule type="top10" dxfId="14" priority="11" rank="1"/>
    <cfRule type="top10" dxfId="13" priority="12" percent="1" rank="5"/>
    <cfRule type="top10" dxfId="12" priority="13" percent="1" rank="10"/>
    <cfRule type="top10" dxfId="11" priority="14" percent="1" rank="25"/>
    <cfRule type="aboveAverage" dxfId="10" priority="15"/>
  </conditionalFormatting>
  <conditionalFormatting sqref="V9:V41">
    <cfRule type="top10" dxfId="9" priority="6" rank="1"/>
    <cfRule type="top10" dxfId="8" priority="7" percent="1" rank="5"/>
    <cfRule type="top10" dxfId="7" priority="8" percent="1" rank="10"/>
    <cfRule type="top10" dxfId="6" priority="9" percent="1" rank="25"/>
    <cfRule type="aboveAverage" dxfId="5" priority="10"/>
  </conditionalFormatting>
  <conditionalFormatting sqref="W9:W41">
    <cfRule type="top10" dxfId="4" priority="1" rank="1"/>
    <cfRule type="top10" dxfId="3" priority="2" percent="1" rank="5"/>
    <cfRule type="top10" dxfId="2" priority="3" percent="1" rank="10"/>
    <cfRule type="top10" dxfId="1" priority="4" percent="1" rank="25"/>
    <cfRule type="aboveAverage" dxfId="0" priority="5"/>
  </conditionalFormatting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Weekly!F5:W5</xm:f>
              <xm:sqref>C5</xm:sqref>
            </x14:sparkline>
            <x14:sparkline>
              <xm:f>Weekly!F6:W6</xm:f>
              <xm:sqref>C6</xm:sqref>
            </x14:sparkline>
            <x14:sparkline>
              <xm:f>Weekly!F7:W7</xm:f>
              <xm:sqref>C7</xm:sqref>
            </x14:sparkline>
            <x14:sparkline>
              <xm:f>Weekly!F8:W8</xm:f>
              <xm:sqref>C8</xm:sqref>
            </x14:sparkline>
            <x14:sparkline>
              <xm:f>Weekly!F9:W9</xm:f>
              <xm:sqref>C9</xm:sqref>
            </x14:sparkline>
            <x14:sparkline>
              <xm:f>Weekly!F10:W10</xm:f>
              <xm:sqref>C10</xm:sqref>
            </x14:sparkline>
            <x14:sparkline>
              <xm:f>Weekly!F11:W11</xm:f>
              <xm:sqref>C11</xm:sqref>
            </x14:sparkline>
            <x14:sparkline>
              <xm:f>Weekly!F12:W12</xm:f>
              <xm:sqref>C12</xm:sqref>
            </x14:sparkline>
            <x14:sparkline>
              <xm:f>Weekly!F13:W13</xm:f>
              <xm:sqref>C13</xm:sqref>
            </x14:sparkline>
            <x14:sparkline>
              <xm:f>Weekly!F14:W14</xm:f>
              <xm:sqref>C14</xm:sqref>
            </x14:sparkline>
            <x14:sparkline>
              <xm:f>Weekly!F15:W15</xm:f>
              <xm:sqref>C15</xm:sqref>
            </x14:sparkline>
            <x14:sparkline>
              <xm:f>Weekly!F16:W16</xm:f>
              <xm:sqref>C16</xm:sqref>
            </x14:sparkline>
            <x14:sparkline>
              <xm:f>Weekly!F17:W17</xm:f>
              <xm:sqref>C17</xm:sqref>
            </x14:sparkline>
            <x14:sparkline>
              <xm:f>Weekly!F18:W18</xm:f>
              <xm:sqref>C18</xm:sqref>
            </x14:sparkline>
            <x14:sparkline>
              <xm:f>Weekly!F19:W19</xm:f>
              <xm:sqref>C19</xm:sqref>
            </x14:sparkline>
            <x14:sparkline>
              <xm:f>Weekly!F20:W20</xm:f>
              <xm:sqref>C20</xm:sqref>
            </x14:sparkline>
            <x14:sparkline>
              <xm:f>Weekly!F21:W21</xm:f>
              <xm:sqref>C21</xm:sqref>
            </x14:sparkline>
            <x14:sparkline>
              <xm:f>Weekly!F22:W22</xm:f>
              <xm:sqref>C22</xm:sqref>
            </x14:sparkline>
            <x14:sparkline>
              <xm:f>Weekly!F23:W23</xm:f>
              <xm:sqref>C23</xm:sqref>
            </x14:sparkline>
            <x14:sparkline>
              <xm:f>Weekly!F24:W24</xm:f>
              <xm:sqref>C24</xm:sqref>
            </x14:sparkline>
            <x14:sparkline>
              <xm:f>Weekly!F25:W25</xm:f>
              <xm:sqref>C25</xm:sqref>
            </x14:sparkline>
            <x14:sparkline>
              <xm:f>Weekly!F26:W26</xm:f>
              <xm:sqref>C26</xm:sqref>
            </x14:sparkline>
            <x14:sparkline>
              <xm:f>Weekly!F27:W27</xm:f>
              <xm:sqref>C27</xm:sqref>
            </x14:sparkline>
            <x14:sparkline>
              <xm:f>Weekly!F28:W28</xm:f>
              <xm:sqref>C28</xm:sqref>
            </x14:sparkline>
            <x14:sparkline>
              <xm:f>Weekly!F29:W29</xm:f>
              <xm:sqref>C29</xm:sqref>
            </x14:sparkline>
            <x14:sparkline>
              <xm:f>Weekly!F30:W30</xm:f>
              <xm:sqref>C30</xm:sqref>
            </x14:sparkline>
            <x14:sparkline>
              <xm:f>Weekly!F31:W31</xm:f>
              <xm:sqref>C31</xm:sqref>
            </x14:sparkline>
            <x14:sparkline>
              <xm:f>Weekly!F32:W32</xm:f>
              <xm:sqref>C32</xm:sqref>
            </x14:sparkline>
            <x14:sparkline>
              <xm:f>Weekly!F33:W33</xm:f>
              <xm:sqref>C33</xm:sqref>
            </x14:sparkline>
            <x14:sparkline>
              <xm:f>Weekly!F34:W34</xm:f>
              <xm:sqref>C34</xm:sqref>
            </x14:sparkline>
            <x14:sparkline>
              <xm:f>Weekly!F35:W35</xm:f>
              <xm:sqref>C35</xm:sqref>
            </x14:sparkline>
            <x14:sparkline>
              <xm:f>Weekly!F36:W36</xm:f>
              <xm:sqref>C36</xm:sqref>
            </x14:sparkline>
            <x14:sparkline>
              <xm:f>Weekly!F37:W37</xm:f>
              <xm:sqref>C37</xm:sqref>
            </x14:sparkline>
            <x14:sparkline>
              <xm:f>Weekly!F38:W38</xm:f>
              <xm:sqref>C38</xm:sqref>
            </x14:sparkline>
            <x14:sparkline>
              <xm:f>Weekly!F39:W39</xm:f>
              <xm:sqref>C39</xm:sqref>
            </x14:sparkline>
            <x14:sparkline>
              <xm:f>Weekly!F40:W40</xm:f>
              <xm:sqref>C40</xm:sqref>
            </x14:sparkline>
            <x14:sparkline>
              <xm:f>Weekly!F41:W41</xm:f>
              <xm:sqref>C41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Q59"/>
  <sheetViews>
    <sheetView showGridLines="0" topLeftCell="A31" workbookViewId="0">
      <selection activeCell="A5" sqref="A5:Q59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9</v>
      </c>
      <c r="B5" t="s">
        <v>35</v>
      </c>
      <c r="C5">
        <v>4</v>
      </c>
      <c r="D5">
        <v>4</v>
      </c>
      <c r="E5">
        <v>100</v>
      </c>
      <c r="F5">
        <v>54</v>
      </c>
      <c r="G5">
        <v>0</v>
      </c>
      <c r="H5">
        <v>1</v>
      </c>
      <c r="I5">
        <v>0</v>
      </c>
      <c r="J5">
        <v>1</v>
      </c>
      <c r="K5">
        <v>2</v>
      </c>
      <c r="L5">
        <v>2</v>
      </c>
      <c r="M5">
        <v>2</v>
      </c>
      <c r="N5">
        <v>1</v>
      </c>
      <c r="O5">
        <v>19</v>
      </c>
      <c r="P5">
        <v>19</v>
      </c>
      <c r="Q5" s="2">
        <v>0.52</v>
      </c>
    </row>
    <row r="6" spans="1:17" x14ac:dyDescent="0.35">
      <c r="A6">
        <v>9</v>
      </c>
      <c r="B6" t="s">
        <v>46</v>
      </c>
      <c r="C6">
        <v>3</v>
      </c>
      <c r="D6">
        <v>3</v>
      </c>
      <c r="E6">
        <v>100</v>
      </c>
      <c r="F6">
        <v>55</v>
      </c>
      <c r="G6">
        <v>0</v>
      </c>
      <c r="H6">
        <v>0</v>
      </c>
      <c r="I6">
        <v>1</v>
      </c>
      <c r="J6">
        <v>1</v>
      </c>
      <c r="K6">
        <v>1</v>
      </c>
      <c r="L6">
        <v>4</v>
      </c>
      <c r="M6">
        <v>4</v>
      </c>
      <c r="N6">
        <v>1</v>
      </c>
      <c r="O6">
        <v>16</v>
      </c>
      <c r="P6">
        <v>16</v>
      </c>
      <c r="Q6" s="2">
        <v>4.8000000000000001E-2</v>
      </c>
    </row>
    <row r="7" spans="1:17" x14ac:dyDescent="0.35">
      <c r="A7">
        <v>9</v>
      </c>
      <c r="B7" t="s">
        <v>42</v>
      </c>
      <c r="C7">
        <v>3</v>
      </c>
      <c r="D7">
        <v>3</v>
      </c>
      <c r="E7">
        <v>100</v>
      </c>
      <c r="F7">
        <v>46</v>
      </c>
      <c r="G7">
        <v>0</v>
      </c>
      <c r="H7">
        <v>1</v>
      </c>
      <c r="I7">
        <v>0</v>
      </c>
      <c r="J7">
        <v>2</v>
      </c>
      <c r="K7">
        <v>0</v>
      </c>
      <c r="L7">
        <v>3</v>
      </c>
      <c r="M7">
        <v>3</v>
      </c>
      <c r="N7">
        <v>1</v>
      </c>
      <c r="O7">
        <v>14</v>
      </c>
      <c r="P7">
        <v>14</v>
      </c>
      <c r="Q7" s="2">
        <v>0.39900000000000002</v>
      </c>
    </row>
    <row r="8" spans="1:17" x14ac:dyDescent="0.35">
      <c r="A8">
        <v>9</v>
      </c>
      <c r="B8" t="s">
        <v>34</v>
      </c>
      <c r="C8">
        <v>3</v>
      </c>
      <c r="D8">
        <v>3</v>
      </c>
      <c r="E8">
        <v>100</v>
      </c>
      <c r="F8">
        <v>45</v>
      </c>
      <c r="G8">
        <v>0</v>
      </c>
      <c r="H8">
        <v>0</v>
      </c>
      <c r="I8">
        <v>2</v>
      </c>
      <c r="J8">
        <v>1</v>
      </c>
      <c r="K8">
        <v>0</v>
      </c>
      <c r="L8">
        <v>4</v>
      </c>
      <c r="M8">
        <v>4</v>
      </c>
      <c r="N8">
        <v>1</v>
      </c>
      <c r="O8">
        <v>14</v>
      </c>
      <c r="P8">
        <v>14</v>
      </c>
      <c r="Q8" s="2">
        <v>0.90700000000000003</v>
      </c>
    </row>
    <row r="9" spans="1:17" x14ac:dyDescent="0.35">
      <c r="A9">
        <v>9</v>
      </c>
      <c r="B9" t="s">
        <v>37</v>
      </c>
      <c r="C9">
        <v>3</v>
      </c>
      <c r="D9">
        <v>3</v>
      </c>
      <c r="E9">
        <v>100</v>
      </c>
      <c r="F9">
        <v>32</v>
      </c>
      <c r="G9">
        <v>1</v>
      </c>
      <c r="H9">
        <v>0</v>
      </c>
      <c r="I9">
        <v>2</v>
      </c>
      <c r="J9">
        <v>0</v>
      </c>
      <c r="K9">
        <v>0</v>
      </c>
      <c r="L9">
        <v>2</v>
      </c>
      <c r="M9">
        <v>2</v>
      </c>
      <c r="N9">
        <v>1</v>
      </c>
      <c r="O9">
        <v>11</v>
      </c>
      <c r="P9">
        <v>11</v>
      </c>
      <c r="Q9" s="2">
        <v>5.5E-2</v>
      </c>
    </row>
    <row r="10" spans="1:17" x14ac:dyDescent="0.35">
      <c r="A10">
        <v>9</v>
      </c>
      <c r="B10" t="s">
        <v>16</v>
      </c>
      <c r="C10">
        <v>2</v>
      </c>
      <c r="D10">
        <v>2</v>
      </c>
      <c r="E10">
        <v>100</v>
      </c>
      <c r="F10">
        <v>57</v>
      </c>
      <c r="G10">
        <v>0</v>
      </c>
      <c r="H10">
        <v>1</v>
      </c>
      <c r="I10">
        <v>0</v>
      </c>
      <c r="J10">
        <v>0</v>
      </c>
      <c r="K10">
        <v>1</v>
      </c>
      <c r="L10">
        <v>3</v>
      </c>
      <c r="M10">
        <v>3</v>
      </c>
      <c r="N10">
        <v>1</v>
      </c>
      <c r="O10">
        <v>11</v>
      </c>
      <c r="P10">
        <v>11</v>
      </c>
      <c r="Q10" s="2">
        <v>0.48799999999999999</v>
      </c>
    </row>
    <row r="11" spans="1:17" x14ac:dyDescent="0.35">
      <c r="A11">
        <v>9</v>
      </c>
      <c r="B11" t="s">
        <v>45</v>
      </c>
      <c r="C11">
        <v>3</v>
      </c>
      <c r="D11">
        <v>3</v>
      </c>
      <c r="E11">
        <v>100</v>
      </c>
      <c r="F11">
        <v>48</v>
      </c>
      <c r="G11">
        <v>0</v>
      </c>
      <c r="H11">
        <v>0</v>
      </c>
      <c r="I11">
        <v>2</v>
      </c>
      <c r="J11">
        <v>1</v>
      </c>
      <c r="K11">
        <v>0</v>
      </c>
      <c r="L11">
        <v>1</v>
      </c>
      <c r="M11">
        <v>1</v>
      </c>
      <c r="N11">
        <v>1</v>
      </c>
      <c r="O11">
        <v>11</v>
      </c>
      <c r="P11">
        <v>11</v>
      </c>
      <c r="Q11" s="2">
        <v>0.34399999999999997</v>
      </c>
    </row>
    <row r="12" spans="1:17" x14ac:dyDescent="0.35">
      <c r="A12">
        <v>9</v>
      </c>
      <c r="B12" t="s">
        <v>44</v>
      </c>
      <c r="C12">
        <v>2</v>
      </c>
      <c r="D12">
        <v>2</v>
      </c>
      <c r="E12">
        <v>100</v>
      </c>
      <c r="F12">
        <v>55</v>
      </c>
      <c r="G12">
        <v>0</v>
      </c>
      <c r="H12">
        <v>0</v>
      </c>
      <c r="I12">
        <v>1</v>
      </c>
      <c r="J12">
        <v>0</v>
      </c>
      <c r="K12">
        <v>1</v>
      </c>
      <c r="L12">
        <v>3</v>
      </c>
      <c r="M12">
        <v>3</v>
      </c>
      <c r="N12">
        <v>1</v>
      </c>
      <c r="O12">
        <v>11</v>
      </c>
      <c r="P12">
        <v>11</v>
      </c>
      <c r="Q12" s="2">
        <v>0.73599999999999999</v>
      </c>
    </row>
    <row r="13" spans="1:17" x14ac:dyDescent="0.35">
      <c r="A13">
        <v>9</v>
      </c>
      <c r="B13" t="s">
        <v>24</v>
      </c>
      <c r="C13">
        <v>2</v>
      </c>
      <c r="D13">
        <v>3</v>
      </c>
      <c r="E13">
        <v>66.7</v>
      </c>
      <c r="F13">
        <v>45</v>
      </c>
      <c r="G13">
        <v>0</v>
      </c>
      <c r="H13">
        <v>0</v>
      </c>
      <c r="I13">
        <v>1</v>
      </c>
      <c r="J13">
        <v>1</v>
      </c>
      <c r="K13">
        <v>0</v>
      </c>
      <c r="L13">
        <v>3</v>
      </c>
      <c r="M13">
        <v>3</v>
      </c>
      <c r="N13">
        <v>1</v>
      </c>
      <c r="O13">
        <v>10</v>
      </c>
      <c r="P13">
        <v>10</v>
      </c>
      <c r="Q13" s="2">
        <v>0.622</v>
      </c>
    </row>
    <row r="14" spans="1:17" x14ac:dyDescent="0.35">
      <c r="A14">
        <v>9</v>
      </c>
      <c r="B14" t="s">
        <v>26</v>
      </c>
      <c r="C14">
        <v>2</v>
      </c>
      <c r="D14">
        <v>2</v>
      </c>
      <c r="E14">
        <v>100</v>
      </c>
      <c r="F14">
        <v>49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8</v>
      </c>
      <c r="P14">
        <v>8</v>
      </c>
      <c r="Q14" s="2">
        <v>5.8000000000000003E-2</v>
      </c>
    </row>
    <row r="15" spans="1:17" x14ac:dyDescent="0.35">
      <c r="A15">
        <v>9</v>
      </c>
      <c r="B15" t="s">
        <v>39</v>
      </c>
      <c r="C15">
        <v>2</v>
      </c>
      <c r="D15">
        <v>2</v>
      </c>
      <c r="E15">
        <v>100</v>
      </c>
      <c r="F15">
        <v>37</v>
      </c>
      <c r="G15">
        <v>0</v>
      </c>
      <c r="H15">
        <v>0</v>
      </c>
      <c r="I15">
        <v>2</v>
      </c>
      <c r="J15">
        <v>0</v>
      </c>
      <c r="K15">
        <v>0</v>
      </c>
      <c r="L15">
        <v>2</v>
      </c>
      <c r="M15">
        <v>2</v>
      </c>
      <c r="N15">
        <v>1</v>
      </c>
      <c r="O15">
        <v>8</v>
      </c>
      <c r="P15">
        <v>8</v>
      </c>
      <c r="Q15" s="2">
        <v>1.0999999999999999E-2</v>
      </c>
    </row>
    <row r="16" spans="1:17" x14ac:dyDescent="0.35">
      <c r="A16">
        <v>9</v>
      </c>
      <c r="B16" t="s">
        <v>40</v>
      </c>
      <c r="C16">
        <v>1</v>
      </c>
      <c r="D16">
        <v>2</v>
      </c>
      <c r="E16">
        <v>50</v>
      </c>
      <c r="F16">
        <v>55</v>
      </c>
      <c r="G16">
        <v>0</v>
      </c>
      <c r="H16">
        <v>0</v>
      </c>
      <c r="I16">
        <v>0</v>
      </c>
      <c r="J16">
        <v>0</v>
      </c>
      <c r="K16">
        <v>1</v>
      </c>
      <c r="L16">
        <v>3</v>
      </c>
      <c r="M16">
        <v>3</v>
      </c>
      <c r="N16">
        <v>1</v>
      </c>
      <c r="O16">
        <v>8</v>
      </c>
      <c r="P16">
        <v>8</v>
      </c>
      <c r="Q16" s="2">
        <v>7.0000000000000007E-2</v>
      </c>
    </row>
    <row r="17" spans="1:17" x14ac:dyDescent="0.35">
      <c r="A17">
        <v>9</v>
      </c>
      <c r="B17" t="s">
        <v>43</v>
      </c>
      <c r="C17">
        <v>2</v>
      </c>
      <c r="D17">
        <v>3</v>
      </c>
      <c r="E17">
        <v>66.7</v>
      </c>
      <c r="F17">
        <v>34</v>
      </c>
      <c r="G17">
        <v>0</v>
      </c>
      <c r="H17">
        <v>1</v>
      </c>
      <c r="I17">
        <v>1</v>
      </c>
      <c r="J17">
        <v>0</v>
      </c>
      <c r="K17">
        <v>0</v>
      </c>
      <c r="L17">
        <v>2</v>
      </c>
      <c r="M17">
        <v>2</v>
      </c>
      <c r="N17">
        <v>1</v>
      </c>
      <c r="O17">
        <v>8</v>
      </c>
      <c r="P17">
        <v>8</v>
      </c>
      <c r="Q17" s="2">
        <v>0.04</v>
      </c>
    </row>
    <row r="18" spans="1:17" x14ac:dyDescent="0.35">
      <c r="A18">
        <v>9</v>
      </c>
      <c r="B18" t="s">
        <v>36</v>
      </c>
      <c r="C18">
        <v>2</v>
      </c>
      <c r="D18">
        <v>2</v>
      </c>
      <c r="E18">
        <v>100</v>
      </c>
      <c r="F18">
        <v>47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1</v>
      </c>
      <c r="O18">
        <v>8</v>
      </c>
      <c r="P18">
        <v>8</v>
      </c>
      <c r="Q18" s="2">
        <v>7.6999999999999999E-2</v>
      </c>
    </row>
    <row r="19" spans="1:17" x14ac:dyDescent="0.35">
      <c r="A19">
        <v>9</v>
      </c>
      <c r="B19" t="s">
        <v>19</v>
      </c>
      <c r="C19">
        <v>2</v>
      </c>
      <c r="D19">
        <v>2</v>
      </c>
      <c r="E19">
        <v>100</v>
      </c>
      <c r="F19">
        <v>30</v>
      </c>
      <c r="G19">
        <v>0</v>
      </c>
      <c r="H19">
        <v>1</v>
      </c>
      <c r="I19">
        <v>1</v>
      </c>
      <c r="J19">
        <v>0</v>
      </c>
      <c r="K19">
        <v>0</v>
      </c>
      <c r="L19">
        <v>2</v>
      </c>
      <c r="M19">
        <v>2</v>
      </c>
      <c r="N19">
        <v>1</v>
      </c>
      <c r="O19">
        <v>8</v>
      </c>
      <c r="P19">
        <v>8</v>
      </c>
      <c r="Q19" s="2">
        <v>0.375</v>
      </c>
    </row>
    <row r="20" spans="1:17" x14ac:dyDescent="0.35">
      <c r="A20">
        <v>9</v>
      </c>
      <c r="B20" t="s">
        <v>28</v>
      </c>
      <c r="C20">
        <v>1</v>
      </c>
      <c r="D20">
        <v>1</v>
      </c>
      <c r="E20">
        <v>100</v>
      </c>
      <c r="F20">
        <v>51</v>
      </c>
      <c r="G20">
        <v>0</v>
      </c>
      <c r="H20">
        <v>0</v>
      </c>
      <c r="I20">
        <v>0</v>
      </c>
      <c r="J20">
        <v>0</v>
      </c>
      <c r="K20">
        <v>1</v>
      </c>
      <c r="L20">
        <v>2</v>
      </c>
      <c r="M20">
        <v>2</v>
      </c>
      <c r="N20">
        <v>1</v>
      </c>
      <c r="O20">
        <v>7</v>
      </c>
      <c r="P20">
        <v>7</v>
      </c>
      <c r="Q20" s="2">
        <v>0.92500000000000004</v>
      </c>
    </row>
    <row r="21" spans="1:17" x14ac:dyDescent="0.35">
      <c r="A21">
        <v>9</v>
      </c>
      <c r="B21" t="s">
        <v>17</v>
      </c>
      <c r="C21">
        <v>1</v>
      </c>
      <c r="D21">
        <v>1</v>
      </c>
      <c r="E21">
        <v>100</v>
      </c>
      <c r="F21">
        <v>20</v>
      </c>
      <c r="G21">
        <v>0</v>
      </c>
      <c r="H21">
        <v>1</v>
      </c>
      <c r="I21">
        <v>0</v>
      </c>
      <c r="J21">
        <v>0</v>
      </c>
      <c r="K21">
        <v>0</v>
      </c>
      <c r="L21">
        <v>3</v>
      </c>
      <c r="M21">
        <v>3</v>
      </c>
      <c r="N21">
        <v>1</v>
      </c>
      <c r="O21">
        <v>6</v>
      </c>
      <c r="P21">
        <v>6</v>
      </c>
      <c r="Q21" s="2">
        <v>0.745</v>
      </c>
    </row>
    <row r="22" spans="1:17" x14ac:dyDescent="0.35">
      <c r="A22">
        <v>9</v>
      </c>
      <c r="B22" t="s">
        <v>29</v>
      </c>
      <c r="C22">
        <v>1</v>
      </c>
      <c r="D22">
        <v>1</v>
      </c>
      <c r="E22">
        <v>100</v>
      </c>
      <c r="F22">
        <v>43</v>
      </c>
      <c r="G22">
        <v>0</v>
      </c>
      <c r="H22">
        <v>0</v>
      </c>
      <c r="I22">
        <v>0</v>
      </c>
      <c r="J22">
        <v>1</v>
      </c>
      <c r="K22">
        <v>0</v>
      </c>
      <c r="L22">
        <v>2</v>
      </c>
      <c r="M22">
        <v>2</v>
      </c>
      <c r="N22">
        <v>1</v>
      </c>
      <c r="O22">
        <v>6</v>
      </c>
      <c r="P22">
        <v>6</v>
      </c>
      <c r="Q22" s="2">
        <v>4.0000000000000001E-3</v>
      </c>
    </row>
    <row r="23" spans="1:17" x14ac:dyDescent="0.35">
      <c r="A23">
        <v>9</v>
      </c>
      <c r="B23" t="s">
        <v>21</v>
      </c>
      <c r="C23">
        <v>1</v>
      </c>
      <c r="D23">
        <v>1</v>
      </c>
      <c r="E23">
        <v>100</v>
      </c>
      <c r="F23">
        <v>50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6</v>
      </c>
      <c r="P23">
        <v>6</v>
      </c>
      <c r="Q23" s="2">
        <v>2.1999999999999999E-2</v>
      </c>
    </row>
    <row r="24" spans="1:17" x14ac:dyDescent="0.35">
      <c r="A24">
        <v>9</v>
      </c>
      <c r="B24" t="s">
        <v>89</v>
      </c>
      <c r="C24">
        <v>1</v>
      </c>
      <c r="D24">
        <v>2</v>
      </c>
      <c r="E24">
        <v>50</v>
      </c>
      <c r="F24">
        <v>52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5</v>
      </c>
      <c r="P24">
        <v>5</v>
      </c>
      <c r="Q24" s="2">
        <v>1.0999999999999999E-2</v>
      </c>
    </row>
    <row r="25" spans="1:17" x14ac:dyDescent="0.35">
      <c r="A25">
        <v>9</v>
      </c>
      <c r="B25" t="s">
        <v>41</v>
      </c>
      <c r="C25">
        <v>1</v>
      </c>
      <c r="D25">
        <v>2</v>
      </c>
      <c r="E25">
        <v>50</v>
      </c>
      <c r="F25">
        <v>31</v>
      </c>
      <c r="G25">
        <v>0</v>
      </c>
      <c r="H25">
        <v>0</v>
      </c>
      <c r="I25">
        <v>1</v>
      </c>
      <c r="J25">
        <v>0</v>
      </c>
      <c r="K25">
        <v>0</v>
      </c>
      <c r="L25">
        <v>2</v>
      </c>
      <c r="M25">
        <v>2</v>
      </c>
      <c r="N25">
        <v>1</v>
      </c>
      <c r="O25">
        <v>5</v>
      </c>
      <c r="P25">
        <v>5</v>
      </c>
      <c r="Q25" s="2">
        <v>4.7E-2</v>
      </c>
    </row>
    <row r="26" spans="1:17" x14ac:dyDescent="0.35">
      <c r="A26">
        <v>9</v>
      </c>
      <c r="B26" t="s">
        <v>20</v>
      </c>
      <c r="C26">
        <v>1</v>
      </c>
      <c r="D26">
        <v>1</v>
      </c>
      <c r="E26">
        <v>100</v>
      </c>
      <c r="F26">
        <v>34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4</v>
      </c>
      <c r="P26">
        <v>4</v>
      </c>
      <c r="Q26" s="2">
        <v>0.58799999999999997</v>
      </c>
    </row>
    <row r="27" spans="1:17" x14ac:dyDescent="0.35">
      <c r="A27">
        <v>9</v>
      </c>
      <c r="B27" t="s">
        <v>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</v>
      </c>
      <c r="M27">
        <v>4</v>
      </c>
      <c r="N27">
        <v>1</v>
      </c>
      <c r="O27">
        <v>4</v>
      </c>
      <c r="P27">
        <v>4</v>
      </c>
      <c r="Q27" s="2">
        <v>0.877</v>
      </c>
    </row>
    <row r="28" spans="1:17" x14ac:dyDescent="0.35">
      <c r="A28">
        <v>9</v>
      </c>
      <c r="B28" t="s">
        <v>18</v>
      </c>
      <c r="C28">
        <v>1</v>
      </c>
      <c r="D28">
        <v>1</v>
      </c>
      <c r="E28">
        <v>100</v>
      </c>
      <c r="F28">
        <v>33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3</v>
      </c>
      <c r="P28">
        <v>3</v>
      </c>
      <c r="Q28" s="2">
        <v>0.56399999999999995</v>
      </c>
    </row>
    <row r="29" spans="1:17" x14ac:dyDescent="0.35">
      <c r="A29">
        <v>9</v>
      </c>
      <c r="B29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3</v>
      </c>
      <c r="N29">
        <v>1</v>
      </c>
      <c r="O29">
        <v>3</v>
      </c>
      <c r="P29">
        <v>3</v>
      </c>
      <c r="Q29" s="2">
        <v>0.91700000000000004</v>
      </c>
    </row>
    <row r="30" spans="1:17" x14ac:dyDescent="0.35">
      <c r="A30">
        <v>9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2</v>
      </c>
      <c r="N30">
        <v>1</v>
      </c>
      <c r="O30">
        <v>2</v>
      </c>
      <c r="P30">
        <v>2</v>
      </c>
      <c r="Q30" s="2">
        <v>0.625</v>
      </c>
    </row>
    <row r="31" spans="1:17" x14ac:dyDescent="0.35">
      <c r="A31">
        <v>9</v>
      </c>
      <c r="B31" t="s">
        <v>96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2">
        <v>0</v>
      </c>
    </row>
    <row r="32" spans="1:17" x14ac:dyDescent="0.35">
      <c r="A32">
        <v>9</v>
      </c>
      <c r="B32" t="s">
        <v>95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0</v>
      </c>
    </row>
    <row r="33" spans="1:17" x14ac:dyDescent="0.35">
      <c r="A33">
        <v>9</v>
      </c>
      <c r="B33" t="s">
        <v>92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3.9E-2</v>
      </c>
    </row>
    <row r="34" spans="1:17" x14ac:dyDescent="0.35">
      <c r="A34">
        <v>9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0.17299999999999999</v>
      </c>
    </row>
    <row r="35" spans="1:17" x14ac:dyDescent="0.35">
      <c r="A35">
        <v>9</v>
      </c>
      <c r="B35" t="s">
        <v>47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0</v>
      </c>
    </row>
    <row r="36" spans="1:17" x14ac:dyDescent="0.35">
      <c r="A36">
        <v>9</v>
      </c>
      <c r="B36" t="s">
        <v>90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1E-3</v>
      </c>
    </row>
    <row r="37" spans="1:17" x14ac:dyDescent="0.35">
      <c r="A37">
        <v>9</v>
      </c>
      <c r="B37" t="s">
        <v>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0.54600000000000004</v>
      </c>
    </row>
    <row r="38" spans="1:17" x14ac:dyDescent="0.35">
      <c r="A38">
        <v>9</v>
      </c>
      <c r="B38" t="s">
        <v>33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0.45300000000000001</v>
      </c>
    </row>
    <row r="39" spans="1:17" x14ac:dyDescent="0.35">
      <c r="A39">
        <v>9</v>
      </c>
      <c r="B39" t="s">
        <v>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</v>
      </c>
    </row>
    <row r="40" spans="1:17" x14ac:dyDescent="0.35">
      <c r="A40">
        <v>9</v>
      </c>
      <c r="B40" t="s">
        <v>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</v>
      </c>
    </row>
    <row r="41" spans="1:17" x14ac:dyDescent="0.35">
      <c r="A41">
        <v>9</v>
      </c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</row>
    <row r="42" spans="1:17" x14ac:dyDescent="0.35">
      <c r="A42">
        <v>9</v>
      </c>
      <c r="B42" t="s">
        <v>51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9</v>
      </c>
      <c r="B43" t="s">
        <v>52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9</v>
      </c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9</v>
      </c>
      <c r="B45" t="s">
        <v>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0.12</v>
      </c>
    </row>
    <row r="46" spans="1:17" x14ac:dyDescent="0.35">
      <c r="A46">
        <v>9</v>
      </c>
      <c r="B46" t="s">
        <v>55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9</v>
      </c>
      <c r="B47" t="s">
        <v>56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9</v>
      </c>
      <c r="B48" t="s">
        <v>57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9</v>
      </c>
      <c r="B49" t="s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 s="2">
        <v>0.107</v>
      </c>
    </row>
    <row r="50" spans="1:17" x14ac:dyDescent="0.35">
      <c r="A50">
        <v>9</v>
      </c>
      <c r="B50" t="s">
        <v>58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9</v>
      </c>
      <c r="B51" t="s">
        <v>59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9</v>
      </c>
      <c r="B52" t="s">
        <v>38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0.56799999999999995</v>
      </c>
    </row>
    <row r="53" spans="1:17" x14ac:dyDescent="0.35">
      <c r="A53">
        <v>9</v>
      </c>
      <c r="B53" t="s">
        <v>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9</v>
      </c>
      <c r="B54" t="s">
        <v>61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9</v>
      </c>
      <c r="B55" t="s">
        <v>91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 s="2">
        <v>1E-3</v>
      </c>
    </row>
    <row r="56" spans="1:17" x14ac:dyDescent="0.35">
      <c r="A56">
        <v>9</v>
      </c>
      <c r="B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</v>
      </c>
    </row>
    <row r="57" spans="1:17" x14ac:dyDescent="0.35">
      <c r="A57">
        <v>9</v>
      </c>
      <c r="B57" t="s">
        <v>63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0.03</v>
      </c>
    </row>
    <row r="58" spans="1:17" x14ac:dyDescent="0.35">
      <c r="A58">
        <v>9</v>
      </c>
      <c r="B58" t="s">
        <v>64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</v>
      </c>
    </row>
    <row r="59" spans="1:17" x14ac:dyDescent="0.35">
      <c r="A59">
        <v>9</v>
      </c>
      <c r="B59" t="s">
        <v>65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Q59"/>
  <sheetViews>
    <sheetView showGridLines="0" topLeftCell="A31" workbookViewId="0">
      <selection activeCell="A5" sqref="A5:Q59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10</v>
      </c>
      <c r="B5" t="s">
        <v>18</v>
      </c>
      <c r="C5">
        <v>5</v>
      </c>
      <c r="D5">
        <v>5</v>
      </c>
      <c r="E5">
        <v>100</v>
      </c>
      <c r="F5">
        <v>45</v>
      </c>
      <c r="G5">
        <v>0</v>
      </c>
      <c r="H5">
        <v>0</v>
      </c>
      <c r="I5">
        <v>1</v>
      </c>
      <c r="J5">
        <v>4</v>
      </c>
      <c r="K5">
        <v>0</v>
      </c>
      <c r="L5">
        <v>2</v>
      </c>
      <c r="M5">
        <v>2</v>
      </c>
      <c r="N5">
        <v>1</v>
      </c>
      <c r="O5">
        <v>21</v>
      </c>
      <c r="P5">
        <v>21</v>
      </c>
      <c r="Q5" s="2">
        <v>0.56399999999999995</v>
      </c>
    </row>
    <row r="6" spans="1:17" x14ac:dyDescent="0.35">
      <c r="A6">
        <v>10</v>
      </c>
      <c r="B6" t="s">
        <v>22</v>
      </c>
      <c r="C6">
        <v>4</v>
      </c>
      <c r="D6">
        <v>4</v>
      </c>
      <c r="E6">
        <v>100</v>
      </c>
      <c r="F6">
        <v>56</v>
      </c>
      <c r="G6">
        <v>0</v>
      </c>
      <c r="H6">
        <v>1</v>
      </c>
      <c r="I6">
        <v>0</v>
      </c>
      <c r="J6">
        <v>1</v>
      </c>
      <c r="K6">
        <v>2</v>
      </c>
      <c r="L6">
        <v>1</v>
      </c>
      <c r="M6">
        <v>1</v>
      </c>
      <c r="N6">
        <v>1</v>
      </c>
      <c r="O6">
        <v>18</v>
      </c>
      <c r="P6">
        <v>18</v>
      </c>
      <c r="Q6" s="2">
        <v>0.107</v>
      </c>
    </row>
    <row r="7" spans="1:17" x14ac:dyDescent="0.35">
      <c r="A7">
        <v>10</v>
      </c>
      <c r="B7" t="s">
        <v>36</v>
      </c>
      <c r="C7">
        <v>4</v>
      </c>
      <c r="D7">
        <v>4</v>
      </c>
      <c r="E7">
        <v>100</v>
      </c>
      <c r="F7">
        <v>53</v>
      </c>
      <c r="G7">
        <v>0</v>
      </c>
      <c r="H7">
        <v>0</v>
      </c>
      <c r="I7">
        <v>1</v>
      </c>
      <c r="J7">
        <v>2</v>
      </c>
      <c r="K7">
        <v>1</v>
      </c>
      <c r="L7">
        <v>0</v>
      </c>
      <c r="M7">
        <v>0</v>
      </c>
      <c r="N7">
        <v>1</v>
      </c>
      <c r="O7">
        <v>16</v>
      </c>
      <c r="P7">
        <v>16</v>
      </c>
      <c r="Q7" s="2">
        <v>7.6999999999999999E-2</v>
      </c>
    </row>
    <row r="8" spans="1:17" x14ac:dyDescent="0.35">
      <c r="A8">
        <v>10</v>
      </c>
      <c r="B8" t="s">
        <v>32</v>
      </c>
      <c r="C8">
        <v>4</v>
      </c>
      <c r="D8">
        <v>4</v>
      </c>
      <c r="E8">
        <v>100</v>
      </c>
      <c r="F8">
        <v>49</v>
      </c>
      <c r="G8">
        <v>0</v>
      </c>
      <c r="H8">
        <v>0</v>
      </c>
      <c r="I8">
        <v>1</v>
      </c>
      <c r="J8">
        <v>3</v>
      </c>
      <c r="K8">
        <v>0</v>
      </c>
      <c r="L8">
        <v>0</v>
      </c>
      <c r="M8">
        <v>1</v>
      </c>
      <c r="N8">
        <v>1</v>
      </c>
      <c r="O8">
        <v>15</v>
      </c>
      <c r="P8">
        <v>15</v>
      </c>
      <c r="Q8" s="2">
        <v>0.17299999999999999</v>
      </c>
    </row>
    <row r="9" spans="1:17" x14ac:dyDescent="0.35">
      <c r="A9">
        <v>10</v>
      </c>
      <c r="B9" t="s">
        <v>24</v>
      </c>
      <c r="C9">
        <v>4</v>
      </c>
      <c r="D9">
        <v>4</v>
      </c>
      <c r="E9">
        <v>100</v>
      </c>
      <c r="F9">
        <v>40</v>
      </c>
      <c r="G9">
        <v>0</v>
      </c>
      <c r="H9">
        <v>2</v>
      </c>
      <c r="I9">
        <v>1</v>
      </c>
      <c r="J9">
        <v>1</v>
      </c>
      <c r="K9">
        <v>0</v>
      </c>
      <c r="L9">
        <v>1</v>
      </c>
      <c r="M9">
        <v>2</v>
      </c>
      <c r="N9">
        <v>1</v>
      </c>
      <c r="O9">
        <v>14</v>
      </c>
      <c r="P9">
        <v>14</v>
      </c>
      <c r="Q9" s="2">
        <v>0.622</v>
      </c>
    </row>
    <row r="10" spans="1:17" x14ac:dyDescent="0.35">
      <c r="A10">
        <v>10</v>
      </c>
      <c r="B10" t="s">
        <v>42</v>
      </c>
      <c r="C10">
        <v>3</v>
      </c>
      <c r="D10">
        <v>3</v>
      </c>
      <c r="E10">
        <v>100</v>
      </c>
      <c r="F10">
        <v>54</v>
      </c>
      <c r="G10">
        <v>0</v>
      </c>
      <c r="H10">
        <v>0</v>
      </c>
      <c r="I10">
        <v>0</v>
      </c>
      <c r="J10">
        <v>2</v>
      </c>
      <c r="K10">
        <v>1</v>
      </c>
      <c r="L10">
        <v>1</v>
      </c>
      <c r="M10">
        <v>1</v>
      </c>
      <c r="N10">
        <v>1</v>
      </c>
      <c r="O10">
        <v>14</v>
      </c>
      <c r="P10">
        <v>14</v>
      </c>
      <c r="Q10" s="2">
        <v>0.39900000000000002</v>
      </c>
    </row>
    <row r="11" spans="1:17" x14ac:dyDescent="0.35">
      <c r="A11">
        <v>10</v>
      </c>
      <c r="B11" t="s">
        <v>19</v>
      </c>
      <c r="C11">
        <v>3</v>
      </c>
      <c r="D11">
        <v>3</v>
      </c>
      <c r="E11">
        <v>100</v>
      </c>
      <c r="F11">
        <v>49</v>
      </c>
      <c r="G11">
        <v>0</v>
      </c>
      <c r="H11">
        <v>0</v>
      </c>
      <c r="I11">
        <v>1</v>
      </c>
      <c r="J11">
        <v>2</v>
      </c>
      <c r="K11">
        <v>0</v>
      </c>
      <c r="L11">
        <v>2</v>
      </c>
      <c r="M11">
        <v>2</v>
      </c>
      <c r="N11">
        <v>1</v>
      </c>
      <c r="O11">
        <v>13</v>
      </c>
      <c r="P11">
        <v>13</v>
      </c>
      <c r="Q11" s="2">
        <v>0.375</v>
      </c>
    </row>
    <row r="12" spans="1:17" x14ac:dyDescent="0.35">
      <c r="A12">
        <v>10</v>
      </c>
      <c r="B12" t="s">
        <v>92</v>
      </c>
      <c r="C12">
        <v>3</v>
      </c>
      <c r="D12">
        <v>3</v>
      </c>
      <c r="E12">
        <v>100</v>
      </c>
      <c r="F12">
        <v>45</v>
      </c>
      <c r="G12">
        <v>0</v>
      </c>
      <c r="H12">
        <v>1</v>
      </c>
      <c r="I12">
        <v>1</v>
      </c>
      <c r="J12">
        <v>1</v>
      </c>
      <c r="K12">
        <v>0</v>
      </c>
      <c r="L12">
        <v>3</v>
      </c>
      <c r="M12">
        <v>3</v>
      </c>
      <c r="N12">
        <v>1</v>
      </c>
      <c r="O12">
        <v>13</v>
      </c>
      <c r="P12">
        <v>13</v>
      </c>
      <c r="Q12" s="2">
        <v>3.9E-2</v>
      </c>
    </row>
    <row r="13" spans="1:17" x14ac:dyDescent="0.35">
      <c r="A13">
        <v>10</v>
      </c>
      <c r="B13" t="s">
        <v>33</v>
      </c>
      <c r="C13">
        <v>2</v>
      </c>
      <c r="D13">
        <v>2</v>
      </c>
      <c r="E13">
        <v>100</v>
      </c>
      <c r="F13">
        <v>41</v>
      </c>
      <c r="G13">
        <v>0</v>
      </c>
      <c r="H13">
        <v>0</v>
      </c>
      <c r="I13">
        <v>1</v>
      </c>
      <c r="J13">
        <v>1</v>
      </c>
      <c r="K13">
        <v>0</v>
      </c>
      <c r="L13">
        <v>5</v>
      </c>
      <c r="M13">
        <v>5</v>
      </c>
      <c r="N13">
        <v>1</v>
      </c>
      <c r="O13">
        <v>12</v>
      </c>
      <c r="P13">
        <v>12</v>
      </c>
      <c r="Q13" s="2">
        <v>0.45300000000000001</v>
      </c>
    </row>
    <row r="14" spans="1:17" x14ac:dyDescent="0.35">
      <c r="A14">
        <v>10</v>
      </c>
      <c r="B14" t="s">
        <v>41</v>
      </c>
      <c r="C14">
        <v>3</v>
      </c>
      <c r="D14">
        <v>3</v>
      </c>
      <c r="E14">
        <v>100</v>
      </c>
      <c r="F14">
        <v>54</v>
      </c>
      <c r="G14">
        <v>0</v>
      </c>
      <c r="H14">
        <v>0</v>
      </c>
      <c r="I14">
        <v>2</v>
      </c>
      <c r="J14">
        <v>0</v>
      </c>
      <c r="K14">
        <v>1</v>
      </c>
      <c r="L14">
        <v>1</v>
      </c>
      <c r="M14">
        <v>1</v>
      </c>
      <c r="N14">
        <v>1</v>
      </c>
      <c r="O14">
        <v>12</v>
      </c>
      <c r="P14">
        <v>12</v>
      </c>
      <c r="Q14" s="2">
        <v>4.7E-2</v>
      </c>
    </row>
    <row r="15" spans="1:17" x14ac:dyDescent="0.35">
      <c r="A15">
        <v>10</v>
      </c>
      <c r="B15" t="s">
        <v>17</v>
      </c>
      <c r="C15">
        <v>2</v>
      </c>
      <c r="D15">
        <v>2</v>
      </c>
      <c r="E15">
        <v>100</v>
      </c>
      <c r="F15">
        <v>50</v>
      </c>
      <c r="G15">
        <v>0</v>
      </c>
      <c r="H15">
        <v>0</v>
      </c>
      <c r="I15">
        <v>1</v>
      </c>
      <c r="J15">
        <v>0</v>
      </c>
      <c r="K15">
        <v>1</v>
      </c>
      <c r="L15">
        <v>3</v>
      </c>
      <c r="M15">
        <v>3</v>
      </c>
      <c r="N15">
        <v>1</v>
      </c>
      <c r="O15">
        <v>11</v>
      </c>
      <c r="P15">
        <v>11</v>
      </c>
      <c r="Q15" s="2">
        <v>0.745</v>
      </c>
    </row>
    <row r="16" spans="1:17" x14ac:dyDescent="0.35">
      <c r="A16">
        <v>10</v>
      </c>
      <c r="B16" t="s">
        <v>23</v>
      </c>
      <c r="C16">
        <v>2</v>
      </c>
      <c r="D16">
        <v>2</v>
      </c>
      <c r="E16">
        <v>100</v>
      </c>
      <c r="F16">
        <v>39</v>
      </c>
      <c r="G16">
        <v>0</v>
      </c>
      <c r="H16">
        <v>0</v>
      </c>
      <c r="I16">
        <v>2</v>
      </c>
      <c r="J16">
        <v>0</v>
      </c>
      <c r="K16">
        <v>0</v>
      </c>
      <c r="L16">
        <v>4</v>
      </c>
      <c r="M16">
        <v>4</v>
      </c>
      <c r="N16">
        <v>1</v>
      </c>
      <c r="O16">
        <v>10</v>
      </c>
      <c r="P16">
        <v>10</v>
      </c>
      <c r="Q16" s="2">
        <v>0.54600000000000004</v>
      </c>
    </row>
    <row r="17" spans="1:17" x14ac:dyDescent="0.35">
      <c r="A17">
        <v>10</v>
      </c>
      <c r="B17" t="s">
        <v>37</v>
      </c>
      <c r="C17">
        <v>2</v>
      </c>
      <c r="D17">
        <v>3</v>
      </c>
      <c r="E17">
        <v>66.7</v>
      </c>
      <c r="F17">
        <v>40</v>
      </c>
      <c r="G17">
        <v>0</v>
      </c>
      <c r="H17">
        <v>0</v>
      </c>
      <c r="I17">
        <v>1</v>
      </c>
      <c r="J17">
        <v>1</v>
      </c>
      <c r="K17">
        <v>0</v>
      </c>
      <c r="L17">
        <v>3</v>
      </c>
      <c r="M17">
        <v>3</v>
      </c>
      <c r="N17">
        <v>1</v>
      </c>
      <c r="O17">
        <v>10</v>
      </c>
      <c r="P17">
        <v>10</v>
      </c>
      <c r="Q17" s="2">
        <v>5.5E-2</v>
      </c>
    </row>
    <row r="18" spans="1:17" x14ac:dyDescent="0.35">
      <c r="A18">
        <v>10</v>
      </c>
      <c r="B18" t="s">
        <v>39</v>
      </c>
      <c r="C18">
        <v>2</v>
      </c>
      <c r="D18">
        <v>2</v>
      </c>
      <c r="E18">
        <v>100</v>
      </c>
      <c r="F18">
        <v>49</v>
      </c>
      <c r="G18">
        <v>0</v>
      </c>
      <c r="H18">
        <v>0</v>
      </c>
      <c r="I18">
        <v>0</v>
      </c>
      <c r="J18">
        <v>2</v>
      </c>
      <c r="K18">
        <v>0</v>
      </c>
      <c r="L18">
        <v>2</v>
      </c>
      <c r="M18">
        <v>3</v>
      </c>
      <c r="N18">
        <v>1</v>
      </c>
      <c r="O18">
        <v>10</v>
      </c>
      <c r="P18">
        <v>10</v>
      </c>
      <c r="Q18" s="2">
        <v>1.0999999999999999E-2</v>
      </c>
    </row>
    <row r="19" spans="1:17" x14ac:dyDescent="0.35">
      <c r="A19">
        <v>10</v>
      </c>
      <c r="B19" t="s">
        <v>44</v>
      </c>
      <c r="C19">
        <v>1</v>
      </c>
      <c r="D19">
        <v>1</v>
      </c>
      <c r="E19">
        <v>100</v>
      </c>
      <c r="F19">
        <v>48</v>
      </c>
      <c r="G19">
        <v>0</v>
      </c>
      <c r="H19">
        <v>0</v>
      </c>
      <c r="I19">
        <v>0</v>
      </c>
      <c r="J19">
        <v>1</v>
      </c>
      <c r="K19">
        <v>0</v>
      </c>
      <c r="L19">
        <v>5</v>
      </c>
      <c r="M19">
        <v>5</v>
      </c>
      <c r="N19">
        <v>1</v>
      </c>
      <c r="O19">
        <v>9</v>
      </c>
      <c r="P19">
        <v>9</v>
      </c>
      <c r="Q19" s="2">
        <v>0.73599999999999999</v>
      </c>
    </row>
    <row r="20" spans="1:17" x14ac:dyDescent="0.35">
      <c r="A20">
        <v>10</v>
      </c>
      <c r="B20" t="s">
        <v>46</v>
      </c>
      <c r="C20">
        <v>2</v>
      </c>
      <c r="D20">
        <v>2</v>
      </c>
      <c r="E20">
        <v>100</v>
      </c>
      <c r="F20">
        <v>35</v>
      </c>
      <c r="G20">
        <v>0</v>
      </c>
      <c r="H20">
        <v>1</v>
      </c>
      <c r="I20">
        <v>1</v>
      </c>
      <c r="J20">
        <v>0</v>
      </c>
      <c r="K20">
        <v>0</v>
      </c>
      <c r="L20">
        <v>2</v>
      </c>
      <c r="M20">
        <v>2</v>
      </c>
      <c r="N20">
        <v>1</v>
      </c>
      <c r="O20">
        <v>8</v>
      </c>
      <c r="P20">
        <v>8</v>
      </c>
      <c r="Q20" s="2">
        <v>4.8000000000000001E-2</v>
      </c>
    </row>
    <row r="21" spans="1:17" x14ac:dyDescent="0.35">
      <c r="A21">
        <v>10</v>
      </c>
      <c r="B21" t="s">
        <v>34</v>
      </c>
      <c r="C21">
        <v>1</v>
      </c>
      <c r="D21">
        <v>2</v>
      </c>
      <c r="E21">
        <v>50</v>
      </c>
      <c r="F21">
        <v>37</v>
      </c>
      <c r="G21">
        <v>0</v>
      </c>
      <c r="H21">
        <v>0</v>
      </c>
      <c r="I21">
        <v>1</v>
      </c>
      <c r="J21">
        <v>0</v>
      </c>
      <c r="K21">
        <v>0</v>
      </c>
      <c r="L21">
        <v>4</v>
      </c>
      <c r="M21">
        <v>4</v>
      </c>
      <c r="N21">
        <v>1</v>
      </c>
      <c r="O21">
        <v>7</v>
      </c>
      <c r="P21">
        <v>7</v>
      </c>
      <c r="Q21" s="2">
        <v>0.90700000000000003</v>
      </c>
    </row>
    <row r="22" spans="1:17" x14ac:dyDescent="0.35">
      <c r="A22">
        <v>10</v>
      </c>
      <c r="B22" t="s">
        <v>43</v>
      </c>
      <c r="C22">
        <v>2</v>
      </c>
      <c r="D22">
        <v>2</v>
      </c>
      <c r="E22">
        <v>100</v>
      </c>
      <c r="F22">
        <v>31</v>
      </c>
      <c r="G22">
        <v>0</v>
      </c>
      <c r="H22">
        <v>1</v>
      </c>
      <c r="I22">
        <v>1</v>
      </c>
      <c r="J22">
        <v>0</v>
      </c>
      <c r="K22">
        <v>0</v>
      </c>
      <c r="L22">
        <v>1</v>
      </c>
      <c r="M22">
        <v>2</v>
      </c>
      <c r="N22">
        <v>1</v>
      </c>
      <c r="O22">
        <v>7</v>
      </c>
      <c r="P22">
        <v>7</v>
      </c>
      <c r="Q22" s="2">
        <v>0.04</v>
      </c>
    </row>
    <row r="23" spans="1:17" x14ac:dyDescent="0.35">
      <c r="A23">
        <v>10</v>
      </c>
      <c r="B23" t="s">
        <v>26</v>
      </c>
      <c r="C23">
        <v>2</v>
      </c>
      <c r="D23">
        <v>3</v>
      </c>
      <c r="E23">
        <v>66.7</v>
      </c>
      <c r="F23">
        <v>39</v>
      </c>
      <c r="G23">
        <v>0</v>
      </c>
      <c r="H23">
        <v>0</v>
      </c>
      <c r="I23">
        <v>2</v>
      </c>
      <c r="J23">
        <v>0</v>
      </c>
      <c r="K23">
        <v>0</v>
      </c>
      <c r="L23">
        <v>1</v>
      </c>
      <c r="M23">
        <v>1</v>
      </c>
      <c r="N23">
        <v>1</v>
      </c>
      <c r="O23">
        <v>7</v>
      </c>
      <c r="P23">
        <v>7</v>
      </c>
      <c r="Q23" s="2">
        <v>5.8000000000000003E-2</v>
      </c>
    </row>
    <row r="24" spans="1:17" x14ac:dyDescent="0.35">
      <c r="A24">
        <v>10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</v>
      </c>
      <c r="M24">
        <v>7</v>
      </c>
      <c r="N24">
        <v>1</v>
      </c>
      <c r="O24">
        <v>7</v>
      </c>
      <c r="P24">
        <v>7</v>
      </c>
      <c r="Q24" s="2">
        <v>0.92500000000000004</v>
      </c>
    </row>
    <row r="25" spans="1:17" x14ac:dyDescent="0.35">
      <c r="A25">
        <v>10</v>
      </c>
      <c r="B25" t="s">
        <v>45</v>
      </c>
      <c r="C25">
        <v>2</v>
      </c>
      <c r="D25">
        <v>3</v>
      </c>
      <c r="E25">
        <v>66.7</v>
      </c>
      <c r="F25">
        <v>38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6</v>
      </c>
      <c r="P25">
        <v>6</v>
      </c>
      <c r="Q25" s="2">
        <v>0.34399999999999997</v>
      </c>
    </row>
    <row r="26" spans="1:17" x14ac:dyDescent="0.35">
      <c r="A26">
        <v>10</v>
      </c>
      <c r="B26" t="s">
        <v>91</v>
      </c>
      <c r="C26">
        <v>1</v>
      </c>
      <c r="D26">
        <v>1</v>
      </c>
      <c r="E26">
        <v>100</v>
      </c>
      <c r="F26">
        <v>40</v>
      </c>
      <c r="G26">
        <v>0</v>
      </c>
      <c r="H26">
        <v>0</v>
      </c>
      <c r="I26">
        <v>0</v>
      </c>
      <c r="J26">
        <v>1</v>
      </c>
      <c r="K26">
        <v>0</v>
      </c>
      <c r="L26">
        <v>2</v>
      </c>
      <c r="M26">
        <v>2</v>
      </c>
      <c r="N26">
        <v>1</v>
      </c>
      <c r="O26">
        <v>6</v>
      </c>
      <c r="P26">
        <v>6</v>
      </c>
      <c r="Q26" s="2">
        <v>1E-3</v>
      </c>
    </row>
    <row r="27" spans="1:17" x14ac:dyDescent="0.35">
      <c r="A27">
        <v>10</v>
      </c>
      <c r="B27" t="s">
        <v>29</v>
      </c>
      <c r="C27">
        <v>2</v>
      </c>
      <c r="D27">
        <v>3</v>
      </c>
      <c r="E27">
        <v>66.7</v>
      </c>
      <c r="F27">
        <v>37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6</v>
      </c>
      <c r="P27">
        <v>6</v>
      </c>
      <c r="Q27" s="2">
        <v>4.0000000000000001E-3</v>
      </c>
    </row>
    <row r="28" spans="1:17" x14ac:dyDescent="0.35">
      <c r="A28">
        <v>10</v>
      </c>
      <c r="B28" t="s">
        <v>16</v>
      </c>
      <c r="C28">
        <v>1</v>
      </c>
      <c r="D28">
        <v>2</v>
      </c>
      <c r="E28">
        <v>50</v>
      </c>
      <c r="F28">
        <v>51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6</v>
      </c>
      <c r="P28">
        <v>6</v>
      </c>
      <c r="Q28" s="2">
        <v>0.48799999999999999</v>
      </c>
    </row>
    <row r="29" spans="1:17" x14ac:dyDescent="0.35">
      <c r="A29">
        <v>10</v>
      </c>
      <c r="B29" t="s">
        <v>35</v>
      </c>
      <c r="C29">
        <v>1</v>
      </c>
      <c r="D29">
        <v>1</v>
      </c>
      <c r="E29">
        <v>100</v>
      </c>
      <c r="F29">
        <v>36</v>
      </c>
      <c r="G29">
        <v>0</v>
      </c>
      <c r="H29">
        <v>0</v>
      </c>
      <c r="I29">
        <v>1</v>
      </c>
      <c r="J29">
        <v>0</v>
      </c>
      <c r="K29">
        <v>0</v>
      </c>
      <c r="L29">
        <v>2</v>
      </c>
      <c r="M29">
        <v>2</v>
      </c>
      <c r="N29">
        <v>1</v>
      </c>
      <c r="O29">
        <v>5</v>
      </c>
      <c r="P29">
        <v>5</v>
      </c>
      <c r="Q29" s="2">
        <v>0.52</v>
      </c>
    </row>
    <row r="30" spans="1:17" x14ac:dyDescent="0.35">
      <c r="A30">
        <v>10</v>
      </c>
      <c r="B30" t="s">
        <v>40</v>
      </c>
      <c r="C30">
        <v>1</v>
      </c>
      <c r="D30">
        <v>1</v>
      </c>
      <c r="E30">
        <v>100</v>
      </c>
      <c r="F30">
        <v>48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4</v>
      </c>
      <c r="P30">
        <v>4</v>
      </c>
      <c r="Q30" s="2">
        <v>7.0000000000000007E-2</v>
      </c>
    </row>
    <row r="31" spans="1:17" x14ac:dyDescent="0.35">
      <c r="A31">
        <v>10</v>
      </c>
      <c r="B31" t="s">
        <v>38</v>
      </c>
      <c r="C31">
        <v>1</v>
      </c>
      <c r="D31">
        <v>1</v>
      </c>
      <c r="E31">
        <v>100</v>
      </c>
      <c r="F31">
        <v>37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3</v>
      </c>
      <c r="P31">
        <v>3</v>
      </c>
      <c r="Q31" s="2">
        <v>0.56799999999999995</v>
      </c>
    </row>
    <row r="32" spans="1:17" x14ac:dyDescent="0.35">
      <c r="A32">
        <v>10</v>
      </c>
      <c r="B32" t="s">
        <v>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2</v>
      </c>
      <c r="N32">
        <v>1</v>
      </c>
      <c r="O32">
        <v>2</v>
      </c>
      <c r="P32">
        <v>2</v>
      </c>
      <c r="Q32" s="2">
        <v>0.58799999999999997</v>
      </c>
    </row>
    <row r="33" spans="1:17" x14ac:dyDescent="0.35">
      <c r="A33">
        <v>10</v>
      </c>
      <c r="B33" t="s">
        <v>95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0</v>
      </c>
    </row>
    <row r="34" spans="1:17" x14ac:dyDescent="0.35">
      <c r="A34">
        <v>10</v>
      </c>
      <c r="B34" t="s">
        <v>96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0</v>
      </c>
    </row>
    <row r="35" spans="1:17" x14ac:dyDescent="0.35">
      <c r="A35">
        <v>10</v>
      </c>
      <c r="B35" t="s">
        <v>21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2.1999999999999999E-2</v>
      </c>
    </row>
    <row r="36" spans="1:17" x14ac:dyDescent="0.35">
      <c r="A36">
        <v>10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0.877</v>
      </c>
    </row>
    <row r="37" spans="1:17" x14ac:dyDescent="0.35">
      <c r="A37">
        <v>10</v>
      </c>
      <c r="B37" t="s">
        <v>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0.91700000000000004</v>
      </c>
    </row>
    <row r="38" spans="1:17" x14ac:dyDescent="0.35">
      <c r="A38">
        <v>10</v>
      </c>
      <c r="B38" t="s">
        <v>30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0.625</v>
      </c>
    </row>
    <row r="39" spans="1:17" x14ac:dyDescent="0.35">
      <c r="A39">
        <v>10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</v>
      </c>
    </row>
    <row r="40" spans="1:17" x14ac:dyDescent="0.35">
      <c r="A40">
        <v>10</v>
      </c>
      <c r="B40" t="s">
        <v>90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1E-3</v>
      </c>
    </row>
    <row r="41" spans="1:17" x14ac:dyDescent="0.35">
      <c r="A41">
        <v>10</v>
      </c>
      <c r="B41" t="s">
        <v>89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1.0999999999999999E-2</v>
      </c>
    </row>
    <row r="42" spans="1:17" x14ac:dyDescent="0.35">
      <c r="A42">
        <v>10</v>
      </c>
      <c r="B42" t="s">
        <v>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10</v>
      </c>
      <c r="B43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10</v>
      </c>
      <c r="B44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10</v>
      </c>
      <c r="B45" t="s">
        <v>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10</v>
      </c>
      <c r="B46" t="s">
        <v>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10</v>
      </c>
      <c r="B47" t="s">
        <v>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10</v>
      </c>
      <c r="B48" t="s">
        <v>31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0.12</v>
      </c>
    </row>
    <row r="49" spans="1:17" x14ac:dyDescent="0.35">
      <c r="A49">
        <v>10</v>
      </c>
      <c r="B49" t="s">
        <v>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10</v>
      </c>
      <c r="B50" t="s">
        <v>56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10</v>
      </c>
      <c r="B51" t="s">
        <v>57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10</v>
      </c>
      <c r="B52" t="s">
        <v>58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10</v>
      </c>
      <c r="B53" t="s">
        <v>59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10</v>
      </c>
      <c r="B54" t="s">
        <v>60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10</v>
      </c>
      <c r="B55" t="s">
        <v>61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</row>
    <row r="56" spans="1:17" x14ac:dyDescent="0.35">
      <c r="A56">
        <v>10</v>
      </c>
      <c r="B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</v>
      </c>
    </row>
    <row r="57" spans="1:17" x14ac:dyDescent="0.35">
      <c r="A57">
        <v>10</v>
      </c>
      <c r="B57" t="s">
        <v>63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0.03</v>
      </c>
    </row>
    <row r="58" spans="1:17" x14ac:dyDescent="0.35">
      <c r="A58">
        <v>10</v>
      </c>
      <c r="B58" t="s">
        <v>64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</v>
      </c>
    </row>
    <row r="59" spans="1:17" x14ac:dyDescent="0.35">
      <c r="A59">
        <v>10</v>
      </c>
      <c r="B59" t="s">
        <v>65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Q59"/>
  <sheetViews>
    <sheetView showGridLines="0" topLeftCell="A31" workbookViewId="0">
      <selection activeCell="A5" sqref="A5:Q59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11</v>
      </c>
      <c r="B5" t="s">
        <v>20</v>
      </c>
      <c r="C5">
        <v>4</v>
      </c>
      <c r="D5">
        <v>4</v>
      </c>
      <c r="E5">
        <v>100</v>
      </c>
      <c r="F5">
        <v>50</v>
      </c>
      <c r="G5">
        <v>0</v>
      </c>
      <c r="H5">
        <v>0</v>
      </c>
      <c r="I5">
        <v>2</v>
      </c>
      <c r="J5">
        <v>1</v>
      </c>
      <c r="K5">
        <v>1</v>
      </c>
      <c r="L5">
        <v>2</v>
      </c>
      <c r="M5">
        <v>3</v>
      </c>
      <c r="N5">
        <v>1</v>
      </c>
      <c r="O5">
        <v>17</v>
      </c>
      <c r="P5">
        <v>17</v>
      </c>
      <c r="Q5" s="2">
        <v>0.58799999999999997</v>
      </c>
    </row>
    <row r="6" spans="1:17" x14ac:dyDescent="0.35">
      <c r="A6">
        <v>11</v>
      </c>
      <c r="B6" t="s">
        <v>32</v>
      </c>
      <c r="C6">
        <v>5</v>
      </c>
      <c r="D6">
        <v>5</v>
      </c>
      <c r="E6">
        <v>100</v>
      </c>
      <c r="F6">
        <v>52</v>
      </c>
      <c r="G6">
        <v>0</v>
      </c>
      <c r="H6">
        <v>1</v>
      </c>
      <c r="I6">
        <v>3</v>
      </c>
      <c r="J6">
        <v>0</v>
      </c>
      <c r="K6">
        <v>1</v>
      </c>
      <c r="L6">
        <v>0</v>
      </c>
      <c r="M6">
        <v>0</v>
      </c>
      <c r="N6">
        <v>1</v>
      </c>
      <c r="O6">
        <v>17</v>
      </c>
      <c r="P6">
        <v>17</v>
      </c>
      <c r="Q6" s="2">
        <v>0.17299999999999999</v>
      </c>
    </row>
    <row r="7" spans="1:17" x14ac:dyDescent="0.35">
      <c r="A7">
        <v>11</v>
      </c>
      <c r="B7" t="s">
        <v>41</v>
      </c>
      <c r="C7">
        <v>4</v>
      </c>
      <c r="D7">
        <v>4</v>
      </c>
      <c r="E7">
        <v>100</v>
      </c>
      <c r="F7">
        <v>53</v>
      </c>
      <c r="G7">
        <v>0</v>
      </c>
      <c r="H7">
        <v>0</v>
      </c>
      <c r="I7">
        <v>2</v>
      </c>
      <c r="J7">
        <v>1</v>
      </c>
      <c r="K7">
        <v>1</v>
      </c>
      <c r="L7">
        <v>2</v>
      </c>
      <c r="M7">
        <v>2</v>
      </c>
      <c r="N7">
        <v>1</v>
      </c>
      <c r="O7">
        <v>17</v>
      </c>
      <c r="P7">
        <v>17</v>
      </c>
      <c r="Q7" s="2">
        <v>4.7E-2</v>
      </c>
    </row>
    <row r="8" spans="1:17" x14ac:dyDescent="0.35">
      <c r="A8">
        <v>11</v>
      </c>
      <c r="B8" t="s">
        <v>18</v>
      </c>
      <c r="C8">
        <v>3</v>
      </c>
      <c r="D8">
        <v>4</v>
      </c>
      <c r="E8">
        <v>75</v>
      </c>
      <c r="F8">
        <v>54</v>
      </c>
      <c r="G8">
        <v>0</v>
      </c>
      <c r="H8">
        <v>0</v>
      </c>
      <c r="I8">
        <v>0</v>
      </c>
      <c r="J8">
        <v>1</v>
      </c>
      <c r="K8">
        <v>2</v>
      </c>
      <c r="L8">
        <v>1</v>
      </c>
      <c r="M8">
        <v>1</v>
      </c>
      <c r="N8">
        <v>1</v>
      </c>
      <c r="O8">
        <v>15</v>
      </c>
      <c r="P8">
        <v>15</v>
      </c>
      <c r="Q8" s="2">
        <v>0.56399999999999995</v>
      </c>
    </row>
    <row r="9" spans="1:17" x14ac:dyDescent="0.35">
      <c r="A9">
        <v>11</v>
      </c>
      <c r="B9" t="s">
        <v>34</v>
      </c>
      <c r="C9">
        <v>2</v>
      </c>
      <c r="D9">
        <v>2</v>
      </c>
      <c r="E9">
        <v>100</v>
      </c>
      <c r="F9">
        <v>47</v>
      </c>
      <c r="G9">
        <v>0</v>
      </c>
      <c r="H9">
        <v>1</v>
      </c>
      <c r="I9">
        <v>0</v>
      </c>
      <c r="J9">
        <v>1</v>
      </c>
      <c r="K9">
        <v>0</v>
      </c>
      <c r="L9">
        <v>4</v>
      </c>
      <c r="M9">
        <v>4</v>
      </c>
      <c r="N9">
        <v>1</v>
      </c>
      <c r="O9">
        <v>11</v>
      </c>
      <c r="P9">
        <v>11</v>
      </c>
      <c r="Q9" s="2">
        <v>0.90700000000000003</v>
      </c>
    </row>
    <row r="10" spans="1:17" x14ac:dyDescent="0.35">
      <c r="A10">
        <v>11</v>
      </c>
      <c r="B10" t="s">
        <v>30</v>
      </c>
      <c r="C10">
        <v>2</v>
      </c>
      <c r="D10">
        <v>3</v>
      </c>
      <c r="E10">
        <v>66.7</v>
      </c>
      <c r="F10">
        <v>51</v>
      </c>
      <c r="G10">
        <v>0</v>
      </c>
      <c r="H10">
        <v>0</v>
      </c>
      <c r="I10">
        <v>0</v>
      </c>
      <c r="J10">
        <v>1</v>
      </c>
      <c r="K10">
        <v>1</v>
      </c>
      <c r="L10">
        <v>2</v>
      </c>
      <c r="M10">
        <v>2</v>
      </c>
      <c r="N10">
        <v>1</v>
      </c>
      <c r="O10">
        <v>11</v>
      </c>
      <c r="P10">
        <v>11</v>
      </c>
      <c r="Q10" s="2">
        <v>0.625</v>
      </c>
    </row>
    <row r="11" spans="1:17" x14ac:dyDescent="0.35">
      <c r="A11">
        <v>11</v>
      </c>
      <c r="B11" t="s">
        <v>17</v>
      </c>
      <c r="C11">
        <v>2</v>
      </c>
      <c r="D11">
        <v>3</v>
      </c>
      <c r="E11">
        <v>66.7</v>
      </c>
      <c r="F11">
        <v>50</v>
      </c>
      <c r="G11">
        <v>0</v>
      </c>
      <c r="H11">
        <v>1</v>
      </c>
      <c r="I11">
        <v>0</v>
      </c>
      <c r="J11">
        <v>0</v>
      </c>
      <c r="K11">
        <v>1</v>
      </c>
      <c r="L11">
        <v>2</v>
      </c>
      <c r="M11">
        <v>2</v>
      </c>
      <c r="N11">
        <v>1</v>
      </c>
      <c r="O11">
        <v>10</v>
      </c>
      <c r="P11">
        <v>10</v>
      </c>
      <c r="Q11" s="2">
        <v>0.745</v>
      </c>
    </row>
    <row r="12" spans="1:17" x14ac:dyDescent="0.35">
      <c r="A12">
        <v>11</v>
      </c>
      <c r="B12" t="s">
        <v>38</v>
      </c>
      <c r="C12">
        <v>2</v>
      </c>
      <c r="D12">
        <v>2</v>
      </c>
      <c r="E12">
        <v>100</v>
      </c>
      <c r="F12">
        <v>30</v>
      </c>
      <c r="G12">
        <v>0</v>
      </c>
      <c r="H12">
        <v>1</v>
      </c>
      <c r="I12">
        <v>1</v>
      </c>
      <c r="J12">
        <v>0</v>
      </c>
      <c r="K12">
        <v>0</v>
      </c>
      <c r="L12">
        <v>4</v>
      </c>
      <c r="M12">
        <v>4</v>
      </c>
      <c r="N12">
        <v>1</v>
      </c>
      <c r="O12">
        <v>10</v>
      </c>
      <c r="P12">
        <v>10</v>
      </c>
      <c r="Q12" s="2">
        <v>0.56799999999999995</v>
      </c>
    </row>
    <row r="13" spans="1:17" x14ac:dyDescent="0.35">
      <c r="A13">
        <v>11</v>
      </c>
      <c r="B13" t="s">
        <v>28</v>
      </c>
      <c r="C13">
        <v>2</v>
      </c>
      <c r="D13">
        <v>2</v>
      </c>
      <c r="E13">
        <v>100</v>
      </c>
      <c r="F13">
        <v>30</v>
      </c>
      <c r="G13">
        <v>0</v>
      </c>
      <c r="H13">
        <v>1</v>
      </c>
      <c r="I13">
        <v>1</v>
      </c>
      <c r="J13">
        <v>0</v>
      </c>
      <c r="K13">
        <v>0</v>
      </c>
      <c r="L13">
        <v>3</v>
      </c>
      <c r="M13">
        <v>4</v>
      </c>
      <c r="N13">
        <v>1</v>
      </c>
      <c r="O13">
        <v>9</v>
      </c>
      <c r="P13">
        <v>9</v>
      </c>
      <c r="Q13" s="2">
        <v>0.92500000000000004</v>
      </c>
    </row>
    <row r="14" spans="1:17" x14ac:dyDescent="0.35">
      <c r="A14">
        <v>11</v>
      </c>
      <c r="B14" t="s">
        <v>23</v>
      </c>
      <c r="C14">
        <v>2</v>
      </c>
      <c r="D14">
        <v>2</v>
      </c>
      <c r="E14">
        <v>100</v>
      </c>
      <c r="F14">
        <v>37</v>
      </c>
      <c r="G14">
        <v>0</v>
      </c>
      <c r="H14">
        <v>1</v>
      </c>
      <c r="I14">
        <v>1</v>
      </c>
      <c r="J14">
        <v>0</v>
      </c>
      <c r="K14">
        <v>0</v>
      </c>
      <c r="L14">
        <v>3</v>
      </c>
      <c r="M14">
        <v>3</v>
      </c>
      <c r="N14">
        <v>1</v>
      </c>
      <c r="O14">
        <v>9</v>
      </c>
      <c r="P14">
        <v>9</v>
      </c>
      <c r="Q14" s="2">
        <v>0.54600000000000004</v>
      </c>
    </row>
    <row r="15" spans="1:17" x14ac:dyDescent="0.35">
      <c r="A15">
        <v>11</v>
      </c>
      <c r="B15" t="s">
        <v>42</v>
      </c>
      <c r="C15">
        <v>2</v>
      </c>
      <c r="D15">
        <v>2</v>
      </c>
      <c r="E15">
        <v>100</v>
      </c>
      <c r="F15">
        <v>47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8</v>
      </c>
      <c r="P15">
        <v>8</v>
      </c>
      <c r="Q15" s="2">
        <v>0.39900000000000002</v>
      </c>
    </row>
    <row r="16" spans="1:17" x14ac:dyDescent="0.35">
      <c r="A16">
        <v>11</v>
      </c>
      <c r="B16" t="s">
        <v>44</v>
      </c>
      <c r="C16">
        <v>2</v>
      </c>
      <c r="D16">
        <v>2</v>
      </c>
      <c r="E16">
        <v>100</v>
      </c>
      <c r="F16">
        <v>26</v>
      </c>
      <c r="G16">
        <v>0</v>
      </c>
      <c r="H16">
        <v>2</v>
      </c>
      <c r="I16">
        <v>0</v>
      </c>
      <c r="J16">
        <v>0</v>
      </c>
      <c r="K16">
        <v>0</v>
      </c>
      <c r="L16">
        <v>2</v>
      </c>
      <c r="M16">
        <v>2</v>
      </c>
      <c r="N16">
        <v>1</v>
      </c>
      <c r="O16">
        <v>8</v>
      </c>
      <c r="P16">
        <v>8</v>
      </c>
      <c r="Q16" s="2">
        <v>0.73599999999999999</v>
      </c>
    </row>
    <row r="17" spans="1:17" x14ac:dyDescent="0.35">
      <c r="A17">
        <v>11</v>
      </c>
      <c r="B17" t="s">
        <v>39</v>
      </c>
      <c r="C17">
        <v>2</v>
      </c>
      <c r="D17">
        <v>2</v>
      </c>
      <c r="E17">
        <v>100</v>
      </c>
      <c r="F17">
        <v>42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2</v>
      </c>
      <c r="N17">
        <v>1</v>
      </c>
      <c r="O17">
        <v>8</v>
      </c>
      <c r="P17">
        <v>8</v>
      </c>
      <c r="Q17" s="2">
        <v>1.0999999999999999E-2</v>
      </c>
    </row>
    <row r="18" spans="1:17" x14ac:dyDescent="0.35">
      <c r="A18">
        <v>11</v>
      </c>
      <c r="B18" t="s">
        <v>37</v>
      </c>
      <c r="C18">
        <v>2</v>
      </c>
      <c r="D18">
        <v>2</v>
      </c>
      <c r="E18">
        <v>100</v>
      </c>
      <c r="F18">
        <v>34</v>
      </c>
      <c r="G18">
        <v>0</v>
      </c>
      <c r="H18">
        <v>0</v>
      </c>
      <c r="I18">
        <v>2</v>
      </c>
      <c r="J18">
        <v>0</v>
      </c>
      <c r="K18">
        <v>0</v>
      </c>
      <c r="L18">
        <v>2</v>
      </c>
      <c r="M18">
        <v>2</v>
      </c>
      <c r="N18">
        <v>1</v>
      </c>
      <c r="O18">
        <v>8</v>
      </c>
      <c r="P18">
        <v>8</v>
      </c>
      <c r="Q18" s="2">
        <v>5.5E-2</v>
      </c>
    </row>
    <row r="19" spans="1:17" x14ac:dyDescent="0.35">
      <c r="A19">
        <v>11</v>
      </c>
      <c r="B19" t="s">
        <v>91</v>
      </c>
      <c r="C19">
        <v>1</v>
      </c>
      <c r="D19">
        <v>1</v>
      </c>
      <c r="E19">
        <v>100</v>
      </c>
      <c r="F19">
        <v>36</v>
      </c>
      <c r="G19">
        <v>0</v>
      </c>
      <c r="H19">
        <v>0</v>
      </c>
      <c r="I19">
        <v>1</v>
      </c>
      <c r="J19">
        <v>0</v>
      </c>
      <c r="K19">
        <v>0</v>
      </c>
      <c r="L19">
        <v>4</v>
      </c>
      <c r="M19">
        <v>4</v>
      </c>
      <c r="N19">
        <v>1</v>
      </c>
      <c r="O19">
        <v>7</v>
      </c>
      <c r="P19">
        <v>7</v>
      </c>
      <c r="Q19" s="2">
        <v>1E-3</v>
      </c>
    </row>
    <row r="20" spans="1:17" x14ac:dyDescent="0.35">
      <c r="A20">
        <v>11</v>
      </c>
      <c r="B20" t="s">
        <v>24</v>
      </c>
      <c r="C20">
        <v>2</v>
      </c>
      <c r="D20">
        <v>2</v>
      </c>
      <c r="E20">
        <v>100</v>
      </c>
      <c r="F20">
        <v>34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7</v>
      </c>
      <c r="P20">
        <v>7</v>
      </c>
      <c r="Q20" s="2">
        <v>0.622</v>
      </c>
    </row>
    <row r="21" spans="1:17" x14ac:dyDescent="0.35">
      <c r="A21">
        <v>11</v>
      </c>
      <c r="B21" t="s">
        <v>22</v>
      </c>
      <c r="C21">
        <v>1</v>
      </c>
      <c r="D21">
        <v>1</v>
      </c>
      <c r="E21">
        <v>100</v>
      </c>
      <c r="F21">
        <v>57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6</v>
      </c>
      <c r="P21">
        <v>6</v>
      </c>
      <c r="Q21" s="2">
        <v>0.107</v>
      </c>
    </row>
    <row r="22" spans="1:17" x14ac:dyDescent="0.35">
      <c r="A22">
        <v>11</v>
      </c>
      <c r="B22" t="s">
        <v>25</v>
      </c>
      <c r="C22">
        <v>1</v>
      </c>
      <c r="D22">
        <v>1</v>
      </c>
      <c r="E22">
        <v>100</v>
      </c>
      <c r="F22">
        <v>43</v>
      </c>
      <c r="G22">
        <v>0</v>
      </c>
      <c r="H22">
        <v>0</v>
      </c>
      <c r="I22">
        <v>0</v>
      </c>
      <c r="J22">
        <v>1</v>
      </c>
      <c r="K22">
        <v>0</v>
      </c>
      <c r="L22">
        <v>2</v>
      </c>
      <c r="M22">
        <v>2</v>
      </c>
      <c r="N22">
        <v>1</v>
      </c>
      <c r="O22">
        <v>6</v>
      </c>
      <c r="P22">
        <v>6</v>
      </c>
      <c r="Q22" s="2">
        <v>0.91700000000000004</v>
      </c>
    </row>
    <row r="23" spans="1:17" x14ac:dyDescent="0.35">
      <c r="A23">
        <v>11</v>
      </c>
      <c r="B23" t="s">
        <v>89</v>
      </c>
      <c r="C23">
        <v>1</v>
      </c>
      <c r="D23">
        <v>1</v>
      </c>
      <c r="E23">
        <v>100</v>
      </c>
      <c r="F23">
        <v>22</v>
      </c>
      <c r="G23">
        <v>0</v>
      </c>
      <c r="H23">
        <v>1</v>
      </c>
      <c r="I23">
        <v>0</v>
      </c>
      <c r="J23">
        <v>0</v>
      </c>
      <c r="K23">
        <v>0</v>
      </c>
      <c r="L23">
        <v>2</v>
      </c>
      <c r="M23">
        <v>2</v>
      </c>
      <c r="N23">
        <v>1</v>
      </c>
      <c r="O23">
        <v>5</v>
      </c>
      <c r="P23">
        <v>5</v>
      </c>
      <c r="Q23" s="2">
        <v>1.0999999999999999E-2</v>
      </c>
    </row>
    <row r="24" spans="1:17" x14ac:dyDescent="0.35">
      <c r="A24">
        <v>11</v>
      </c>
      <c r="B24" t="s">
        <v>26</v>
      </c>
      <c r="C24">
        <v>1</v>
      </c>
      <c r="D24">
        <v>1</v>
      </c>
      <c r="E24">
        <v>100</v>
      </c>
      <c r="F24">
        <v>42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5</v>
      </c>
      <c r="P24">
        <v>5</v>
      </c>
      <c r="Q24" s="2">
        <v>5.8000000000000003E-2</v>
      </c>
    </row>
    <row r="25" spans="1:17" x14ac:dyDescent="0.35">
      <c r="A25">
        <v>11</v>
      </c>
      <c r="B25" t="s">
        <v>43</v>
      </c>
      <c r="C25">
        <v>1</v>
      </c>
      <c r="D25">
        <v>2</v>
      </c>
      <c r="E25">
        <v>50</v>
      </c>
      <c r="F25">
        <v>28</v>
      </c>
      <c r="G25">
        <v>0</v>
      </c>
      <c r="H25">
        <v>1</v>
      </c>
      <c r="I25">
        <v>0</v>
      </c>
      <c r="J25">
        <v>0</v>
      </c>
      <c r="K25">
        <v>0</v>
      </c>
      <c r="L25">
        <v>2</v>
      </c>
      <c r="M25">
        <v>3</v>
      </c>
      <c r="N25">
        <v>1</v>
      </c>
      <c r="O25">
        <v>5</v>
      </c>
      <c r="P25">
        <v>5</v>
      </c>
      <c r="Q25" s="2">
        <v>0.04</v>
      </c>
    </row>
    <row r="26" spans="1:17" x14ac:dyDescent="0.35">
      <c r="A26">
        <v>11</v>
      </c>
      <c r="B26" t="s">
        <v>19</v>
      </c>
      <c r="C26">
        <v>1</v>
      </c>
      <c r="D26">
        <v>1</v>
      </c>
      <c r="E26">
        <v>100</v>
      </c>
      <c r="F26">
        <v>28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4</v>
      </c>
      <c r="P26">
        <v>4</v>
      </c>
      <c r="Q26" s="2">
        <v>0.375</v>
      </c>
    </row>
    <row r="27" spans="1:17" x14ac:dyDescent="0.35">
      <c r="A27">
        <v>11</v>
      </c>
      <c r="B27" t="s">
        <v>92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</v>
      </c>
      <c r="M27">
        <v>3</v>
      </c>
      <c r="N27">
        <v>1</v>
      </c>
      <c r="O27">
        <v>3</v>
      </c>
      <c r="P27">
        <v>3</v>
      </c>
      <c r="Q27" s="2">
        <v>3.9E-2</v>
      </c>
    </row>
    <row r="28" spans="1:17" x14ac:dyDescent="0.35">
      <c r="A28">
        <v>11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>
        <v>1</v>
      </c>
      <c r="O28">
        <v>3</v>
      </c>
      <c r="P28">
        <v>3</v>
      </c>
      <c r="Q28" s="2">
        <v>0.877</v>
      </c>
    </row>
    <row r="29" spans="1:17" x14ac:dyDescent="0.35">
      <c r="A29">
        <v>11</v>
      </c>
      <c r="B29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3</v>
      </c>
      <c r="N29">
        <v>1</v>
      </c>
      <c r="O29">
        <v>3</v>
      </c>
      <c r="P29">
        <v>3</v>
      </c>
      <c r="Q29" s="2">
        <v>0.45300000000000001</v>
      </c>
    </row>
    <row r="30" spans="1:17" x14ac:dyDescent="0.35">
      <c r="A30">
        <v>11</v>
      </c>
      <c r="B30" t="s">
        <v>45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2</v>
      </c>
      <c r="N30">
        <v>1</v>
      </c>
      <c r="O30">
        <v>2</v>
      </c>
      <c r="P30">
        <v>2</v>
      </c>
      <c r="Q30" s="2">
        <v>0.34399999999999997</v>
      </c>
    </row>
    <row r="31" spans="1:17" x14ac:dyDescent="0.35">
      <c r="A31">
        <v>11</v>
      </c>
      <c r="B31" t="s">
        <v>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2</v>
      </c>
      <c r="N31">
        <v>1</v>
      </c>
      <c r="O31">
        <v>2</v>
      </c>
      <c r="P31">
        <v>2</v>
      </c>
      <c r="Q31" s="2">
        <v>4.8000000000000001E-2</v>
      </c>
    </row>
    <row r="32" spans="1:17" x14ac:dyDescent="0.35">
      <c r="A32">
        <v>11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0</v>
      </c>
    </row>
    <row r="33" spans="1:17" x14ac:dyDescent="0.35">
      <c r="A33">
        <v>11</v>
      </c>
      <c r="B33" t="s">
        <v>95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0</v>
      </c>
    </row>
    <row r="34" spans="1:17" x14ac:dyDescent="0.35">
      <c r="A34">
        <v>11</v>
      </c>
      <c r="B34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0.52</v>
      </c>
    </row>
    <row r="35" spans="1:17" x14ac:dyDescent="0.35">
      <c r="A35">
        <v>11</v>
      </c>
      <c r="B35" t="s">
        <v>21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2.1999999999999999E-2</v>
      </c>
    </row>
    <row r="36" spans="1:17" x14ac:dyDescent="0.35">
      <c r="A36">
        <v>11</v>
      </c>
      <c r="B36" t="s">
        <v>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0</v>
      </c>
    </row>
    <row r="37" spans="1:17" x14ac:dyDescent="0.35">
      <c r="A37">
        <v>11</v>
      </c>
      <c r="B37" t="s">
        <v>16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0.48799999999999999</v>
      </c>
    </row>
    <row r="38" spans="1:17" x14ac:dyDescent="0.35">
      <c r="A38">
        <v>11</v>
      </c>
      <c r="B38" t="s">
        <v>90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1E-3</v>
      </c>
    </row>
    <row r="39" spans="1:17" x14ac:dyDescent="0.35">
      <c r="A39">
        <v>11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7.0000000000000007E-2</v>
      </c>
    </row>
    <row r="40" spans="1:17" x14ac:dyDescent="0.35">
      <c r="A40">
        <v>11</v>
      </c>
      <c r="B40" t="s">
        <v>29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4.0000000000000001E-3</v>
      </c>
    </row>
    <row r="41" spans="1:17" x14ac:dyDescent="0.35">
      <c r="A41">
        <v>11</v>
      </c>
      <c r="B41" t="s">
        <v>50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</row>
    <row r="42" spans="1:17" x14ac:dyDescent="0.35">
      <c r="A42">
        <v>11</v>
      </c>
      <c r="B42" t="s">
        <v>53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11</v>
      </c>
      <c r="B43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11</v>
      </c>
      <c r="B44" t="s">
        <v>51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11</v>
      </c>
      <c r="B45" t="s">
        <v>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11</v>
      </c>
      <c r="B46" t="s">
        <v>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11</v>
      </c>
      <c r="B47" t="s">
        <v>31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0.12</v>
      </c>
    </row>
    <row r="48" spans="1:17" x14ac:dyDescent="0.35">
      <c r="A48">
        <v>11</v>
      </c>
      <c r="B48" t="s">
        <v>55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11</v>
      </c>
      <c r="B49" t="s">
        <v>56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11</v>
      </c>
      <c r="B50" t="s">
        <v>57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11</v>
      </c>
      <c r="B51" t="s">
        <v>58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11</v>
      </c>
      <c r="B52" t="s">
        <v>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11</v>
      </c>
      <c r="B53" t="s">
        <v>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11</v>
      </c>
      <c r="B54" t="s">
        <v>61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11</v>
      </c>
      <c r="B55" t="s">
        <v>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 s="2">
        <v>7.6999999999999999E-2</v>
      </c>
    </row>
    <row r="56" spans="1:17" x14ac:dyDescent="0.35">
      <c r="A56">
        <v>11</v>
      </c>
      <c r="B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</v>
      </c>
    </row>
    <row r="57" spans="1:17" x14ac:dyDescent="0.35">
      <c r="A57">
        <v>11</v>
      </c>
      <c r="B57" t="s">
        <v>63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0.03</v>
      </c>
    </row>
    <row r="58" spans="1:17" x14ac:dyDescent="0.35">
      <c r="A58">
        <v>11</v>
      </c>
      <c r="B58" t="s">
        <v>64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</v>
      </c>
    </row>
    <row r="59" spans="1:17" x14ac:dyDescent="0.35">
      <c r="A59">
        <v>11</v>
      </c>
      <c r="B59" t="s">
        <v>65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Q59"/>
  <sheetViews>
    <sheetView showGridLines="0" topLeftCell="A31" workbookViewId="0">
      <selection activeCell="A5" sqref="A5:Q59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12</v>
      </c>
      <c r="B5" t="s">
        <v>40</v>
      </c>
      <c r="C5">
        <v>5</v>
      </c>
      <c r="D5">
        <v>6</v>
      </c>
      <c r="E5">
        <v>83.3</v>
      </c>
      <c r="F5">
        <v>52</v>
      </c>
      <c r="G5">
        <v>0</v>
      </c>
      <c r="H5">
        <v>1</v>
      </c>
      <c r="I5">
        <v>1</v>
      </c>
      <c r="J5">
        <v>2</v>
      </c>
      <c r="K5">
        <v>1</v>
      </c>
      <c r="L5">
        <v>0</v>
      </c>
      <c r="M5">
        <v>0</v>
      </c>
      <c r="N5">
        <v>1</v>
      </c>
      <c r="O5">
        <v>19</v>
      </c>
      <c r="P5">
        <v>19</v>
      </c>
      <c r="Q5" s="2">
        <v>7.0000000000000007E-2</v>
      </c>
    </row>
    <row r="6" spans="1:17" x14ac:dyDescent="0.35">
      <c r="A6">
        <v>12</v>
      </c>
      <c r="B6" t="s">
        <v>41</v>
      </c>
      <c r="C6">
        <v>4</v>
      </c>
      <c r="D6">
        <v>5</v>
      </c>
      <c r="E6">
        <v>80</v>
      </c>
      <c r="F6">
        <v>55</v>
      </c>
      <c r="G6">
        <v>0</v>
      </c>
      <c r="H6">
        <v>1</v>
      </c>
      <c r="I6">
        <v>2</v>
      </c>
      <c r="J6">
        <v>0</v>
      </c>
      <c r="K6">
        <v>1</v>
      </c>
      <c r="L6">
        <v>0</v>
      </c>
      <c r="M6">
        <v>0</v>
      </c>
      <c r="N6">
        <v>1</v>
      </c>
      <c r="O6">
        <v>14</v>
      </c>
      <c r="P6">
        <v>14</v>
      </c>
      <c r="Q6" s="2">
        <v>4.7E-2</v>
      </c>
    </row>
    <row r="7" spans="1:17" x14ac:dyDescent="0.35">
      <c r="A7">
        <v>12</v>
      </c>
      <c r="B7" t="s">
        <v>38</v>
      </c>
      <c r="C7">
        <v>3</v>
      </c>
      <c r="D7">
        <v>4</v>
      </c>
      <c r="E7">
        <v>75</v>
      </c>
      <c r="F7">
        <v>53</v>
      </c>
      <c r="G7">
        <v>0</v>
      </c>
      <c r="H7">
        <v>0</v>
      </c>
      <c r="I7">
        <v>0</v>
      </c>
      <c r="J7">
        <v>2</v>
      </c>
      <c r="K7">
        <v>1</v>
      </c>
      <c r="L7">
        <v>1</v>
      </c>
      <c r="M7">
        <v>1</v>
      </c>
      <c r="N7">
        <v>1</v>
      </c>
      <c r="O7">
        <v>14</v>
      </c>
      <c r="P7">
        <v>14</v>
      </c>
      <c r="Q7" s="2">
        <v>0.56799999999999995</v>
      </c>
    </row>
    <row r="8" spans="1:17" x14ac:dyDescent="0.35">
      <c r="A8">
        <v>12</v>
      </c>
      <c r="B8" t="s">
        <v>30</v>
      </c>
      <c r="C8">
        <v>2</v>
      </c>
      <c r="D8">
        <v>2</v>
      </c>
      <c r="E8">
        <v>100</v>
      </c>
      <c r="F8">
        <v>54</v>
      </c>
      <c r="G8">
        <v>0</v>
      </c>
      <c r="H8">
        <v>0</v>
      </c>
      <c r="I8">
        <v>1</v>
      </c>
      <c r="J8">
        <v>0</v>
      </c>
      <c r="K8">
        <v>1</v>
      </c>
      <c r="L8">
        <v>4</v>
      </c>
      <c r="M8">
        <v>4</v>
      </c>
      <c r="N8">
        <v>1</v>
      </c>
      <c r="O8">
        <v>12</v>
      </c>
      <c r="P8">
        <v>12</v>
      </c>
      <c r="Q8" s="2">
        <v>0.625</v>
      </c>
    </row>
    <row r="9" spans="1:17" x14ac:dyDescent="0.35">
      <c r="A9">
        <v>12</v>
      </c>
      <c r="B9" t="s">
        <v>20</v>
      </c>
      <c r="C9">
        <v>2</v>
      </c>
      <c r="D9">
        <v>4</v>
      </c>
      <c r="E9">
        <v>50</v>
      </c>
      <c r="F9">
        <v>48</v>
      </c>
      <c r="G9">
        <v>0</v>
      </c>
      <c r="H9">
        <v>0</v>
      </c>
      <c r="I9">
        <v>0</v>
      </c>
      <c r="J9">
        <v>2</v>
      </c>
      <c r="K9">
        <v>0</v>
      </c>
      <c r="L9">
        <v>4</v>
      </c>
      <c r="M9">
        <v>4</v>
      </c>
      <c r="N9">
        <v>1</v>
      </c>
      <c r="O9">
        <v>12</v>
      </c>
      <c r="P9">
        <v>12</v>
      </c>
      <c r="Q9" s="2">
        <v>0.58799999999999997</v>
      </c>
    </row>
    <row r="10" spans="1:17" x14ac:dyDescent="0.35">
      <c r="A10">
        <v>12</v>
      </c>
      <c r="B10" t="s">
        <v>19</v>
      </c>
      <c r="C10">
        <v>3</v>
      </c>
      <c r="D10">
        <v>3</v>
      </c>
      <c r="E10">
        <v>100</v>
      </c>
      <c r="F10">
        <v>41</v>
      </c>
      <c r="G10">
        <v>0</v>
      </c>
      <c r="H10">
        <v>0</v>
      </c>
      <c r="I10">
        <v>2</v>
      </c>
      <c r="J10">
        <v>1</v>
      </c>
      <c r="K10">
        <v>0</v>
      </c>
      <c r="L10">
        <v>1</v>
      </c>
      <c r="M10">
        <v>1</v>
      </c>
      <c r="N10">
        <v>1</v>
      </c>
      <c r="O10">
        <v>11</v>
      </c>
      <c r="P10">
        <v>11</v>
      </c>
      <c r="Q10" s="2">
        <v>0.375</v>
      </c>
    </row>
    <row r="11" spans="1:17" x14ac:dyDescent="0.35">
      <c r="A11">
        <v>12</v>
      </c>
      <c r="B11" t="s">
        <v>16</v>
      </c>
      <c r="C11">
        <v>2</v>
      </c>
      <c r="D11">
        <v>3</v>
      </c>
      <c r="E11">
        <v>66.7</v>
      </c>
      <c r="F11">
        <v>46</v>
      </c>
      <c r="G11">
        <v>0</v>
      </c>
      <c r="H11">
        <v>0</v>
      </c>
      <c r="I11">
        <v>1</v>
      </c>
      <c r="J11">
        <v>1</v>
      </c>
      <c r="K11">
        <v>0</v>
      </c>
      <c r="L11">
        <v>3</v>
      </c>
      <c r="M11">
        <v>3</v>
      </c>
      <c r="N11">
        <v>1</v>
      </c>
      <c r="O11">
        <v>10</v>
      </c>
      <c r="P11">
        <v>10</v>
      </c>
      <c r="Q11" s="2">
        <v>0.48799999999999999</v>
      </c>
    </row>
    <row r="12" spans="1:17" x14ac:dyDescent="0.35">
      <c r="A12">
        <v>12</v>
      </c>
      <c r="B12" t="s">
        <v>34</v>
      </c>
      <c r="C12">
        <v>2</v>
      </c>
      <c r="D12">
        <v>3</v>
      </c>
      <c r="E12">
        <v>66.7</v>
      </c>
      <c r="F12">
        <v>48</v>
      </c>
      <c r="G12">
        <v>0</v>
      </c>
      <c r="H12">
        <v>0</v>
      </c>
      <c r="I12">
        <v>0</v>
      </c>
      <c r="J12">
        <v>2</v>
      </c>
      <c r="K12">
        <v>0</v>
      </c>
      <c r="L12">
        <v>2</v>
      </c>
      <c r="M12">
        <v>2</v>
      </c>
      <c r="N12">
        <v>1</v>
      </c>
      <c r="O12">
        <v>10</v>
      </c>
      <c r="P12">
        <v>10</v>
      </c>
      <c r="Q12" s="2">
        <v>0.90700000000000003</v>
      </c>
    </row>
    <row r="13" spans="1:17" x14ac:dyDescent="0.35">
      <c r="A13">
        <v>12</v>
      </c>
      <c r="B13" t="s">
        <v>27</v>
      </c>
      <c r="C13">
        <v>1</v>
      </c>
      <c r="D13">
        <v>1</v>
      </c>
      <c r="E13">
        <v>100</v>
      </c>
      <c r="F13">
        <v>59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4</v>
      </c>
      <c r="N13">
        <v>1</v>
      </c>
      <c r="O13">
        <v>9</v>
      </c>
      <c r="P13">
        <v>9</v>
      </c>
      <c r="Q13" s="2">
        <v>0.877</v>
      </c>
    </row>
    <row r="14" spans="1:17" x14ac:dyDescent="0.35">
      <c r="A14">
        <v>12</v>
      </c>
      <c r="B14" t="s">
        <v>32</v>
      </c>
      <c r="C14">
        <v>2</v>
      </c>
      <c r="D14">
        <v>2</v>
      </c>
      <c r="E14">
        <v>100</v>
      </c>
      <c r="F14">
        <v>34</v>
      </c>
      <c r="G14">
        <v>0</v>
      </c>
      <c r="H14">
        <v>1</v>
      </c>
      <c r="I14">
        <v>1</v>
      </c>
      <c r="J14">
        <v>0</v>
      </c>
      <c r="K14">
        <v>0</v>
      </c>
      <c r="L14">
        <v>3</v>
      </c>
      <c r="M14">
        <v>3</v>
      </c>
      <c r="N14">
        <v>1</v>
      </c>
      <c r="O14">
        <v>9</v>
      </c>
      <c r="P14">
        <v>9</v>
      </c>
      <c r="Q14" s="2">
        <v>0.17299999999999999</v>
      </c>
    </row>
    <row r="15" spans="1:17" x14ac:dyDescent="0.35">
      <c r="A15">
        <v>12</v>
      </c>
      <c r="B15" t="s">
        <v>28</v>
      </c>
      <c r="C15">
        <v>1</v>
      </c>
      <c r="D15">
        <v>1</v>
      </c>
      <c r="E15">
        <v>100</v>
      </c>
      <c r="F15">
        <v>52</v>
      </c>
      <c r="G15">
        <v>0</v>
      </c>
      <c r="H15">
        <v>0</v>
      </c>
      <c r="I15">
        <v>0</v>
      </c>
      <c r="J15">
        <v>0</v>
      </c>
      <c r="K15">
        <v>1</v>
      </c>
      <c r="L15">
        <v>4</v>
      </c>
      <c r="M15">
        <v>5</v>
      </c>
      <c r="N15">
        <v>1</v>
      </c>
      <c r="O15">
        <v>9</v>
      </c>
      <c r="P15">
        <v>9</v>
      </c>
      <c r="Q15" s="2">
        <v>0.92500000000000004</v>
      </c>
    </row>
    <row r="16" spans="1:17" x14ac:dyDescent="0.35">
      <c r="A16">
        <v>12</v>
      </c>
      <c r="B16" t="s">
        <v>18</v>
      </c>
      <c r="C16">
        <v>2</v>
      </c>
      <c r="D16">
        <v>3</v>
      </c>
      <c r="E16">
        <v>66.7</v>
      </c>
      <c r="F16">
        <v>51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9</v>
      </c>
      <c r="P16">
        <v>9</v>
      </c>
      <c r="Q16" s="2">
        <v>0.56399999999999995</v>
      </c>
    </row>
    <row r="17" spans="1:17" x14ac:dyDescent="0.35">
      <c r="A17">
        <v>12</v>
      </c>
      <c r="B17" t="s">
        <v>46</v>
      </c>
      <c r="C17">
        <v>2</v>
      </c>
      <c r="D17">
        <v>2</v>
      </c>
      <c r="E17">
        <v>100</v>
      </c>
      <c r="F17">
        <v>24</v>
      </c>
      <c r="G17">
        <v>0</v>
      </c>
      <c r="H17">
        <v>2</v>
      </c>
      <c r="I17">
        <v>0</v>
      </c>
      <c r="J17">
        <v>0</v>
      </c>
      <c r="K17">
        <v>0</v>
      </c>
      <c r="L17">
        <v>2</v>
      </c>
      <c r="M17">
        <v>2</v>
      </c>
      <c r="N17">
        <v>1</v>
      </c>
      <c r="O17">
        <v>8</v>
      </c>
      <c r="P17">
        <v>8</v>
      </c>
      <c r="Q17" s="2">
        <v>4.8000000000000001E-2</v>
      </c>
    </row>
    <row r="18" spans="1:17" x14ac:dyDescent="0.35">
      <c r="A18">
        <v>12</v>
      </c>
      <c r="B18" t="s">
        <v>45</v>
      </c>
      <c r="C18">
        <v>1</v>
      </c>
      <c r="D18">
        <v>1</v>
      </c>
      <c r="E18">
        <v>100</v>
      </c>
      <c r="F18">
        <v>53</v>
      </c>
      <c r="G18">
        <v>0</v>
      </c>
      <c r="H18">
        <v>0</v>
      </c>
      <c r="I18">
        <v>0</v>
      </c>
      <c r="J18">
        <v>0</v>
      </c>
      <c r="K18">
        <v>1</v>
      </c>
      <c r="L18">
        <v>2</v>
      </c>
      <c r="M18">
        <v>2</v>
      </c>
      <c r="N18">
        <v>1</v>
      </c>
      <c r="O18">
        <v>7</v>
      </c>
      <c r="P18">
        <v>7</v>
      </c>
      <c r="Q18" s="2">
        <v>0.34399999999999997</v>
      </c>
    </row>
    <row r="19" spans="1:17" x14ac:dyDescent="0.35">
      <c r="A19">
        <v>12</v>
      </c>
      <c r="B19" t="s">
        <v>23</v>
      </c>
      <c r="C19">
        <v>1</v>
      </c>
      <c r="D19">
        <v>1</v>
      </c>
      <c r="E19">
        <v>100</v>
      </c>
      <c r="F19">
        <v>32</v>
      </c>
      <c r="G19">
        <v>0</v>
      </c>
      <c r="H19">
        <v>0</v>
      </c>
      <c r="I19">
        <v>1</v>
      </c>
      <c r="J19">
        <v>0</v>
      </c>
      <c r="K19">
        <v>0</v>
      </c>
      <c r="L19">
        <v>4</v>
      </c>
      <c r="M19">
        <v>4</v>
      </c>
      <c r="N19">
        <v>1</v>
      </c>
      <c r="O19">
        <v>7</v>
      </c>
      <c r="P19">
        <v>7</v>
      </c>
      <c r="Q19" s="2">
        <v>0.54600000000000004</v>
      </c>
    </row>
    <row r="20" spans="1:17" x14ac:dyDescent="0.35">
      <c r="A20">
        <v>12</v>
      </c>
      <c r="B20" t="s">
        <v>25</v>
      </c>
      <c r="C20">
        <v>1</v>
      </c>
      <c r="D20">
        <v>1</v>
      </c>
      <c r="E20">
        <v>100</v>
      </c>
      <c r="F20">
        <v>32</v>
      </c>
      <c r="G20">
        <v>0</v>
      </c>
      <c r="H20">
        <v>0</v>
      </c>
      <c r="I20">
        <v>1</v>
      </c>
      <c r="J20">
        <v>0</v>
      </c>
      <c r="K20">
        <v>0</v>
      </c>
      <c r="L20">
        <v>4</v>
      </c>
      <c r="M20">
        <v>4</v>
      </c>
      <c r="N20">
        <v>1</v>
      </c>
      <c r="O20">
        <v>7</v>
      </c>
      <c r="P20">
        <v>7</v>
      </c>
      <c r="Q20" s="2">
        <v>0.91700000000000004</v>
      </c>
    </row>
    <row r="21" spans="1:17" x14ac:dyDescent="0.35">
      <c r="A21">
        <v>12</v>
      </c>
      <c r="B21" t="s">
        <v>89</v>
      </c>
      <c r="C21">
        <v>1</v>
      </c>
      <c r="D21">
        <v>2</v>
      </c>
      <c r="E21">
        <v>50</v>
      </c>
      <c r="F21">
        <v>24</v>
      </c>
      <c r="G21">
        <v>0</v>
      </c>
      <c r="H21">
        <v>1</v>
      </c>
      <c r="I21">
        <v>0</v>
      </c>
      <c r="J21">
        <v>0</v>
      </c>
      <c r="K21">
        <v>0</v>
      </c>
      <c r="L21">
        <v>4</v>
      </c>
      <c r="M21">
        <v>5</v>
      </c>
      <c r="N21">
        <v>1</v>
      </c>
      <c r="O21">
        <v>7</v>
      </c>
      <c r="P21">
        <v>7</v>
      </c>
      <c r="Q21" s="2">
        <v>1.0999999999999999E-2</v>
      </c>
    </row>
    <row r="22" spans="1:17" x14ac:dyDescent="0.35">
      <c r="A22">
        <v>12</v>
      </c>
      <c r="B22" t="s">
        <v>26</v>
      </c>
      <c r="C22">
        <v>1</v>
      </c>
      <c r="D22">
        <v>1</v>
      </c>
      <c r="E22">
        <v>100</v>
      </c>
      <c r="F22">
        <v>50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6</v>
      </c>
      <c r="P22">
        <v>6</v>
      </c>
      <c r="Q22" s="2">
        <v>5.8000000000000003E-2</v>
      </c>
    </row>
    <row r="23" spans="1:17" x14ac:dyDescent="0.35">
      <c r="A23">
        <v>12</v>
      </c>
      <c r="B23" t="s">
        <v>24</v>
      </c>
      <c r="C23">
        <v>2</v>
      </c>
      <c r="D23">
        <v>2</v>
      </c>
      <c r="E23">
        <v>100</v>
      </c>
      <c r="F23">
        <v>36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6</v>
      </c>
      <c r="P23">
        <v>6</v>
      </c>
      <c r="Q23" s="2">
        <v>0.622</v>
      </c>
    </row>
    <row r="24" spans="1:17" x14ac:dyDescent="0.35">
      <c r="A24">
        <v>12</v>
      </c>
      <c r="B24" t="s">
        <v>35</v>
      </c>
      <c r="C24">
        <v>1</v>
      </c>
      <c r="D24">
        <v>1</v>
      </c>
      <c r="E24">
        <v>100</v>
      </c>
      <c r="F24">
        <v>39</v>
      </c>
      <c r="G24">
        <v>0</v>
      </c>
      <c r="H24">
        <v>0</v>
      </c>
      <c r="I24">
        <v>1</v>
      </c>
      <c r="J24">
        <v>0</v>
      </c>
      <c r="K24">
        <v>0</v>
      </c>
      <c r="L24">
        <v>3</v>
      </c>
      <c r="M24">
        <v>3</v>
      </c>
      <c r="N24">
        <v>1</v>
      </c>
      <c r="O24">
        <v>6</v>
      </c>
      <c r="P24">
        <v>6</v>
      </c>
      <c r="Q24" s="2">
        <v>0.52</v>
      </c>
    </row>
    <row r="25" spans="1:17" x14ac:dyDescent="0.35">
      <c r="A25">
        <v>12</v>
      </c>
      <c r="B25" t="s">
        <v>43</v>
      </c>
      <c r="C25">
        <v>1</v>
      </c>
      <c r="D25">
        <v>2</v>
      </c>
      <c r="E25">
        <v>50</v>
      </c>
      <c r="F25">
        <v>43</v>
      </c>
      <c r="G25">
        <v>0</v>
      </c>
      <c r="H25">
        <v>0</v>
      </c>
      <c r="I25">
        <v>0</v>
      </c>
      <c r="J25">
        <v>1</v>
      </c>
      <c r="K25">
        <v>0</v>
      </c>
      <c r="L25">
        <v>2</v>
      </c>
      <c r="M25">
        <v>3</v>
      </c>
      <c r="N25">
        <v>1</v>
      </c>
      <c r="O25">
        <v>6</v>
      </c>
      <c r="P25">
        <v>6</v>
      </c>
      <c r="Q25" s="2">
        <v>0.04</v>
      </c>
    </row>
    <row r="26" spans="1:17" x14ac:dyDescent="0.35">
      <c r="A26">
        <v>12</v>
      </c>
      <c r="B26" t="s">
        <v>42</v>
      </c>
      <c r="C26">
        <v>1</v>
      </c>
      <c r="D26">
        <v>2</v>
      </c>
      <c r="E26">
        <v>50</v>
      </c>
      <c r="F26">
        <v>34</v>
      </c>
      <c r="G26">
        <v>0</v>
      </c>
      <c r="H26">
        <v>0</v>
      </c>
      <c r="I26">
        <v>1</v>
      </c>
      <c r="J26">
        <v>0</v>
      </c>
      <c r="K26">
        <v>0</v>
      </c>
      <c r="L26">
        <v>2</v>
      </c>
      <c r="M26">
        <v>2</v>
      </c>
      <c r="N26">
        <v>1</v>
      </c>
      <c r="O26">
        <v>5</v>
      </c>
      <c r="P26">
        <v>5</v>
      </c>
      <c r="Q26" s="2">
        <v>0.39900000000000002</v>
      </c>
    </row>
    <row r="27" spans="1:17" x14ac:dyDescent="0.35">
      <c r="A27">
        <v>12</v>
      </c>
      <c r="B27" t="s">
        <v>91</v>
      </c>
      <c r="C27">
        <v>1</v>
      </c>
      <c r="D27">
        <v>1</v>
      </c>
      <c r="E27">
        <v>100</v>
      </c>
      <c r="F27">
        <v>42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>
        <v>5</v>
      </c>
      <c r="P27">
        <v>5</v>
      </c>
      <c r="Q27" s="2">
        <v>1E-3</v>
      </c>
    </row>
    <row r="28" spans="1:17" x14ac:dyDescent="0.35">
      <c r="A28">
        <v>12</v>
      </c>
      <c r="B28" t="s">
        <v>17</v>
      </c>
      <c r="C28">
        <v>1</v>
      </c>
      <c r="D28">
        <v>1</v>
      </c>
      <c r="E28">
        <v>100</v>
      </c>
      <c r="F28">
        <v>47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1</v>
      </c>
      <c r="O28">
        <v>5</v>
      </c>
      <c r="P28">
        <v>5</v>
      </c>
      <c r="Q28" s="2">
        <v>0.745</v>
      </c>
    </row>
    <row r="29" spans="1:17" x14ac:dyDescent="0.35">
      <c r="A29">
        <v>12</v>
      </c>
      <c r="B29" t="s">
        <v>39</v>
      </c>
      <c r="C29">
        <v>1</v>
      </c>
      <c r="D29">
        <v>1</v>
      </c>
      <c r="E29">
        <v>100</v>
      </c>
      <c r="F29">
        <v>43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  <c r="O29">
        <v>5</v>
      </c>
      <c r="P29">
        <v>5</v>
      </c>
      <c r="Q29" s="2">
        <v>1.0999999999999999E-2</v>
      </c>
    </row>
    <row r="30" spans="1:17" x14ac:dyDescent="0.35">
      <c r="A30">
        <v>12</v>
      </c>
      <c r="B30" t="s">
        <v>44</v>
      </c>
      <c r="C30">
        <v>1</v>
      </c>
      <c r="D30">
        <v>1</v>
      </c>
      <c r="E30">
        <v>100</v>
      </c>
      <c r="F30">
        <v>39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1</v>
      </c>
      <c r="N30">
        <v>1</v>
      </c>
      <c r="O30">
        <v>4</v>
      </c>
      <c r="P30">
        <v>4</v>
      </c>
      <c r="Q30" s="2">
        <v>0.73599999999999999</v>
      </c>
    </row>
    <row r="31" spans="1:17" x14ac:dyDescent="0.35">
      <c r="A31">
        <v>12</v>
      </c>
      <c r="B31" t="s">
        <v>37</v>
      </c>
      <c r="C31">
        <v>1</v>
      </c>
      <c r="D31">
        <v>1</v>
      </c>
      <c r="E31">
        <v>100</v>
      </c>
      <c r="F31">
        <v>34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1</v>
      </c>
      <c r="N31">
        <v>1</v>
      </c>
      <c r="O31">
        <v>4</v>
      </c>
      <c r="P31">
        <v>4</v>
      </c>
      <c r="Q31" s="2">
        <v>5.5E-2</v>
      </c>
    </row>
    <row r="32" spans="1:17" x14ac:dyDescent="0.35">
      <c r="A32">
        <v>12</v>
      </c>
      <c r="B32" t="s">
        <v>92</v>
      </c>
      <c r="C32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3</v>
      </c>
      <c r="N32">
        <v>1</v>
      </c>
      <c r="O32">
        <v>3</v>
      </c>
      <c r="P32">
        <v>3</v>
      </c>
      <c r="Q32" s="2">
        <v>3.9E-2</v>
      </c>
    </row>
    <row r="33" spans="1:17" x14ac:dyDescent="0.35">
      <c r="A33">
        <v>12</v>
      </c>
      <c r="B33" t="s">
        <v>29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 s="2">
        <v>4.0000000000000001E-3</v>
      </c>
    </row>
    <row r="34" spans="1:17" x14ac:dyDescent="0.35">
      <c r="A34">
        <v>12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2</v>
      </c>
      <c r="N34">
        <v>1</v>
      </c>
      <c r="O34">
        <v>1</v>
      </c>
      <c r="P34">
        <v>1</v>
      </c>
      <c r="Q34" s="2">
        <v>7.6999999999999999E-2</v>
      </c>
    </row>
    <row r="35" spans="1:17" x14ac:dyDescent="0.35">
      <c r="A35">
        <v>12</v>
      </c>
      <c r="B35" t="s">
        <v>96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0</v>
      </c>
    </row>
    <row r="36" spans="1:17" x14ac:dyDescent="0.35">
      <c r="A36">
        <v>12</v>
      </c>
      <c r="B36" t="s">
        <v>95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0</v>
      </c>
    </row>
    <row r="37" spans="1:17" x14ac:dyDescent="0.35">
      <c r="A37">
        <v>12</v>
      </c>
      <c r="B37" t="s">
        <v>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2.1999999999999999E-2</v>
      </c>
    </row>
    <row r="38" spans="1:17" x14ac:dyDescent="0.35">
      <c r="A38">
        <v>12</v>
      </c>
      <c r="B38" t="s">
        <v>47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0</v>
      </c>
    </row>
    <row r="39" spans="1:17" x14ac:dyDescent="0.35">
      <c r="A39">
        <v>12</v>
      </c>
      <c r="B39" t="s">
        <v>90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1E-3</v>
      </c>
    </row>
    <row r="40" spans="1:17" x14ac:dyDescent="0.35">
      <c r="A40">
        <v>12</v>
      </c>
      <c r="B40" t="s">
        <v>33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 s="2">
        <v>0.45300000000000001</v>
      </c>
    </row>
    <row r="41" spans="1:17" x14ac:dyDescent="0.35">
      <c r="A41">
        <v>12</v>
      </c>
      <c r="B41" t="s">
        <v>50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</row>
    <row r="42" spans="1:17" x14ac:dyDescent="0.35">
      <c r="A42">
        <v>12</v>
      </c>
      <c r="B42" t="s">
        <v>53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12</v>
      </c>
      <c r="B43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12</v>
      </c>
      <c r="B44" t="s">
        <v>51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12</v>
      </c>
      <c r="B45" t="s">
        <v>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12</v>
      </c>
      <c r="B46" t="s">
        <v>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12</v>
      </c>
      <c r="B47" t="s">
        <v>31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0.12</v>
      </c>
    </row>
    <row r="48" spans="1:17" x14ac:dyDescent="0.35">
      <c r="A48">
        <v>12</v>
      </c>
      <c r="B48" t="s">
        <v>55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12</v>
      </c>
      <c r="B49" t="s">
        <v>56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12</v>
      </c>
      <c r="B50" t="s">
        <v>57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12</v>
      </c>
      <c r="B51" t="s">
        <v>58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12</v>
      </c>
      <c r="B52" t="s">
        <v>22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 s="2">
        <v>0.107</v>
      </c>
    </row>
    <row r="53" spans="1:17" x14ac:dyDescent="0.35">
      <c r="A53">
        <v>12</v>
      </c>
      <c r="B53" t="s">
        <v>59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12</v>
      </c>
      <c r="B54" t="s">
        <v>60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12</v>
      </c>
      <c r="B55" t="s">
        <v>61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</row>
    <row r="56" spans="1:17" x14ac:dyDescent="0.35">
      <c r="A56">
        <v>12</v>
      </c>
      <c r="B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</v>
      </c>
    </row>
    <row r="57" spans="1:17" x14ac:dyDescent="0.35">
      <c r="A57">
        <v>12</v>
      </c>
      <c r="B57" t="s">
        <v>63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0.03</v>
      </c>
    </row>
    <row r="58" spans="1:17" x14ac:dyDescent="0.35">
      <c r="A58">
        <v>12</v>
      </c>
      <c r="B58" t="s">
        <v>64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</v>
      </c>
    </row>
    <row r="59" spans="1:17" x14ac:dyDescent="0.35">
      <c r="A59">
        <v>12</v>
      </c>
      <c r="B59" t="s">
        <v>65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Q59"/>
  <sheetViews>
    <sheetView showGridLines="0" topLeftCell="A31" workbookViewId="0">
      <selection activeCell="A5" sqref="A5:Q59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13</v>
      </c>
      <c r="B5" t="s">
        <v>28</v>
      </c>
      <c r="C5">
        <v>4</v>
      </c>
      <c r="D5">
        <v>4</v>
      </c>
      <c r="E5">
        <v>100</v>
      </c>
      <c r="F5">
        <v>38</v>
      </c>
      <c r="G5">
        <v>0</v>
      </c>
      <c r="H5">
        <v>0</v>
      </c>
      <c r="I5">
        <v>4</v>
      </c>
      <c r="J5">
        <v>0</v>
      </c>
      <c r="K5">
        <v>0</v>
      </c>
      <c r="L5">
        <v>3</v>
      </c>
      <c r="M5">
        <v>3</v>
      </c>
      <c r="N5">
        <v>1</v>
      </c>
      <c r="O5">
        <v>15</v>
      </c>
      <c r="P5">
        <v>15</v>
      </c>
      <c r="Q5" s="2">
        <v>0.92300000000000004</v>
      </c>
    </row>
    <row r="6" spans="1:17" x14ac:dyDescent="0.35">
      <c r="A6">
        <v>13</v>
      </c>
      <c r="B6" t="s">
        <v>16</v>
      </c>
      <c r="C6">
        <v>4</v>
      </c>
      <c r="D6">
        <v>4</v>
      </c>
      <c r="E6">
        <v>100</v>
      </c>
      <c r="F6">
        <v>46</v>
      </c>
      <c r="G6">
        <v>0</v>
      </c>
      <c r="H6">
        <v>3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14</v>
      </c>
      <c r="P6">
        <v>14</v>
      </c>
      <c r="Q6" s="2">
        <v>0.498</v>
      </c>
    </row>
    <row r="7" spans="1:17" x14ac:dyDescent="0.35">
      <c r="A7">
        <v>13</v>
      </c>
      <c r="B7" t="s">
        <v>17</v>
      </c>
      <c r="C7">
        <v>2</v>
      </c>
      <c r="D7">
        <v>3</v>
      </c>
      <c r="E7">
        <v>66.7</v>
      </c>
      <c r="F7">
        <v>54</v>
      </c>
      <c r="G7">
        <v>0</v>
      </c>
      <c r="H7">
        <v>0</v>
      </c>
      <c r="I7">
        <v>0</v>
      </c>
      <c r="J7">
        <v>1</v>
      </c>
      <c r="K7">
        <v>1</v>
      </c>
      <c r="L7">
        <v>4</v>
      </c>
      <c r="M7">
        <v>4</v>
      </c>
      <c r="N7">
        <v>1</v>
      </c>
      <c r="O7">
        <v>13</v>
      </c>
      <c r="P7">
        <v>13</v>
      </c>
      <c r="Q7" s="2">
        <v>0.74099999999999999</v>
      </c>
    </row>
    <row r="8" spans="1:17" x14ac:dyDescent="0.35">
      <c r="A8">
        <v>13</v>
      </c>
      <c r="B8" t="s">
        <v>43</v>
      </c>
      <c r="C8">
        <v>2</v>
      </c>
      <c r="D8">
        <v>2</v>
      </c>
      <c r="E8">
        <v>100</v>
      </c>
      <c r="F8">
        <v>48</v>
      </c>
      <c r="G8">
        <v>0</v>
      </c>
      <c r="H8">
        <v>0</v>
      </c>
      <c r="I8">
        <v>0</v>
      </c>
      <c r="J8">
        <v>2</v>
      </c>
      <c r="K8">
        <v>0</v>
      </c>
      <c r="L8">
        <v>3</v>
      </c>
      <c r="M8">
        <v>3</v>
      </c>
      <c r="N8">
        <v>1</v>
      </c>
      <c r="O8">
        <v>11</v>
      </c>
      <c r="P8">
        <v>11</v>
      </c>
      <c r="Q8" s="2">
        <v>4.8000000000000001E-2</v>
      </c>
    </row>
    <row r="9" spans="1:17" x14ac:dyDescent="0.35">
      <c r="A9">
        <v>13</v>
      </c>
      <c r="B9" t="s">
        <v>89</v>
      </c>
      <c r="C9">
        <v>2</v>
      </c>
      <c r="D9">
        <v>3</v>
      </c>
      <c r="E9">
        <v>66.7</v>
      </c>
      <c r="F9">
        <v>44</v>
      </c>
      <c r="G9">
        <v>0</v>
      </c>
      <c r="H9">
        <v>1</v>
      </c>
      <c r="I9">
        <v>0</v>
      </c>
      <c r="J9">
        <v>1</v>
      </c>
      <c r="K9">
        <v>0</v>
      </c>
      <c r="L9">
        <v>4</v>
      </c>
      <c r="M9">
        <v>4</v>
      </c>
      <c r="N9">
        <v>1</v>
      </c>
      <c r="O9">
        <v>11</v>
      </c>
      <c r="P9">
        <v>11</v>
      </c>
      <c r="Q9" s="2">
        <v>1.2E-2</v>
      </c>
    </row>
    <row r="10" spans="1:17" x14ac:dyDescent="0.35">
      <c r="A10">
        <v>13</v>
      </c>
      <c r="B10" t="s">
        <v>30</v>
      </c>
      <c r="C10">
        <v>1</v>
      </c>
      <c r="D10">
        <v>1</v>
      </c>
      <c r="E10">
        <v>100</v>
      </c>
      <c r="F10">
        <v>49</v>
      </c>
      <c r="G10">
        <v>0</v>
      </c>
      <c r="H10">
        <v>0</v>
      </c>
      <c r="I10">
        <v>0</v>
      </c>
      <c r="J10">
        <v>1</v>
      </c>
      <c r="K10">
        <v>0</v>
      </c>
      <c r="L10">
        <v>6</v>
      </c>
      <c r="M10">
        <v>6</v>
      </c>
      <c r="N10">
        <v>1</v>
      </c>
      <c r="O10">
        <v>10</v>
      </c>
      <c r="P10">
        <v>10</v>
      </c>
      <c r="Q10" s="2">
        <v>0.63800000000000001</v>
      </c>
    </row>
    <row r="11" spans="1:17" x14ac:dyDescent="0.35">
      <c r="A11">
        <v>13</v>
      </c>
      <c r="B11" t="s">
        <v>92</v>
      </c>
      <c r="C11">
        <v>3</v>
      </c>
      <c r="D11">
        <v>3</v>
      </c>
      <c r="E11">
        <v>100</v>
      </c>
      <c r="F11">
        <v>38</v>
      </c>
      <c r="G11">
        <v>0</v>
      </c>
      <c r="H11">
        <v>1</v>
      </c>
      <c r="I11">
        <v>2</v>
      </c>
      <c r="J11">
        <v>0</v>
      </c>
      <c r="K11">
        <v>0</v>
      </c>
      <c r="L11">
        <v>1</v>
      </c>
      <c r="M11">
        <v>1</v>
      </c>
      <c r="N11">
        <v>1</v>
      </c>
      <c r="O11">
        <v>10</v>
      </c>
      <c r="P11">
        <v>10</v>
      </c>
      <c r="Q11" s="2">
        <v>4.3999999999999997E-2</v>
      </c>
    </row>
    <row r="12" spans="1:17" x14ac:dyDescent="0.35">
      <c r="A12">
        <v>13</v>
      </c>
      <c r="B12" t="s">
        <v>33</v>
      </c>
      <c r="C12">
        <v>2</v>
      </c>
      <c r="D12">
        <v>2</v>
      </c>
      <c r="E12">
        <v>100</v>
      </c>
      <c r="F12">
        <v>32</v>
      </c>
      <c r="G12">
        <v>0</v>
      </c>
      <c r="H12">
        <v>1</v>
      </c>
      <c r="I12">
        <v>1</v>
      </c>
      <c r="J12">
        <v>0</v>
      </c>
      <c r="K12">
        <v>0</v>
      </c>
      <c r="L12">
        <v>3</v>
      </c>
      <c r="M12">
        <v>3</v>
      </c>
      <c r="N12">
        <v>1</v>
      </c>
      <c r="O12">
        <v>9</v>
      </c>
      <c r="P12">
        <v>9</v>
      </c>
      <c r="Q12" s="2">
        <v>0.45200000000000001</v>
      </c>
    </row>
    <row r="13" spans="1:17" x14ac:dyDescent="0.35">
      <c r="A13">
        <v>13</v>
      </c>
      <c r="B13" t="s">
        <v>45</v>
      </c>
      <c r="C13">
        <v>2</v>
      </c>
      <c r="D13">
        <v>2</v>
      </c>
      <c r="E13">
        <v>100</v>
      </c>
      <c r="F13">
        <v>46</v>
      </c>
      <c r="G13">
        <v>0</v>
      </c>
      <c r="H13">
        <v>1</v>
      </c>
      <c r="I13">
        <v>0</v>
      </c>
      <c r="J13">
        <v>1</v>
      </c>
      <c r="K13">
        <v>0</v>
      </c>
      <c r="L13">
        <v>2</v>
      </c>
      <c r="M13">
        <v>3</v>
      </c>
      <c r="N13">
        <v>1</v>
      </c>
      <c r="O13">
        <v>9</v>
      </c>
      <c r="P13">
        <v>9</v>
      </c>
      <c r="Q13" s="2">
        <v>0.35099999999999998</v>
      </c>
    </row>
    <row r="14" spans="1:17" x14ac:dyDescent="0.35">
      <c r="A14">
        <v>13</v>
      </c>
      <c r="B14" t="s">
        <v>24</v>
      </c>
      <c r="C14">
        <v>2</v>
      </c>
      <c r="D14">
        <v>2</v>
      </c>
      <c r="E14">
        <v>100</v>
      </c>
      <c r="F14">
        <v>40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2</v>
      </c>
      <c r="N14">
        <v>1</v>
      </c>
      <c r="O14">
        <v>8</v>
      </c>
      <c r="P14">
        <v>8</v>
      </c>
      <c r="Q14" s="2">
        <v>0.62</v>
      </c>
    </row>
    <row r="15" spans="1:17" x14ac:dyDescent="0.35">
      <c r="A15">
        <v>13</v>
      </c>
      <c r="B15" t="s">
        <v>22</v>
      </c>
      <c r="C15">
        <v>1</v>
      </c>
      <c r="D15">
        <v>1</v>
      </c>
      <c r="E15">
        <v>100</v>
      </c>
      <c r="F15">
        <v>51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3</v>
      </c>
      <c r="N15">
        <v>1</v>
      </c>
      <c r="O15">
        <v>8</v>
      </c>
      <c r="P15">
        <v>8</v>
      </c>
      <c r="Q15" s="2">
        <v>0.106</v>
      </c>
    </row>
    <row r="16" spans="1:17" x14ac:dyDescent="0.35">
      <c r="A16">
        <v>13</v>
      </c>
      <c r="B16" t="s">
        <v>38</v>
      </c>
      <c r="C16">
        <v>1</v>
      </c>
      <c r="D16">
        <v>2</v>
      </c>
      <c r="E16">
        <v>50</v>
      </c>
      <c r="F16">
        <v>40</v>
      </c>
      <c r="G16">
        <v>0</v>
      </c>
      <c r="H16">
        <v>0</v>
      </c>
      <c r="I16">
        <v>0</v>
      </c>
      <c r="J16">
        <v>1</v>
      </c>
      <c r="K16">
        <v>0</v>
      </c>
      <c r="L16">
        <v>4</v>
      </c>
      <c r="M16">
        <v>4</v>
      </c>
      <c r="N16">
        <v>1</v>
      </c>
      <c r="O16">
        <v>8</v>
      </c>
      <c r="P16">
        <v>8</v>
      </c>
      <c r="Q16" s="2">
        <v>0.59099999999999997</v>
      </c>
    </row>
    <row r="17" spans="1:17" x14ac:dyDescent="0.35">
      <c r="A17">
        <v>13</v>
      </c>
      <c r="B17" t="s">
        <v>35</v>
      </c>
      <c r="C17">
        <v>2</v>
      </c>
      <c r="D17">
        <v>2</v>
      </c>
      <c r="E17">
        <v>100</v>
      </c>
      <c r="F17">
        <v>42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8</v>
      </c>
      <c r="P17">
        <v>8</v>
      </c>
      <c r="Q17" s="2">
        <v>0.52</v>
      </c>
    </row>
    <row r="18" spans="1:17" x14ac:dyDescent="0.35">
      <c r="A18">
        <v>13</v>
      </c>
      <c r="B18" t="s">
        <v>25</v>
      </c>
      <c r="C18">
        <v>2</v>
      </c>
      <c r="D18">
        <v>2</v>
      </c>
      <c r="E18">
        <v>100</v>
      </c>
      <c r="F18">
        <v>34</v>
      </c>
      <c r="G18">
        <v>0</v>
      </c>
      <c r="H18">
        <v>0</v>
      </c>
      <c r="I18">
        <v>2</v>
      </c>
      <c r="J18">
        <v>0</v>
      </c>
      <c r="K18">
        <v>0</v>
      </c>
      <c r="L18">
        <v>1</v>
      </c>
      <c r="M18">
        <v>1</v>
      </c>
      <c r="N18">
        <v>1</v>
      </c>
      <c r="O18">
        <v>7</v>
      </c>
      <c r="P18">
        <v>7</v>
      </c>
      <c r="Q18" s="2">
        <v>0.91800000000000004</v>
      </c>
    </row>
    <row r="19" spans="1:17" x14ac:dyDescent="0.35">
      <c r="A19">
        <v>13</v>
      </c>
      <c r="B19" t="s">
        <v>27</v>
      </c>
      <c r="C19">
        <v>2</v>
      </c>
      <c r="D19">
        <v>2</v>
      </c>
      <c r="E19">
        <v>100</v>
      </c>
      <c r="F19">
        <v>39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7</v>
      </c>
      <c r="P19">
        <v>7</v>
      </c>
      <c r="Q19" s="2">
        <v>0.879</v>
      </c>
    </row>
    <row r="20" spans="1:17" x14ac:dyDescent="0.35">
      <c r="A20">
        <v>13</v>
      </c>
      <c r="B20" t="s">
        <v>36</v>
      </c>
      <c r="C20">
        <v>2</v>
      </c>
      <c r="D20">
        <v>2</v>
      </c>
      <c r="E20">
        <v>100</v>
      </c>
      <c r="F20">
        <v>46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7</v>
      </c>
      <c r="P20">
        <v>7</v>
      </c>
      <c r="Q20" s="2">
        <v>7.5999999999999998E-2</v>
      </c>
    </row>
    <row r="21" spans="1:17" x14ac:dyDescent="0.35">
      <c r="A21">
        <v>13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</v>
      </c>
      <c r="M21">
        <v>6</v>
      </c>
      <c r="N21">
        <v>1</v>
      </c>
      <c r="O21">
        <v>6</v>
      </c>
      <c r="P21">
        <v>6</v>
      </c>
      <c r="Q21" s="2">
        <v>0.56499999999999995</v>
      </c>
    </row>
    <row r="22" spans="1:17" x14ac:dyDescent="0.35">
      <c r="A22">
        <v>13</v>
      </c>
      <c r="B22" t="s">
        <v>44</v>
      </c>
      <c r="C22">
        <v>2</v>
      </c>
      <c r="D22">
        <v>2</v>
      </c>
      <c r="E22">
        <v>100</v>
      </c>
      <c r="F22">
        <v>38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1</v>
      </c>
      <c r="O22">
        <v>6</v>
      </c>
      <c r="P22">
        <v>6</v>
      </c>
      <c r="Q22" s="2">
        <v>0.74299999999999999</v>
      </c>
    </row>
    <row r="23" spans="1:17" x14ac:dyDescent="0.35">
      <c r="A23">
        <v>13</v>
      </c>
      <c r="B23" t="s">
        <v>32</v>
      </c>
      <c r="C23">
        <v>1</v>
      </c>
      <c r="D23">
        <v>1</v>
      </c>
      <c r="E23">
        <v>100</v>
      </c>
      <c r="F23">
        <v>34</v>
      </c>
      <c r="G23">
        <v>0</v>
      </c>
      <c r="H23">
        <v>0</v>
      </c>
      <c r="I23">
        <v>1</v>
      </c>
      <c r="J23">
        <v>0</v>
      </c>
      <c r="K23">
        <v>0</v>
      </c>
      <c r="L23">
        <v>2</v>
      </c>
      <c r="M23">
        <v>2</v>
      </c>
      <c r="N23">
        <v>1</v>
      </c>
      <c r="O23">
        <v>5</v>
      </c>
      <c r="P23">
        <v>5</v>
      </c>
      <c r="Q23" s="2">
        <v>0.193</v>
      </c>
    </row>
    <row r="24" spans="1:17" x14ac:dyDescent="0.35">
      <c r="A24">
        <v>13</v>
      </c>
      <c r="B24" t="s">
        <v>18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>
        <v>5</v>
      </c>
      <c r="N24">
        <v>1</v>
      </c>
      <c r="O24">
        <v>5</v>
      </c>
      <c r="P24">
        <v>5</v>
      </c>
      <c r="Q24" s="2">
        <v>0.56399999999999995</v>
      </c>
    </row>
    <row r="25" spans="1:17" x14ac:dyDescent="0.35">
      <c r="A25">
        <v>13</v>
      </c>
      <c r="B25" t="s">
        <v>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</v>
      </c>
      <c r="M25">
        <v>4</v>
      </c>
      <c r="N25">
        <v>1</v>
      </c>
      <c r="O25">
        <v>4</v>
      </c>
      <c r="P25">
        <v>4</v>
      </c>
      <c r="Q25" s="2">
        <v>6.9000000000000006E-2</v>
      </c>
    </row>
    <row r="26" spans="1:17" x14ac:dyDescent="0.35">
      <c r="A26">
        <v>13</v>
      </c>
      <c r="B26" t="s">
        <v>19</v>
      </c>
      <c r="C26">
        <v>1</v>
      </c>
      <c r="D26">
        <v>2</v>
      </c>
      <c r="E26">
        <v>50</v>
      </c>
      <c r="F26">
        <v>29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4</v>
      </c>
      <c r="P26">
        <v>4</v>
      </c>
      <c r="Q26" s="2">
        <v>0.39500000000000002</v>
      </c>
    </row>
    <row r="27" spans="1:17" x14ac:dyDescent="0.35">
      <c r="A27">
        <v>13</v>
      </c>
      <c r="B27" t="s">
        <v>26</v>
      </c>
      <c r="C27">
        <v>1</v>
      </c>
      <c r="D27">
        <v>1</v>
      </c>
      <c r="E27">
        <v>100</v>
      </c>
      <c r="F27">
        <v>23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4</v>
      </c>
      <c r="P27">
        <v>4</v>
      </c>
      <c r="Q27" s="2">
        <v>5.8000000000000003E-2</v>
      </c>
    </row>
    <row r="28" spans="1:17" x14ac:dyDescent="0.35">
      <c r="A28">
        <v>13</v>
      </c>
      <c r="B28" t="s">
        <v>46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>
        <v>1</v>
      </c>
      <c r="O28">
        <v>3</v>
      </c>
      <c r="P28">
        <v>3</v>
      </c>
      <c r="Q28" s="2">
        <v>5.3999999999999999E-2</v>
      </c>
    </row>
    <row r="29" spans="1:17" x14ac:dyDescent="0.35">
      <c r="A29">
        <v>13</v>
      </c>
      <c r="B29" t="s">
        <v>39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 s="2">
        <v>1.0999999999999999E-2</v>
      </c>
    </row>
    <row r="30" spans="1:17" x14ac:dyDescent="0.35">
      <c r="A30">
        <v>13</v>
      </c>
      <c r="B30" t="s">
        <v>96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2">
        <v>0</v>
      </c>
    </row>
    <row r="31" spans="1:17" x14ac:dyDescent="0.35">
      <c r="A31">
        <v>13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2">
        <v>0</v>
      </c>
    </row>
    <row r="32" spans="1:17" x14ac:dyDescent="0.35">
      <c r="A32">
        <v>13</v>
      </c>
      <c r="B32" t="s">
        <v>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0.55500000000000005</v>
      </c>
    </row>
    <row r="33" spans="1:17" x14ac:dyDescent="0.35">
      <c r="A33">
        <v>13</v>
      </c>
      <c r="B33" t="s">
        <v>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2.1999999999999999E-2</v>
      </c>
    </row>
    <row r="34" spans="1:17" x14ac:dyDescent="0.35">
      <c r="A34">
        <v>13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0.376</v>
      </c>
    </row>
    <row r="35" spans="1:17" x14ac:dyDescent="0.35">
      <c r="A35">
        <v>13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4.7E-2</v>
      </c>
    </row>
    <row r="36" spans="1:17" x14ac:dyDescent="0.35">
      <c r="A36">
        <v>13</v>
      </c>
      <c r="B36" t="s">
        <v>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0</v>
      </c>
    </row>
    <row r="37" spans="1:17" x14ac:dyDescent="0.35">
      <c r="A37">
        <v>13</v>
      </c>
      <c r="B37" t="s">
        <v>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1E-3</v>
      </c>
    </row>
    <row r="38" spans="1:17" x14ac:dyDescent="0.35">
      <c r="A38">
        <v>13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 s="2">
        <v>4.0000000000000001E-3</v>
      </c>
    </row>
    <row r="39" spans="1:17" x14ac:dyDescent="0.35">
      <c r="A39">
        <v>13</v>
      </c>
      <c r="B39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</v>
      </c>
    </row>
    <row r="40" spans="1:17" x14ac:dyDescent="0.35">
      <c r="A40">
        <v>13</v>
      </c>
      <c r="B40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</v>
      </c>
    </row>
    <row r="41" spans="1:17" x14ac:dyDescent="0.35">
      <c r="A41">
        <v>13</v>
      </c>
      <c r="B4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</row>
    <row r="42" spans="1:17" x14ac:dyDescent="0.35">
      <c r="A42">
        <v>13</v>
      </c>
      <c r="B42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13</v>
      </c>
      <c r="B43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13</v>
      </c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13</v>
      </c>
      <c r="B45" t="s">
        <v>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0.11899999999999999</v>
      </c>
    </row>
    <row r="46" spans="1:17" x14ac:dyDescent="0.35">
      <c r="A46">
        <v>13</v>
      </c>
      <c r="B46" t="s">
        <v>55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13</v>
      </c>
      <c r="B47" t="s">
        <v>56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13</v>
      </c>
      <c r="B48" t="s">
        <v>57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13</v>
      </c>
      <c r="B49" t="s">
        <v>58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13</v>
      </c>
      <c r="B50" t="s">
        <v>59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13</v>
      </c>
      <c r="B51" t="s">
        <v>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4.4999999999999998E-2</v>
      </c>
    </row>
    <row r="52" spans="1:17" x14ac:dyDescent="0.35">
      <c r="A52">
        <v>13</v>
      </c>
      <c r="B52" t="s">
        <v>60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13</v>
      </c>
      <c r="B53" t="s">
        <v>61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13</v>
      </c>
      <c r="B54" t="s">
        <v>91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1E-3</v>
      </c>
    </row>
    <row r="55" spans="1:17" x14ac:dyDescent="0.35">
      <c r="A55">
        <v>13</v>
      </c>
      <c r="B55" t="s">
        <v>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0.89600000000000002</v>
      </c>
    </row>
    <row r="56" spans="1:17" x14ac:dyDescent="0.35">
      <c r="A56">
        <v>13</v>
      </c>
      <c r="B56" t="s">
        <v>65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</v>
      </c>
    </row>
    <row r="57" spans="1:17" x14ac:dyDescent="0.35">
      <c r="A57">
        <v>13</v>
      </c>
      <c r="B57" t="s">
        <v>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</row>
    <row r="58" spans="1:17" x14ac:dyDescent="0.35">
      <c r="A58">
        <v>13</v>
      </c>
      <c r="B58" t="s">
        <v>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0.03</v>
      </c>
    </row>
    <row r="59" spans="1:17" x14ac:dyDescent="0.35">
      <c r="A59">
        <v>13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59"/>
  <sheetViews>
    <sheetView showGridLines="0" topLeftCell="A31" workbookViewId="0">
      <selection activeCell="A5" sqref="A5:Q59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14</v>
      </c>
      <c r="B5" t="s">
        <v>28</v>
      </c>
      <c r="C5">
        <v>4</v>
      </c>
      <c r="D5">
        <v>4</v>
      </c>
      <c r="E5">
        <v>100</v>
      </c>
      <c r="F5">
        <v>60</v>
      </c>
      <c r="G5">
        <v>0</v>
      </c>
      <c r="H5">
        <v>0</v>
      </c>
      <c r="I5">
        <v>0</v>
      </c>
      <c r="J5">
        <v>1</v>
      </c>
      <c r="K5">
        <v>3</v>
      </c>
      <c r="L5">
        <v>3</v>
      </c>
      <c r="M5">
        <v>3</v>
      </c>
      <c r="N5">
        <v>1</v>
      </c>
      <c r="O5">
        <v>22</v>
      </c>
      <c r="P5">
        <v>22</v>
      </c>
      <c r="Q5" s="2">
        <v>0.93300000000000005</v>
      </c>
    </row>
    <row r="6" spans="1:17" x14ac:dyDescent="0.35">
      <c r="A6">
        <v>14</v>
      </c>
      <c r="B6" t="s">
        <v>36</v>
      </c>
      <c r="C6">
        <v>3</v>
      </c>
      <c r="D6">
        <v>3</v>
      </c>
      <c r="E6">
        <v>100</v>
      </c>
      <c r="F6">
        <v>55</v>
      </c>
      <c r="G6">
        <v>0</v>
      </c>
      <c r="H6">
        <v>0</v>
      </c>
      <c r="I6">
        <v>0</v>
      </c>
      <c r="J6">
        <v>1</v>
      </c>
      <c r="K6">
        <v>2</v>
      </c>
      <c r="L6">
        <v>3</v>
      </c>
      <c r="M6">
        <v>3</v>
      </c>
      <c r="N6">
        <v>1</v>
      </c>
      <c r="O6">
        <v>17</v>
      </c>
      <c r="P6">
        <v>17</v>
      </c>
      <c r="Q6" s="2">
        <v>7.0000000000000007E-2</v>
      </c>
    </row>
    <row r="7" spans="1:17" x14ac:dyDescent="0.35">
      <c r="A7">
        <v>14</v>
      </c>
      <c r="B7" t="s">
        <v>89</v>
      </c>
      <c r="C7">
        <v>3</v>
      </c>
      <c r="D7">
        <v>3</v>
      </c>
      <c r="E7">
        <v>100</v>
      </c>
      <c r="F7">
        <v>51</v>
      </c>
      <c r="G7">
        <v>0</v>
      </c>
      <c r="H7">
        <v>1</v>
      </c>
      <c r="I7">
        <v>1</v>
      </c>
      <c r="J7">
        <v>0</v>
      </c>
      <c r="K7">
        <v>1</v>
      </c>
      <c r="L7">
        <v>2</v>
      </c>
      <c r="M7">
        <v>2</v>
      </c>
      <c r="N7">
        <v>1</v>
      </c>
      <c r="O7">
        <v>13</v>
      </c>
      <c r="P7">
        <v>13</v>
      </c>
      <c r="Q7" s="2">
        <v>0.01</v>
      </c>
    </row>
    <row r="8" spans="1:17" x14ac:dyDescent="0.35">
      <c r="A8">
        <v>14</v>
      </c>
      <c r="B8" t="s">
        <v>34</v>
      </c>
      <c r="C8">
        <v>3</v>
      </c>
      <c r="D8">
        <v>3</v>
      </c>
      <c r="E8">
        <v>100</v>
      </c>
      <c r="F8">
        <v>47</v>
      </c>
      <c r="G8">
        <v>0</v>
      </c>
      <c r="H8">
        <v>0</v>
      </c>
      <c r="I8">
        <v>2</v>
      </c>
      <c r="J8">
        <v>1</v>
      </c>
      <c r="K8">
        <v>0</v>
      </c>
      <c r="L8">
        <v>2</v>
      </c>
      <c r="M8">
        <v>2</v>
      </c>
      <c r="N8">
        <v>1</v>
      </c>
      <c r="O8">
        <v>12</v>
      </c>
      <c r="P8">
        <v>12</v>
      </c>
      <c r="Q8" s="2">
        <v>0.95</v>
      </c>
    </row>
    <row r="9" spans="1:17" x14ac:dyDescent="0.35">
      <c r="A9">
        <v>14</v>
      </c>
      <c r="B9" t="s">
        <v>46</v>
      </c>
      <c r="C9">
        <v>2</v>
      </c>
      <c r="D9">
        <v>2</v>
      </c>
      <c r="E9">
        <v>100</v>
      </c>
      <c r="F9">
        <v>55</v>
      </c>
      <c r="G9">
        <v>0</v>
      </c>
      <c r="H9">
        <v>0</v>
      </c>
      <c r="I9">
        <v>1</v>
      </c>
      <c r="J9">
        <v>0</v>
      </c>
      <c r="K9">
        <v>1</v>
      </c>
      <c r="L9">
        <v>3</v>
      </c>
      <c r="M9">
        <v>3</v>
      </c>
      <c r="N9">
        <v>1</v>
      </c>
      <c r="O9">
        <v>11</v>
      </c>
      <c r="P9">
        <v>11</v>
      </c>
      <c r="Q9" s="2">
        <v>4.7E-2</v>
      </c>
    </row>
    <row r="10" spans="1:17" x14ac:dyDescent="0.35">
      <c r="A10">
        <v>14</v>
      </c>
      <c r="B10" t="s">
        <v>43</v>
      </c>
      <c r="C10">
        <v>3</v>
      </c>
      <c r="D10">
        <v>4</v>
      </c>
      <c r="E10">
        <v>75</v>
      </c>
      <c r="F10">
        <v>48</v>
      </c>
      <c r="G10">
        <v>0</v>
      </c>
      <c r="H10">
        <v>0</v>
      </c>
      <c r="I10">
        <v>2</v>
      </c>
      <c r="J10">
        <v>1</v>
      </c>
      <c r="K10">
        <v>0</v>
      </c>
      <c r="L10">
        <v>1</v>
      </c>
      <c r="M10">
        <v>1</v>
      </c>
      <c r="N10">
        <v>1</v>
      </c>
      <c r="O10">
        <v>11</v>
      </c>
      <c r="P10">
        <v>11</v>
      </c>
      <c r="Q10" s="2">
        <v>4.9000000000000002E-2</v>
      </c>
    </row>
    <row r="11" spans="1:17" x14ac:dyDescent="0.35">
      <c r="A11">
        <v>14</v>
      </c>
      <c r="B11" t="s">
        <v>41</v>
      </c>
      <c r="C11">
        <v>3</v>
      </c>
      <c r="D11">
        <v>3</v>
      </c>
      <c r="E11">
        <v>100</v>
      </c>
      <c r="F11">
        <v>46</v>
      </c>
      <c r="G11">
        <v>0</v>
      </c>
      <c r="H11">
        <v>2</v>
      </c>
      <c r="I11">
        <v>0</v>
      </c>
      <c r="J11">
        <v>1</v>
      </c>
      <c r="K11">
        <v>0</v>
      </c>
      <c r="L11">
        <v>1</v>
      </c>
      <c r="M11">
        <v>2</v>
      </c>
      <c r="N11">
        <v>1</v>
      </c>
      <c r="O11">
        <v>11</v>
      </c>
      <c r="P11">
        <v>11</v>
      </c>
      <c r="Q11" s="2">
        <v>8.4000000000000005E-2</v>
      </c>
    </row>
    <row r="12" spans="1:17" x14ac:dyDescent="0.35">
      <c r="A12">
        <v>14</v>
      </c>
      <c r="B12" t="s">
        <v>27</v>
      </c>
      <c r="C12">
        <v>2</v>
      </c>
      <c r="D12">
        <v>2</v>
      </c>
      <c r="E12">
        <v>100</v>
      </c>
      <c r="F12">
        <v>52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10</v>
      </c>
      <c r="P12">
        <v>10</v>
      </c>
      <c r="Q12" s="2">
        <v>0.871</v>
      </c>
    </row>
    <row r="13" spans="1:17" x14ac:dyDescent="0.35">
      <c r="A13">
        <v>14</v>
      </c>
      <c r="B13" t="s">
        <v>17</v>
      </c>
      <c r="C13">
        <v>2</v>
      </c>
      <c r="D13">
        <v>2</v>
      </c>
      <c r="E13">
        <v>100</v>
      </c>
      <c r="F13">
        <v>35</v>
      </c>
      <c r="G13">
        <v>0</v>
      </c>
      <c r="H13">
        <v>0</v>
      </c>
      <c r="I13">
        <v>2</v>
      </c>
      <c r="J13">
        <v>0</v>
      </c>
      <c r="K13">
        <v>0</v>
      </c>
      <c r="L13">
        <v>4</v>
      </c>
      <c r="M13">
        <v>4</v>
      </c>
      <c r="N13">
        <v>1</v>
      </c>
      <c r="O13">
        <v>10</v>
      </c>
      <c r="P13">
        <v>10</v>
      </c>
      <c r="Q13" s="2">
        <v>0.78400000000000003</v>
      </c>
    </row>
    <row r="14" spans="1:17" x14ac:dyDescent="0.35">
      <c r="A14">
        <v>14</v>
      </c>
      <c r="B14" t="s">
        <v>24</v>
      </c>
      <c r="C14">
        <v>1</v>
      </c>
      <c r="D14">
        <v>1</v>
      </c>
      <c r="E14">
        <v>100</v>
      </c>
      <c r="F14">
        <v>55</v>
      </c>
      <c r="G14">
        <v>0</v>
      </c>
      <c r="H14">
        <v>0</v>
      </c>
      <c r="I14">
        <v>0</v>
      </c>
      <c r="J14">
        <v>0</v>
      </c>
      <c r="K14">
        <v>1</v>
      </c>
      <c r="L14">
        <v>4</v>
      </c>
      <c r="M14">
        <v>4</v>
      </c>
      <c r="N14">
        <v>1</v>
      </c>
      <c r="O14">
        <v>9</v>
      </c>
      <c r="P14">
        <v>9</v>
      </c>
      <c r="Q14" s="2">
        <v>0.57399999999999995</v>
      </c>
    </row>
    <row r="15" spans="1:17" x14ac:dyDescent="0.35">
      <c r="A15">
        <v>14</v>
      </c>
      <c r="B15" t="s">
        <v>30</v>
      </c>
      <c r="C15">
        <v>2</v>
      </c>
      <c r="D15">
        <v>3</v>
      </c>
      <c r="E15">
        <v>66.7</v>
      </c>
      <c r="F15">
        <v>31</v>
      </c>
      <c r="G15">
        <v>0</v>
      </c>
      <c r="H15">
        <v>1</v>
      </c>
      <c r="I15">
        <v>1</v>
      </c>
      <c r="J15">
        <v>0</v>
      </c>
      <c r="K15">
        <v>0</v>
      </c>
      <c r="L15">
        <v>3</v>
      </c>
      <c r="M15">
        <v>3</v>
      </c>
      <c r="N15">
        <v>1</v>
      </c>
      <c r="O15">
        <v>9</v>
      </c>
      <c r="P15">
        <v>9</v>
      </c>
      <c r="Q15" s="2">
        <v>0.65400000000000003</v>
      </c>
    </row>
    <row r="16" spans="1:17" x14ac:dyDescent="0.35">
      <c r="A16">
        <v>14</v>
      </c>
      <c r="B16" t="s">
        <v>45</v>
      </c>
      <c r="C16">
        <v>2</v>
      </c>
      <c r="D16">
        <v>2</v>
      </c>
      <c r="E16">
        <v>100</v>
      </c>
      <c r="F16">
        <v>28</v>
      </c>
      <c r="G16">
        <v>0</v>
      </c>
      <c r="H16">
        <v>2</v>
      </c>
      <c r="I16">
        <v>0</v>
      </c>
      <c r="J16">
        <v>0</v>
      </c>
      <c r="K16">
        <v>0</v>
      </c>
      <c r="L16">
        <v>2</v>
      </c>
      <c r="M16">
        <v>2</v>
      </c>
      <c r="N16">
        <v>1</v>
      </c>
      <c r="O16">
        <v>8</v>
      </c>
      <c r="P16">
        <v>8</v>
      </c>
      <c r="Q16" s="2">
        <v>0.30299999999999999</v>
      </c>
    </row>
    <row r="17" spans="1:17" x14ac:dyDescent="0.35">
      <c r="A17">
        <v>14</v>
      </c>
      <c r="B17" t="s">
        <v>20</v>
      </c>
      <c r="C17">
        <v>2</v>
      </c>
      <c r="D17">
        <v>2</v>
      </c>
      <c r="E17">
        <v>100</v>
      </c>
      <c r="F17">
        <v>39</v>
      </c>
      <c r="G17">
        <v>0</v>
      </c>
      <c r="H17">
        <v>0</v>
      </c>
      <c r="I17">
        <v>2</v>
      </c>
      <c r="J17">
        <v>0</v>
      </c>
      <c r="K17">
        <v>0</v>
      </c>
      <c r="L17">
        <v>2</v>
      </c>
      <c r="M17">
        <v>2</v>
      </c>
      <c r="N17">
        <v>1</v>
      </c>
      <c r="O17">
        <v>8</v>
      </c>
      <c r="P17">
        <v>8</v>
      </c>
      <c r="Q17" s="2">
        <v>0.61</v>
      </c>
    </row>
    <row r="18" spans="1:17" x14ac:dyDescent="0.35">
      <c r="A18">
        <v>14</v>
      </c>
      <c r="B18" t="s">
        <v>26</v>
      </c>
      <c r="C18">
        <v>2</v>
      </c>
      <c r="D18">
        <v>3</v>
      </c>
      <c r="E18">
        <v>66.7</v>
      </c>
      <c r="F18">
        <v>47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7</v>
      </c>
      <c r="P18">
        <v>7</v>
      </c>
      <c r="Q18" s="2">
        <v>5.7000000000000002E-2</v>
      </c>
    </row>
    <row r="19" spans="1:17" x14ac:dyDescent="0.35">
      <c r="A19">
        <v>14</v>
      </c>
      <c r="B19" t="s">
        <v>91</v>
      </c>
      <c r="C19">
        <v>1</v>
      </c>
      <c r="D19">
        <v>2</v>
      </c>
      <c r="E19">
        <v>50</v>
      </c>
      <c r="F19">
        <v>37</v>
      </c>
      <c r="G19">
        <v>0</v>
      </c>
      <c r="H19">
        <v>0</v>
      </c>
      <c r="I19">
        <v>1</v>
      </c>
      <c r="J19">
        <v>0</v>
      </c>
      <c r="K19">
        <v>0</v>
      </c>
      <c r="L19">
        <v>3</v>
      </c>
      <c r="M19">
        <v>3</v>
      </c>
      <c r="N19">
        <v>1</v>
      </c>
      <c r="O19">
        <v>6</v>
      </c>
      <c r="P19">
        <v>6</v>
      </c>
      <c r="Q19" s="2">
        <v>1E-3</v>
      </c>
    </row>
    <row r="20" spans="1:17" x14ac:dyDescent="0.35">
      <c r="A20">
        <v>14</v>
      </c>
      <c r="B20" t="s">
        <v>32</v>
      </c>
      <c r="C20">
        <v>1</v>
      </c>
      <c r="D20">
        <v>1</v>
      </c>
      <c r="E20">
        <v>100</v>
      </c>
      <c r="F20">
        <v>23</v>
      </c>
      <c r="G20">
        <v>0</v>
      </c>
      <c r="H20">
        <v>1</v>
      </c>
      <c r="I20">
        <v>0</v>
      </c>
      <c r="J20">
        <v>0</v>
      </c>
      <c r="K20">
        <v>0</v>
      </c>
      <c r="L20">
        <v>3</v>
      </c>
      <c r="M20">
        <v>3</v>
      </c>
      <c r="N20">
        <v>1</v>
      </c>
      <c r="O20">
        <v>6</v>
      </c>
      <c r="P20">
        <v>6</v>
      </c>
      <c r="Q20" s="2">
        <v>0.14000000000000001</v>
      </c>
    </row>
    <row r="21" spans="1:17" x14ac:dyDescent="0.35">
      <c r="A21">
        <v>14</v>
      </c>
      <c r="B21" t="s">
        <v>19</v>
      </c>
      <c r="C21">
        <v>1</v>
      </c>
      <c r="D21">
        <v>1</v>
      </c>
      <c r="E21">
        <v>100</v>
      </c>
      <c r="F21">
        <v>56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6</v>
      </c>
      <c r="P21">
        <v>6</v>
      </c>
      <c r="Q21" s="2">
        <v>0.309</v>
      </c>
    </row>
    <row r="22" spans="1:17" x14ac:dyDescent="0.35">
      <c r="A22">
        <v>14</v>
      </c>
      <c r="B22" t="s">
        <v>25</v>
      </c>
      <c r="C22">
        <v>1</v>
      </c>
      <c r="D22">
        <v>1</v>
      </c>
      <c r="E22">
        <v>100</v>
      </c>
      <c r="F22">
        <v>27</v>
      </c>
      <c r="G22">
        <v>0</v>
      </c>
      <c r="H22">
        <v>1</v>
      </c>
      <c r="I22">
        <v>0</v>
      </c>
      <c r="J22">
        <v>0</v>
      </c>
      <c r="K22">
        <v>0</v>
      </c>
      <c r="L22">
        <v>2</v>
      </c>
      <c r="M22">
        <v>2</v>
      </c>
      <c r="N22">
        <v>1</v>
      </c>
      <c r="O22">
        <v>5</v>
      </c>
      <c r="P22">
        <v>5</v>
      </c>
      <c r="Q22" s="2">
        <v>0.92100000000000004</v>
      </c>
    </row>
    <row r="23" spans="1:17" x14ac:dyDescent="0.35">
      <c r="A23">
        <v>14</v>
      </c>
      <c r="B23" t="s">
        <v>35</v>
      </c>
      <c r="C23">
        <v>1</v>
      </c>
      <c r="D23">
        <v>3</v>
      </c>
      <c r="E23">
        <v>33.299999999999997</v>
      </c>
      <c r="F23">
        <v>20</v>
      </c>
      <c r="G23">
        <v>0</v>
      </c>
      <c r="H23">
        <v>1</v>
      </c>
      <c r="I23">
        <v>0</v>
      </c>
      <c r="J23">
        <v>0</v>
      </c>
      <c r="K23">
        <v>0</v>
      </c>
      <c r="L23">
        <v>2</v>
      </c>
      <c r="M23">
        <v>2</v>
      </c>
      <c r="N23">
        <v>1</v>
      </c>
      <c r="O23">
        <v>5</v>
      </c>
      <c r="P23">
        <v>5</v>
      </c>
      <c r="Q23" s="2">
        <v>0.53700000000000003</v>
      </c>
    </row>
    <row r="24" spans="1:17" x14ac:dyDescent="0.35">
      <c r="A24">
        <v>14</v>
      </c>
      <c r="B24" t="s">
        <v>18</v>
      </c>
      <c r="C24">
        <v>1</v>
      </c>
      <c r="D24">
        <v>1</v>
      </c>
      <c r="E24">
        <v>100</v>
      </c>
      <c r="F24">
        <v>40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1</v>
      </c>
      <c r="O24">
        <v>5</v>
      </c>
      <c r="P24">
        <v>5</v>
      </c>
      <c r="Q24" s="2">
        <v>0.51600000000000001</v>
      </c>
    </row>
    <row r="25" spans="1:17" x14ac:dyDescent="0.35">
      <c r="A25">
        <v>14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</v>
      </c>
      <c r="M25">
        <v>4</v>
      </c>
      <c r="N25">
        <v>1</v>
      </c>
      <c r="O25">
        <v>4</v>
      </c>
      <c r="P25">
        <v>4</v>
      </c>
      <c r="Q25" s="2">
        <v>0.58899999999999997</v>
      </c>
    </row>
    <row r="26" spans="1:17" x14ac:dyDescent="0.35">
      <c r="A26">
        <v>14</v>
      </c>
      <c r="B26" t="s">
        <v>40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</v>
      </c>
      <c r="M26">
        <v>4</v>
      </c>
      <c r="N26">
        <v>1</v>
      </c>
      <c r="O26">
        <v>4</v>
      </c>
      <c r="P26">
        <v>4</v>
      </c>
      <c r="Q26" s="2">
        <v>6.5000000000000002E-2</v>
      </c>
    </row>
    <row r="27" spans="1:17" x14ac:dyDescent="0.35">
      <c r="A27">
        <v>14</v>
      </c>
      <c r="B27" t="s">
        <v>37</v>
      </c>
      <c r="C27">
        <v>1</v>
      </c>
      <c r="D27">
        <v>2</v>
      </c>
      <c r="E27">
        <v>50</v>
      </c>
      <c r="F27">
        <v>36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3</v>
      </c>
      <c r="P27">
        <v>3</v>
      </c>
      <c r="Q27" s="2">
        <v>5.1999999999999998E-2</v>
      </c>
    </row>
    <row r="28" spans="1:17" x14ac:dyDescent="0.35">
      <c r="A28">
        <v>14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>
        <v>1</v>
      </c>
      <c r="O28">
        <v>3</v>
      </c>
      <c r="P28">
        <v>3</v>
      </c>
      <c r="Q28" s="2">
        <v>0.44500000000000001</v>
      </c>
    </row>
    <row r="29" spans="1:17" x14ac:dyDescent="0.35">
      <c r="A29">
        <v>14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3</v>
      </c>
      <c r="N29">
        <v>1</v>
      </c>
      <c r="O29">
        <v>3</v>
      </c>
      <c r="P29">
        <v>3</v>
      </c>
      <c r="Q29" s="2">
        <v>4.0000000000000001E-3</v>
      </c>
    </row>
    <row r="30" spans="1:17" x14ac:dyDescent="0.35">
      <c r="A30">
        <v>14</v>
      </c>
      <c r="B30" t="s">
        <v>44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 s="2">
        <v>0.68899999999999995</v>
      </c>
    </row>
    <row r="31" spans="1:17" x14ac:dyDescent="0.35">
      <c r="A31">
        <v>14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2</v>
      </c>
      <c r="N31">
        <v>1</v>
      </c>
      <c r="O31">
        <v>1</v>
      </c>
      <c r="P31">
        <v>1</v>
      </c>
      <c r="Q31" s="2">
        <v>0.41099999999999998</v>
      </c>
    </row>
    <row r="32" spans="1:17" x14ac:dyDescent="0.35">
      <c r="A32">
        <v>14</v>
      </c>
      <c r="B32" t="s">
        <v>92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 s="2">
        <v>2.5999999999999999E-2</v>
      </c>
    </row>
    <row r="33" spans="1:17" x14ac:dyDescent="0.35">
      <c r="A33">
        <v>14</v>
      </c>
      <c r="B33" t="s">
        <v>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8.9999999999999993E-3</v>
      </c>
    </row>
    <row r="34" spans="1:17" x14ac:dyDescent="0.35">
      <c r="A34">
        <v>14</v>
      </c>
      <c r="B34" t="s">
        <v>21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2.3E-2</v>
      </c>
    </row>
    <row r="35" spans="1:17" x14ac:dyDescent="0.35">
      <c r="A35">
        <v>14</v>
      </c>
      <c r="B35" t="s">
        <v>42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 s="2">
        <v>0.376</v>
      </c>
    </row>
    <row r="36" spans="1:17" x14ac:dyDescent="0.35">
      <c r="A36">
        <v>14</v>
      </c>
      <c r="B36" t="s">
        <v>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0</v>
      </c>
    </row>
    <row r="37" spans="1:17" x14ac:dyDescent="0.35">
      <c r="A37">
        <v>14</v>
      </c>
      <c r="B37" t="s">
        <v>16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 s="2">
        <v>0.54600000000000004</v>
      </c>
    </row>
    <row r="38" spans="1:17" x14ac:dyDescent="0.35">
      <c r="A38">
        <v>14</v>
      </c>
      <c r="B38" t="s">
        <v>90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1E-3</v>
      </c>
    </row>
    <row r="39" spans="1:17" x14ac:dyDescent="0.35">
      <c r="A39">
        <v>14</v>
      </c>
      <c r="B39" t="s">
        <v>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</v>
      </c>
    </row>
    <row r="40" spans="1:17" x14ac:dyDescent="0.35">
      <c r="A40">
        <v>14</v>
      </c>
      <c r="B40" t="s">
        <v>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</v>
      </c>
    </row>
    <row r="41" spans="1:17" x14ac:dyDescent="0.35">
      <c r="A41">
        <v>14</v>
      </c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</row>
    <row r="42" spans="1:17" x14ac:dyDescent="0.35">
      <c r="A42">
        <v>14</v>
      </c>
      <c r="B42" t="s">
        <v>51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14</v>
      </c>
      <c r="B43" t="s">
        <v>52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14</v>
      </c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14</v>
      </c>
      <c r="B45" t="s">
        <v>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0.11600000000000001</v>
      </c>
    </row>
    <row r="46" spans="1:17" x14ac:dyDescent="0.35">
      <c r="A46">
        <v>14</v>
      </c>
      <c r="B46" t="s">
        <v>55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14</v>
      </c>
      <c r="B47" t="s">
        <v>56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14</v>
      </c>
      <c r="B48" t="s">
        <v>57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14</v>
      </c>
      <c r="B49" t="s">
        <v>58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14</v>
      </c>
      <c r="B50" t="s">
        <v>22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5.6000000000000001E-2</v>
      </c>
    </row>
    <row r="51" spans="1:17" x14ac:dyDescent="0.35">
      <c r="A51">
        <v>14</v>
      </c>
      <c r="B51" t="s">
        <v>98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1E-3</v>
      </c>
    </row>
    <row r="52" spans="1:17" x14ac:dyDescent="0.35">
      <c r="A52">
        <v>14</v>
      </c>
      <c r="B52" t="s">
        <v>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14</v>
      </c>
      <c r="B53" t="s">
        <v>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14</v>
      </c>
      <c r="B54" t="s">
        <v>61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14</v>
      </c>
      <c r="B55" t="s">
        <v>62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</row>
    <row r="56" spans="1:17" x14ac:dyDescent="0.35">
      <c r="A56">
        <v>14</v>
      </c>
      <c r="B56" t="s">
        <v>63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0.03</v>
      </c>
    </row>
    <row r="57" spans="1:17" x14ac:dyDescent="0.35">
      <c r="A57">
        <v>14</v>
      </c>
      <c r="B57" t="s">
        <v>64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</row>
    <row r="58" spans="1:17" x14ac:dyDescent="0.35">
      <c r="A58">
        <v>14</v>
      </c>
      <c r="B58" t="s">
        <v>65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</v>
      </c>
    </row>
    <row r="59" spans="1:17" x14ac:dyDescent="0.35">
      <c r="A59">
        <v>14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Q59"/>
  <sheetViews>
    <sheetView showGridLines="0" topLeftCell="A31" workbookViewId="0">
      <selection activeCell="A5" sqref="A5:Q59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15</v>
      </c>
      <c r="B5" t="s">
        <v>21</v>
      </c>
      <c r="C5">
        <v>4</v>
      </c>
      <c r="D5">
        <v>4</v>
      </c>
      <c r="E5">
        <v>100</v>
      </c>
      <c r="F5">
        <v>54</v>
      </c>
      <c r="G5">
        <v>0</v>
      </c>
      <c r="H5">
        <v>2</v>
      </c>
      <c r="I5">
        <v>0</v>
      </c>
      <c r="J5">
        <v>0</v>
      </c>
      <c r="K5">
        <v>2</v>
      </c>
      <c r="L5">
        <v>1</v>
      </c>
      <c r="M5">
        <v>1</v>
      </c>
      <c r="N5">
        <v>1</v>
      </c>
      <c r="O5">
        <v>17</v>
      </c>
      <c r="P5">
        <v>17</v>
      </c>
      <c r="Q5" s="2">
        <v>2.3E-2</v>
      </c>
    </row>
    <row r="6" spans="1:17" x14ac:dyDescent="0.35">
      <c r="A6">
        <v>15</v>
      </c>
      <c r="B6" t="s">
        <v>22</v>
      </c>
      <c r="C6">
        <v>3</v>
      </c>
      <c r="D6">
        <v>3</v>
      </c>
      <c r="E6">
        <v>100</v>
      </c>
      <c r="F6">
        <v>58</v>
      </c>
      <c r="G6">
        <v>0</v>
      </c>
      <c r="H6">
        <v>1</v>
      </c>
      <c r="I6">
        <v>0</v>
      </c>
      <c r="J6">
        <v>1</v>
      </c>
      <c r="K6">
        <v>1</v>
      </c>
      <c r="L6">
        <v>2</v>
      </c>
      <c r="M6">
        <v>2</v>
      </c>
      <c r="N6">
        <v>1</v>
      </c>
      <c r="O6">
        <v>14</v>
      </c>
      <c r="P6">
        <v>14</v>
      </c>
      <c r="Q6" s="2">
        <v>5.3999999999999999E-2</v>
      </c>
    </row>
    <row r="7" spans="1:17" x14ac:dyDescent="0.35">
      <c r="A7">
        <v>15</v>
      </c>
      <c r="B7" t="s">
        <v>16</v>
      </c>
      <c r="C7">
        <v>3</v>
      </c>
      <c r="D7">
        <v>5</v>
      </c>
      <c r="E7">
        <v>60</v>
      </c>
      <c r="F7">
        <v>42</v>
      </c>
      <c r="G7">
        <v>0</v>
      </c>
      <c r="H7">
        <v>1</v>
      </c>
      <c r="I7">
        <v>1</v>
      </c>
      <c r="J7">
        <v>1</v>
      </c>
      <c r="K7">
        <v>0</v>
      </c>
      <c r="L7">
        <v>3</v>
      </c>
      <c r="M7">
        <v>3</v>
      </c>
      <c r="N7">
        <v>1</v>
      </c>
      <c r="O7">
        <v>13</v>
      </c>
      <c r="P7">
        <v>13</v>
      </c>
      <c r="Q7" s="2">
        <v>0.48499999999999999</v>
      </c>
    </row>
    <row r="8" spans="1:17" x14ac:dyDescent="0.35">
      <c r="A8">
        <v>15</v>
      </c>
      <c r="B8" t="s">
        <v>34</v>
      </c>
      <c r="C8">
        <v>3</v>
      </c>
      <c r="D8">
        <v>3</v>
      </c>
      <c r="E8">
        <v>100</v>
      </c>
      <c r="F8">
        <v>43</v>
      </c>
      <c r="G8">
        <v>0</v>
      </c>
      <c r="H8">
        <v>1</v>
      </c>
      <c r="I8">
        <v>1</v>
      </c>
      <c r="J8">
        <v>1</v>
      </c>
      <c r="K8">
        <v>0</v>
      </c>
      <c r="L8">
        <v>2</v>
      </c>
      <c r="M8">
        <v>2</v>
      </c>
      <c r="N8">
        <v>1</v>
      </c>
      <c r="O8">
        <v>12</v>
      </c>
      <c r="P8">
        <v>12</v>
      </c>
      <c r="Q8" s="2">
        <v>0.96199999999999997</v>
      </c>
    </row>
    <row r="9" spans="1:17" x14ac:dyDescent="0.35">
      <c r="A9">
        <v>15</v>
      </c>
      <c r="B9" t="s">
        <v>30</v>
      </c>
      <c r="C9">
        <v>3</v>
      </c>
      <c r="D9">
        <v>3</v>
      </c>
      <c r="E9">
        <v>100</v>
      </c>
      <c r="F9">
        <v>37</v>
      </c>
      <c r="G9">
        <v>0</v>
      </c>
      <c r="H9">
        <v>1</v>
      </c>
      <c r="I9">
        <v>2</v>
      </c>
      <c r="J9">
        <v>0</v>
      </c>
      <c r="K9">
        <v>0</v>
      </c>
      <c r="L9">
        <v>3</v>
      </c>
      <c r="M9">
        <v>3</v>
      </c>
      <c r="N9">
        <v>1</v>
      </c>
      <c r="O9">
        <v>12</v>
      </c>
      <c r="P9">
        <v>12</v>
      </c>
      <c r="Q9" s="2">
        <v>0.63100000000000001</v>
      </c>
    </row>
    <row r="10" spans="1:17" x14ac:dyDescent="0.35">
      <c r="A10">
        <v>15</v>
      </c>
      <c r="B10" t="s">
        <v>25</v>
      </c>
      <c r="C10">
        <v>2</v>
      </c>
      <c r="D10">
        <v>3</v>
      </c>
      <c r="E10">
        <v>66.7</v>
      </c>
      <c r="F10">
        <v>54</v>
      </c>
      <c r="G10">
        <v>0</v>
      </c>
      <c r="H10">
        <v>1</v>
      </c>
      <c r="I10">
        <v>0</v>
      </c>
      <c r="J10">
        <v>0</v>
      </c>
      <c r="K10">
        <v>1</v>
      </c>
      <c r="L10">
        <v>3</v>
      </c>
      <c r="M10">
        <v>3</v>
      </c>
      <c r="N10">
        <v>1</v>
      </c>
      <c r="O10">
        <v>11</v>
      </c>
      <c r="P10">
        <v>11</v>
      </c>
      <c r="Q10" s="2">
        <v>0.91400000000000003</v>
      </c>
    </row>
    <row r="11" spans="1:17" x14ac:dyDescent="0.35">
      <c r="A11">
        <v>15</v>
      </c>
      <c r="B11" t="s">
        <v>46</v>
      </c>
      <c r="C11">
        <v>2</v>
      </c>
      <c r="D11">
        <v>2</v>
      </c>
      <c r="E11">
        <v>100</v>
      </c>
      <c r="F11">
        <v>46</v>
      </c>
      <c r="G11">
        <v>0</v>
      </c>
      <c r="H11">
        <v>0</v>
      </c>
      <c r="I11">
        <v>1</v>
      </c>
      <c r="J11">
        <v>1</v>
      </c>
      <c r="K11">
        <v>0</v>
      </c>
      <c r="L11">
        <v>4</v>
      </c>
      <c r="M11">
        <v>4</v>
      </c>
      <c r="N11">
        <v>1</v>
      </c>
      <c r="O11">
        <v>11</v>
      </c>
      <c r="P11">
        <v>11</v>
      </c>
      <c r="Q11" s="2">
        <v>4.4999999999999998E-2</v>
      </c>
    </row>
    <row r="12" spans="1:17" x14ac:dyDescent="0.35">
      <c r="A12">
        <v>15</v>
      </c>
      <c r="B12" t="s">
        <v>23</v>
      </c>
      <c r="C12">
        <v>1</v>
      </c>
      <c r="D12">
        <v>1</v>
      </c>
      <c r="E12">
        <v>100</v>
      </c>
      <c r="F12">
        <v>43</v>
      </c>
      <c r="G12">
        <v>0</v>
      </c>
      <c r="H12">
        <v>0</v>
      </c>
      <c r="I12">
        <v>0</v>
      </c>
      <c r="J12">
        <v>1</v>
      </c>
      <c r="K12">
        <v>0</v>
      </c>
      <c r="L12">
        <v>6</v>
      </c>
      <c r="M12">
        <v>6</v>
      </c>
      <c r="N12">
        <v>1</v>
      </c>
      <c r="O12">
        <v>10</v>
      </c>
      <c r="P12">
        <v>10</v>
      </c>
      <c r="Q12" s="2">
        <v>0.625</v>
      </c>
    </row>
    <row r="13" spans="1:17" x14ac:dyDescent="0.35">
      <c r="A13">
        <v>15</v>
      </c>
      <c r="B13" t="s">
        <v>17</v>
      </c>
      <c r="C13">
        <v>2</v>
      </c>
      <c r="D13">
        <v>2</v>
      </c>
      <c r="E13">
        <v>100</v>
      </c>
      <c r="F13">
        <v>34</v>
      </c>
      <c r="G13">
        <v>0</v>
      </c>
      <c r="H13">
        <v>1</v>
      </c>
      <c r="I13">
        <v>1</v>
      </c>
      <c r="J13">
        <v>0</v>
      </c>
      <c r="K13">
        <v>0</v>
      </c>
      <c r="L13">
        <v>3</v>
      </c>
      <c r="M13">
        <v>3</v>
      </c>
      <c r="N13">
        <v>1</v>
      </c>
      <c r="O13">
        <v>9</v>
      </c>
      <c r="P13">
        <v>9</v>
      </c>
      <c r="Q13" s="2">
        <v>0.80700000000000005</v>
      </c>
    </row>
    <row r="14" spans="1:17" x14ac:dyDescent="0.35">
      <c r="A14">
        <v>15</v>
      </c>
      <c r="B14" t="s">
        <v>42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</v>
      </c>
      <c r="M14">
        <v>9</v>
      </c>
      <c r="N14">
        <v>1</v>
      </c>
      <c r="O14">
        <v>9</v>
      </c>
      <c r="P14">
        <v>9</v>
      </c>
      <c r="Q14" s="2">
        <v>0.36799999999999999</v>
      </c>
    </row>
    <row r="15" spans="1:17" x14ac:dyDescent="0.35">
      <c r="A15">
        <v>15</v>
      </c>
      <c r="B15" t="s">
        <v>26</v>
      </c>
      <c r="C15">
        <v>3</v>
      </c>
      <c r="D15">
        <v>3</v>
      </c>
      <c r="E15">
        <v>100</v>
      </c>
      <c r="F15">
        <v>34</v>
      </c>
      <c r="G15">
        <v>0</v>
      </c>
      <c r="H15">
        <v>2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9</v>
      </c>
      <c r="P15">
        <v>9</v>
      </c>
      <c r="Q15" s="2">
        <v>5.7000000000000002E-2</v>
      </c>
    </row>
    <row r="16" spans="1:17" x14ac:dyDescent="0.35">
      <c r="A16">
        <v>15</v>
      </c>
      <c r="B16" t="s">
        <v>18</v>
      </c>
      <c r="C16">
        <v>2</v>
      </c>
      <c r="D16">
        <v>2</v>
      </c>
      <c r="E16">
        <v>100</v>
      </c>
      <c r="F16">
        <v>43</v>
      </c>
      <c r="G16">
        <v>0</v>
      </c>
      <c r="H16">
        <v>1</v>
      </c>
      <c r="I16">
        <v>0</v>
      </c>
      <c r="J16">
        <v>1</v>
      </c>
      <c r="K16">
        <v>0</v>
      </c>
      <c r="L16">
        <v>2</v>
      </c>
      <c r="M16">
        <v>2</v>
      </c>
      <c r="N16">
        <v>1</v>
      </c>
      <c r="O16">
        <v>9</v>
      </c>
      <c r="P16">
        <v>9</v>
      </c>
      <c r="Q16" s="2">
        <v>0.51600000000000001</v>
      </c>
    </row>
    <row r="17" spans="1:17" x14ac:dyDescent="0.35">
      <c r="A17">
        <v>15</v>
      </c>
      <c r="B17" t="s">
        <v>89</v>
      </c>
      <c r="C17">
        <v>2</v>
      </c>
      <c r="D17">
        <v>3</v>
      </c>
      <c r="E17">
        <v>66.7</v>
      </c>
      <c r="F17">
        <v>27</v>
      </c>
      <c r="G17">
        <v>0</v>
      </c>
      <c r="H17">
        <v>2</v>
      </c>
      <c r="I17">
        <v>0</v>
      </c>
      <c r="J17">
        <v>0</v>
      </c>
      <c r="K17">
        <v>0</v>
      </c>
      <c r="L17">
        <v>2</v>
      </c>
      <c r="M17">
        <v>2</v>
      </c>
      <c r="N17">
        <v>1</v>
      </c>
      <c r="O17">
        <v>8</v>
      </c>
      <c r="P17">
        <v>8</v>
      </c>
      <c r="Q17" s="2">
        <v>8.8999999999999996E-2</v>
      </c>
    </row>
    <row r="18" spans="1:17" x14ac:dyDescent="0.35">
      <c r="A18">
        <v>15</v>
      </c>
      <c r="B18" t="s">
        <v>43</v>
      </c>
      <c r="C18">
        <v>2</v>
      </c>
      <c r="D18">
        <v>2</v>
      </c>
      <c r="E18">
        <v>100</v>
      </c>
      <c r="F18">
        <v>36</v>
      </c>
      <c r="G18">
        <v>0</v>
      </c>
      <c r="H18">
        <v>0</v>
      </c>
      <c r="I18">
        <v>2</v>
      </c>
      <c r="J18">
        <v>0</v>
      </c>
      <c r="K18">
        <v>0</v>
      </c>
      <c r="L18">
        <v>2</v>
      </c>
      <c r="M18">
        <v>2</v>
      </c>
      <c r="N18">
        <v>1</v>
      </c>
      <c r="O18">
        <v>8</v>
      </c>
      <c r="P18">
        <v>8</v>
      </c>
      <c r="Q18" s="2">
        <v>5.0999999999999997E-2</v>
      </c>
    </row>
    <row r="19" spans="1:17" x14ac:dyDescent="0.35">
      <c r="A19">
        <v>15</v>
      </c>
      <c r="B19" t="s">
        <v>40</v>
      </c>
      <c r="C19">
        <v>1</v>
      </c>
      <c r="D19">
        <v>1</v>
      </c>
      <c r="E19">
        <v>100</v>
      </c>
      <c r="F19">
        <v>50</v>
      </c>
      <c r="G19">
        <v>0</v>
      </c>
      <c r="H19">
        <v>0</v>
      </c>
      <c r="I19">
        <v>0</v>
      </c>
      <c r="J19">
        <v>0</v>
      </c>
      <c r="K19">
        <v>1</v>
      </c>
      <c r="L19">
        <v>3</v>
      </c>
      <c r="M19">
        <v>3</v>
      </c>
      <c r="N19">
        <v>1</v>
      </c>
      <c r="O19">
        <v>8</v>
      </c>
      <c r="P19">
        <v>8</v>
      </c>
      <c r="Q19" s="2">
        <v>6.0999999999999999E-2</v>
      </c>
    </row>
    <row r="20" spans="1:17" x14ac:dyDescent="0.35">
      <c r="A20">
        <v>15</v>
      </c>
      <c r="B20" t="s">
        <v>24</v>
      </c>
      <c r="C20">
        <v>2</v>
      </c>
      <c r="D20">
        <v>2</v>
      </c>
      <c r="E20">
        <v>100</v>
      </c>
      <c r="F20">
        <v>34</v>
      </c>
      <c r="G20">
        <v>0</v>
      </c>
      <c r="H20">
        <v>0</v>
      </c>
      <c r="I20">
        <v>2</v>
      </c>
      <c r="J20">
        <v>0</v>
      </c>
      <c r="K20">
        <v>0</v>
      </c>
      <c r="L20">
        <v>2</v>
      </c>
      <c r="M20">
        <v>2</v>
      </c>
      <c r="N20">
        <v>1</v>
      </c>
      <c r="O20">
        <v>8</v>
      </c>
      <c r="P20">
        <v>8</v>
      </c>
      <c r="Q20" s="2">
        <v>0.59099999999999997</v>
      </c>
    </row>
    <row r="21" spans="1:17" x14ac:dyDescent="0.35">
      <c r="A21">
        <v>15</v>
      </c>
      <c r="B21" t="s">
        <v>20</v>
      </c>
      <c r="C21">
        <v>1</v>
      </c>
      <c r="D21">
        <v>1</v>
      </c>
      <c r="E21">
        <v>100</v>
      </c>
      <c r="F21">
        <v>23</v>
      </c>
      <c r="G21">
        <v>0</v>
      </c>
      <c r="H21">
        <v>1</v>
      </c>
      <c r="I21">
        <v>0</v>
      </c>
      <c r="J21">
        <v>0</v>
      </c>
      <c r="K21">
        <v>0</v>
      </c>
      <c r="L21">
        <v>4</v>
      </c>
      <c r="M21">
        <v>4</v>
      </c>
      <c r="N21">
        <v>1</v>
      </c>
      <c r="O21">
        <v>7</v>
      </c>
      <c r="P21">
        <v>7</v>
      </c>
      <c r="Q21" s="2">
        <v>0.63900000000000001</v>
      </c>
    </row>
    <row r="22" spans="1:17" x14ac:dyDescent="0.35">
      <c r="A22">
        <v>15</v>
      </c>
      <c r="B22" t="s">
        <v>41</v>
      </c>
      <c r="C22">
        <v>1</v>
      </c>
      <c r="D22">
        <v>1</v>
      </c>
      <c r="E22">
        <v>100</v>
      </c>
      <c r="F22">
        <v>41</v>
      </c>
      <c r="G22">
        <v>0</v>
      </c>
      <c r="H22">
        <v>0</v>
      </c>
      <c r="I22">
        <v>0</v>
      </c>
      <c r="J22">
        <v>1</v>
      </c>
      <c r="K22">
        <v>0</v>
      </c>
      <c r="L22">
        <v>2</v>
      </c>
      <c r="M22">
        <v>2</v>
      </c>
      <c r="N22">
        <v>1</v>
      </c>
      <c r="O22">
        <v>6</v>
      </c>
      <c r="P22">
        <v>6</v>
      </c>
      <c r="Q22" s="2">
        <v>9.7000000000000003E-2</v>
      </c>
    </row>
    <row r="23" spans="1:17" x14ac:dyDescent="0.35">
      <c r="A23">
        <v>15</v>
      </c>
      <c r="B23" t="s">
        <v>37</v>
      </c>
      <c r="C23">
        <v>1</v>
      </c>
      <c r="D23">
        <v>1</v>
      </c>
      <c r="E23">
        <v>100</v>
      </c>
      <c r="F23">
        <v>39</v>
      </c>
      <c r="G23">
        <v>0</v>
      </c>
      <c r="H23">
        <v>0</v>
      </c>
      <c r="I23">
        <v>1</v>
      </c>
      <c r="J23">
        <v>0</v>
      </c>
      <c r="K23">
        <v>0</v>
      </c>
      <c r="L23">
        <v>3</v>
      </c>
      <c r="M23">
        <v>3</v>
      </c>
      <c r="N23">
        <v>1</v>
      </c>
      <c r="O23">
        <v>6</v>
      </c>
      <c r="P23">
        <v>6</v>
      </c>
      <c r="Q23" s="2">
        <v>5.0999999999999997E-2</v>
      </c>
    </row>
    <row r="24" spans="1:17" x14ac:dyDescent="0.35">
      <c r="A24">
        <v>15</v>
      </c>
      <c r="B24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</v>
      </c>
      <c r="M24">
        <v>6</v>
      </c>
      <c r="N24">
        <v>1</v>
      </c>
      <c r="O24">
        <v>6</v>
      </c>
      <c r="P24">
        <v>6</v>
      </c>
      <c r="Q24" s="2">
        <v>1E-3</v>
      </c>
    </row>
    <row r="25" spans="1:17" x14ac:dyDescent="0.35">
      <c r="A25">
        <v>15</v>
      </c>
      <c r="B25" t="s">
        <v>45</v>
      </c>
      <c r="C25">
        <v>1</v>
      </c>
      <c r="D25">
        <v>1</v>
      </c>
      <c r="E25">
        <v>100</v>
      </c>
      <c r="F25">
        <v>45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2</v>
      </c>
      <c r="N25">
        <v>1</v>
      </c>
      <c r="O25">
        <v>5</v>
      </c>
      <c r="P25">
        <v>5</v>
      </c>
      <c r="Q25" s="2">
        <v>0.32500000000000001</v>
      </c>
    </row>
    <row r="26" spans="1:17" x14ac:dyDescent="0.35">
      <c r="A26">
        <v>15</v>
      </c>
      <c r="B26" t="s">
        <v>27</v>
      </c>
      <c r="C26">
        <v>1</v>
      </c>
      <c r="D26">
        <v>1</v>
      </c>
      <c r="E26">
        <v>100</v>
      </c>
      <c r="F26">
        <v>27</v>
      </c>
      <c r="G26">
        <v>0</v>
      </c>
      <c r="H26">
        <v>1</v>
      </c>
      <c r="I26">
        <v>0</v>
      </c>
      <c r="J26">
        <v>0</v>
      </c>
      <c r="K26">
        <v>0</v>
      </c>
      <c r="L26">
        <v>2</v>
      </c>
      <c r="M26">
        <v>2</v>
      </c>
      <c r="N26">
        <v>1</v>
      </c>
      <c r="O26">
        <v>5</v>
      </c>
      <c r="P26">
        <v>5</v>
      </c>
      <c r="Q26" s="2">
        <v>0.89</v>
      </c>
    </row>
    <row r="27" spans="1:17" x14ac:dyDescent="0.35">
      <c r="A27">
        <v>15</v>
      </c>
      <c r="B27" t="s">
        <v>91</v>
      </c>
      <c r="C27">
        <v>1</v>
      </c>
      <c r="D27">
        <v>1</v>
      </c>
      <c r="E27">
        <v>100</v>
      </c>
      <c r="F27">
        <v>56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5</v>
      </c>
      <c r="P27">
        <v>5</v>
      </c>
      <c r="Q27" s="2">
        <v>2E-3</v>
      </c>
    </row>
    <row r="28" spans="1:17" x14ac:dyDescent="0.35">
      <c r="A28">
        <v>15</v>
      </c>
      <c r="B28" t="s">
        <v>32</v>
      </c>
      <c r="C28">
        <v>1</v>
      </c>
      <c r="D28">
        <v>1</v>
      </c>
      <c r="E28">
        <v>100</v>
      </c>
      <c r="F28">
        <v>23</v>
      </c>
      <c r="G28">
        <v>0</v>
      </c>
      <c r="H28">
        <v>1</v>
      </c>
      <c r="I28">
        <v>0</v>
      </c>
      <c r="J28">
        <v>0</v>
      </c>
      <c r="K28">
        <v>0</v>
      </c>
      <c r="L28">
        <v>2</v>
      </c>
      <c r="M28">
        <v>2</v>
      </c>
      <c r="N28">
        <v>1</v>
      </c>
      <c r="O28">
        <v>5</v>
      </c>
      <c r="P28">
        <v>5</v>
      </c>
      <c r="Q28" s="2">
        <v>0.155</v>
      </c>
    </row>
    <row r="29" spans="1:17" x14ac:dyDescent="0.35">
      <c r="A29">
        <v>15</v>
      </c>
      <c r="B29" t="s">
        <v>29</v>
      </c>
      <c r="C29">
        <v>1</v>
      </c>
      <c r="D29">
        <v>2</v>
      </c>
      <c r="E29">
        <v>50</v>
      </c>
      <c r="F29">
        <v>25</v>
      </c>
      <c r="G29">
        <v>0</v>
      </c>
      <c r="H29">
        <v>1</v>
      </c>
      <c r="I29">
        <v>0</v>
      </c>
      <c r="J29">
        <v>0</v>
      </c>
      <c r="K29">
        <v>0</v>
      </c>
      <c r="L29">
        <v>2</v>
      </c>
      <c r="M29">
        <v>2</v>
      </c>
      <c r="N29">
        <v>1</v>
      </c>
      <c r="O29">
        <v>5</v>
      </c>
      <c r="P29">
        <v>5</v>
      </c>
      <c r="Q29" s="2">
        <v>4.0000000000000001E-3</v>
      </c>
    </row>
    <row r="30" spans="1:17" x14ac:dyDescent="0.35">
      <c r="A30">
        <v>15</v>
      </c>
      <c r="B30" t="s">
        <v>28</v>
      </c>
      <c r="C30">
        <v>1</v>
      </c>
      <c r="D30">
        <v>1</v>
      </c>
      <c r="E30">
        <v>100</v>
      </c>
      <c r="F30">
        <v>32</v>
      </c>
      <c r="G30">
        <v>0</v>
      </c>
      <c r="H30">
        <v>0</v>
      </c>
      <c r="I30">
        <v>1</v>
      </c>
      <c r="J30">
        <v>0</v>
      </c>
      <c r="K30">
        <v>0</v>
      </c>
      <c r="L30">
        <v>1</v>
      </c>
      <c r="M30">
        <v>1</v>
      </c>
      <c r="N30">
        <v>1</v>
      </c>
      <c r="O30">
        <v>4</v>
      </c>
      <c r="P30">
        <v>4</v>
      </c>
      <c r="Q30" s="2">
        <v>0.94499999999999995</v>
      </c>
    </row>
    <row r="31" spans="1:17" x14ac:dyDescent="0.35">
      <c r="A31">
        <v>15</v>
      </c>
      <c r="B31" t="s">
        <v>44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</v>
      </c>
      <c r="M31">
        <v>3</v>
      </c>
      <c r="N31">
        <v>1</v>
      </c>
      <c r="O31">
        <v>3</v>
      </c>
      <c r="P31">
        <v>3</v>
      </c>
      <c r="Q31" s="2">
        <v>0.58599999999999997</v>
      </c>
    </row>
    <row r="32" spans="1:17" x14ac:dyDescent="0.35">
      <c r="A32">
        <v>15</v>
      </c>
      <c r="B32" t="s">
        <v>39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3</v>
      </c>
      <c r="N32">
        <v>1</v>
      </c>
      <c r="O32">
        <v>2</v>
      </c>
      <c r="P32">
        <v>2</v>
      </c>
      <c r="Q32" s="2">
        <v>8.9999999999999993E-3</v>
      </c>
    </row>
    <row r="33" spans="1:17" x14ac:dyDescent="0.35">
      <c r="A33">
        <v>15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 s="2">
        <v>0.498</v>
      </c>
    </row>
    <row r="34" spans="1:17" x14ac:dyDescent="0.35">
      <c r="A34">
        <v>15</v>
      </c>
      <c r="B34" t="s">
        <v>38</v>
      </c>
      <c r="C34">
        <v>0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 s="2">
        <v>0.42499999999999999</v>
      </c>
    </row>
    <row r="35" spans="1:17" x14ac:dyDescent="0.35">
      <c r="A35">
        <v>15</v>
      </c>
      <c r="B35" t="s">
        <v>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2</v>
      </c>
      <c r="N35">
        <v>1</v>
      </c>
      <c r="O35">
        <v>1</v>
      </c>
      <c r="P35">
        <v>1</v>
      </c>
      <c r="Q35" s="2">
        <v>0.28799999999999998</v>
      </c>
    </row>
    <row r="36" spans="1:17" x14ac:dyDescent="0.35">
      <c r="A36">
        <v>15</v>
      </c>
      <c r="B36" t="s">
        <v>90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1E-3</v>
      </c>
    </row>
    <row r="37" spans="1:17" x14ac:dyDescent="0.35">
      <c r="A37">
        <v>15</v>
      </c>
      <c r="B37" t="s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0.34100000000000003</v>
      </c>
    </row>
    <row r="38" spans="1:17" x14ac:dyDescent="0.35">
      <c r="A38">
        <v>15</v>
      </c>
      <c r="B38" t="s">
        <v>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0</v>
      </c>
    </row>
    <row r="39" spans="1:17" x14ac:dyDescent="0.35">
      <c r="A39">
        <v>15</v>
      </c>
      <c r="B39" t="s">
        <v>53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</v>
      </c>
    </row>
    <row r="40" spans="1:17" x14ac:dyDescent="0.35">
      <c r="A40">
        <v>15</v>
      </c>
      <c r="B40" t="s">
        <v>49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</v>
      </c>
    </row>
    <row r="41" spans="1:17" x14ac:dyDescent="0.35">
      <c r="A41">
        <v>15</v>
      </c>
      <c r="B4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</row>
    <row r="42" spans="1:17" x14ac:dyDescent="0.35">
      <c r="A42">
        <v>15</v>
      </c>
      <c r="B42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15</v>
      </c>
      <c r="B43" t="s">
        <v>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15</v>
      </c>
      <c r="B44" t="s">
        <v>31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0.114</v>
      </c>
    </row>
    <row r="45" spans="1:17" x14ac:dyDescent="0.35">
      <c r="A45">
        <v>15</v>
      </c>
      <c r="B45" t="s">
        <v>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15</v>
      </c>
      <c r="B46" t="s">
        <v>56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15</v>
      </c>
      <c r="B47" t="s">
        <v>57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15</v>
      </c>
      <c r="B48" t="s">
        <v>58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15</v>
      </c>
      <c r="B49" t="s">
        <v>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15</v>
      </c>
      <c r="B50" t="s">
        <v>60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15</v>
      </c>
      <c r="B51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15</v>
      </c>
      <c r="B52" t="s">
        <v>36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 s="2">
        <v>7.0000000000000007E-2</v>
      </c>
    </row>
    <row r="53" spans="1:17" x14ac:dyDescent="0.35">
      <c r="A53">
        <v>15</v>
      </c>
      <c r="B53" t="s">
        <v>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15</v>
      </c>
      <c r="B54" t="s">
        <v>63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0.03</v>
      </c>
    </row>
    <row r="55" spans="1:17" x14ac:dyDescent="0.35">
      <c r="A55">
        <v>15</v>
      </c>
      <c r="B55" t="s">
        <v>64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</row>
    <row r="56" spans="1:17" x14ac:dyDescent="0.35">
      <c r="A56">
        <v>15</v>
      </c>
      <c r="B56" t="s">
        <v>65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</v>
      </c>
    </row>
    <row r="57" spans="1:17" x14ac:dyDescent="0.35">
      <c r="A57">
        <v>15</v>
      </c>
      <c r="B57" t="s">
        <v>64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</row>
    <row r="58" spans="1:17" x14ac:dyDescent="0.35">
      <c r="A58">
        <v>15</v>
      </c>
      <c r="B58" t="s">
        <v>65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</v>
      </c>
    </row>
    <row r="59" spans="1:17" x14ac:dyDescent="0.35">
      <c r="A59">
        <v>15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Q59"/>
  <sheetViews>
    <sheetView showGridLines="0" topLeftCell="A31" workbookViewId="0">
      <selection activeCell="A5" sqref="A5:Q59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16</v>
      </c>
      <c r="B5" t="s">
        <v>30</v>
      </c>
      <c r="C5">
        <v>5</v>
      </c>
      <c r="D5">
        <v>5</v>
      </c>
      <c r="E5">
        <v>100</v>
      </c>
      <c r="F5">
        <v>57</v>
      </c>
      <c r="G5">
        <v>0</v>
      </c>
      <c r="H5">
        <v>1</v>
      </c>
      <c r="I5">
        <v>1</v>
      </c>
      <c r="J5">
        <v>0</v>
      </c>
      <c r="K5">
        <v>3</v>
      </c>
      <c r="L5">
        <v>1</v>
      </c>
      <c r="M5">
        <v>1</v>
      </c>
      <c r="N5">
        <v>1</v>
      </c>
      <c r="O5">
        <v>22</v>
      </c>
      <c r="P5">
        <v>22</v>
      </c>
      <c r="Q5" s="2">
        <v>0.626</v>
      </c>
    </row>
    <row r="6" spans="1:17" x14ac:dyDescent="0.35">
      <c r="A6">
        <v>16</v>
      </c>
      <c r="B6" t="s">
        <v>44</v>
      </c>
      <c r="C6">
        <v>5</v>
      </c>
      <c r="D6">
        <v>5</v>
      </c>
      <c r="E6">
        <v>100</v>
      </c>
      <c r="F6">
        <v>53</v>
      </c>
      <c r="G6">
        <v>0</v>
      </c>
      <c r="H6">
        <v>1</v>
      </c>
      <c r="I6">
        <v>0</v>
      </c>
      <c r="J6">
        <v>3</v>
      </c>
      <c r="K6">
        <v>1</v>
      </c>
      <c r="L6">
        <v>1</v>
      </c>
      <c r="M6">
        <v>1</v>
      </c>
      <c r="N6">
        <v>1</v>
      </c>
      <c r="O6">
        <v>21</v>
      </c>
      <c r="P6">
        <v>21</v>
      </c>
      <c r="Q6" s="2">
        <v>0.52500000000000002</v>
      </c>
    </row>
    <row r="7" spans="1:17" x14ac:dyDescent="0.35">
      <c r="A7">
        <v>16</v>
      </c>
      <c r="B7" t="s">
        <v>35</v>
      </c>
      <c r="C7">
        <v>5</v>
      </c>
      <c r="D7">
        <v>5</v>
      </c>
      <c r="E7">
        <v>100</v>
      </c>
      <c r="F7">
        <v>47</v>
      </c>
      <c r="G7">
        <v>0</v>
      </c>
      <c r="H7">
        <v>2</v>
      </c>
      <c r="I7">
        <v>1</v>
      </c>
      <c r="J7">
        <v>2</v>
      </c>
      <c r="K7">
        <v>0</v>
      </c>
      <c r="L7">
        <v>2</v>
      </c>
      <c r="M7">
        <v>2</v>
      </c>
      <c r="N7">
        <v>1</v>
      </c>
      <c r="O7">
        <v>19</v>
      </c>
      <c r="P7">
        <v>19</v>
      </c>
      <c r="Q7" s="2">
        <v>0.50800000000000001</v>
      </c>
    </row>
    <row r="8" spans="1:17" x14ac:dyDescent="0.35">
      <c r="A8">
        <v>16</v>
      </c>
      <c r="B8" t="s">
        <v>27</v>
      </c>
      <c r="C8">
        <v>4</v>
      </c>
      <c r="D8">
        <v>4</v>
      </c>
      <c r="E8">
        <v>100</v>
      </c>
      <c r="F8">
        <v>44</v>
      </c>
      <c r="G8">
        <v>0</v>
      </c>
      <c r="H8">
        <v>2</v>
      </c>
      <c r="I8">
        <v>0</v>
      </c>
      <c r="J8">
        <v>2</v>
      </c>
      <c r="K8">
        <v>0</v>
      </c>
      <c r="L8">
        <v>3</v>
      </c>
      <c r="M8">
        <v>3</v>
      </c>
      <c r="N8">
        <v>1</v>
      </c>
      <c r="O8">
        <v>17</v>
      </c>
      <c r="P8">
        <v>17</v>
      </c>
      <c r="Q8" s="2">
        <v>0.89600000000000002</v>
      </c>
    </row>
    <row r="9" spans="1:17" x14ac:dyDescent="0.35">
      <c r="A9">
        <v>16</v>
      </c>
      <c r="B9" t="s">
        <v>34</v>
      </c>
      <c r="C9">
        <v>4</v>
      </c>
      <c r="D9">
        <v>4</v>
      </c>
      <c r="E9">
        <v>100</v>
      </c>
      <c r="F9">
        <v>41</v>
      </c>
      <c r="G9">
        <v>0</v>
      </c>
      <c r="H9">
        <v>3</v>
      </c>
      <c r="I9">
        <v>0</v>
      </c>
      <c r="J9">
        <v>1</v>
      </c>
      <c r="K9">
        <v>0</v>
      </c>
      <c r="L9">
        <v>3</v>
      </c>
      <c r="M9">
        <v>3</v>
      </c>
      <c r="N9">
        <v>1</v>
      </c>
      <c r="O9">
        <v>16</v>
      </c>
      <c r="P9">
        <v>16</v>
      </c>
      <c r="Q9" s="2">
        <v>0.97</v>
      </c>
    </row>
    <row r="10" spans="1:17" x14ac:dyDescent="0.35">
      <c r="A10">
        <v>16</v>
      </c>
      <c r="B10" t="s">
        <v>36</v>
      </c>
      <c r="C10">
        <v>3</v>
      </c>
      <c r="D10">
        <v>3</v>
      </c>
      <c r="E10">
        <v>100</v>
      </c>
      <c r="F10">
        <v>54</v>
      </c>
      <c r="G10">
        <v>0</v>
      </c>
      <c r="H10">
        <v>2</v>
      </c>
      <c r="I10">
        <v>0</v>
      </c>
      <c r="J10">
        <v>0</v>
      </c>
      <c r="K10">
        <v>1</v>
      </c>
      <c r="L10">
        <v>3</v>
      </c>
      <c r="M10">
        <v>3</v>
      </c>
      <c r="N10">
        <v>1</v>
      </c>
      <c r="O10">
        <v>14</v>
      </c>
      <c r="P10">
        <v>14</v>
      </c>
      <c r="Q10" s="2">
        <v>6.9000000000000006E-2</v>
      </c>
    </row>
    <row r="11" spans="1:17" x14ac:dyDescent="0.35">
      <c r="A11">
        <v>16</v>
      </c>
      <c r="B11" t="s">
        <v>46</v>
      </c>
      <c r="C11">
        <v>3</v>
      </c>
      <c r="D11">
        <v>3</v>
      </c>
      <c r="E11">
        <v>100</v>
      </c>
      <c r="F11">
        <v>51</v>
      </c>
      <c r="G11">
        <v>0</v>
      </c>
      <c r="H11">
        <v>1</v>
      </c>
      <c r="I11">
        <v>1</v>
      </c>
      <c r="J11">
        <v>0</v>
      </c>
      <c r="K11">
        <v>1</v>
      </c>
      <c r="L11">
        <v>3</v>
      </c>
      <c r="M11">
        <v>3</v>
      </c>
      <c r="N11">
        <v>1</v>
      </c>
      <c r="O11">
        <v>14</v>
      </c>
      <c r="P11">
        <v>14</v>
      </c>
      <c r="Q11" s="2">
        <v>5.6000000000000001E-2</v>
      </c>
    </row>
    <row r="12" spans="1:17" x14ac:dyDescent="0.35">
      <c r="A12">
        <v>16</v>
      </c>
      <c r="B12" t="s">
        <v>19</v>
      </c>
      <c r="C12">
        <v>2</v>
      </c>
      <c r="D12">
        <v>2</v>
      </c>
      <c r="E12">
        <v>100</v>
      </c>
      <c r="F12">
        <v>50</v>
      </c>
      <c r="G12">
        <v>0</v>
      </c>
      <c r="H12">
        <v>0</v>
      </c>
      <c r="I12">
        <v>1</v>
      </c>
      <c r="J12">
        <v>0</v>
      </c>
      <c r="K12">
        <v>1</v>
      </c>
      <c r="L12">
        <v>4</v>
      </c>
      <c r="M12">
        <v>4</v>
      </c>
      <c r="N12">
        <v>1</v>
      </c>
      <c r="O12">
        <v>12</v>
      </c>
      <c r="P12">
        <v>12</v>
      </c>
      <c r="Q12" s="2">
        <v>0.26</v>
      </c>
    </row>
    <row r="13" spans="1:17" x14ac:dyDescent="0.35">
      <c r="A13">
        <v>16</v>
      </c>
      <c r="B13" t="s">
        <v>89</v>
      </c>
      <c r="C13">
        <v>3</v>
      </c>
      <c r="D13">
        <v>4</v>
      </c>
      <c r="E13">
        <v>75</v>
      </c>
      <c r="F13">
        <v>32</v>
      </c>
      <c r="G13">
        <v>0</v>
      </c>
      <c r="H13">
        <v>2</v>
      </c>
      <c r="I13">
        <v>1</v>
      </c>
      <c r="J13">
        <v>0</v>
      </c>
      <c r="K13">
        <v>0</v>
      </c>
      <c r="L13">
        <v>3</v>
      </c>
      <c r="M13">
        <v>3</v>
      </c>
      <c r="N13">
        <v>1</v>
      </c>
      <c r="O13">
        <v>12</v>
      </c>
      <c r="P13">
        <v>12</v>
      </c>
      <c r="Q13" s="2">
        <v>6.6000000000000003E-2</v>
      </c>
    </row>
    <row r="14" spans="1:17" x14ac:dyDescent="0.35">
      <c r="A14">
        <v>16</v>
      </c>
      <c r="B14" t="s">
        <v>43</v>
      </c>
      <c r="C14">
        <v>2</v>
      </c>
      <c r="D14">
        <v>2</v>
      </c>
      <c r="E14">
        <v>100</v>
      </c>
      <c r="F14">
        <v>53</v>
      </c>
      <c r="G14">
        <v>0</v>
      </c>
      <c r="H14">
        <v>0</v>
      </c>
      <c r="I14">
        <v>1</v>
      </c>
      <c r="J14">
        <v>0</v>
      </c>
      <c r="K14">
        <v>1</v>
      </c>
      <c r="L14">
        <v>3</v>
      </c>
      <c r="M14">
        <v>4</v>
      </c>
      <c r="N14">
        <v>1</v>
      </c>
      <c r="O14">
        <v>11</v>
      </c>
      <c r="P14">
        <v>11</v>
      </c>
      <c r="Q14" s="2">
        <v>5.0999999999999997E-2</v>
      </c>
    </row>
    <row r="15" spans="1:17" x14ac:dyDescent="0.35">
      <c r="A15">
        <v>16</v>
      </c>
      <c r="B15" t="s">
        <v>41</v>
      </c>
      <c r="C15">
        <v>2</v>
      </c>
      <c r="D15">
        <v>2</v>
      </c>
      <c r="E15">
        <v>100</v>
      </c>
      <c r="F15">
        <v>49</v>
      </c>
      <c r="G15">
        <v>0</v>
      </c>
      <c r="H15">
        <v>1</v>
      </c>
      <c r="I15">
        <v>0</v>
      </c>
      <c r="J15">
        <v>1</v>
      </c>
      <c r="K15">
        <v>0</v>
      </c>
      <c r="L15">
        <v>3</v>
      </c>
      <c r="M15">
        <v>3</v>
      </c>
      <c r="N15">
        <v>1</v>
      </c>
      <c r="O15">
        <v>10</v>
      </c>
      <c r="P15">
        <v>10</v>
      </c>
      <c r="Q15" s="2">
        <v>0.14099999999999999</v>
      </c>
    </row>
    <row r="16" spans="1:17" x14ac:dyDescent="0.35">
      <c r="A16">
        <v>16</v>
      </c>
      <c r="B16" t="s">
        <v>29</v>
      </c>
      <c r="C16">
        <v>2</v>
      </c>
      <c r="D16">
        <v>3</v>
      </c>
      <c r="E16">
        <v>66.7</v>
      </c>
      <c r="F16">
        <v>56</v>
      </c>
      <c r="G16">
        <v>0</v>
      </c>
      <c r="H16">
        <v>0</v>
      </c>
      <c r="I16">
        <v>1</v>
      </c>
      <c r="J16">
        <v>0</v>
      </c>
      <c r="K16">
        <v>1</v>
      </c>
      <c r="L16">
        <v>2</v>
      </c>
      <c r="M16">
        <v>3</v>
      </c>
      <c r="N16">
        <v>1</v>
      </c>
      <c r="O16">
        <v>10</v>
      </c>
      <c r="P16">
        <v>10</v>
      </c>
      <c r="Q16" s="2">
        <v>4.0000000000000001E-3</v>
      </c>
    </row>
    <row r="17" spans="1:17" x14ac:dyDescent="0.35">
      <c r="A17">
        <v>16</v>
      </c>
      <c r="B17" t="s">
        <v>28</v>
      </c>
      <c r="C17">
        <v>2</v>
      </c>
      <c r="D17">
        <v>2</v>
      </c>
      <c r="E17">
        <v>100</v>
      </c>
      <c r="F17">
        <v>43</v>
      </c>
      <c r="G17">
        <v>0</v>
      </c>
      <c r="H17">
        <v>0</v>
      </c>
      <c r="I17">
        <v>1</v>
      </c>
      <c r="J17">
        <v>1</v>
      </c>
      <c r="K17">
        <v>0</v>
      </c>
      <c r="L17">
        <v>2</v>
      </c>
      <c r="M17">
        <v>2</v>
      </c>
      <c r="N17">
        <v>1</v>
      </c>
      <c r="O17">
        <v>9</v>
      </c>
      <c r="P17">
        <v>9</v>
      </c>
      <c r="Q17" s="2">
        <v>0.94199999999999995</v>
      </c>
    </row>
    <row r="18" spans="1:17" x14ac:dyDescent="0.35">
      <c r="A18">
        <v>16</v>
      </c>
      <c r="B18" t="s">
        <v>18</v>
      </c>
      <c r="C18">
        <v>2</v>
      </c>
      <c r="D18">
        <v>2</v>
      </c>
      <c r="E18">
        <v>100</v>
      </c>
      <c r="F18">
        <v>28</v>
      </c>
      <c r="G18">
        <v>0</v>
      </c>
      <c r="H18">
        <v>2</v>
      </c>
      <c r="I18">
        <v>0</v>
      </c>
      <c r="J18">
        <v>0</v>
      </c>
      <c r="K18">
        <v>0</v>
      </c>
      <c r="L18">
        <v>2</v>
      </c>
      <c r="M18">
        <v>2</v>
      </c>
      <c r="N18">
        <v>1</v>
      </c>
      <c r="O18">
        <v>8</v>
      </c>
      <c r="P18">
        <v>8</v>
      </c>
      <c r="Q18" s="2">
        <v>0.53900000000000003</v>
      </c>
    </row>
    <row r="19" spans="1:17" x14ac:dyDescent="0.35">
      <c r="A19">
        <v>16</v>
      </c>
      <c r="B19" t="s">
        <v>99</v>
      </c>
      <c r="C19">
        <v>1</v>
      </c>
      <c r="D19">
        <v>1</v>
      </c>
      <c r="E19">
        <v>100</v>
      </c>
      <c r="F19">
        <v>52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2</v>
      </c>
      <c r="N19">
        <v>1</v>
      </c>
      <c r="O19">
        <v>7</v>
      </c>
      <c r="P19">
        <v>7</v>
      </c>
      <c r="Q19" s="2">
        <v>1E-3</v>
      </c>
    </row>
    <row r="20" spans="1:17" x14ac:dyDescent="0.35">
      <c r="A20">
        <v>16</v>
      </c>
      <c r="B20" t="s">
        <v>47</v>
      </c>
      <c r="C20">
        <v>1</v>
      </c>
      <c r="D20">
        <v>1</v>
      </c>
      <c r="E20">
        <v>100</v>
      </c>
      <c r="F20">
        <v>37</v>
      </c>
      <c r="G20">
        <v>0</v>
      </c>
      <c r="H20">
        <v>0</v>
      </c>
      <c r="I20">
        <v>1</v>
      </c>
      <c r="J20">
        <v>0</v>
      </c>
      <c r="K20">
        <v>0</v>
      </c>
      <c r="L20">
        <v>3</v>
      </c>
      <c r="M20">
        <v>4</v>
      </c>
      <c r="N20">
        <v>1</v>
      </c>
      <c r="O20">
        <v>6</v>
      </c>
      <c r="P20">
        <v>6</v>
      </c>
      <c r="Q20" s="2">
        <v>2.1999999999999999E-2</v>
      </c>
    </row>
    <row r="21" spans="1:17" x14ac:dyDescent="0.35">
      <c r="A21">
        <v>16</v>
      </c>
      <c r="B21" t="s">
        <v>23</v>
      </c>
      <c r="C21">
        <v>1</v>
      </c>
      <c r="D21">
        <v>1</v>
      </c>
      <c r="E21">
        <v>100</v>
      </c>
      <c r="F21">
        <v>45</v>
      </c>
      <c r="G21">
        <v>0</v>
      </c>
      <c r="H21">
        <v>0</v>
      </c>
      <c r="I21">
        <v>0</v>
      </c>
      <c r="J21">
        <v>1</v>
      </c>
      <c r="K21">
        <v>0</v>
      </c>
      <c r="L21">
        <v>2</v>
      </c>
      <c r="M21">
        <v>2</v>
      </c>
      <c r="N21">
        <v>1</v>
      </c>
      <c r="O21">
        <v>6</v>
      </c>
      <c r="P21">
        <v>6</v>
      </c>
      <c r="Q21" s="2">
        <v>0.65900000000000003</v>
      </c>
    </row>
    <row r="22" spans="1:17" x14ac:dyDescent="0.35">
      <c r="A22">
        <v>16</v>
      </c>
      <c r="B22" t="s">
        <v>37</v>
      </c>
      <c r="C22">
        <v>1</v>
      </c>
      <c r="D22">
        <v>1</v>
      </c>
      <c r="E22">
        <v>100</v>
      </c>
      <c r="F22">
        <v>26</v>
      </c>
      <c r="G22">
        <v>0</v>
      </c>
      <c r="H22">
        <v>1</v>
      </c>
      <c r="I22">
        <v>0</v>
      </c>
      <c r="J22">
        <v>0</v>
      </c>
      <c r="K22">
        <v>0</v>
      </c>
      <c r="L22">
        <v>3</v>
      </c>
      <c r="M22">
        <v>3</v>
      </c>
      <c r="N22">
        <v>1</v>
      </c>
      <c r="O22">
        <v>6</v>
      </c>
      <c r="P22">
        <v>6</v>
      </c>
      <c r="Q22" s="2">
        <v>5.0999999999999997E-2</v>
      </c>
    </row>
    <row r="23" spans="1:17" x14ac:dyDescent="0.35">
      <c r="A23">
        <v>16</v>
      </c>
      <c r="B23" t="s">
        <v>22</v>
      </c>
      <c r="C23">
        <v>1</v>
      </c>
      <c r="D23">
        <v>1</v>
      </c>
      <c r="E23">
        <v>100</v>
      </c>
      <c r="F23">
        <v>55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6</v>
      </c>
      <c r="P23">
        <v>6</v>
      </c>
      <c r="Q23" s="2">
        <v>5.3999999999999999E-2</v>
      </c>
    </row>
    <row r="24" spans="1:17" x14ac:dyDescent="0.35">
      <c r="A24">
        <v>16</v>
      </c>
      <c r="B24" t="s">
        <v>26</v>
      </c>
      <c r="C24">
        <v>1</v>
      </c>
      <c r="D24">
        <v>1</v>
      </c>
      <c r="E24">
        <v>100</v>
      </c>
      <c r="F24">
        <v>52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3</v>
      </c>
      <c r="N24">
        <v>1</v>
      </c>
      <c r="O24">
        <v>6</v>
      </c>
      <c r="P24">
        <v>6</v>
      </c>
      <c r="Q24" s="2">
        <v>5.6000000000000001E-2</v>
      </c>
    </row>
    <row r="25" spans="1:17" x14ac:dyDescent="0.35">
      <c r="A25">
        <v>16</v>
      </c>
      <c r="B25" t="s">
        <v>20</v>
      </c>
      <c r="C25">
        <v>1</v>
      </c>
      <c r="D25">
        <v>1</v>
      </c>
      <c r="E25">
        <v>100</v>
      </c>
      <c r="F25">
        <v>29</v>
      </c>
      <c r="G25">
        <v>0</v>
      </c>
      <c r="H25">
        <v>1</v>
      </c>
      <c r="I25">
        <v>0</v>
      </c>
      <c r="J25">
        <v>0</v>
      </c>
      <c r="K25">
        <v>0</v>
      </c>
      <c r="L25">
        <v>3</v>
      </c>
      <c r="M25">
        <v>3</v>
      </c>
      <c r="N25">
        <v>1</v>
      </c>
      <c r="O25">
        <v>6</v>
      </c>
      <c r="P25">
        <v>6</v>
      </c>
      <c r="Q25" s="2">
        <v>0.72099999999999997</v>
      </c>
    </row>
    <row r="26" spans="1:17" x14ac:dyDescent="0.35">
      <c r="A26">
        <v>16</v>
      </c>
      <c r="B26" t="s">
        <v>42</v>
      </c>
      <c r="C26">
        <v>2</v>
      </c>
      <c r="D26">
        <v>2</v>
      </c>
      <c r="E26">
        <v>100</v>
      </c>
      <c r="F26">
        <v>35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6</v>
      </c>
      <c r="P26">
        <v>6</v>
      </c>
      <c r="Q26" s="2">
        <v>0.36099999999999999</v>
      </c>
    </row>
    <row r="27" spans="1:17" x14ac:dyDescent="0.35">
      <c r="A27">
        <v>16</v>
      </c>
      <c r="B27" t="s">
        <v>45</v>
      </c>
      <c r="C27">
        <v>1</v>
      </c>
      <c r="D27">
        <v>1</v>
      </c>
      <c r="E27">
        <v>100</v>
      </c>
      <c r="F27">
        <v>33</v>
      </c>
      <c r="G27">
        <v>0</v>
      </c>
      <c r="H27">
        <v>0</v>
      </c>
      <c r="I27">
        <v>1</v>
      </c>
      <c r="J27">
        <v>0</v>
      </c>
      <c r="K27">
        <v>0</v>
      </c>
      <c r="L27">
        <v>2</v>
      </c>
      <c r="M27">
        <v>2</v>
      </c>
      <c r="N27">
        <v>1</v>
      </c>
      <c r="O27">
        <v>5</v>
      </c>
      <c r="P27">
        <v>5</v>
      </c>
      <c r="Q27" s="2">
        <v>0.32400000000000001</v>
      </c>
    </row>
    <row r="28" spans="1:17" x14ac:dyDescent="0.35">
      <c r="A28">
        <v>16</v>
      </c>
      <c r="B28" t="s">
        <v>39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</v>
      </c>
      <c r="M28">
        <v>4</v>
      </c>
      <c r="N28">
        <v>1</v>
      </c>
      <c r="O28">
        <v>4</v>
      </c>
      <c r="P28">
        <v>4</v>
      </c>
      <c r="Q28" s="2">
        <v>8.9999999999999993E-3</v>
      </c>
    </row>
    <row r="29" spans="1:17" x14ac:dyDescent="0.35">
      <c r="A29">
        <v>16</v>
      </c>
      <c r="B29" t="s">
        <v>16</v>
      </c>
      <c r="C29">
        <v>1</v>
      </c>
      <c r="D29">
        <v>1</v>
      </c>
      <c r="E29">
        <v>100</v>
      </c>
      <c r="F29">
        <v>33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1</v>
      </c>
      <c r="N29">
        <v>1</v>
      </c>
      <c r="O29">
        <v>4</v>
      </c>
      <c r="P29">
        <v>4</v>
      </c>
      <c r="Q29" s="2">
        <v>0.47299999999999998</v>
      </c>
    </row>
    <row r="30" spans="1:17" x14ac:dyDescent="0.35">
      <c r="A30">
        <v>16</v>
      </c>
      <c r="B30" t="s">
        <v>17</v>
      </c>
      <c r="C30">
        <v>1</v>
      </c>
      <c r="D30">
        <v>1</v>
      </c>
      <c r="E30">
        <v>100</v>
      </c>
      <c r="F30">
        <v>35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3</v>
      </c>
      <c r="P30">
        <v>3</v>
      </c>
      <c r="Q30" s="2">
        <v>0.81100000000000005</v>
      </c>
    </row>
    <row r="31" spans="1:17" x14ac:dyDescent="0.35">
      <c r="A31">
        <v>16</v>
      </c>
      <c r="B31" t="s">
        <v>25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2</v>
      </c>
      <c r="N31">
        <v>1</v>
      </c>
      <c r="O31">
        <v>2</v>
      </c>
      <c r="P31">
        <v>2</v>
      </c>
      <c r="Q31" s="2">
        <v>0.92</v>
      </c>
    </row>
    <row r="32" spans="1:17" x14ac:dyDescent="0.35">
      <c r="A32">
        <v>16</v>
      </c>
      <c r="B32" t="s">
        <v>24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2</v>
      </c>
      <c r="N32">
        <v>1</v>
      </c>
      <c r="O32">
        <v>2</v>
      </c>
      <c r="P32">
        <v>2</v>
      </c>
      <c r="Q32" s="2">
        <v>0.59599999999999997</v>
      </c>
    </row>
    <row r="33" spans="1:17" x14ac:dyDescent="0.35">
      <c r="A33">
        <v>16</v>
      </c>
      <c r="B33" t="s">
        <v>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2</v>
      </c>
      <c r="N33">
        <v>1</v>
      </c>
      <c r="O33">
        <v>2</v>
      </c>
      <c r="P33">
        <v>2</v>
      </c>
      <c r="Q33" s="2">
        <v>3.9E-2</v>
      </c>
    </row>
    <row r="34" spans="1:17" x14ac:dyDescent="0.35">
      <c r="A34">
        <v>16</v>
      </c>
      <c r="B34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2</v>
      </c>
      <c r="N34">
        <v>1</v>
      </c>
      <c r="O34">
        <v>2</v>
      </c>
      <c r="P34">
        <v>2</v>
      </c>
      <c r="Q34" s="2">
        <v>6.2E-2</v>
      </c>
    </row>
    <row r="35" spans="1:17" x14ac:dyDescent="0.35">
      <c r="A35">
        <v>16</v>
      </c>
      <c r="B35" t="s">
        <v>32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 s="2">
        <v>0.13800000000000001</v>
      </c>
    </row>
    <row r="36" spans="1:17" x14ac:dyDescent="0.35">
      <c r="A36">
        <v>16</v>
      </c>
      <c r="B36" t="s">
        <v>90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1E-3</v>
      </c>
    </row>
    <row r="37" spans="1:17" x14ac:dyDescent="0.35">
      <c r="A37">
        <v>16</v>
      </c>
      <c r="B37" t="s">
        <v>100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0.22500000000000001</v>
      </c>
    </row>
    <row r="38" spans="1:17" x14ac:dyDescent="0.35">
      <c r="A38">
        <v>16</v>
      </c>
      <c r="B38" t="s">
        <v>49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0</v>
      </c>
    </row>
    <row r="39" spans="1:17" x14ac:dyDescent="0.35">
      <c r="A39">
        <v>16</v>
      </c>
      <c r="B39" t="s">
        <v>50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</v>
      </c>
    </row>
    <row r="40" spans="1:17" x14ac:dyDescent="0.35">
      <c r="A40">
        <v>16</v>
      </c>
      <c r="B40" t="s">
        <v>51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</v>
      </c>
    </row>
    <row r="41" spans="1:17" x14ac:dyDescent="0.35">
      <c r="A41">
        <v>16</v>
      </c>
      <c r="B41" t="s">
        <v>52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</row>
    <row r="42" spans="1:17" x14ac:dyDescent="0.35">
      <c r="A42">
        <v>16</v>
      </c>
      <c r="B42" t="s">
        <v>53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16</v>
      </c>
      <c r="B43" t="s">
        <v>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16</v>
      </c>
      <c r="B44" t="s">
        <v>31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0.112</v>
      </c>
    </row>
    <row r="45" spans="1:17" x14ac:dyDescent="0.35">
      <c r="A45">
        <v>16</v>
      </c>
      <c r="B45" t="s">
        <v>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16</v>
      </c>
      <c r="B46" t="s">
        <v>56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16</v>
      </c>
      <c r="B47" t="s">
        <v>57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16</v>
      </c>
      <c r="B48" t="s">
        <v>58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16</v>
      </c>
      <c r="B49" t="s">
        <v>59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16</v>
      </c>
      <c r="B50" t="s">
        <v>38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 s="2">
        <v>0.38500000000000001</v>
      </c>
    </row>
    <row r="51" spans="1:17" x14ac:dyDescent="0.35">
      <c r="A51">
        <v>16</v>
      </c>
      <c r="B51" t="s">
        <v>60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16</v>
      </c>
      <c r="B52" t="s">
        <v>61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16</v>
      </c>
      <c r="B53" t="s">
        <v>91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1E-3</v>
      </c>
    </row>
    <row r="54" spans="1:17" x14ac:dyDescent="0.35">
      <c r="A54">
        <v>16</v>
      </c>
      <c r="B54" t="s">
        <v>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16</v>
      </c>
      <c r="B55" t="s">
        <v>62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</row>
    <row r="56" spans="1:17" x14ac:dyDescent="0.35">
      <c r="A56">
        <v>16</v>
      </c>
      <c r="B56" t="s">
        <v>63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0.03</v>
      </c>
    </row>
    <row r="57" spans="1:17" x14ac:dyDescent="0.35">
      <c r="A57">
        <v>16</v>
      </c>
      <c r="B57" t="s">
        <v>64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</row>
    <row r="58" spans="1:17" x14ac:dyDescent="0.35">
      <c r="A58">
        <v>16</v>
      </c>
      <c r="B58" t="s">
        <v>65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</v>
      </c>
    </row>
    <row r="59" spans="1:17" x14ac:dyDescent="0.35">
      <c r="A59">
        <v>16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Q59"/>
  <sheetViews>
    <sheetView showGridLines="0" topLeftCell="A31" workbookViewId="0">
      <selection activeCell="A5" sqref="A5:Q59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17</v>
      </c>
      <c r="B5" t="s">
        <v>25</v>
      </c>
      <c r="C5">
        <v>6</v>
      </c>
      <c r="D5">
        <v>6</v>
      </c>
      <c r="E5">
        <v>100</v>
      </c>
      <c r="F5">
        <v>54</v>
      </c>
      <c r="G5">
        <v>0</v>
      </c>
      <c r="H5">
        <v>2</v>
      </c>
      <c r="I5">
        <v>0</v>
      </c>
      <c r="J5">
        <v>3</v>
      </c>
      <c r="K5">
        <v>1</v>
      </c>
      <c r="L5">
        <v>1</v>
      </c>
      <c r="M5">
        <v>1</v>
      </c>
      <c r="N5">
        <v>1</v>
      </c>
      <c r="O5">
        <v>24</v>
      </c>
      <c r="P5">
        <v>24</v>
      </c>
      <c r="Q5" s="2">
        <v>0.91300000000000003</v>
      </c>
    </row>
    <row r="6" spans="1:17" x14ac:dyDescent="0.35">
      <c r="A6">
        <v>17</v>
      </c>
      <c r="B6" t="s">
        <v>21</v>
      </c>
      <c r="C6">
        <v>4</v>
      </c>
      <c r="D6">
        <v>4</v>
      </c>
      <c r="E6">
        <v>100</v>
      </c>
      <c r="F6">
        <v>51</v>
      </c>
      <c r="G6">
        <v>0</v>
      </c>
      <c r="H6">
        <v>2</v>
      </c>
      <c r="I6">
        <v>1</v>
      </c>
      <c r="J6">
        <v>0</v>
      </c>
      <c r="K6">
        <v>1</v>
      </c>
      <c r="L6">
        <v>2</v>
      </c>
      <c r="M6">
        <v>2</v>
      </c>
      <c r="N6">
        <v>1</v>
      </c>
      <c r="O6">
        <v>16</v>
      </c>
      <c r="P6">
        <v>16</v>
      </c>
      <c r="Q6" s="2">
        <v>8.6999999999999994E-2</v>
      </c>
    </row>
    <row r="7" spans="1:17" x14ac:dyDescent="0.35">
      <c r="A7">
        <v>17</v>
      </c>
      <c r="B7" t="s">
        <v>41</v>
      </c>
      <c r="C7">
        <v>3</v>
      </c>
      <c r="D7">
        <v>4</v>
      </c>
      <c r="E7">
        <v>75</v>
      </c>
      <c r="F7">
        <v>42</v>
      </c>
      <c r="G7">
        <v>0</v>
      </c>
      <c r="H7">
        <v>1</v>
      </c>
      <c r="I7">
        <v>0</v>
      </c>
      <c r="J7">
        <v>2</v>
      </c>
      <c r="K7">
        <v>0</v>
      </c>
      <c r="L7">
        <v>4</v>
      </c>
      <c r="M7">
        <v>4</v>
      </c>
      <c r="N7">
        <v>1</v>
      </c>
      <c r="O7">
        <v>15</v>
      </c>
      <c r="P7">
        <v>15</v>
      </c>
      <c r="Q7" s="2">
        <v>0.15</v>
      </c>
    </row>
    <row r="8" spans="1:17" x14ac:dyDescent="0.35">
      <c r="A8">
        <v>17</v>
      </c>
      <c r="B8" t="s">
        <v>38</v>
      </c>
      <c r="C8">
        <v>4</v>
      </c>
      <c r="D8">
        <v>4</v>
      </c>
      <c r="E8">
        <v>100</v>
      </c>
      <c r="F8">
        <v>35</v>
      </c>
      <c r="G8">
        <v>0</v>
      </c>
      <c r="H8">
        <v>2</v>
      </c>
      <c r="I8">
        <v>2</v>
      </c>
      <c r="J8">
        <v>0</v>
      </c>
      <c r="K8">
        <v>0</v>
      </c>
      <c r="L8">
        <v>2</v>
      </c>
      <c r="M8">
        <v>2</v>
      </c>
      <c r="N8">
        <v>1</v>
      </c>
      <c r="O8">
        <v>14</v>
      </c>
      <c r="P8">
        <v>14</v>
      </c>
      <c r="Q8" s="2">
        <v>0.35399999999999998</v>
      </c>
    </row>
    <row r="9" spans="1:17" x14ac:dyDescent="0.35">
      <c r="A9">
        <v>17</v>
      </c>
      <c r="B9" t="s">
        <v>18</v>
      </c>
      <c r="C9">
        <v>3</v>
      </c>
      <c r="D9">
        <v>3</v>
      </c>
      <c r="E9">
        <v>100</v>
      </c>
      <c r="F9">
        <v>43</v>
      </c>
      <c r="G9">
        <v>0</v>
      </c>
      <c r="H9">
        <v>1</v>
      </c>
      <c r="I9">
        <v>0</v>
      </c>
      <c r="J9">
        <v>2</v>
      </c>
      <c r="K9">
        <v>0</v>
      </c>
      <c r="L9">
        <v>2</v>
      </c>
      <c r="M9">
        <v>2</v>
      </c>
      <c r="N9">
        <v>1</v>
      </c>
      <c r="O9">
        <v>13</v>
      </c>
      <c r="P9">
        <v>13</v>
      </c>
      <c r="Q9" s="2">
        <v>0.54700000000000004</v>
      </c>
    </row>
    <row r="10" spans="1:17" x14ac:dyDescent="0.35">
      <c r="A10">
        <v>17</v>
      </c>
      <c r="B10" t="s">
        <v>44</v>
      </c>
      <c r="C10">
        <v>3</v>
      </c>
      <c r="D10">
        <v>4</v>
      </c>
      <c r="E10">
        <v>75</v>
      </c>
      <c r="F10">
        <v>52</v>
      </c>
      <c r="G10">
        <v>0</v>
      </c>
      <c r="H10">
        <v>0</v>
      </c>
      <c r="I10">
        <v>1</v>
      </c>
      <c r="J10">
        <v>0</v>
      </c>
      <c r="K10">
        <v>2</v>
      </c>
      <c r="L10">
        <v>0</v>
      </c>
      <c r="M10">
        <v>0</v>
      </c>
      <c r="N10">
        <v>1</v>
      </c>
      <c r="O10">
        <v>13</v>
      </c>
      <c r="P10">
        <v>13</v>
      </c>
      <c r="Q10" s="2">
        <v>0.52900000000000003</v>
      </c>
    </row>
    <row r="11" spans="1:17" x14ac:dyDescent="0.35">
      <c r="A11">
        <v>17</v>
      </c>
      <c r="B11" t="s">
        <v>19</v>
      </c>
      <c r="C11">
        <v>3</v>
      </c>
      <c r="D11">
        <v>3</v>
      </c>
      <c r="E11">
        <v>100</v>
      </c>
      <c r="F11">
        <v>39</v>
      </c>
      <c r="G11">
        <v>0</v>
      </c>
      <c r="H11">
        <v>2</v>
      </c>
      <c r="I11">
        <v>1</v>
      </c>
      <c r="J11">
        <v>0</v>
      </c>
      <c r="K11">
        <v>0</v>
      </c>
      <c r="L11">
        <v>3</v>
      </c>
      <c r="M11">
        <v>3</v>
      </c>
      <c r="N11">
        <v>1</v>
      </c>
      <c r="O11">
        <v>12</v>
      </c>
      <c r="P11">
        <v>12</v>
      </c>
      <c r="Q11" s="2">
        <v>0.25800000000000001</v>
      </c>
    </row>
    <row r="12" spans="1:17" x14ac:dyDescent="0.35">
      <c r="A12">
        <v>17</v>
      </c>
      <c r="B12" t="s">
        <v>40</v>
      </c>
      <c r="C12">
        <v>3</v>
      </c>
      <c r="D12">
        <v>3</v>
      </c>
      <c r="E12">
        <v>100</v>
      </c>
      <c r="F12">
        <v>45</v>
      </c>
      <c r="G12">
        <v>0</v>
      </c>
      <c r="H12">
        <v>1</v>
      </c>
      <c r="I12">
        <v>1</v>
      </c>
      <c r="J12">
        <v>1</v>
      </c>
      <c r="K12">
        <v>0</v>
      </c>
      <c r="L12">
        <v>2</v>
      </c>
      <c r="M12">
        <v>2</v>
      </c>
      <c r="N12">
        <v>1</v>
      </c>
      <c r="O12">
        <v>12</v>
      </c>
      <c r="P12">
        <v>12</v>
      </c>
      <c r="Q12" s="2">
        <v>0.06</v>
      </c>
    </row>
    <row r="13" spans="1:17" x14ac:dyDescent="0.35">
      <c r="A13">
        <v>17</v>
      </c>
      <c r="B13" t="s">
        <v>16</v>
      </c>
      <c r="C13">
        <v>3</v>
      </c>
      <c r="D13">
        <v>3</v>
      </c>
      <c r="E13">
        <v>100</v>
      </c>
      <c r="F13">
        <v>45</v>
      </c>
      <c r="G13">
        <v>0</v>
      </c>
      <c r="H13">
        <v>0</v>
      </c>
      <c r="I13">
        <v>2</v>
      </c>
      <c r="J13">
        <v>1</v>
      </c>
      <c r="K13">
        <v>0</v>
      </c>
      <c r="L13">
        <v>2</v>
      </c>
      <c r="M13">
        <v>2</v>
      </c>
      <c r="N13">
        <v>1</v>
      </c>
      <c r="O13">
        <v>12</v>
      </c>
      <c r="P13">
        <v>12</v>
      </c>
      <c r="Q13" s="2">
        <v>0.46500000000000002</v>
      </c>
    </row>
    <row r="14" spans="1:17" x14ac:dyDescent="0.35">
      <c r="A14">
        <v>17</v>
      </c>
      <c r="B14" t="s">
        <v>32</v>
      </c>
      <c r="C14">
        <v>3</v>
      </c>
      <c r="D14">
        <v>4</v>
      </c>
      <c r="E14">
        <v>75</v>
      </c>
      <c r="F14">
        <v>43</v>
      </c>
      <c r="G14">
        <v>0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11</v>
      </c>
      <c r="P14">
        <v>11</v>
      </c>
      <c r="Q14" s="2">
        <v>0.126</v>
      </c>
    </row>
    <row r="15" spans="1:17" x14ac:dyDescent="0.35">
      <c r="A15">
        <v>17</v>
      </c>
      <c r="B15" t="s">
        <v>28</v>
      </c>
      <c r="C15">
        <v>2</v>
      </c>
      <c r="D15">
        <v>2</v>
      </c>
      <c r="E15">
        <v>100</v>
      </c>
      <c r="F15">
        <v>51</v>
      </c>
      <c r="G15">
        <v>0</v>
      </c>
      <c r="H15">
        <v>0</v>
      </c>
      <c r="I15">
        <v>0</v>
      </c>
      <c r="J15">
        <v>1</v>
      </c>
      <c r="K15">
        <v>1</v>
      </c>
      <c r="L15">
        <v>2</v>
      </c>
      <c r="M15">
        <v>2</v>
      </c>
      <c r="N15">
        <v>1</v>
      </c>
      <c r="O15">
        <v>11</v>
      </c>
      <c r="P15">
        <v>11</v>
      </c>
      <c r="Q15" s="2">
        <v>0.95</v>
      </c>
    </row>
    <row r="16" spans="1:17" x14ac:dyDescent="0.35">
      <c r="A16">
        <v>17</v>
      </c>
      <c r="B16" t="s">
        <v>36</v>
      </c>
      <c r="C16">
        <v>2</v>
      </c>
      <c r="D16">
        <v>3</v>
      </c>
      <c r="E16">
        <v>66.7</v>
      </c>
      <c r="F16">
        <v>46</v>
      </c>
      <c r="G16">
        <v>0</v>
      </c>
      <c r="H16">
        <v>0</v>
      </c>
      <c r="I16">
        <v>0</v>
      </c>
      <c r="J16">
        <v>2</v>
      </c>
      <c r="K16">
        <v>0</v>
      </c>
      <c r="L16">
        <v>2</v>
      </c>
      <c r="M16">
        <v>2</v>
      </c>
      <c r="N16">
        <v>1</v>
      </c>
      <c r="O16">
        <v>10</v>
      </c>
      <c r="P16">
        <v>10</v>
      </c>
      <c r="Q16" s="2">
        <v>6.9000000000000006E-2</v>
      </c>
    </row>
    <row r="17" spans="1:17" x14ac:dyDescent="0.35">
      <c r="A17">
        <v>17</v>
      </c>
      <c r="B17" t="s">
        <v>43</v>
      </c>
      <c r="C17">
        <v>2</v>
      </c>
      <c r="D17">
        <v>2</v>
      </c>
      <c r="E17">
        <v>100</v>
      </c>
      <c r="F17">
        <v>37</v>
      </c>
      <c r="G17">
        <v>0</v>
      </c>
      <c r="H17">
        <v>0</v>
      </c>
      <c r="I17">
        <v>2</v>
      </c>
      <c r="J17">
        <v>0</v>
      </c>
      <c r="K17">
        <v>0</v>
      </c>
      <c r="L17">
        <v>3</v>
      </c>
      <c r="M17">
        <v>4</v>
      </c>
      <c r="N17">
        <v>1</v>
      </c>
      <c r="O17">
        <v>9</v>
      </c>
      <c r="P17">
        <v>9</v>
      </c>
      <c r="Q17" s="2">
        <v>5.8000000000000003E-2</v>
      </c>
    </row>
    <row r="18" spans="1:17" x14ac:dyDescent="0.35">
      <c r="A18">
        <v>17</v>
      </c>
      <c r="B18" t="s">
        <v>23</v>
      </c>
      <c r="C18">
        <v>2</v>
      </c>
      <c r="D18">
        <v>2</v>
      </c>
      <c r="E18">
        <v>100</v>
      </c>
      <c r="F18">
        <v>38</v>
      </c>
      <c r="G18">
        <v>0</v>
      </c>
      <c r="H18">
        <v>1</v>
      </c>
      <c r="I18">
        <v>1</v>
      </c>
      <c r="J18">
        <v>0</v>
      </c>
      <c r="K18">
        <v>0</v>
      </c>
      <c r="L18">
        <v>3</v>
      </c>
      <c r="M18">
        <v>3</v>
      </c>
      <c r="N18">
        <v>1</v>
      </c>
      <c r="O18">
        <v>9</v>
      </c>
      <c r="P18">
        <v>9</v>
      </c>
      <c r="Q18" s="2">
        <v>0.70499999999999996</v>
      </c>
    </row>
    <row r="19" spans="1:17" x14ac:dyDescent="0.35">
      <c r="A19">
        <v>17</v>
      </c>
      <c r="B19" t="s">
        <v>22</v>
      </c>
      <c r="C19">
        <v>2</v>
      </c>
      <c r="D19">
        <v>2</v>
      </c>
      <c r="E19">
        <v>100</v>
      </c>
      <c r="F19">
        <v>34</v>
      </c>
      <c r="G19">
        <v>0</v>
      </c>
      <c r="H19">
        <v>1</v>
      </c>
      <c r="I19">
        <v>1</v>
      </c>
      <c r="J19">
        <v>0</v>
      </c>
      <c r="K19">
        <v>0</v>
      </c>
      <c r="L19">
        <v>3</v>
      </c>
      <c r="M19">
        <v>3</v>
      </c>
      <c r="N19">
        <v>1</v>
      </c>
      <c r="O19">
        <v>9</v>
      </c>
      <c r="P19">
        <v>9</v>
      </c>
      <c r="Q19" s="2">
        <v>5.5E-2</v>
      </c>
    </row>
    <row r="20" spans="1:17" x14ac:dyDescent="0.35">
      <c r="A20">
        <v>17</v>
      </c>
      <c r="B20" t="s">
        <v>20</v>
      </c>
      <c r="C20">
        <v>2</v>
      </c>
      <c r="D20">
        <v>2</v>
      </c>
      <c r="E20">
        <v>100</v>
      </c>
      <c r="F20">
        <v>35</v>
      </c>
      <c r="G20">
        <v>0</v>
      </c>
      <c r="H20">
        <v>1</v>
      </c>
      <c r="I20">
        <v>1</v>
      </c>
      <c r="J20">
        <v>0</v>
      </c>
      <c r="K20">
        <v>0</v>
      </c>
      <c r="L20">
        <v>3</v>
      </c>
      <c r="M20">
        <v>3</v>
      </c>
      <c r="N20">
        <v>1</v>
      </c>
      <c r="O20">
        <v>9</v>
      </c>
      <c r="P20">
        <v>9</v>
      </c>
      <c r="Q20" s="2">
        <v>0.72899999999999998</v>
      </c>
    </row>
    <row r="21" spans="1:17" x14ac:dyDescent="0.35">
      <c r="A21">
        <v>17</v>
      </c>
      <c r="B21" t="s">
        <v>42</v>
      </c>
      <c r="C21">
        <v>2</v>
      </c>
      <c r="D21">
        <v>2</v>
      </c>
      <c r="E21">
        <v>100</v>
      </c>
      <c r="F21">
        <v>40</v>
      </c>
      <c r="G21">
        <v>0</v>
      </c>
      <c r="H21">
        <v>0</v>
      </c>
      <c r="I21">
        <v>1</v>
      </c>
      <c r="J21">
        <v>1</v>
      </c>
      <c r="K21">
        <v>0</v>
      </c>
      <c r="L21">
        <v>2</v>
      </c>
      <c r="M21">
        <v>2</v>
      </c>
      <c r="N21">
        <v>1</v>
      </c>
      <c r="O21">
        <v>9</v>
      </c>
      <c r="P21">
        <v>9</v>
      </c>
      <c r="Q21" s="2">
        <v>0.39500000000000002</v>
      </c>
    </row>
    <row r="22" spans="1:17" x14ac:dyDescent="0.35">
      <c r="A22">
        <v>17</v>
      </c>
      <c r="B22" t="s">
        <v>47</v>
      </c>
      <c r="C22">
        <v>2</v>
      </c>
      <c r="D22">
        <v>2</v>
      </c>
      <c r="E22">
        <v>100</v>
      </c>
      <c r="F22">
        <v>41</v>
      </c>
      <c r="G22">
        <v>0</v>
      </c>
      <c r="H22">
        <v>0</v>
      </c>
      <c r="I22">
        <v>1</v>
      </c>
      <c r="J22">
        <v>1</v>
      </c>
      <c r="K22">
        <v>0</v>
      </c>
      <c r="L22">
        <v>1</v>
      </c>
      <c r="M22">
        <v>1</v>
      </c>
      <c r="N22">
        <v>1</v>
      </c>
      <c r="O22">
        <v>8</v>
      </c>
      <c r="P22">
        <v>8</v>
      </c>
      <c r="Q22" s="2">
        <v>2.5000000000000001E-2</v>
      </c>
    </row>
    <row r="23" spans="1:17" x14ac:dyDescent="0.35">
      <c r="A23">
        <v>17</v>
      </c>
      <c r="B23" t="s">
        <v>34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</v>
      </c>
      <c r="M23">
        <v>8</v>
      </c>
      <c r="N23">
        <v>1</v>
      </c>
      <c r="O23">
        <v>8</v>
      </c>
      <c r="P23">
        <v>8</v>
      </c>
      <c r="Q23" s="2">
        <v>0.97899999999999998</v>
      </c>
    </row>
    <row r="24" spans="1:17" x14ac:dyDescent="0.35">
      <c r="A24">
        <v>17</v>
      </c>
      <c r="B24" t="s">
        <v>27</v>
      </c>
      <c r="C24">
        <v>1</v>
      </c>
      <c r="D24">
        <v>1</v>
      </c>
      <c r="E24">
        <v>100</v>
      </c>
      <c r="F24">
        <v>43</v>
      </c>
      <c r="G24">
        <v>0</v>
      </c>
      <c r="H24">
        <v>0</v>
      </c>
      <c r="I24">
        <v>0</v>
      </c>
      <c r="J24">
        <v>1</v>
      </c>
      <c r="K24">
        <v>0</v>
      </c>
      <c r="L24">
        <v>4</v>
      </c>
      <c r="M24">
        <v>4</v>
      </c>
      <c r="N24">
        <v>1</v>
      </c>
      <c r="O24">
        <v>8</v>
      </c>
      <c r="P24">
        <v>8</v>
      </c>
      <c r="Q24" s="2">
        <v>0.92100000000000004</v>
      </c>
    </row>
    <row r="25" spans="1:17" x14ac:dyDescent="0.35">
      <c r="A25">
        <v>17</v>
      </c>
      <c r="B25" t="s">
        <v>99</v>
      </c>
      <c r="C25">
        <v>2</v>
      </c>
      <c r="D25">
        <v>3</v>
      </c>
      <c r="E25">
        <v>66.7</v>
      </c>
      <c r="F25">
        <v>32</v>
      </c>
      <c r="G25">
        <v>0</v>
      </c>
      <c r="H25">
        <v>0</v>
      </c>
      <c r="I25">
        <v>2</v>
      </c>
      <c r="J25">
        <v>0</v>
      </c>
      <c r="K25">
        <v>0</v>
      </c>
      <c r="L25">
        <v>1</v>
      </c>
      <c r="M25">
        <v>2</v>
      </c>
      <c r="N25">
        <v>1</v>
      </c>
      <c r="O25">
        <v>7</v>
      </c>
      <c r="P25">
        <v>7</v>
      </c>
      <c r="Q25" s="2">
        <v>2E-3</v>
      </c>
    </row>
    <row r="26" spans="1:17" x14ac:dyDescent="0.35">
      <c r="A26">
        <v>17</v>
      </c>
      <c r="B26" t="s">
        <v>30</v>
      </c>
      <c r="C26">
        <v>2</v>
      </c>
      <c r="D26">
        <v>2</v>
      </c>
      <c r="E26">
        <v>100</v>
      </c>
      <c r="F26">
        <v>38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7</v>
      </c>
      <c r="P26">
        <v>7</v>
      </c>
      <c r="Q26" s="2">
        <v>0.66</v>
      </c>
    </row>
    <row r="27" spans="1:17" x14ac:dyDescent="0.35">
      <c r="A27">
        <v>17</v>
      </c>
      <c r="B27" t="s">
        <v>100</v>
      </c>
      <c r="C27">
        <v>1</v>
      </c>
      <c r="D27">
        <v>1</v>
      </c>
      <c r="E27">
        <v>100</v>
      </c>
      <c r="F27">
        <v>33</v>
      </c>
      <c r="G27">
        <v>0</v>
      </c>
      <c r="H27">
        <v>0</v>
      </c>
      <c r="I27">
        <v>1</v>
      </c>
      <c r="J27">
        <v>0</v>
      </c>
      <c r="K27">
        <v>0</v>
      </c>
      <c r="L27">
        <v>4</v>
      </c>
      <c r="M27">
        <v>5</v>
      </c>
      <c r="N27">
        <v>1</v>
      </c>
      <c r="O27">
        <v>7</v>
      </c>
      <c r="P27">
        <v>7</v>
      </c>
      <c r="Q27" s="2">
        <v>0.216</v>
      </c>
    </row>
    <row r="28" spans="1:17" x14ac:dyDescent="0.35">
      <c r="A28">
        <v>17</v>
      </c>
      <c r="B28" t="s">
        <v>37</v>
      </c>
      <c r="C28">
        <v>1</v>
      </c>
      <c r="D28">
        <v>1</v>
      </c>
      <c r="E28">
        <v>100</v>
      </c>
      <c r="F28">
        <v>54</v>
      </c>
      <c r="G28">
        <v>0</v>
      </c>
      <c r="H28">
        <v>0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6</v>
      </c>
      <c r="P28">
        <v>6</v>
      </c>
      <c r="Q28" s="2">
        <v>6.0999999999999999E-2</v>
      </c>
    </row>
    <row r="29" spans="1:17" x14ac:dyDescent="0.35">
      <c r="A29">
        <v>17</v>
      </c>
      <c r="B29" t="s">
        <v>39</v>
      </c>
      <c r="C29">
        <v>1</v>
      </c>
      <c r="D29">
        <v>1</v>
      </c>
      <c r="E29">
        <v>100</v>
      </c>
      <c r="F29">
        <v>47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  <c r="O29">
        <v>5</v>
      </c>
      <c r="P29">
        <v>5</v>
      </c>
      <c r="Q29" s="2">
        <v>8.9999999999999993E-3</v>
      </c>
    </row>
    <row r="30" spans="1:17" x14ac:dyDescent="0.35">
      <c r="A30">
        <v>17</v>
      </c>
      <c r="B30" t="s">
        <v>45</v>
      </c>
      <c r="C30">
        <v>1</v>
      </c>
      <c r="D30">
        <v>1</v>
      </c>
      <c r="E30">
        <v>100</v>
      </c>
      <c r="F30">
        <v>53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5</v>
      </c>
      <c r="P30">
        <v>5</v>
      </c>
      <c r="Q30" s="2">
        <v>0.32</v>
      </c>
    </row>
    <row r="31" spans="1:17" x14ac:dyDescent="0.35">
      <c r="A31">
        <v>17</v>
      </c>
      <c r="B31" t="s">
        <v>17</v>
      </c>
      <c r="C31">
        <v>1</v>
      </c>
      <c r="D31">
        <v>1</v>
      </c>
      <c r="E31">
        <v>100</v>
      </c>
      <c r="F31">
        <v>34</v>
      </c>
      <c r="G31">
        <v>0</v>
      </c>
      <c r="H31">
        <v>0</v>
      </c>
      <c r="I31">
        <v>1</v>
      </c>
      <c r="J31">
        <v>0</v>
      </c>
      <c r="K31">
        <v>0</v>
      </c>
      <c r="L31">
        <v>2</v>
      </c>
      <c r="M31">
        <v>2</v>
      </c>
      <c r="N31">
        <v>1</v>
      </c>
      <c r="O31">
        <v>5</v>
      </c>
      <c r="P31">
        <v>5</v>
      </c>
      <c r="Q31" s="2">
        <v>0.78100000000000003</v>
      </c>
    </row>
    <row r="32" spans="1:17" x14ac:dyDescent="0.35">
      <c r="A32">
        <v>17</v>
      </c>
      <c r="B32" t="s">
        <v>35</v>
      </c>
      <c r="C32">
        <v>1</v>
      </c>
      <c r="D32">
        <v>3</v>
      </c>
      <c r="E32">
        <v>33.299999999999997</v>
      </c>
      <c r="F32">
        <v>38</v>
      </c>
      <c r="G32">
        <v>0</v>
      </c>
      <c r="H32">
        <v>0</v>
      </c>
      <c r="I32">
        <v>1</v>
      </c>
      <c r="J32">
        <v>0</v>
      </c>
      <c r="K32">
        <v>0</v>
      </c>
      <c r="L32">
        <v>2</v>
      </c>
      <c r="M32">
        <v>2</v>
      </c>
      <c r="N32">
        <v>1</v>
      </c>
      <c r="O32">
        <v>5</v>
      </c>
      <c r="P32">
        <v>5</v>
      </c>
      <c r="Q32" s="2">
        <v>0.51500000000000001</v>
      </c>
    </row>
    <row r="33" spans="1:17" x14ac:dyDescent="0.35">
      <c r="A33">
        <v>17</v>
      </c>
      <c r="B33" t="s">
        <v>29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</v>
      </c>
      <c r="M33">
        <v>3</v>
      </c>
      <c r="N33">
        <v>1</v>
      </c>
      <c r="O33">
        <v>3</v>
      </c>
      <c r="P33">
        <v>3</v>
      </c>
      <c r="Q33" s="2">
        <v>4.0000000000000001E-3</v>
      </c>
    </row>
    <row r="34" spans="1:17" x14ac:dyDescent="0.35">
      <c r="A34">
        <v>17</v>
      </c>
      <c r="B34" t="s">
        <v>89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4</v>
      </c>
      <c r="N34">
        <v>1</v>
      </c>
      <c r="O34">
        <v>2</v>
      </c>
      <c r="P34">
        <v>2</v>
      </c>
      <c r="Q34" s="2">
        <v>7.0000000000000007E-2</v>
      </c>
    </row>
    <row r="35" spans="1:17" x14ac:dyDescent="0.35">
      <c r="A35">
        <v>17</v>
      </c>
      <c r="B35" t="s">
        <v>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 s="2">
        <v>0.17299999999999999</v>
      </c>
    </row>
    <row r="36" spans="1:17" x14ac:dyDescent="0.35">
      <c r="A36">
        <v>17</v>
      </c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0</v>
      </c>
    </row>
    <row r="37" spans="1:17" x14ac:dyDescent="0.35">
      <c r="A37">
        <v>17</v>
      </c>
      <c r="B37" t="s">
        <v>26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5.6000000000000001E-2</v>
      </c>
    </row>
    <row r="38" spans="1:17" x14ac:dyDescent="0.35">
      <c r="A38">
        <v>17</v>
      </c>
      <c r="B38" t="s">
        <v>90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1E-3</v>
      </c>
    </row>
    <row r="39" spans="1:17" x14ac:dyDescent="0.35">
      <c r="A39">
        <v>17</v>
      </c>
      <c r="B39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</v>
      </c>
    </row>
    <row r="40" spans="1:17" x14ac:dyDescent="0.35">
      <c r="A40">
        <v>17</v>
      </c>
      <c r="B40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</v>
      </c>
    </row>
    <row r="41" spans="1:17" x14ac:dyDescent="0.35">
      <c r="A41">
        <v>17</v>
      </c>
      <c r="B4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</row>
    <row r="42" spans="1:17" x14ac:dyDescent="0.35">
      <c r="A42">
        <v>17</v>
      </c>
      <c r="B42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17</v>
      </c>
      <c r="B43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17</v>
      </c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17</v>
      </c>
      <c r="B45" t="s">
        <v>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0.111</v>
      </c>
    </row>
    <row r="46" spans="1:17" x14ac:dyDescent="0.35">
      <c r="A46">
        <v>17</v>
      </c>
      <c r="B46" t="s">
        <v>55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17</v>
      </c>
      <c r="B47" t="s">
        <v>56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17</v>
      </c>
      <c r="B48" t="s">
        <v>57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17</v>
      </c>
      <c r="B49" t="s">
        <v>58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17</v>
      </c>
      <c r="B50" t="s">
        <v>59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17</v>
      </c>
      <c r="B51" t="s">
        <v>60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17</v>
      </c>
      <c r="B52" t="s">
        <v>61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17</v>
      </c>
      <c r="B53" t="s">
        <v>91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1E-3</v>
      </c>
    </row>
    <row r="54" spans="1:17" x14ac:dyDescent="0.35">
      <c r="A54">
        <v>17</v>
      </c>
      <c r="B54" t="s">
        <v>24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0.34799999999999998</v>
      </c>
    </row>
    <row r="55" spans="1:17" x14ac:dyDescent="0.35">
      <c r="A55">
        <v>17</v>
      </c>
      <c r="B55" t="s">
        <v>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</row>
    <row r="56" spans="1:17" x14ac:dyDescent="0.35">
      <c r="A56">
        <v>17</v>
      </c>
      <c r="B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</v>
      </c>
    </row>
    <row r="57" spans="1:17" x14ac:dyDescent="0.35">
      <c r="A57">
        <v>17</v>
      </c>
      <c r="B57" t="s">
        <v>63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0.03</v>
      </c>
    </row>
    <row r="58" spans="1:17" x14ac:dyDescent="0.35">
      <c r="A58">
        <v>17</v>
      </c>
      <c r="B58" t="s">
        <v>64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</v>
      </c>
    </row>
    <row r="59" spans="1:17" x14ac:dyDescent="0.35">
      <c r="A59">
        <v>17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Q59"/>
  <sheetViews>
    <sheetView showGridLines="0" topLeftCell="A13" workbookViewId="0">
      <selection activeCell="A5" sqref="A5:Q59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103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18</v>
      </c>
      <c r="B5" t="s">
        <v>44</v>
      </c>
      <c r="C5">
        <v>4</v>
      </c>
      <c r="D5">
        <v>4</v>
      </c>
      <c r="E5">
        <v>100</v>
      </c>
      <c r="F5">
        <v>49</v>
      </c>
      <c r="G5">
        <v>0</v>
      </c>
      <c r="H5">
        <v>1</v>
      </c>
      <c r="I5">
        <v>0</v>
      </c>
      <c r="J5">
        <v>3</v>
      </c>
      <c r="K5">
        <v>0</v>
      </c>
      <c r="L5">
        <v>0</v>
      </c>
      <c r="M5">
        <v>0</v>
      </c>
      <c r="N5">
        <v>1</v>
      </c>
      <c r="O5">
        <v>15</v>
      </c>
      <c r="P5">
        <v>15</v>
      </c>
      <c r="Q5" s="2">
        <v>0.52300000000000002</v>
      </c>
    </row>
    <row r="6" spans="1:17" x14ac:dyDescent="0.35">
      <c r="A6">
        <v>18</v>
      </c>
      <c r="B6" t="s">
        <v>40</v>
      </c>
      <c r="C6">
        <v>2</v>
      </c>
      <c r="D6">
        <v>2</v>
      </c>
      <c r="E6">
        <v>100</v>
      </c>
      <c r="F6">
        <v>24</v>
      </c>
      <c r="G6">
        <v>0</v>
      </c>
      <c r="H6">
        <v>2</v>
      </c>
      <c r="I6">
        <v>0</v>
      </c>
      <c r="J6">
        <v>0</v>
      </c>
      <c r="K6">
        <v>0</v>
      </c>
      <c r="L6">
        <v>6</v>
      </c>
      <c r="M6">
        <v>6</v>
      </c>
      <c r="N6">
        <v>1</v>
      </c>
      <c r="O6">
        <v>12</v>
      </c>
      <c r="P6">
        <v>12</v>
      </c>
      <c r="Q6" s="2">
        <v>5.8999999999999997E-2</v>
      </c>
    </row>
    <row r="7" spans="1:17" x14ac:dyDescent="0.35">
      <c r="A7">
        <v>18</v>
      </c>
      <c r="B7" t="s">
        <v>16</v>
      </c>
      <c r="C7">
        <v>3</v>
      </c>
      <c r="D7">
        <v>4</v>
      </c>
      <c r="E7">
        <v>75</v>
      </c>
      <c r="F7">
        <v>52</v>
      </c>
      <c r="G7">
        <v>0</v>
      </c>
      <c r="H7">
        <v>0</v>
      </c>
      <c r="I7">
        <v>2</v>
      </c>
      <c r="J7">
        <v>0</v>
      </c>
      <c r="K7">
        <v>1</v>
      </c>
      <c r="L7">
        <v>0</v>
      </c>
      <c r="M7">
        <v>0</v>
      </c>
      <c r="N7">
        <v>1</v>
      </c>
      <c r="O7">
        <v>11</v>
      </c>
      <c r="P7">
        <v>11</v>
      </c>
      <c r="Q7" s="2">
        <v>0.46100000000000002</v>
      </c>
    </row>
    <row r="8" spans="1:17" x14ac:dyDescent="0.35">
      <c r="A8">
        <v>18</v>
      </c>
      <c r="B8" t="s">
        <v>46</v>
      </c>
      <c r="C8">
        <v>3</v>
      </c>
      <c r="D8">
        <v>3</v>
      </c>
      <c r="E8">
        <v>100</v>
      </c>
      <c r="F8">
        <v>57</v>
      </c>
      <c r="G8">
        <v>0</v>
      </c>
      <c r="H8">
        <v>0</v>
      </c>
      <c r="I8">
        <v>2</v>
      </c>
      <c r="J8">
        <v>0</v>
      </c>
      <c r="K8">
        <v>1</v>
      </c>
      <c r="L8">
        <v>0</v>
      </c>
      <c r="M8">
        <v>0</v>
      </c>
      <c r="N8">
        <v>1</v>
      </c>
      <c r="O8">
        <v>11</v>
      </c>
      <c r="P8">
        <v>11</v>
      </c>
      <c r="Q8" s="2">
        <v>0.161</v>
      </c>
    </row>
    <row r="9" spans="1:17" x14ac:dyDescent="0.35">
      <c r="A9">
        <v>18</v>
      </c>
      <c r="B9" t="s">
        <v>41</v>
      </c>
      <c r="C9">
        <v>3</v>
      </c>
      <c r="D9">
        <v>3</v>
      </c>
      <c r="E9">
        <v>100</v>
      </c>
      <c r="F9">
        <v>50</v>
      </c>
      <c r="G9">
        <v>0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1</v>
      </c>
      <c r="O9">
        <v>11</v>
      </c>
      <c r="P9">
        <v>11</v>
      </c>
      <c r="Q9" s="2">
        <v>0.14699999999999999</v>
      </c>
    </row>
    <row r="10" spans="1:17" x14ac:dyDescent="0.35">
      <c r="A10">
        <v>18</v>
      </c>
      <c r="B10" t="s">
        <v>36</v>
      </c>
      <c r="C10">
        <v>3</v>
      </c>
      <c r="D10">
        <v>4</v>
      </c>
      <c r="E10">
        <v>75</v>
      </c>
      <c r="F10">
        <v>40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10</v>
      </c>
      <c r="P10">
        <v>10</v>
      </c>
      <c r="Q10" s="2">
        <v>6.9000000000000006E-2</v>
      </c>
    </row>
    <row r="11" spans="1:17" x14ac:dyDescent="0.35">
      <c r="A11">
        <v>18</v>
      </c>
      <c r="B11" t="s">
        <v>42</v>
      </c>
      <c r="C11">
        <v>2</v>
      </c>
      <c r="D11">
        <v>2</v>
      </c>
      <c r="E11">
        <v>100</v>
      </c>
      <c r="F11">
        <v>49</v>
      </c>
      <c r="G11">
        <v>0</v>
      </c>
      <c r="H11">
        <v>1</v>
      </c>
      <c r="I11">
        <v>0</v>
      </c>
      <c r="J11">
        <v>1</v>
      </c>
      <c r="K11">
        <v>0</v>
      </c>
      <c r="L11">
        <v>3</v>
      </c>
      <c r="M11">
        <v>3</v>
      </c>
      <c r="N11">
        <v>1</v>
      </c>
      <c r="O11">
        <v>10</v>
      </c>
      <c r="P11">
        <v>10</v>
      </c>
      <c r="Q11" s="2">
        <v>0.39800000000000002</v>
      </c>
    </row>
    <row r="12" spans="1:17" x14ac:dyDescent="0.35">
      <c r="A12">
        <v>18</v>
      </c>
      <c r="B12" t="s">
        <v>28</v>
      </c>
      <c r="C12">
        <v>1</v>
      </c>
      <c r="D12">
        <v>3</v>
      </c>
      <c r="E12">
        <v>33.299999999999997</v>
      </c>
      <c r="F12">
        <v>50</v>
      </c>
      <c r="G12">
        <v>0</v>
      </c>
      <c r="H12">
        <v>0</v>
      </c>
      <c r="I12">
        <v>0</v>
      </c>
      <c r="J12">
        <v>0</v>
      </c>
      <c r="K12">
        <v>1</v>
      </c>
      <c r="L12">
        <v>5</v>
      </c>
      <c r="M12">
        <v>5</v>
      </c>
      <c r="N12">
        <v>1</v>
      </c>
      <c r="O12">
        <v>10</v>
      </c>
      <c r="P12">
        <v>10</v>
      </c>
      <c r="Q12" s="2">
        <v>0.95</v>
      </c>
    </row>
    <row r="13" spans="1:17" x14ac:dyDescent="0.35">
      <c r="A13">
        <v>18</v>
      </c>
      <c r="B13" t="s">
        <v>37</v>
      </c>
      <c r="C13">
        <v>2</v>
      </c>
      <c r="D13">
        <v>2</v>
      </c>
      <c r="E13">
        <v>100</v>
      </c>
      <c r="F13">
        <v>43</v>
      </c>
      <c r="G13">
        <v>0</v>
      </c>
      <c r="H13">
        <v>0</v>
      </c>
      <c r="I13">
        <v>1</v>
      </c>
      <c r="J13">
        <v>1</v>
      </c>
      <c r="K13">
        <v>0</v>
      </c>
      <c r="L13">
        <v>2</v>
      </c>
      <c r="M13">
        <v>2</v>
      </c>
      <c r="N13">
        <v>1</v>
      </c>
      <c r="O13">
        <v>9</v>
      </c>
      <c r="P13">
        <v>9</v>
      </c>
      <c r="Q13" s="2">
        <v>5.6000000000000001E-2</v>
      </c>
    </row>
    <row r="14" spans="1:17" x14ac:dyDescent="0.35">
      <c r="A14">
        <v>18</v>
      </c>
      <c r="B14" t="s">
        <v>38</v>
      </c>
      <c r="C14">
        <v>2</v>
      </c>
      <c r="D14">
        <v>2</v>
      </c>
      <c r="E14">
        <v>100</v>
      </c>
      <c r="F14">
        <v>44</v>
      </c>
      <c r="G14">
        <v>0</v>
      </c>
      <c r="H14">
        <v>0</v>
      </c>
      <c r="I14">
        <v>1</v>
      </c>
      <c r="J14">
        <v>1</v>
      </c>
      <c r="K14">
        <v>0</v>
      </c>
      <c r="L14">
        <v>2</v>
      </c>
      <c r="M14">
        <v>2</v>
      </c>
      <c r="N14">
        <v>1</v>
      </c>
      <c r="O14">
        <v>9</v>
      </c>
      <c r="P14">
        <v>9</v>
      </c>
      <c r="Q14" s="2">
        <v>0.34699999999999998</v>
      </c>
    </row>
    <row r="15" spans="1:17" x14ac:dyDescent="0.35">
      <c r="A15">
        <v>18</v>
      </c>
      <c r="B15" t="s">
        <v>99</v>
      </c>
      <c r="C15">
        <v>2</v>
      </c>
      <c r="D15">
        <v>3</v>
      </c>
      <c r="E15">
        <v>66.7</v>
      </c>
      <c r="F15">
        <v>24</v>
      </c>
      <c r="G15">
        <v>0</v>
      </c>
      <c r="H15">
        <v>2</v>
      </c>
      <c r="I15">
        <v>0</v>
      </c>
      <c r="J15">
        <v>0</v>
      </c>
      <c r="K15">
        <v>0</v>
      </c>
      <c r="L15">
        <v>3</v>
      </c>
      <c r="M15">
        <v>3</v>
      </c>
      <c r="N15">
        <v>1</v>
      </c>
      <c r="O15">
        <v>9</v>
      </c>
      <c r="P15">
        <v>9</v>
      </c>
      <c r="Q15" s="2">
        <v>2E-3</v>
      </c>
    </row>
    <row r="16" spans="1:17" x14ac:dyDescent="0.35">
      <c r="A16">
        <v>18</v>
      </c>
      <c r="B16" t="s">
        <v>17</v>
      </c>
      <c r="C16">
        <v>1</v>
      </c>
      <c r="D16">
        <v>1</v>
      </c>
      <c r="E16">
        <v>100</v>
      </c>
      <c r="F16">
        <v>45</v>
      </c>
      <c r="G16">
        <v>0</v>
      </c>
      <c r="H16">
        <v>0</v>
      </c>
      <c r="I16">
        <v>0</v>
      </c>
      <c r="J16">
        <v>1</v>
      </c>
      <c r="K16">
        <v>0</v>
      </c>
      <c r="L16">
        <v>4</v>
      </c>
      <c r="M16">
        <v>4</v>
      </c>
      <c r="N16">
        <v>1</v>
      </c>
      <c r="O16">
        <v>8</v>
      </c>
      <c r="P16">
        <v>8</v>
      </c>
      <c r="Q16" s="2">
        <v>0.77600000000000002</v>
      </c>
    </row>
    <row r="17" spans="1:17" x14ac:dyDescent="0.35">
      <c r="A17">
        <v>18</v>
      </c>
      <c r="B17" t="s">
        <v>22</v>
      </c>
      <c r="C17">
        <v>2</v>
      </c>
      <c r="D17">
        <v>4</v>
      </c>
      <c r="E17">
        <v>50</v>
      </c>
      <c r="F17">
        <v>34</v>
      </c>
      <c r="G17">
        <v>0</v>
      </c>
      <c r="H17">
        <v>1</v>
      </c>
      <c r="I17">
        <v>1</v>
      </c>
      <c r="J17">
        <v>0</v>
      </c>
      <c r="K17">
        <v>0</v>
      </c>
      <c r="L17">
        <v>2</v>
      </c>
      <c r="M17">
        <v>2</v>
      </c>
      <c r="N17">
        <v>1</v>
      </c>
      <c r="O17">
        <v>8</v>
      </c>
      <c r="P17">
        <v>8</v>
      </c>
      <c r="Q17" s="2">
        <v>0.06</v>
      </c>
    </row>
    <row r="18" spans="1:17" x14ac:dyDescent="0.35">
      <c r="A18">
        <v>18</v>
      </c>
      <c r="B18" t="s">
        <v>25</v>
      </c>
      <c r="C18">
        <v>2</v>
      </c>
      <c r="D18">
        <v>2</v>
      </c>
      <c r="E18">
        <v>100</v>
      </c>
      <c r="F18">
        <v>41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1</v>
      </c>
      <c r="N18">
        <v>1</v>
      </c>
      <c r="O18">
        <v>8</v>
      </c>
      <c r="P18">
        <v>8</v>
      </c>
      <c r="Q18" s="2">
        <v>0.90700000000000003</v>
      </c>
    </row>
    <row r="19" spans="1:17" x14ac:dyDescent="0.35">
      <c r="A19">
        <v>18</v>
      </c>
      <c r="B19" t="s">
        <v>21</v>
      </c>
      <c r="C19">
        <v>1</v>
      </c>
      <c r="D19">
        <v>1</v>
      </c>
      <c r="E19">
        <v>100</v>
      </c>
      <c r="F19">
        <v>51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3</v>
      </c>
      <c r="N19">
        <v>1</v>
      </c>
      <c r="O19">
        <v>7</v>
      </c>
      <c r="P19">
        <v>7</v>
      </c>
      <c r="Q19" s="2">
        <v>0.107</v>
      </c>
    </row>
    <row r="20" spans="1:17" x14ac:dyDescent="0.35">
      <c r="A20">
        <v>18</v>
      </c>
      <c r="B20" t="s">
        <v>18</v>
      </c>
      <c r="C20">
        <v>2</v>
      </c>
      <c r="D20">
        <v>2</v>
      </c>
      <c r="E20">
        <v>100</v>
      </c>
      <c r="F20">
        <v>33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7</v>
      </c>
      <c r="P20">
        <v>7</v>
      </c>
      <c r="Q20" s="2">
        <v>0.55500000000000005</v>
      </c>
    </row>
    <row r="21" spans="1:17" x14ac:dyDescent="0.35">
      <c r="A21">
        <v>18</v>
      </c>
      <c r="B21" t="s">
        <v>47</v>
      </c>
      <c r="C21">
        <v>1</v>
      </c>
      <c r="D21">
        <v>1</v>
      </c>
      <c r="E21">
        <v>100</v>
      </c>
      <c r="F21">
        <v>39</v>
      </c>
      <c r="G21">
        <v>0</v>
      </c>
      <c r="H21">
        <v>0</v>
      </c>
      <c r="I21">
        <v>1</v>
      </c>
      <c r="J21">
        <v>0</v>
      </c>
      <c r="K21">
        <v>0</v>
      </c>
      <c r="L21">
        <v>3</v>
      </c>
      <c r="M21">
        <v>4</v>
      </c>
      <c r="N21">
        <v>1</v>
      </c>
      <c r="O21">
        <v>6</v>
      </c>
      <c r="P21">
        <v>6</v>
      </c>
      <c r="Q21" s="2">
        <v>4.9000000000000002E-2</v>
      </c>
    </row>
    <row r="22" spans="1:17" x14ac:dyDescent="0.35">
      <c r="A22">
        <v>18</v>
      </c>
      <c r="B22" t="s">
        <v>35</v>
      </c>
      <c r="C22">
        <v>1</v>
      </c>
      <c r="D22">
        <v>1</v>
      </c>
      <c r="E22">
        <v>100</v>
      </c>
      <c r="F22">
        <v>30</v>
      </c>
      <c r="G22">
        <v>0</v>
      </c>
      <c r="H22">
        <v>0</v>
      </c>
      <c r="I22">
        <v>1</v>
      </c>
      <c r="J22">
        <v>0</v>
      </c>
      <c r="K22">
        <v>0</v>
      </c>
      <c r="L22">
        <v>2</v>
      </c>
      <c r="M22">
        <v>2</v>
      </c>
      <c r="N22">
        <v>1</v>
      </c>
      <c r="O22">
        <v>5</v>
      </c>
      <c r="P22">
        <v>5</v>
      </c>
      <c r="Q22" s="2">
        <v>0.51300000000000001</v>
      </c>
    </row>
    <row r="23" spans="1:17" x14ac:dyDescent="0.35">
      <c r="A23">
        <v>18</v>
      </c>
      <c r="B23" t="s">
        <v>19</v>
      </c>
      <c r="C23">
        <v>1</v>
      </c>
      <c r="D23">
        <v>1</v>
      </c>
      <c r="E23">
        <v>100</v>
      </c>
      <c r="F23">
        <v>25</v>
      </c>
      <c r="G23">
        <v>0</v>
      </c>
      <c r="H23">
        <v>1</v>
      </c>
      <c r="I23">
        <v>0</v>
      </c>
      <c r="J23">
        <v>0</v>
      </c>
      <c r="K23">
        <v>0</v>
      </c>
      <c r="L23">
        <v>2</v>
      </c>
      <c r="M23">
        <v>2</v>
      </c>
      <c r="N23">
        <v>1</v>
      </c>
      <c r="O23">
        <v>5</v>
      </c>
      <c r="P23">
        <v>5</v>
      </c>
      <c r="Q23" s="2">
        <v>0.254</v>
      </c>
    </row>
    <row r="24" spans="1:17" x14ac:dyDescent="0.35">
      <c r="A24">
        <v>18</v>
      </c>
      <c r="B24" t="s">
        <v>43</v>
      </c>
      <c r="C24">
        <v>1</v>
      </c>
      <c r="D24">
        <v>2</v>
      </c>
      <c r="E24">
        <v>50</v>
      </c>
      <c r="F24">
        <v>25</v>
      </c>
      <c r="G24">
        <v>0</v>
      </c>
      <c r="H24">
        <v>1</v>
      </c>
      <c r="I24">
        <v>0</v>
      </c>
      <c r="J24">
        <v>0</v>
      </c>
      <c r="K24">
        <v>0</v>
      </c>
      <c r="L24">
        <v>2</v>
      </c>
      <c r="M24">
        <v>2</v>
      </c>
      <c r="N24">
        <v>1</v>
      </c>
      <c r="O24">
        <v>5</v>
      </c>
      <c r="P24">
        <v>5</v>
      </c>
      <c r="Q24" s="2">
        <v>5.7000000000000002E-2</v>
      </c>
    </row>
    <row r="25" spans="1:17" x14ac:dyDescent="0.35">
      <c r="A25">
        <v>18</v>
      </c>
      <c r="B25" t="s">
        <v>27</v>
      </c>
      <c r="C25">
        <v>1</v>
      </c>
      <c r="D25">
        <v>1</v>
      </c>
      <c r="E25">
        <v>100</v>
      </c>
      <c r="F25">
        <v>36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1</v>
      </c>
      <c r="O25">
        <v>4</v>
      </c>
      <c r="P25">
        <v>4</v>
      </c>
      <c r="Q25" s="2">
        <v>0.91900000000000004</v>
      </c>
    </row>
    <row r="26" spans="1:17" x14ac:dyDescent="0.35">
      <c r="A26">
        <v>18</v>
      </c>
      <c r="B26" t="s">
        <v>39</v>
      </c>
      <c r="C26">
        <v>1</v>
      </c>
      <c r="D26">
        <v>1</v>
      </c>
      <c r="E26">
        <v>100</v>
      </c>
      <c r="F26">
        <v>36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4</v>
      </c>
      <c r="P26">
        <v>4</v>
      </c>
      <c r="Q26" s="2">
        <v>8.9999999999999993E-3</v>
      </c>
    </row>
    <row r="27" spans="1:17" x14ac:dyDescent="0.35">
      <c r="A27">
        <v>18</v>
      </c>
      <c r="B27" t="s">
        <v>34</v>
      </c>
      <c r="C27">
        <v>1</v>
      </c>
      <c r="D27">
        <v>1</v>
      </c>
      <c r="E27">
        <v>100</v>
      </c>
      <c r="F27">
        <v>36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4</v>
      </c>
      <c r="P27">
        <v>4</v>
      </c>
      <c r="Q27" s="2">
        <v>0.96899999999999997</v>
      </c>
    </row>
    <row r="28" spans="1:17" x14ac:dyDescent="0.35">
      <c r="A28">
        <v>18</v>
      </c>
      <c r="B28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</v>
      </c>
      <c r="M28">
        <v>4</v>
      </c>
      <c r="N28">
        <v>1</v>
      </c>
      <c r="O28">
        <v>4</v>
      </c>
      <c r="P28">
        <v>4</v>
      </c>
      <c r="Q28" s="2">
        <v>0.30599999999999999</v>
      </c>
    </row>
    <row r="29" spans="1:17" x14ac:dyDescent="0.35">
      <c r="A29">
        <v>18</v>
      </c>
      <c r="B29" t="s">
        <v>20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3</v>
      </c>
      <c r="N29">
        <v>1</v>
      </c>
      <c r="O29">
        <v>3</v>
      </c>
      <c r="P29">
        <v>3</v>
      </c>
      <c r="Q29" s="2">
        <v>0.72899999999999998</v>
      </c>
    </row>
    <row r="30" spans="1:17" x14ac:dyDescent="0.35">
      <c r="A30">
        <v>18</v>
      </c>
      <c r="B30" t="s">
        <v>29</v>
      </c>
      <c r="C30">
        <v>1</v>
      </c>
      <c r="D30">
        <v>1</v>
      </c>
      <c r="E30">
        <v>100</v>
      </c>
      <c r="F30">
        <v>30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3</v>
      </c>
      <c r="P30">
        <v>3</v>
      </c>
      <c r="Q30" s="2">
        <v>5.0000000000000001E-3</v>
      </c>
    </row>
    <row r="31" spans="1:17" x14ac:dyDescent="0.35">
      <c r="A31">
        <v>18</v>
      </c>
      <c r="B31" t="s">
        <v>23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3</v>
      </c>
      <c r="N31">
        <v>1</v>
      </c>
      <c r="O31">
        <v>2</v>
      </c>
      <c r="P31">
        <v>2</v>
      </c>
      <c r="Q31" s="2">
        <v>0.69399999999999995</v>
      </c>
    </row>
    <row r="32" spans="1:17" x14ac:dyDescent="0.35">
      <c r="A32">
        <v>18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2</v>
      </c>
      <c r="N32">
        <v>1</v>
      </c>
      <c r="O32">
        <v>2</v>
      </c>
      <c r="P32">
        <v>2</v>
      </c>
      <c r="Q32" s="2">
        <v>0.124</v>
      </c>
    </row>
    <row r="33" spans="1:17" x14ac:dyDescent="0.35">
      <c r="A33">
        <v>18</v>
      </c>
      <c r="B33" t="s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2</v>
      </c>
      <c r="N33">
        <v>1</v>
      </c>
      <c r="O33">
        <v>2</v>
      </c>
      <c r="P33">
        <v>2</v>
      </c>
      <c r="Q33" s="2">
        <v>0.65700000000000003</v>
      </c>
    </row>
    <row r="34" spans="1:17" x14ac:dyDescent="0.35">
      <c r="A34">
        <v>18</v>
      </c>
      <c r="B34" t="s">
        <v>100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2</v>
      </c>
      <c r="N34">
        <v>1</v>
      </c>
      <c r="O34">
        <v>2</v>
      </c>
      <c r="P34">
        <v>2</v>
      </c>
      <c r="Q34" s="2">
        <v>0.21199999999999999</v>
      </c>
    </row>
    <row r="35" spans="1:17" x14ac:dyDescent="0.35">
      <c r="A35">
        <v>18</v>
      </c>
      <c r="B35" t="s">
        <v>104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2</v>
      </c>
      <c r="N35">
        <v>1</v>
      </c>
      <c r="O35">
        <v>1</v>
      </c>
      <c r="P35">
        <v>1</v>
      </c>
      <c r="Q35" s="2">
        <v>2.8000000000000001E-2</v>
      </c>
    </row>
    <row r="36" spans="1:17" x14ac:dyDescent="0.35">
      <c r="A36">
        <v>18</v>
      </c>
      <c r="B36" t="s">
        <v>102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0</v>
      </c>
    </row>
    <row r="37" spans="1:17" x14ac:dyDescent="0.35">
      <c r="A37">
        <v>18</v>
      </c>
      <c r="B37" t="s">
        <v>105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 s="2">
        <v>0</v>
      </c>
    </row>
    <row r="38" spans="1:17" x14ac:dyDescent="0.35">
      <c r="A38">
        <v>18</v>
      </c>
      <c r="B38" t="s">
        <v>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5.7000000000000002E-2</v>
      </c>
    </row>
    <row r="39" spans="1:17" x14ac:dyDescent="0.35">
      <c r="A39">
        <v>18</v>
      </c>
      <c r="B39" t="s">
        <v>90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1E-3</v>
      </c>
    </row>
    <row r="40" spans="1:17" x14ac:dyDescent="0.35">
      <c r="A40">
        <v>18</v>
      </c>
      <c r="B40" t="s">
        <v>49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</v>
      </c>
    </row>
    <row r="41" spans="1:17" x14ac:dyDescent="0.35">
      <c r="A41">
        <v>18</v>
      </c>
      <c r="B41" t="s">
        <v>50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</row>
    <row r="42" spans="1:17" x14ac:dyDescent="0.35">
      <c r="A42">
        <v>18</v>
      </c>
      <c r="B42" t="s">
        <v>51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18</v>
      </c>
      <c r="B43" t="s">
        <v>52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18</v>
      </c>
      <c r="B44" t="s">
        <v>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18</v>
      </c>
      <c r="B45" t="s">
        <v>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18</v>
      </c>
      <c r="B46" t="s">
        <v>31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0.11600000000000001</v>
      </c>
    </row>
    <row r="47" spans="1:17" x14ac:dyDescent="0.35">
      <c r="A47">
        <v>18</v>
      </c>
      <c r="B47" t="s">
        <v>55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18</v>
      </c>
      <c r="B48" t="s">
        <v>56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18</v>
      </c>
      <c r="B49" t="s">
        <v>57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18</v>
      </c>
      <c r="B50" t="s">
        <v>58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18</v>
      </c>
      <c r="B51" t="s">
        <v>59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18</v>
      </c>
      <c r="B52" t="s">
        <v>60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18</v>
      </c>
      <c r="B53" t="s">
        <v>61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18</v>
      </c>
      <c r="B54" t="s">
        <v>24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0.32400000000000001</v>
      </c>
    </row>
    <row r="55" spans="1:17" x14ac:dyDescent="0.35">
      <c r="A55">
        <v>18</v>
      </c>
      <c r="B55" t="s">
        <v>91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1E-3</v>
      </c>
    </row>
    <row r="56" spans="1:17" x14ac:dyDescent="0.35">
      <c r="A56">
        <v>18</v>
      </c>
      <c r="B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</v>
      </c>
    </row>
    <row r="57" spans="1:17" x14ac:dyDescent="0.35">
      <c r="A57">
        <v>18</v>
      </c>
      <c r="B57" t="s">
        <v>63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0.03</v>
      </c>
    </row>
    <row r="58" spans="1:17" x14ac:dyDescent="0.35">
      <c r="A58">
        <v>18</v>
      </c>
      <c r="B58" t="s">
        <v>64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</v>
      </c>
    </row>
    <row r="59" spans="1:17" x14ac:dyDescent="0.35">
      <c r="A59">
        <v>18</v>
      </c>
      <c r="B59" t="s">
        <v>65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Q60"/>
  <sheetViews>
    <sheetView showGridLines="0" topLeftCell="A32" workbookViewId="0">
      <selection activeCell="A4" sqref="A4:Q60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103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1</v>
      </c>
      <c r="B5" t="s">
        <v>45</v>
      </c>
      <c r="C5">
        <v>5</v>
      </c>
      <c r="D5">
        <v>5</v>
      </c>
      <c r="E5">
        <v>100</v>
      </c>
      <c r="F5">
        <v>50</v>
      </c>
      <c r="G5">
        <v>0</v>
      </c>
      <c r="H5">
        <v>2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18</v>
      </c>
      <c r="P5">
        <v>18</v>
      </c>
      <c r="Q5" s="2">
        <v>0.34399999999999997</v>
      </c>
    </row>
    <row r="6" spans="1:17" x14ac:dyDescent="0.35">
      <c r="A6">
        <v>1</v>
      </c>
      <c r="B6" t="s">
        <v>27</v>
      </c>
      <c r="C6">
        <v>4</v>
      </c>
      <c r="D6">
        <v>4</v>
      </c>
      <c r="E6">
        <v>100</v>
      </c>
      <c r="F6">
        <v>56</v>
      </c>
      <c r="G6">
        <v>0</v>
      </c>
      <c r="H6">
        <v>0</v>
      </c>
      <c r="I6">
        <v>1</v>
      </c>
      <c r="J6">
        <v>1</v>
      </c>
      <c r="K6">
        <v>2</v>
      </c>
      <c r="L6">
        <v>1</v>
      </c>
      <c r="M6">
        <v>2</v>
      </c>
      <c r="N6">
        <v>1</v>
      </c>
      <c r="O6">
        <v>18</v>
      </c>
      <c r="P6">
        <v>18</v>
      </c>
      <c r="Q6" s="2">
        <v>0.877</v>
      </c>
    </row>
    <row r="7" spans="1:17" x14ac:dyDescent="0.35">
      <c r="A7">
        <v>1</v>
      </c>
      <c r="B7" t="s">
        <v>88</v>
      </c>
      <c r="C7">
        <v>3</v>
      </c>
      <c r="D7">
        <v>5</v>
      </c>
      <c r="E7">
        <v>60</v>
      </c>
      <c r="F7">
        <v>54</v>
      </c>
      <c r="G7">
        <v>0</v>
      </c>
      <c r="H7">
        <v>0</v>
      </c>
      <c r="I7">
        <v>1</v>
      </c>
      <c r="J7">
        <v>1</v>
      </c>
      <c r="K7">
        <v>1</v>
      </c>
      <c r="L7">
        <v>3</v>
      </c>
      <c r="M7">
        <v>3</v>
      </c>
      <c r="N7">
        <v>1</v>
      </c>
      <c r="O7">
        <v>15</v>
      </c>
      <c r="P7">
        <v>15</v>
      </c>
      <c r="Q7" s="2">
        <v>2.8000000000000001E-2</v>
      </c>
    </row>
    <row r="8" spans="1:17" x14ac:dyDescent="0.35">
      <c r="A8">
        <v>1</v>
      </c>
      <c r="B8" t="s">
        <v>30</v>
      </c>
      <c r="C8">
        <v>3</v>
      </c>
      <c r="D8">
        <v>3</v>
      </c>
      <c r="E8">
        <v>100</v>
      </c>
      <c r="F8">
        <v>45</v>
      </c>
      <c r="G8">
        <v>0</v>
      </c>
      <c r="H8">
        <v>1</v>
      </c>
      <c r="I8">
        <v>0</v>
      </c>
      <c r="J8">
        <v>2</v>
      </c>
      <c r="K8">
        <v>0</v>
      </c>
      <c r="L8">
        <v>3</v>
      </c>
      <c r="M8">
        <v>4</v>
      </c>
      <c r="N8">
        <v>1</v>
      </c>
      <c r="O8">
        <v>14</v>
      </c>
      <c r="P8">
        <v>14</v>
      </c>
      <c r="Q8" s="2">
        <v>0.625</v>
      </c>
    </row>
    <row r="9" spans="1:17" x14ac:dyDescent="0.35">
      <c r="A9">
        <v>1</v>
      </c>
      <c r="B9" t="s">
        <v>23</v>
      </c>
      <c r="C9">
        <v>3</v>
      </c>
      <c r="D9">
        <v>3</v>
      </c>
      <c r="E9">
        <v>100</v>
      </c>
      <c r="F9">
        <v>41</v>
      </c>
      <c r="G9">
        <v>0</v>
      </c>
      <c r="H9">
        <v>0</v>
      </c>
      <c r="I9">
        <v>1</v>
      </c>
      <c r="J9">
        <v>2</v>
      </c>
      <c r="K9">
        <v>0</v>
      </c>
      <c r="L9">
        <v>3</v>
      </c>
      <c r="M9">
        <v>3</v>
      </c>
      <c r="N9">
        <v>1</v>
      </c>
      <c r="O9">
        <v>14</v>
      </c>
      <c r="P9">
        <v>14</v>
      </c>
      <c r="Q9" s="2">
        <v>0.54600000000000004</v>
      </c>
    </row>
    <row r="10" spans="1:17" x14ac:dyDescent="0.35">
      <c r="A10">
        <v>1</v>
      </c>
      <c r="B10" t="s">
        <v>20</v>
      </c>
      <c r="C10">
        <v>3</v>
      </c>
      <c r="D10">
        <v>3</v>
      </c>
      <c r="E10">
        <v>100</v>
      </c>
      <c r="F10">
        <v>50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13</v>
      </c>
      <c r="P10">
        <v>13</v>
      </c>
      <c r="Q10" s="2">
        <v>0.58799999999999997</v>
      </c>
    </row>
    <row r="11" spans="1:17" x14ac:dyDescent="0.35">
      <c r="A11">
        <v>1</v>
      </c>
      <c r="B11" t="s">
        <v>44</v>
      </c>
      <c r="C11">
        <v>2</v>
      </c>
      <c r="D11">
        <v>2</v>
      </c>
      <c r="E11">
        <v>100</v>
      </c>
      <c r="F11">
        <v>50</v>
      </c>
      <c r="G11">
        <v>0</v>
      </c>
      <c r="H11">
        <v>1</v>
      </c>
      <c r="I11">
        <v>0</v>
      </c>
      <c r="J11">
        <v>0</v>
      </c>
      <c r="K11">
        <v>1</v>
      </c>
      <c r="L11">
        <v>4</v>
      </c>
      <c r="M11">
        <v>4</v>
      </c>
      <c r="N11">
        <v>1</v>
      </c>
      <c r="O11">
        <v>12</v>
      </c>
      <c r="P11">
        <v>12</v>
      </c>
      <c r="Q11" s="2">
        <v>0.73599999999999999</v>
      </c>
    </row>
    <row r="12" spans="1:17" x14ac:dyDescent="0.35">
      <c r="A12">
        <v>1</v>
      </c>
      <c r="B12" t="s">
        <v>22</v>
      </c>
      <c r="C12">
        <v>3</v>
      </c>
      <c r="D12">
        <v>3</v>
      </c>
      <c r="E12">
        <v>100</v>
      </c>
      <c r="F12">
        <v>54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12</v>
      </c>
      <c r="P12">
        <v>12</v>
      </c>
      <c r="Q12" s="2">
        <v>0.107</v>
      </c>
    </row>
    <row r="13" spans="1:17" x14ac:dyDescent="0.35">
      <c r="A13">
        <v>1</v>
      </c>
      <c r="B13" t="s">
        <v>24</v>
      </c>
      <c r="C13">
        <v>3</v>
      </c>
      <c r="D13">
        <v>3</v>
      </c>
      <c r="E13">
        <v>100</v>
      </c>
      <c r="F13">
        <v>43</v>
      </c>
      <c r="G13">
        <v>0</v>
      </c>
      <c r="H13">
        <v>0</v>
      </c>
      <c r="I13">
        <v>1</v>
      </c>
      <c r="J13">
        <v>2</v>
      </c>
      <c r="K13">
        <v>0</v>
      </c>
      <c r="L13">
        <v>1</v>
      </c>
      <c r="M13">
        <v>1</v>
      </c>
      <c r="N13">
        <v>1</v>
      </c>
      <c r="O13">
        <v>12</v>
      </c>
      <c r="P13">
        <v>12</v>
      </c>
      <c r="Q13" s="2">
        <v>0.622</v>
      </c>
    </row>
    <row r="14" spans="1:17" x14ac:dyDescent="0.35">
      <c r="A14">
        <v>1</v>
      </c>
      <c r="B14" t="s">
        <v>40</v>
      </c>
      <c r="C14">
        <v>3</v>
      </c>
      <c r="D14">
        <v>3</v>
      </c>
      <c r="E14">
        <v>100</v>
      </c>
      <c r="F14">
        <v>52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12</v>
      </c>
      <c r="P14">
        <v>12</v>
      </c>
      <c r="Q14" s="2">
        <v>7.0000000000000007E-2</v>
      </c>
    </row>
    <row r="15" spans="1:17" x14ac:dyDescent="0.35">
      <c r="A15">
        <v>1</v>
      </c>
      <c r="B15" t="s">
        <v>36</v>
      </c>
      <c r="C15">
        <v>3</v>
      </c>
      <c r="D15">
        <v>3</v>
      </c>
      <c r="E15">
        <v>100</v>
      </c>
      <c r="F15">
        <v>43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11</v>
      </c>
      <c r="P15">
        <v>11</v>
      </c>
      <c r="Q15" s="2">
        <v>7.6999999999999999E-2</v>
      </c>
    </row>
    <row r="16" spans="1:17" x14ac:dyDescent="0.35">
      <c r="A16">
        <v>1</v>
      </c>
      <c r="B16" t="s">
        <v>28</v>
      </c>
      <c r="C16">
        <v>2</v>
      </c>
      <c r="D16">
        <v>2</v>
      </c>
      <c r="E16">
        <v>100</v>
      </c>
      <c r="F16">
        <v>38</v>
      </c>
      <c r="G16">
        <v>0</v>
      </c>
      <c r="H16">
        <v>1</v>
      </c>
      <c r="I16">
        <v>1</v>
      </c>
      <c r="J16">
        <v>0</v>
      </c>
      <c r="K16">
        <v>0</v>
      </c>
      <c r="L16">
        <v>4</v>
      </c>
      <c r="M16">
        <v>5</v>
      </c>
      <c r="N16">
        <v>1</v>
      </c>
      <c r="O16">
        <v>10</v>
      </c>
      <c r="P16">
        <v>10</v>
      </c>
      <c r="Q16" s="2">
        <v>0.92500000000000004</v>
      </c>
    </row>
    <row r="17" spans="1:17" x14ac:dyDescent="0.35">
      <c r="A17">
        <v>1</v>
      </c>
      <c r="B17" t="s">
        <v>43</v>
      </c>
      <c r="C17">
        <v>1</v>
      </c>
      <c r="D17">
        <v>1</v>
      </c>
      <c r="E17">
        <v>100</v>
      </c>
      <c r="F17">
        <v>52</v>
      </c>
      <c r="G17">
        <v>0</v>
      </c>
      <c r="H17">
        <v>0</v>
      </c>
      <c r="I17">
        <v>0</v>
      </c>
      <c r="J17">
        <v>0</v>
      </c>
      <c r="K17">
        <v>1</v>
      </c>
      <c r="L17">
        <v>5</v>
      </c>
      <c r="M17">
        <v>5</v>
      </c>
      <c r="N17">
        <v>1</v>
      </c>
      <c r="O17">
        <v>10</v>
      </c>
      <c r="P17">
        <v>10</v>
      </c>
      <c r="Q17" s="2">
        <v>0.04</v>
      </c>
    </row>
    <row r="18" spans="1:17" x14ac:dyDescent="0.35">
      <c r="A18">
        <v>1</v>
      </c>
      <c r="B18" t="s">
        <v>46</v>
      </c>
      <c r="C18">
        <v>2</v>
      </c>
      <c r="D18">
        <v>2</v>
      </c>
      <c r="E18">
        <v>100</v>
      </c>
      <c r="F18">
        <v>57</v>
      </c>
      <c r="G18">
        <v>0</v>
      </c>
      <c r="H18">
        <v>0</v>
      </c>
      <c r="I18">
        <v>1</v>
      </c>
      <c r="J18">
        <v>0</v>
      </c>
      <c r="K18">
        <v>1</v>
      </c>
      <c r="L18">
        <v>2</v>
      </c>
      <c r="M18">
        <v>2</v>
      </c>
      <c r="N18">
        <v>1</v>
      </c>
      <c r="O18">
        <v>10</v>
      </c>
      <c r="P18">
        <v>10</v>
      </c>
      <c r="Q18" s="2">
        <v>4.8000000000000001E-2</v>
      </c>
    </row>
    <row r="19" spans="1:17" x14ac:dyDescent="0.35">
      <c r="A19">
        <v>1</v>
      </c>
      <c r="B19" t="s">
        <v>21</v>
      </c>
      <c r="C19">
        <v>3</v>
      </c>
      <c r="D19">
        <v>3</v>
      </c>
      <c r="E19">
        <v>100</v>
      </c>
      <c r="F19">
        <v>38</v>
      </c>
      <c r="G19">
        <v>0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1</v>
      </c>
      <c r="O19">
        <v>9</v>
      </c>
      <c r="P19">
        <v>9</v>
      </c>
      <c r="Q19" s="2">
        <v>2.1999999999999999E-2</v>
      </c>
    </row>
    <row r="20" spans="1:17" x14ac:dyDescent="0.35">
      <c r="A20">
        <v>1</v>
      </c>
      <c r="B20" t="s">
        <v>25</v>
      </c>
      <c r="C20">
        <v>2</v>
      </c>
      <c r="D20">
        <v>2</v>
      </c>
      <c r="E20">
        <v>100</v>
      </c>
      <c r="F20">
        <v>39</v>
      </c>
      <c r="G20">
        <v>0</v>
      </c>
      <c r="H20">
        <v>0</v>
      </c>
      <c r="I20">
        <v>2</v>
      </c>
      <c r="J20">
        <v>0</v>
      </c>
      <c r="K20">
        <v>0</v>
      </c>
      <c r="L20">
        <v>2</v>
      </c>
      <c r="M20">
        <v>2</v>
      </c>
      <c r="N20">
        <v>1</v>
      </c>
      <c r="O20">
        <v>8</v>
      </c>
      <c r="P20">
        <v>8</v>
      </c>
      <c r="Q20" s="2">
        <v>0.91700000000000004</v>
      </c>
    </row>
    <row r="21" spans="1:17" x14ac:dyDescent="0.35">
      <c r="A21">
        <v>1</v>
      </c>
      <c r="B21" t="s">
        <v>18</v>
      </c>
      <c r="C21">
        <v>2</v>
      </c>
      <c r="D21">
        <v>3</v>
      </c>
      <c r="E21">
        <v>66.7</v>
      </c>
      <c r="F21">
        <v>42</v>
      </c>
      <c r="G21">
        <v>0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8</v>
      </c>
      <c r="P21">
        <v>8</v>
      </c>
      <c r="Q21" s="2">
        <v>0.56399999999999995</v>
      </c>
    </row>
    <row r="22" spans="1:17" x14ac:dyDescent="0.35">
      <c r="A22">
        <v>1</v>
      </c>
      <c r="B22" t="s">
        <v>38</v>
      </c>
      <c r="C22">
        <v>1</v>
      </c>
      <c r="D22">
        <v>1</v>
      </c>
      <c r="E22">
        <v>100</v>
      </c>
      <c r="F22">
        <v>45</v>
      </c>
      <c r="G22">
        <v>0</v>
      </c>
      <c r="H22">
        <v>0</v>
      </c>
      <c r="I22">
        <v>0</v>
      </c>
      <c r="J22">
        <v>1</v>
      </c>
      <c r="K22">
        <v>0</v>
      </c>
      <c r="L22">
        <v>4</v>
      </c>
      <c r="M22">
        <v>4</v>
      </c>
      <c r="N22">
        <v>1</v>
      </c>
      <c r="O22">
        <v>8</v>
      </c>
      <c r="P22">
        <v>8</v>
      </c>
      <c r="Q22" s="2">
        <v>0.56799999999999995</v>
      </c>
    </row>
    <row r="23" spans="1:17" x14ac:dyDescent="0.35">
      <c r="A23">
        <v>1</v>
      </c>
      <c r="B23" t="s">
        <v>39</v>
      </c>
      <c r="C23">
        <v>2</v>
      </c>
      <c r="D23">
        <v>2</v>
      </c>
      <c r="E23">
        <v>100</v>
      </c>
      <c r="F23">
        <v>33</v>
      </c>
      <c r="G23">
        <v>0</v>
      </c>
      <c r="H23">
        <v>0</v>
      </c>
      <c r="I23">
        <v>2</v>
      </c>
      <c r="J23">
        <v>0</v>
      </c>
      <c r="K23">
        <v>0</v>
      </c>
      <c r="L23">
        <v>2</v>
      </c>
      <c r="M23">
        <v>2</v>
      </c>
      <c r="N23">
        <v>1</v>
      </c>
      <c r="O23">
        <v>8</v>
      </c>
      <c r="P23">
        <v>8</v>
      </c>
      <c r="Q23" s="2">
        <v>1.0999999999999999E-2</v>
      </c>
    </row>
    <row r="24" spans="1:17" x14ac:dyDescent="0.35">
      <c r="A24">
        <v>1</v>
      </c>
      <c r="B24" t="s">
        <v>41</v>
      </c>
      <c r="C24">
        <v>2</v>
      </c>
      <c r="D24">
        <v>2</v>
      </c>
      <c r="E24">
        <v>100</v>
      </c>
      <c r="F24">
        <v>47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7</v>
      </c>
      <c r="P24">
        <v>7</v>
      </c>
      <c r="Q24" s="2">
        <v>4.7E-2</v>
      </c>
    </row>
    <row r="25" spans="1:17" x14ac:dyDescent="0.35">
      <c r="A25">
        <v>1</v>
      </c>
      <c r="B25" t="s">
        <v>35</v>
      </c>
      <c r="C25">
        <v>1</v>
      </c>
      <c r="D25">
        <v>1</v>
      </c>
      <c r="E25">
        <v>100</v>
      </c>
      <c r="F25">
        <v>49</v>
      </c>
      <c r="G25">
        <v>0</v>
      </c>
      <c r="H25">
        <v>0</v>
      </c>
      <c r="I25">
        <v>0</v>
      </c>
      <c r="J25">
        <v>1</v>
      </c>
      <c r="K25">
        <v>0</v>
      </c>
      <c r="L25">
        <v>3</v>
      </c>
      <c r="M25">
        <v>3</v>
      </c>
      <c r="N25">
        <v>1</v>
      </c>
      <c r="O25">
        <v>7</v>
      </c>
      <c r="P25">
        <v>7</v>
      </c>
      <c r="Q25" s="2">
        <v>0.52</v>
      </c>
    </row>
    <row r="26" spans="1:17" x14ac:dyDescent="0.35">
      <c r="A26">
        <v>1</v>
      </c>
      <c r="B26" t="s">
        <v>37</v>
      </c>
      <c r="C26">
        <v>1</v>
      </c>
      <c r="D26">
        <v>1</v>
      </c>
      <c r="E26">
        <v>100</v>
      </c>
      <c r="F26">
        <v>25</v>
      </c>
      <c r="G26">
        <v>0</v>
      </c>
      <c r="H26">
        <v>1</v>
      </c>
      <c r="I26">
        <v>0</v>
      </c>
      <c r="J26">
        <v>0</v>
      </c>
      <c r="K26">
        <v>0</v>
      </c>
      <c r="L26">
        <v>2</v>
      </c>
      <c r="M26">
        <v>2</v>
      </c>
      <c r="N26">
        <v>1</v>
      </c>
      <c r="O26">
        <v>5</v>
      </c>
      <c r="P26">
        <v>5</v>
      </c>
      <c r="Q26" s="2">
        <v>5.5E-2</v>
      </c>
    </row>
    <row r="27" spans="1:17" x14ac:dyDescent="0.35">
      <c r="A27">
        <v>1</v>
      </c>
      <c r="B27" t="s">
        <v>42</v>
      </c>
      <c r="C27">
        <v>1</v>
      </c>
      <c r="D27">
        <v>1</v>
      </c>
      <c r="E27">
        <v>100</v>
      </c>
      <c r="F27">
        <v>24</v>
      </c>
      <c r="G27">
        <v>0</v>
      </c>
      <c r="H27">
        <v>1</v>
      </c>
      <c r="I27">
        <v>0</v>
      </c>
      <c r="J27">
        <v>0</v>
      </c>
      <c r="K27">
        <v>0</v>
      </c>
      <c r="L27">
        <v>2</v>
      </c>
      <c r="M27">
        <v>2</v>
      </c>
      <c r="N27">
        <v>1</v>
      </c>
      <c r="O27">
        <v>5</v>
      </c>
      <c r="P27">
        <v>5</v>
      </c>
      <c r="Q27" s="2">
        <v>0.39900000000000002</v>
      </c>
    </row>
    <row r="28" spans="1:17" x14ac:dyDescent="0.35">
      <c r="A28">
        <v>1</v>
      </c>
      <c r="B28" t="s">
        <v>34</v>
      </c>
      <c r="C28">
        <v>1</v>
      </c>
      <c r="D28">
        <v>1</v>
      </c>
      <c r="E28">
        <v>100</v>
      </c>
      <c r="F28">
        <v>39</v>
      </c>
      <c r="G28">
        <v>0</v>
      </c>
      <c r="H28">
        <v>0</v>
      </c>
      <c r="I28">
        <v>1</v>
      </c>
      <c r="J28">
        <v>0</v>
      </c>
      <c r="K28">
        <v>0</v>
      </c>
      <c r="L28">
        <v>2</v>
      </c>
      <c r="M28">
        <v>2</v>
      </c>
      <c r="N28">
        <v>1</v>
      </c>
      <c r="O28">
        <v>5</v>
      </c>
      <c r="P28">
        <v>5</v>
      </c>
      <c r="Q28" s="2">
        <v>0.90700000000000003</v>
      </c>
    </row>
    <row r="29" spans="1:17" x14ac:dyDescent="0.35">
      <c r="A29">
        <v>1</v>
      </c>
      <c r="B29" t="s">
        <v>26</v>
      </c>
      <c r="C29">
        <v>1</v>
      </c>
      <c r="D29">
        <v>1</v>
      </c>
      <c r="E29">
        <v>100</v>
      </c>
      <c r="F29">
        <v>43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  <c r="O29">
        <v>5</v>
      </c>
      <c r="P29">
        <v>5</v>
      </c>
      <c r="Q29" s="2">
        <v>5.8000000000000003E-2</v>
      </c>
    </row>
    <row r="30" spans="1:17" x14ac:dyDescent="0.35">
      <c r="A30">
        <v>1</v>
      </c>
      <c r="B30" t="s">
        <v>32</v>
      </c>
      <c r="C30">
        <v>1</v>
      </c>
      <c r="D30">
        <v>2</v>
      </c>
      <c r="E30">
        <v>50</v>
      </c>
      <c r="F30">
        <v>24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2</v>
      </c>
      <c r="N30">
        <v>1</v>
      </c>
      <c r="O30">
        <v>4</v>
      </c>
      <c r="P30">
        <v>4</v>
      </c>
      <c r="Q30" s="2">
        <v>0.17299999999999999</v>
      </c>
    </row>
    <row r="31" spans="1:17" x14ac:dyDescent="0.35">
      <c r="A31">
        <v>1</v>
      </c>
      <c r="B31" t="s">
        <v>17</v>
      </c>
      <c r="C31">
        <v>1</v>
      </c>
      <c r="D31">
        <v>2</v>
      </c>
      <c r="E31">
        <v>50</v>
      </c>
      <c r="F31">
        <v>42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4</v>
      </c>
      <c r="P31">
        <v>4</v>
      </c>
      <c r="Q31" s="2">
        <v>0.745</v>
      </c>
    </row>
    <row r="32" spans="1:17" x14ac:dyDescent="0.35">
      <c r="A32">
        <v>1</v>
      </c>
      <c r="B32" t="s">
        <v>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3</v>
      </c>
      <c r="N32">
        <v>1</v>
      </c>
      <c r="O32">
        <v>3</v>
      </c>
      <c r="P32">
        <v>3</v>
      </c>
      <c r="Q32" s="2">
        <v>0.48799999999999999</v>
      </c>
    </row>
    <row r="33" spans="1:17" x14ac:dyDescent="0.35">
      <c r="A33">
        <v>1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</v>
      </c>
      <c r="M33">
        <v>3</v>
      </c>
      <c r="N33">
        <v>1</v>
      </c>
      <c r="O33">
        <v>3</v>
      </c>
      <c r="P33">
        <v>3</v>
      </c>
      <c r="Q33" s="2">
        <v>0.45300000000000001</v>
      </c>
    </row>
    <row r="34" spans="1:17" x14ac:dyDescent="0.35">
      <c r="A34">
        <v>1</v>
      </c>
      <c r="B34" t="s">
        <v>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2</v>
      </c>
      <c r="N34">
        <v>1</v>
      </c>
      <c r="O34">
        <v>2</v>
      </c>
      <c r="P34">
        <v>2</v>
      </c>
      <c r="Q34" s="2">
        <v>4.0000000000000001E-3</v>
      </c>
    </row>
    <row r="35" spans="1:17" x14ac:dyDescent="0.35">
      <c r="A35">
        <v>1</v>
      </c>
      <c r="B35" t="s">
        <v>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 s="2">
        <v>0.375</v>
      </c>
    </row>
    <row r="36" spans="1:17" x14ac:dyDescent="0.35">
      <c r="A36">
        <v>1</v>
      </c>
      <c r="B36" t="s">
        <v>95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0</v>
      </c>
    </row>
    <row r="37" spans="1:17" x14ac:dyDescent="0.35">
      <c r="A37">
        <v>1</v>
      </c>
      <c r="B37" t="s">
        <v>96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0</v>
      </c>
    </row>
    <row r="38" spans="1:17" x14ac:dyDescent="0.35">
      <c r="A38">
        <v>1</v>
      </c>
      <c r="B38" t="s">
        <v>92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3.9E-2</v>
      </c>
    </row>
    <row r="39" spans="1:17" x14ac:dyDescent="0.35">
      <c r="A39">
        <v>1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</v>
      </c>
    </row>
    <row r="40" spans="1:17" x14ac:dyDescent="0.35">
      <c r="A40">
        <v>1</v>
      </c>
      <c r="B40" t="s">
        <v>90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1E-3</v>
      </c>
    </row>
    <row r="41" spans="1:17" x14ac:dyDescent="0.35">
      <c r="A41">
        <v>1</v>
      </c>
      <c r="B41" t="s">
        <v>89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1.0999999999999999E-2</v>
      </c>
    </row>
    <row r="42" spans="1:17" x14ac:dyDescent="0.35">
      <c r="A42">
        <v>1</v>
      </c>
      <c r="B42" t="s">
        <v>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1</v>
      </c>
      <c r="B43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1</v>
      </c>
      <c r="B44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1</v>
      </c>
      <c r="B45" t="s">
        <v>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1</v>
      </c>
      <c r="B46" t="s">
        <v>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1</v>
      </c>
      <c r="B47" t="s">
        <v>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1</v>
      </c>
      <c r="B48" t="s">
        <v>31</v>
      </c>
      <c r="C48">
        <v>0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 s="2">
        <v>0.12</v>
      </c>
    </row>
    <row r="49" spans="1:17" x14ac:dyDescent="0.35">
      <c r="A49">
        <v>1</v>
      </c>
      <c r="B49" t="s">
        <v>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1</v>
      </c>
      <c r="B50" t="s">
        <v>56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1</v>
      </c>
      <c r="B51" t="s">
        <v>57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1</v>
      </c>
      <c r="B52" t="s">
        <v>58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1</v>
      </c>
      <c r="B53" t="s">
        <v>59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1</v>
      </c>
      <c r="B54" t="s">
        <v>60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1</v>
      </c>
      <c r="B55" t="s">
        <v>61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</row>
    <row r="56" spans="1:17" x14ac:dyDescent="0.35">
      <c r="A56">
        <v>1</v>
      </c>
      <c r="B56" t="s">
        <v>91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1E-3</v>
      </c>
    </row>
    <row r="57" spans="1:17" x14ac:dyDescent="0.35">
      <c r="A57">
        <v>1</v>
      </c>
      <c r="B57" t="s">
        <v>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</row>
    <row r="58" spans="1:17" x14ac:dyDescent="0.35">
      <c r="A58">
        <v>1</v>
      </c>
      <c r="B58" t="s">
        <v>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0.03</v>
      </c>
    </row>
    <row r="59" spans="1:17" x14ac:dyDescent="0.35">
      <c r="A59">
        <v>1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  <row r="60" spans="1:17" x14ac:dyDescent="0.35">
      <c r="A60">
        <v>1</v>
      </c>
      <c r="B60" t="s">
        <v>65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Q60"/>
  <sheetViews>
    <sheetView showGridLines="0" topLeftCell="A32" workbookViewId="0">
      <selection activeCell="A5" sqref="A5:Q60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103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2</v>
      </c>
      <c r="B5" t="s">
        <v>28</v>
      </c>
      <c r="C5">
        <v>5</v>
      </c>
      <c r="D5">
        <v>5</v>
      </c>
      <c r="E5">
        <v>100</v>
      </c>
      <c r="F5">
        <v>55</v>
      </c>
      <c r="G5">
        <v>0</v>
      </c>
      <c r="H5">
        <v>2</v>
      </c>
      <c r="I5">
        <v>2</v>
      </c>
      <c r="J5">
        <v>0</v>
      </c>
      <c r="K5">
        <v>1</v>
      </c>
      <c r="L5">
        <v>1</v>
      </c>
      <c r="M5">
        <v>1</v>
      </c>
      <c r="N5">
        <v>1</v>
      </c>
      <c r="O5">
        <v>18</v>
      </c>
      <c r="P5">
        <v>18</v>
      </c>
      <c r="Q5" s="2">
        <v>0.92500000000000004</v>
      </c>
    </row>
    <row r="6" spans="1:17" x14ac:dyDescent="0.35">
      <c r="A6">
        <v>2</v>
      </c>
      <c r="B6" t="s">
        <v>23</v>
      </c>
      <c r="C6">
        <v>3</v>
      </c>
      <c r="D6">
        <v>3</v>
      </c>
      <c r="E6">
        <v>100</v>
      </c>
      <c r="F6">
        <v>57</v>
      </c>
      <c r="G6">
        <v>0</v>
      </c>
      <c r="H6">
        <v>2</v>
      </c>
      <c r="I6">
        <v>0</v>
      </c>
      <c r="J6">
        <v>0</v>
      </c>
      <c r="K6">
        <v>1</v>
      </c>
      <c r="L6">
        <v>3</v>
      </c>
      <c r="M6">
        <v>3</v>
      </c>
      <c r="N6">
        <v>1</v>
      </c>
      <c r="O6">
        <v>14</v>
      </c>
      <c r="P6">
        <v>14</v>
      </c>
      <c r="Q6" s="2">
        <v>0.54600000000000004</v>
      </c>
    </row>
    <row r="7" spans="1:17" x14ac:dyDescent="0.35">
      <c r="A7">
        <v>2</v>
      </c>
      <c r="B7" t="s">
        <v>88</v>
      </c>
      <c r="C7">
        <v>3</v>
      </c>
      <c r="D7">
        <v>3</v>
      </c>
      <c r="E7">
        <v>100</v>
      </c>
      <c r="F7">
        <v>48</v>
      </c>
      <c r="G7">
        <v>0</v>
      </c>
      <c r="H7">
        <v>0</v>
      </c>
      <c r="I7">
        <v>1</v>
      </c>
      <c r="J7">
        <v>2</v>
      </c>
      <c r="K7">
        <v>0</v>
      </c>
      <c r="L7">
        <v>2</v>
      </c>
      <c r="M7">
        <v>2</v>
      </c>
      <c r="N7">
        <v>1</v>
      </c>
      <c r="O7">
        <v>13</v>
      </c>
      <c r="P7">
        <v>13</v>
      </c>
      <c r="Q7" s="2">
        <v>2.8000000000000001E-2</v>
      </c>
    </row>
    <row r="8" spans="1:17" x14ac:dyDescent="0.35">
      <c r="A8">
        <v>2</v>
      </c>
      <c r="B8" t="s">
        <v>26</v>
      </c>
      <c r="C8">
        <v>3</v>
      </c>
      <c r="D8">
        <v>3</v>
      </c>
      <c r="E8">
        <v>100</v>
      </c>
      <c r="F8">
        <v>54</v>
      </c>
      <c r="G8">
        <v>0</v>
      </c>
      <c r="H8">
        <v>0</v>
      </c>
      <c r="I8">
        <v>1</v>
      </c>
      <c r="J8">
        <v>0</v>
      </c>
      <c r="K8">
        <v>2</v>
      </c>
      <c r="L8">
        <v>0</v>
      </c>
      <c r="M8">
        <v>0</v>
      </c>
      <c r="N8">
        <v>1</v>
      </c>
      <c r="O8">
        <v>13</v>
      </c>
      <c r="P8">
        <v>13</v>
      </c>
      <c r="Q8" s="2">
        <v>5.8000000000000003E-2</v>
      </c>
    </row>
    <row r="9" spans="1:17" x14ac:dyDescent="0.35">
      <c r="A9">
        <v>2</v>
      </c>
      <c r="B9" t="s">
        <v>35</v>
      </c>
      <c r="C9">
        <v>4</v>
      </c>
      <c r="D9">
        <v>4</v>
      </c>
      <c r="E9">
        <v>100</v>
      </c>
      <c r="F9">
        <v>39</v>
      </c>
      <c r="G9">
        <v>0</v>
      </c>
      <c r="H9">
        <v>2</v>
      </c>
      <c r="I9">
        <v>2</v>
      </c>
      <c r="J9">
        <v>0</v>
      </c>
      <c r="K9">
        <v>0</v>
      </c>
      <c r="L9">
        <v>1</v>
      </c>
      <c r="M9">
        <v>2</v>
      </c>
      <c r="N9">
        <v>1</v>
      </c>
      <c r="O9">
        <v>13</v>
      </c>
      <c r="P9">
        <v>13</v>
      </c>
      <c r="Q9" s="2">
        <v>0.52</v>
      </c>
    </row>
    <row r="10" spans="1:17" x14ac:dyDescent="0.35">
      <c r="A10">
        <v>2</v>
      </c>
      <c r="B10" t="s">
        <v>19</v>
      </c>
      <c r="C10">
        <v>2</v>
      </c>
      <c r="D10">
        <v>2</v>
      </c>
      <c r="E10">
        <v>100</v>
      </c>
      <c r="F10">
        <v>52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2</v>
      </c>
      <c r="N10">
        <v>1</v>
      </c>
      <c r="O10">
        <v>12</v>
      </c>
      <c r="P10">
        <v>12</v>
      </c>
      <c r="Q10" s="2">
        <v>0.375</v>
      </c>
    </row>
    <row r="11" spans="1:17" x14ac:dyDescent="0.35">
      <c r="A11">
        <v>2</v>
      </c>
      <c r="B11" t="s">
        <v>27</v>
      </c>
      <c r="C11">
        <v>2</v>
      </c>
      <c r="D11">
        <v>3</v>
      </c>
      <c r="E11">
        <v>66.7</v>
      </c>
      <c r="F11">
        <v>61</v>
      </c>
      <c r="G11">
        <v>0</v>
      </c>
      <c r="H11">
        <v>1</v>
      </c>
      <c r="I11">
        <v>0</v>
      </c>
      <c r="J11">
        <v>0</v>
      </c>
      <c r="K11">
        <v>1</v>
      </c>
      <c r="L11">
        <v>4</v>
      </c>
      <c r="M11">
        <v>4</v>
      </c>
      <c r="N11">
        <v>1</v>
      </c>
      <c r="O11">
        <v>12</v>
      </c>
      <c r="P11">
        <v>12</v>
      </c>
      <c r="Q11" s="2">
        <v>0.877</v>
      </c>
    </row>
    <row r="12" spans="1:17" x14ac:dyDescent="0.35">
      <c r="A12">
        <v>2</v>
      </c>
      <c r="B12" t="s">
        <v>34</v>
      </c>
      <c r="C12">
        <v>2</v>
      </c>
      <c r="D12">
        <v>3</v>
      </c>
      <c r="E12">
        <v>66.7</v>
      </c>
      <c r="F12">
        <v>44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3</v>
      </c>
      <c r="N12">
        <v>1</v>
      </c>
      <c r="O12">
        <v>11</v>
      </c>
      <c r="P12">
        <v>11</v>
      </c>
      <c r="Q12" s="2">
        <v>0.90700000000000003</v>
      </c>
    </row>
    <row r="13" spans="1:17" x14ac:dyDescent="0.35">
      <c r="A13">
        <v>2</v>
      </c>
      <c r="B13" t="s">
        <v>39</v>
      </c>
      <c r="C13">
        <v>2</v>
      </c>
      <c r="D13">
        <v>4</v>
      </c>
      <c r="E13">
        <v>50</v>
      </c>
      <c r="F13">
        <v>49</v>
      </c>
      <c r="G13">
        <v>0</v>
      </c>
      <c r="H13">
        <v>0</v>
      </c>
      <c r="I13">
        <v>0</v>
      </c>
      <c r="J13">
        <v>2</v>
      </c>
      <c r="K13">
        <v>0</v>
      </c>
      <c r="L13">
        <v>3</v>
      </c>
      <c r="M13">
        <v>3</v>
      </c>
      <c r="N13">
        <v>1</v>
      </c>
      <c r="O13">
        <v>11</v>
      </c>
      <c r="P13">
        <v>11</v>
      </c>
      <c r="Q13" s="2">
        <v>1.0999999999999999E-2</v>
      </c>
    </row>
    <row r="14" spans="1:17" x14ac:dyDescent="0.35">
      <c r="A14">
        <v>2</v>
      </c>
      <c r="B14" t="s">
        <v>44</v>
      </c>
      <c r="C14">
        <v>3</v>
      </c>
      <c r="D14">
        <v>3</v>
      </c>
      <c r="E14">
        <v>100</v>
      </c>
      <c r="F14">
        <v>33</v>
      </c>
      <c r="G14">
        <v>0</v>
      </c>
      <c r="H14">
        <v>1</v>
      </c>
      <c r="I14">
        <v>2</v>
      </c>
      <c r="J14">
        <v>0</v>
      </c>
      <c r="K14">
        <v>0</v>
      </c>
      <c r="L14">
        <v>1</v>
      </c>
      <c r="M14">
        <v>1</v>
      </c>
      <c r="N14">
        <v>1</v>
      </c>
      <c r="O14">
        <v>10</v>
      </c>
      <c r="P14">
        <v>10</v>
      </c>
      <c r="Q14" s="2">
        <v>0.73599999999999999</v>
      </c>
    </row>
    <row r="15" spans="1:17" x14ac:dyDescent="0.35">
      <c r="A15">
        <v>2</v>
      </c>
      <c r="B15" t="s">
        <v>45</v>
      </c>
      <c r="C15">
        <v>2</v>
      </c>
      <c r="D15">
        <v>2</v>
      </c>
      <c r="E15">
        <v>100</v>
      </c>
      <c r="F15">
        <v>41</v>
      </c>
      <c r="G15">
        <v>0</v>
      </c>
      <c r="H15">
        <v>0</v>
      </c>
      <c r="I15">
        <v>1</v>
      </c>
      <c r="J15">
        <v>1</v>
      </c>
      <c r="K15">
        <v>0</v>
      </c>
      <c r="L15">
        <v>3</v>
      </c>
      <c r="M15">
        <v>3</v>
      </c>
      <c r="N15">
        <v>1</v>
      </c>
      <c r="O15">
        <v>10</v>
      </c>
      <c r="P15">
        <v>10</v>
      </c>
      <c r="Q15" s="2">
        <v>0.34399999999999997</v>
      </c>
    </row>
    <row r="16" spans="1:17" x14ac:dyDescent="0.35">
      <c r="A16">
        <v>2</v>
      </c>
      <c r="B16" t="s">
        <v>38</v>
      </c>
      <c r="C16">
        <v>3</v>
      </c>
      <c r="D16">
        <v>3</v>
      </c>
      <c r="E16">
        <v>100</v>
      </c>
      <c r="F16">
        <v>49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10</v>
      </c>
      <c r="P16">
        <v>10</v>
      </c>
      <c r="Q16" s="2">
        <v>0.56799999999999995</v>
      </c>
    </row>
    <row r="17" spans="1:17" x14ac:dyDescent="0.35">
      <c r="A17">
        <v>2</v>
      </c>
      <c r="B17" t="s">
        <v>24</v>
      </c>
      <c r="C17">
        <v>2</v>
      </c>
      <c r="D17">
        <v>3</v>
      </c>
      <c r="E17">
        <v>66.7</v>
      </c>
      <c r="F17">
        <v>55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9</v>
      </c>
      <c r="P17">
        <v>9</v>
      </c>
      <c r="Q17" s="2">
        <v>0.622</v>
      </c>
    </row>
    <row r="18" spans="1:17" x14ac:dyDescent="0.35">
      <c r="A18">
        <v>2</v>
      </c>
      <c r="B18" t="s">
        <v>22</v>
      </c>
      <c r="C18">
        <v>2</v>
      </c>
      <c r="D18">
        <v>3</v>
      </c>
      <c r="E18">
        <v>66.7</v>
      </c>
      <c r="F18">
        <v>44</v>
      </c>
      <c r="G18">
        <v>0</v>
      </c>
      <c r="H18">
        <v>0</v>
      </c>
      <c r="I18">
        <v>1</v>
      </c>
      <c r="J18">
        <v>1</v>
      </c>
      <c r="K18">
        <v>0</v>
      </c>
      <c r="L18">
        <v>2</v>
      </c>
      <c r="M18">
        <v>2</v>
      </c>
      <c r="N18">
        <v>1</v>
      </c>
      <c r="O18">
        <v>9</v>
      </c>
      <c r="P18">
        <v>9</v>
      </c>
      <c r="Q18" s="2">
        <v>0.107</v>
      </c>
    </row>
    <row r="19" spans="1:17" x14ac:dyDescent="0.35">
      <c r="A19">
        <v>2</v>
      </c>
      <c r="B19" t="s">
        <v>32</v>
      </c>
      <c r="C19">
        <v>2</v>
      </c>
      <c r="D19">
        <v>2</v>
      </c>
      <c r="E19">
        <v>100</v>
      </c>
      <c r="F19">
        <v>32</v>
      </c>
      <c r="G19">
        <v>0</v>
      </c>
      <c r="H19">
        <v>0</v>
      </c>
      <c r="I19">
        <v>2</v>
      </c>
      <c r="J19">
        <v>0</v>
      </c>
      <c r="K19">
        <v>0</v>
      </c>
      <c r="L19">
        <v>3</v>
      </c>
      <c r="M19">
        <v>3</v>
      </c>
      <c r="N19">
        <v>1</v>
      </c>
      <c r="O19">
        <v>9</v>
      </c>
      <c r="P19">
        <v>9</v>
      </c>
      <c r="Q19" s="2">
        <v>0.17299999999999999</v>
      </c>
    </row>
    <row r="20" spans="1:17" x14ac:dyDescent="0.35">
      <c r="A20">
        <v>2</v>
      </c>
      <c r="B20" t="s">
        <v>46</v>
      </c>
      <c r="C20">
        <v>2</v>
      </c>
      <c r="D20">
        <v>3</v>
      </c>
      <c r="E20">
        <v>66.7</v>
      </c>
      <c r="F20">
        <v>26</v>
      </c>
      <c r="G20">
        <v>0</v>
      </c>
      <c r="H20">
        <v>2</v>
      </c>
      <c r="I20">
        <v>0</v>
      </c>
      <c r="J20">
        <v>0</v>
      </c>
      <c r="K20">
        <v>0</v>
      </c>
      <c r="L20">
        <v>3</v>
      </c>
      <c r="M20">
        <v>3</v>
      </c>
      <c r="N20">
        <v>1</v>
      </c>
      <c r="O20">
        <v>9</v>
      </c>
      <c r="P20">
        <v>9</v>
      </c>
      <c r="Q20" s="2">
        <v>4.8000000000000001E-2</v>
      </c>
    </row>
    <row r="21" spans="1:17" x14ac:dyDescent="0.35">
      <c r="A21">
        <v>2</v>
      </c>
      <c r="B21" t="s">
        <v>16</v>
      </c>
      <c r="C21">
        <v>1</v>
      </c>
      <c r="D21">
        <v>1</v>
      </c>
      <c r="E21">
        <v>100</v>
      </c>
      <c r="F21">
        <v>42</v>
      </c>
      <c r="G21">
        <v>0</v>
      </c>
      <c r="H21">
        <v>0</v>
      </c>
      <c r="I21">
        <v>0</v>
      </c>
      <c r="J21">
        <v>1</v>
      </c>
      <c r="K21">
        <v>0</v>
      </c>
      <c r="L21">
        <v>4</v>
      </c>
      <c r="M21">
        <v>4</v>
      </c>
      <c r="N21">
        <v>1</v>
      </c>
      <c r="O21">
        <v>8</v>
      </c>
      <c r="P21">
        <v>8</v>
      </c>
      <c r="Q21" s="2">
        <v>0.48799999999999999</v>
      </c>
    </row>
    <row r="22" spans="1:17" x14ac:dyDescent="0.35">
      <c r="A22">
        <v>2</v>
      </c>
      <c r="B22" t="s">
        <v>21</v>
      </c>
      <c r="C22">
        <v>2</v>
      </c>
      <c r="D22">
        <v>3</v>
      </c>
      <c r="E22">
        <v>66.7</v>
      </c>
      <c r="F22">
        <v>36</v>
      </c>
      <c r="G22">
        <v>0</v>
      </c>
      <c r="H22">
        <v>1</v>
      </c>
      <c r="I22">
        <v>1</v>
      </c>
      <c r="J22">
        <v>0</v>
      </c>
      <c r="K22">
        <v>0</v>
      </c>
      <c r="L22">
        <v>2</v>
      </c>
      <c r="M22">
        <v>2</v>
      </c>
      <c r="N22">
        <v>1</v>
      </c>
      <c r="O22">
        <v>8</v>
      </c>
      <c r="P22">
        <v>8</v>
      </c>
      <c r="Q22" s="2">
        <v>2.1999999999999999E-2</v>
      </c>
    </row>
    <row r="23" spans="1:17" x14ac:dyDescent="0.35">
      <c r="A23">
        <v>2</v>
      </c>
      <c r="B23" t="s">
        <v>20</v>
      </c>
      <c r="C23">
        <v>1</v>
      </c>
      <c r="D23">
        <v>1</v>
      </c>
      <c r="E23">
        <v>100</v>
      </c>
      <c r="F23">
        <v>29</v>
      </c>
      <c r="G23">
        <v>0</v>
      </c>
      <c r="H23">
        <v>1</v>
      </c>
      <c r="I23">
        <v>0</v>
      </c>
      <c r="J23">
        <v>0</v>
      </c>
      <c r="K23">
        <v>0</v>
      </c>
      <c r="L23">
        <v>5</v>
      </c>
      <c r="M23">
        <v>5</v>
      </c>
      <c r="N23">
        <v>1</v>
      </c>
      <c r="O23">
        <v>8</v>
      </c>
      <c r="P23">
        <v>8</v>
      </c>
      <c r="Q23" s="2">
        <v>0.58799999999999997</v>
      </c>
    </row>
    <row r="24" spans="1:17" x14ac:dyDescent="0.35">
      <c r="A24">
        <v>2</v>
      </c>
      <c r="B24" t="s">
        <v>40</v>
      </c>
      <c r="C24">
        <v>2</v>
      </c>
      <c r="D24">
        <v>2</v>
      </c>
      <c r="E24">
        <v>100</v>
      </c>
      <c r="F24">
        <v>28</v>
      </c>
      <c r="G24">
        <v>0</v>
      </c>
      <c r="H24">
        <v>2</v>
      </c>
      <c r="I24">
        <v>0</v>
      </c>
      <c r="J24">
        <v>0</v>
      </c>
      <c r="K24">
        <v>0</v>
      </c>
      <c r="L24">
        <v>2</v>
      </c>
      <c r="M24">
        <v>2</v>
      </c>
      <c r="N24">
        <v>1</v>
      </c>
      <c r="O24">
        <v>8</v>
      </c>
      <c r="P24">
        <v>8</v>
      </c>
      <c r="Q24" s="2">
        <v>7.0000000000000007E-2</v>
      </c>
    </row>
    <row r="25" spans="1:17" x14ac:dyDescent="0.35">
      <c r="A25">
        <v>2</v>
      </c>
      <c r="B25" t="s">
        <v>33</v>
      </c>
      <c r="C25">
        <v>1</v>
      </c>
      <c r="D25">
        <v>1</v>
      </c>
      <c r="E25">
        <v>100</v>
      </c>
      <c r="F25">
        <v>38</v>
      </c>
      <c r="G25">
        <v>0</v>
      </c>
      <c r="H25">
        <v>0</v>
      </c>
      <c r="I25">
        <v>1</v>
      </c>
      <c r="J25">
        <v>0</v>
      </c>
      <c r="K25">
        <v>0</v>
      </c>
      <c r="L25">
        <v>4</v>
      </c>
      <c r="M25">
        <v>4</v>
      </c>
      <c r="N25">
        <v>1</v>
      </c>
      <c r="O25">
        <v>7</v>
      </c>
      <c r="P25">
        <v>7</v>
      </c>
      <c r="Q25" s="2">
        <v>0.45300000000000001</v>
      </c>
    </row>
    <row r="26" spans="1:17" x14ac:dyDescent="0.35">
      <c r="A26">
        <v>2</v>
      </c>
      <c r="B26" t="s">
        <v>18</v>
      </c>
      <c r="C26">
        <v>1</v>
      </c>
      <c r="D26">
        <v>3</v>
      </c>
      <c r="E26">
        <v>33.299999999999997</v>
      </c>
      <c r="F26">
        <v>25</v>
      </c>
      <c r="G26">
        <v>0</v>
      </c>
      <c r="H26">
        <v>1</v>
      </c>
      <c r="I26">
        <v>0</v>
      </c>
      <c r="J26">
        <v>0</v>
      </c>
      <c r="K26">
        <v>0</v>
      </c>
      <c r="L26">
        <v>4</v>
      </c>
      <c r="M26">
        <v>4</v>
      </c>
      <c r="N26">
        <v>1</v>
      </c>
      <c r="O26">
        <v>7</v>
      </c>
      <c r="P26">
        <v>7</v>
      </c>
      <c r="Q26" s="2">
        <v>0.56399999999999995</v>
      </c>
    </row>
    <row r="27" spans="1:17" x14ac:dyDescent="0.35">
      <c r="A27">
        <v>2</v>
      </c>
      <c r="B27" t="s">
        <v>41</v>
      </c>
      <c r="C27">
        <v>1</v>
      </c>
      <c r="D27">
        <v>1</v>
      </c>
      <c r="E27">
        <v>100</v>
      </c>
      <c r="F27">
        <v>52</v>
      </c>
      <c r="G27">
        <v>0</v>
      </c>
      <c r="H27">
        <v>0</v>
      </c>
      <c r="I27">
        <v>0</v>
      </c>
      <c r="J27">
        <v>0</v>
      </c>
      <c r="K27">
        <v>1</v>
      </c>
      <c r="L27">
        <v>2</v>
      </c>
      <c r="M27">
        <v>2</v>
      </c>
      <c r="N27">
        <v>1</v>
      </c>
      <c r="O27">
        <v>7</v>
      </c>
      <c r="P27">
        <v>7</v>
      </c>
      <c r="Q27" s="2">
        <v>4.7E-2</v>
      </c>
    </row>
    <row r="28" spans="1:17" x14ac:dyDescent="0.35">
      <c r="A28">
        <v>2</v>
      </c>
      <c r="B28" t="s">
        <v>31</v>
      </c>
      <c r="C28">
        <v>1</v>
      </c>
      <c r="D28">
        <v>1</v>
      </c>
      <c r="E28">
        <v>100</v>
      </c>
      <c r="F28">
        <v>34</v>
      </c>
      <c r="G28">
        <v>0</v>
      </c>
      <c r="H28">
        <v>0</v>
      </c>
      <c r="I28">
        <v>1</v>
      </c>
      <c r="J28">
        <v>0</v>
      </c>
      <c r="K28">
        <v>0</v>
      </c>
      <c r="L28">
        <v>4</v>
      </c>
      <c r="M28">
        <v>4</v>
      </c>
      <c r="N28">
        <v>1</v>
      </c>
      <c r="O28">
        <v>7</v>
      </c>
      <c r="P28">
        <v>7</v>
      </c>
      <c r="Q28" s="2">
        <v>0.12</v>
      </c>
    </row>
    <row r="29" spans="1:17" x14ac:dyDescent="0.35">
      <c r="A29">
        <v>2</v>
      </c>
      <c r="B29" t="s">
        <v>30</v>
      </c>
      <c r="C29">
        <v>1</v>
      </c>
      <c r="D29">
        <v>3</v>
      </c>
      <c r="E29">
        <v>33.299999999999997</v>
      </c>
      <c r="F29">
        <v>23</v>
      </c>
      <c r="G29">
        <v>0</v>
      </c>
      <c r="H29">
        <v>1</v>
      </c>
      <c r="I29">
        <v>0</v>
      </c>
      <c r="J29">
        <v>0</v>
      </c>
      <c r="K29">
        <v>0</v>
      </c>
      <c r="L29">
        <v>3</v>
      </c>
      <c r="M29">
        <v>3</v>
      </c>
      <c r="N29">
        <v>1</v>
      </c>
      <c r="O29">
        <v>6</v>
      </c>
      <c r="P29">
        <v>6</v>
      </c>
      <c r="Q29" s="2">
        <v>0.625</v>
      </c>
    </row>
    <row r="30" spans="1:17" x14ac:dyDescent="0.35">
      <c r="A30">
        <v>2</v>
      </c>
      <c r="B30" t="s">
        <v>17</v>
      </c>
      <c r="C30">
        <v>1</v>
      </c>
      <c r="D30">
        <v>1</v>
      </c>
      <c r="E30">
        <v>100</v>
      </c>
      <c r="F30">
        <v>27</v>
      </c>
      <c r="G30">
        <v>0</v>
      </c>
      <c r="H30">
        <v>1</v>
      </c>
      <c r="I30">
        <v>0</v>
      </c>
      <c r="J30">
        <v>0</v>
      </c>
      <c r="K30">
        <v>0</v>
      </c>
      <c r="L30">
        <v>3</v>
      </c>
      <c r="M30">
        <v>3</v>
      </c>
      <c r="N30">
        <v>1</v>
      </c>
      <c r="O30">
        <v>6</v>
      </c>
      <c r="P30">
        <v>6</v>
      </c>
      <c r="Q30" s="2">
        <v>0.745</v>
      </c>
    </row>
    <row r="31" spans="1:17" x14ac:dyDescent="0.35">
      <c r="A31">
        <v>2</v>
      </c>
      <c r="B31" t="s">
        <v>43</v>
      </c>
      <c r="C31">
        <v>1</v>
      </c>
      <c r="D31">
        <v>1</v>
      </c>
      <c r="E31">
        <v>100</v>
      </c>
      <c r="F31">
        <v>33</v>
      </c>
      <c r="G31">
        <v>0</v>
      </c>
      <c r="H31">
        <v>0</v>
      </c>
      <c r="I31">
        <v>1</v>
      </c>
      <c r="J31">
        <v>0</v>
      </c>
      <c r="K31">
        <v>0</v>
      </c>
      <c r="L31">
        <v>3</v>
      </c>
      <c r="M31">
        <v>3</v>
      </c>
      <c r="N31">
        <v>1</v>
      </c>
      <c r="O31">
        <v>6</v>
      </c>
      <c r="P31">
        <v>6</v>
      </c>
      <c r="Q31" s="2">
        <v>0.04</v>
      </c>
    </row>
    <row r="32" spans="1:17" x14ac:dyDescent="0.35">
      <c r="A32">
        <v>2</v>
      </c>
      <c r="B32" t="s">
        <v>29</v>
      </c>
      <c r="C32">
        <v>1</v>
      </c>
      <c r="D32">
        <v>1</v>
      </c>
      <c r="E32">
        <v>100</v>
      </c>
      <c r="F32">
        <v>49</v>
      </c>
      <c r="G32">
        <v>0</v>
      </c>
      <c r="H32">
        <v>0</v>
      </c>
      <c r="I32">
        <v>0</v>
      </c>
      <c r="J32">
        <v>1</v>
      </c>
      <c r="K32">
        <v>0</v>
      </c>
      <c r="L32">
        <v>2</v>
      </c>
      <c r="M32">
        <v>2</v>
      </c>
      <c r="N32">
        <v>1</v>
      </c>
      <c r="O32">
        <v>6</v>
      </c>
      <c r="P32">
        <v>6</v>
      </c>
      <c r="Q32" s="2">
        <v>4.0000000000000001E-3</v>
      </c>
    </row>
    <row r="33" spans="1:17" x14ac:dyDescent="0.35">
      <c r="A33">
        <v>2</v>
      </c>
      <c r="B33" t="s">
        <v>25</v>
      </c>
      <c r="C33">
        <v>1</v>
      </c>
      <c r="D33">
        <v>1</v>
      </c>
      <c r="E33">
        <v>100</v>
      </c>
      <c r="F33">
        <v>38</v>
      </c>
      <c r="G33">
        <v>0</v>
      </c>
      <c r="H33">
        <v>0</v>
      </c>
      <c r="I33">
        <v>1</v>
      </c>
      <c r="J33">
        <v>0</v>
      </c>
      <c r="K33">
        <v>0</v>
      </c>
      <c r="L33">
        <v>2</v>
      </c>
      <c r="M33">
        <v>2</v>
      </c>
      <c r="N33">
        <v>1</v>
      </c>
      <c r="O33">
        <v>5</v>
      </c>
      <c r="P33">
        <v>5</v>
      </c>
      <c r="Q33" s="2">
        <v>0.91700000000000004</v>
      </c>
    </row>
    <row r="34" spans="1:17" x14ac:dyDescent="0.35">
      <c r="A34">
        <v>2</v>
      </c>
      <c r="B34" t="s">
        <v>42</v>
      </c>
      <c r="C34">
        <v>1</v>
      </c>
      <c r="D34">
        <v>1</v>
      </c>
      <c r="E34">
        <v>100</v>
      </c>
      <c r="F34">
        <v>47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1</v>
      </c>
      <c r="O34">
        <v>5</v>
      </c>
      <c r="P34">
        <v>5</v>
      </c>
      <c r="Q34" s="2">
        <v>0.39900000000000002</v>
      </c>
    </row>
    <row r="35" spans="1:17" x14ac:dyDescent="0.35">
      <c r="A35">
        <v>2</v>
      </c>
      <c r="B35" t="s">
        <v>95</v>
      </c>
      <c r="C35">
        <v>1</v>
      </c>
      <c r="D35">
        <v>1</v>
      </c>
      <c r="E35">
        <v>100</v>
      </c>
      <c r="F35">
        <v>34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1</v>
      </c>
      <c r="N35">
        <v>1</v>
      </c>
      <c r="O35">
        <v>4</v>
      </c>
      <c r="P35">
        <v>4</v>
      </c>
      <c r="Q35" s="2">
        <v>0</v>
      </c>
    </row>
    <row r="36" spans="1:17" x14ac:dyDescent="0.35">
      <c r="A36">
        <v>2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4</v>
      </c>
      <c r="M36">
        <v>4</v>
      </c>
      <c r="N36">
        <v>1</v>
      </c>
      <c r="O36">
        <v>4</v>
      </c>
      <c r="P36">
        <v>4</v>
      </c>
      <c r="Q36" s="2">
        <v>5.5E-2</v>
      </c>
    </row>
    <row r="37" spans="1:17" x14ac:dyDescent="0.35">
      <c r="A37">
        <v>2</v>
      </c>
      <c r="B37" t="s">
        <v>92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3.9E-2</v>
      </c>
    </row>
    <row r="38" spans="1:17" x14ac:dyDescent="0.35">
      <c r="A38">
        <v>2</v>
      </c>
      <c r="B38" t="s">
        <v>96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0</v>
      </c>
    </row>
    <row r="39" spans="1:17" x14ac:dyDescent="0.35">
      <c r="A39">
        <v>2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</v>
      </c>
    </row>
    <row r="40" spans="1:17" x14ac:dyDescent="0.35">
      <c r="A40">
        <v>2</v>
      </c>
      <c r="B40" t="s">
        <v>90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1E-3</v>
      </c>
    </row>
    <row r="41" spans="1:17" x14ac:dyDescent="0.35">
      <c r="A41">
        <v>2</v>
      </c>
      <c r="B41" t="s">
        <v>89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1.0999999999999999E-2</v>
      </c>
    </row>
    <row r="42" spans="1:17" x14ac:dyDescent="0.35">
      <c r="A42">
        <v>2</v>
      </c>
      <c r="B42" t="s">
        <v>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2</v>
      </c>
      <c r="B43" t="s">
        <v>50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2</v>
      </c>
      <c r="B44" t="s">
        <v>51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2</v>
      </c>
      <c r="B45" t="s">
        <v>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2</v>
      </c>
      <c r="B46" t="s">
        <v>53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2</v>
      </c>
      <c r="B47" t="s">
        <v>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2</v>
      </c>
      <c r="B48" t="s">
        <v>55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2</v>
      </c>
      <c r="B49" t="s">
        <v>56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2</v>
      </c>
      <c r="B50" t="s">
        <v>57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2</v>
      </c>
      <c r="B51" t="s">
        <v>58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2</v>
      </c>
      <c r="B52" t="s">
        <v>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2</v>
      </c>
      <c r="B53" t="s">
        <v>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2</v>
      </c>
      <c r="B54" t="s">
        <v>61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2</v>
      </c>
      <c r="B55" t="s">
        <v>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7.6999999999999999E-2</v>
      </c>
    </row>
    <row r="56" spans="1:17" x14ac:dyDescent="0.35">
      <c r="A56">
        <v>2</v>
      </c>
      <c r="B56" t="s">
        <v>91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1E-3</v>
      </c>
    </row>
    <row r="57" spans="1:17" x14ac:dyDescent="0.35">
      <c r="A57">
        <v>2</v>
      </c>
      <c r="B57" t="s">
        <v>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</row>
    <row r="58" spans="1:17" x14ac:dyDescent="0.35">
      <c r="A58">
        <v>2</v>
      </c>
      <c r="B58" t="s">
        <v>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0.03</v>
      </c>
    </row>
    <row r="59" spans="1:17" x14ac:dyDescent="0.35">
      <c r="A59">
        <v>2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  <row r="60" spans="1:17" x14ac:dyDescent="0.35">
      <c r="A60">
        <v>2</v>
      </c>
      <c r="B60" t="s">
        <v>65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Q60"/>
  <sheetViews>
    <sheetView showGridLines="0" topLeftCell="A32" workbookViewId="0">
      <selection activeCell="A5" sqref="A5:Q60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103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3</v>
      </c>
      <c r="B5" t="s">
        <v>16</v>
      </c>
      <c r="C5">
        <v>5</v>
      </c>
      <c r="D5">
        <v>5</v>
      </c>
      <c r="E5">
        <v>100</v>
      </c>
      <c r="F5">
        <v>54</v>
      </c>
      <c r="G5">
        <v>0</v>
      </c>
      <c r="H5">
        <v>0</v>
      </c>
      <c r="I5">
        <v>1</v>
      </c>
      <c r="J5">
        <v>0</v>
      </c>
      <c r="K5">
        <v>4</v>
      </c>
      <c r="L5">
        <v>1</v>
      </c>
      <c r="M5">
        <v>1</v>
      </c>
      <c r="N5">
        <v>1</v>
      </c>
      <c r="O5">
        <v>24</v>
      </c>
      <c r="P5">
        <v>24</v>
      </c>
      <c r="Q5" s="2">
        <v>0.48799999999999999</v>
      </c>
    </row>
    <row r="6" spans="1:17" x14ac:dyDescent="0.35">
      <c r="A6">
        <v>3</v>
      </c>
      <c r="B6" t="s">
        <v>17</v>
      </c>
      <c r="C6">
        <v>4</v>
      </c>
      <c r="D6">
        <v>5</v>
      </c>
      <c r="E6">
        <v>80</v>
      </c>
      <c r="F6">
        <v>54</v>
      </c>
      <c r="G6">
        <v>0</v>
      </c>
      <c r="H6">
        <v>0</v>
      </c>
      <c r="I6">
        <v>0</v>
      </c>
      <c r="J6">
        <v>2</v>
      </c>
      <c r="K6">
        <v>2</v>
      </c>
      <c r="L6">
        <v>1</v>
      </c>
      <c r="M6">
        <v>1</v>
      </c>
      <c r="N6">
        <v>1</v>
      </c>
      <c r="O6">
        <v>19</v>
      </c>
      <c r="P6">
        <v>19</v>
      </c>
      <c r="Q6" s="2">
        <v>0.745</v>
      </c>
    </row>
    <row r="7" spans="1:17" x14ac:dyDescent="0.35">
      <c r="A7">
        <v>3</v>
      </c>
      <c r="B7" t="s">
        <v>18</v>
      </c>
      <c r="C7">
        <v>5</v>
      </c>
      <c r="D7">
        <v>5</v>
      </c>
      <c r="E7">
        <v>100</v>
      </c>
      <c r="F7">
        <v>43</v>
      </c>
      <c r="G7">
        <v>0</v>
      </c>
      <c r="H7">
        <v>0</v>
      </c>
      <c r="I7">
        <v>4</v>
      </c>
      <c r="J7">
        <v>1</v>
      </c>
      <c r="K7">
        <v>0</v>
      </c>
      <c r="L7">
        <v>2</v>
      </c>
      <c r="M7">
        <v>2</v>
      </c>
      <c r="N7">
        <v>1</v>
      </c>
      <c r="O7">
        <v>18</v>
      </c>
      <c r="P7">
        <v>18</v>
      </c>
      <c r="Q7" s="2">
        <v>0.56399999999999995</v>
      </c>
    </row>
    <row r="8" spans="1:17" x14ac:dyDescent="0.35">
      <c r="A8">
        <v>3</v>
      </c>
      <c r="B8" t="s">
        <v>19</v>
      </c>
      <c r="C8">
        <v>3</v>
      </c>
      <c r="D8">
        <v>3</v>
      </c>
      <c r="E8">
        <v>100</v>
      </c>
      <c r="F8">
        <v>57</v>
      </c>
      <c r="G8">
        <v>0</v>
      </c>
      <c r="H8">
        <v>0</v>
      </c>
      <c r="I8">
        <v>0</v>
      </c>
      <c r="J8">
        <v>2</v>
      </c>
      <c r="K8">
        <v>1</v>
      </c>
      <c r="L8">
        <v>2</v>
      </c>
      <c r="M8">
        <v>2</v>
      </c>
      <c r="N8">
        <v>1</v>
      </c>
      <c r="O8">
        <v>15</v>
      </c>
      <c r="P8">
        <v>15</v>
      </c>
      <c r="Q8" s="2">
        <v>0.375</v>
      </c>
    </row>
    <row r="9" spans="1:17" x14ac:dyDescent="0.35">
      <c r="A9">
        <v>3</v>
      </c>
      <c r="B9" t="s">
        <v>20</v>
      </c>
      <c r="C9">
        <v>3</v>
      </c>
      <c r="D9">
        <v>3</v>
      </c>
      <c r="E9">
        <v>100</v>
      </c>
      <c r="F9">
        <v>54</v>
      </c>
      <c r="G9">
        <v>0</v>
      </c>
      <c r="H9">
        <v>0</v>
      </c>
      <c r="I9">
        <v>2</v>
      </c>
      <c r="J9">
        <v>0</v>
      </c>
      <c r="K9">
        <v>1</v>
      </c>
      <c r="L9">
        <v>4</v>
      </c>
      <c r="M9">
        <v>4</v>
      </c>
      <c r="N9">
        <v>1</v>
      </c>
      <c r="O9">
        <v>15</v>
      </c>
      <c r="P9">
        <v>15</v>
      </c>
      <c r="Q9" s="2">
        <v>0.58799999999999997</v>
      </c>
    </row>
    <row r="10" spans="1:17" x14ac:dyDescent="0.35">
      <c r="A10">
        <v>3</v>
      </c>
      <c r="B10" t="s">
        <v>21</v>
      </c>
      <c r="C10">
        <v>3</v>
      </c>
      <c r="D10">
        <v>3</v>
      </c>
      <c r="E10">
        <v>100</v>
      </c>
      <c r="F10">
        <v>33</v>
      </c>
      <c r="G10">
        <v>0</v>
      </c>
      <c r="H10">
        <v>2</v>
      </c>
      <c r="I10">
        <v>1</v>
      </c>
      <c r="J10">
        <v>0</v>
      </c>
      <c r="K10">
        <v>0</v>
      </c>
      <c r="L10">
        <v>4</v>
      </c>
      <c r="M10">
        <v>4</v>
      </c>
      <c r="N10">
        <v>1</v>
      </c>
      <c r="O10">
        <v>13</v>
      </c>
      <c r="P10">
        <v>13</v>
      </c>
      <c r="Q10" s="2">
        <v>2.1999999999999999E-2</v>
      </c>
    </row>
    <row r="11" spans="1:17" x14ac:dyDescent="0.35">
      <c r="A11">
        <v>3</v>
      </c>
      <c r="B11" t="s">
        <v>22</v>
      </c>
      <c r="C11">
        <v>3</v>
      </c>
      <c r="D11">
        <v>3</v>
      </c>
      <c r="E11">
        <v>100</v>
      </c>
      <c r="F11">
        <v>62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13</v>
      </c>
      <c r="P11">
        <v>13</v>
      </c>
      <c r="Q11" s="2">
        <v>0.107</v>
      </c>
    </row>
    <row r="12" spans="1:17" x14ac:dyDescent="0.35">
      <c r="A12">
        <v>3</v>
      </c>
      <c r="B12" t="s">
        <v>23</v>
      </c>
      <c r="C12">
        <v>3</v>
      </c>
      <c r="D12">
        <v>3</v>
      </c>
      <c r="E12">
        <v>100</v>
      </c>
      <c r="F12">
        <v>36</v>
      </c>
      <c r="G12">
        <v>0</v>
      </c>
      <c r="H12">
        <v>2</v>
      </c>
      <c r="I12">
        <v>1</v>
      </c>
      <c r="J12">
        <v>0</v>
      </c>
      <c r="K12">
        <v>0</v>
      </c>
      <c r="L12">
        <v>3</v>
      </c>
      <c r="M12">
        <v>3</v>
      </c>
      <c r="N12">
        <v>1</v>
      </c>
      <c r="O12">
        <v>12</v>
      </c>
      <c r="P12">
        <v>12</v>
      </c>
      <c r="Q12" s="2">
        <v>0.54600000000000004</v>
      </c>
    </row>
    <row r="13" spans="1:17" x14ac:dyDescent="0.35">
      <c r="A13">
        <v>3</v>
      </c>
      <c r="B13" t="s">
        <v>24</v>
      </c>
      <c r="C13">
        <v>2</v>
      </c>
      <c r="D13">
        <v>2</v>
      </c>
      <c r="E13">
        <v>100</v>
      </c>
      <c r="F13">
        <v>52</v>
      </c>
      <c r="G13">
        <v>0</v>
      </c>
      <c r="H13">
        <v>0</v>
      </c>
      <c r="I13">
        <v>0</v>
      </c>
      <c r="J13">
        <v>1</v>
      </c>
      <c r="K13">
        <v>1</v>
      </c>
      <c r="L13">
        <v>3</v>
      </c>
      <c r="M13">
        <v>3</v>
      </c>
      <c r="N13">
        <v>1</v>
      </c>
      <c r="O13">
        <v>12</v>
      </c>
      <c r="P13">
        <v>12</v>
      </c>
      <c r="Q13" s="2">
        <v>0.622</v>
      </c>
    </row>
    <row r="14" spans="1:17" x14ac:dyDescent="0.35">
      <c r="A14">
        <v>3</v>
      </c>
      <c r="B14" t="s">
        <v>25</v>
      </c>
      <c r="C14">
        <v>2</v>
      </c>
      <c r="D14">
        <v>2</v>
      </c>
      <c r="E14">
        <v>100</v>
      </c>
      <c r="F14">
        <v>41</v>
      </c>
      <c r="G14">
        <v>0</v>
      </c>
      <c r="H14">
        <v>0</v>
      </c>
      <c r="I14">
        <v>1</v>
      </c>
      <c r="J14">
        <v>1</v>
      </c>
      <c r="K14">
        <v>0</v>
      </c>
      <c r="L14">
        <v>5</v>
      </c>
      <c r="M14">
        <v>5</v>
      </c>
      <c r="N14">
        <v>1</v>
      </c>
      <c r="O14">
        <v>12</v>
      </c>
      <c r="P14">
        <v>12</v>
      </c>
      <c r="Q14" s="2">
        <v>0.91700000000000004</v>
      </c>
    </row>
    <row r="15" spans="1:17" x14ac:dyDescent="0.35">
      <c r="A15">
        <v>3</v>
      </c>
      <c r="B15" t="s">
        <v>26</v>
      </c>
      <c r="C15">
        <v>2</v>
      </c>
      <c r="D15">
        <v>3</v>
      </c>
      <c r="E15">
        <v>66.7</v>
      </c>
      <c r="F15">
        <v>47</v>
      </c>
      <c r="G15">
        <v>0</v>
      </c>
      <c r="H15">
        <v>0</v>
      </c>
      <c r="I15">
        <v>0</v>
      </c>
      <c r="J15">
        <v>2</v>
      </c>
      <c r="K15">
        <v>0</v>
      </c>
      <c r="L15">
        <v>3</v>
      </c>
      <c r="M15">
        <v>3</v>
      </c>
      <c r="N15">
        <v>1</v>
      </c>
      <c r="O15">
        <v>11</v>
      </c>
      <c r="P15">
        <v>11</v>
      </c>
      <c r="Q15" s="2">
        <v>5.8000000000000003E-2</v>
      </c>
    </row>
    <row r="16" spans="1:17" x14ac:dyDescent="0.35">
      <c r="A16">
        <v>3</v>
      </c>
      <c r="B16" t="s">
        <v>27</v>
      </c>
      <c r="C16">
        <v>3</v>
      </c>
      <c r="D16">
        <v>3</v>
      </c>
      <c r="E16">
        <v>100</v>
      </c>
      <c r="F16">
        <v>38</v>
      </c>
      <c r="G16">
        <v>0</v>
      </c>
      <c r="H16">
        <v>1</v>
      </c>
      <c r="I16">
        <v>2</v>
      </c>
      <c r="J16">
        <v>0</v>
      </c>
      <c r="K16">
        <v>0</v>
      </c>
      <c r="L16">
        <v>2</v>
      </c>
      <c r="M16">
        <v>2</v>
      </c>
      <c r="N16">
        <v>1</v>
      </c>
      <c r="O16">
        <v>11</v>
      </c>
      <c r="P16">
        <v>11</v>
      </c>
      <c r="Q16" s="2">
        <v>0.877</v>
      </c>
    </row>
    <row r="17" spans="1:17" x14ac:dyDescent="0.35">
      <c r="A17">
        <v>3</v>
      </c>
      <c r="B17" t="s">
        <v>88</v>
      </c>
      <c r="C17">
        <v>3</v>
      </c>
      <c r="D17">
        <v>3</v>
      </c>
      <c r="E17">
        <v>100</v>
      </c>
      <c r="F17">
        <v>42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11</v>
      </c>
      <c r="P17">
        <v>11</v>
      </c>
      <c r="Q17" s="2">
        <v>2.8000000000000001E-2</v>
      </c>
    </row>
    <row r="18" spans="1:17" x14ac:dyDescent="0.35">
      <c r="A18">
        <v>3</v>
      </c>
      <c r="B18" t="s">
        <v>28</v>
      </c>
      <c r="C18">
        <v>3</v>
      </c>
      <c r="D18">
        <v>3</v>
      </c>
      <c r="E18">
        <v>100</v>
      </c>
      <c r="F18">
        <v>49</v>
      </c>
      <c r="G18">
        <v>0</v>
      </c>
      <c r="H18">
        <v>2</v>
      </c>
      <c r="I18">
        <v>0</v>
      </c>
      <c r="J18">
        <v>1</v>
      </c>
      <c r="K18">
        <v>0</v>
      </c>
      <c r="L18">
        <v>1</v>
      </c>
      <c r="M18">
        <v>1</v>
      </c>
      <c r="N18">
        <v>1</v>
      </c>
      <c r="O18">
        <v>11</v>
      </c>
      <c r="P18">
        <v>11</v>
      </c>
      <c r="Q18" s="2">
        <v>0.92500000000000004</v>
      </c>
    </row>
    <row r="19" spans="1:17" x14ac:dyDescent="0.35">
      <c r="A19">
        <v>3</v>
      </c>
      <c r="B19" t="s">
        <v>29</v>
      </c>
      <c r="C19">
        <v>2</v>
      </c>
      <c r="D19">
        <v>4</v>
      </c>
      <c r="E19">
        <v>50</v>
      </c>
      <c r="F19">
        <v>51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10</v>
      </c>
      <c r="P19">
        <v>10</v>
      </c>
      <c r="Q19" s="2">
        <v>4.0000000000000001E-3</v>
      </c>
    </row>
    <row r="20" spans="1:17" x14ac:dyDescent="0.35">
      <c r="A20">
        <v>3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10</v>
      </c>
      <c r="M20">
        <v>10</v>
      </c>
      <c r="N20">
        <v>1</v>
      </c>
      <c r="O20">
        <v>10</v>
      </c>
      <c r="P20">
        <v>10</v>
      </c>
      <c r="Q20" s="2">
        <v>0.625</v>
      </c>
    </row>
    <row r="21" spans="1:17" x14ac:dyDescent="0.35">
      <c r="A21">
        <v>3</v>
      </c>
      <c r="B21" t="s">
        <v>31</v>
      </c>
      <c r="C21">
        <v>2</v>
      </c>
      <c r="D21">
        <v>2</v>
      </c>
      <c r="E21">
        <v>100</v>
      </c>
      <c r="F21">
        <v>57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9</v>
      </c>
      <c r="P21">
        <v>9</v>
      </c>
      <c r="Q21" s="2">
        <v>0.12</v>
      </c>
    </row>
    <row r="22" spans="1:17" x14ac:dyDescent="0.35">
      <c r="A22">
        <v>3</v>
      </c>
      <c r="B22" t="s">
        <v>32</v>
      </c>
      <c r="C22">
        <v>2</v>
      </c>
      <c r="D22">
        <v>2</v>
      </c>
      <c r="E22">
        <v>100</v>
      </c>
      <c r="F22">
        <v>31</v>
      </c>
      <c r="G22">
        <v>0</v>
      </c>
      <c r="H22">
        <v>1</v>
      </c>
      <c r="I22">
        <v>1</v>
      </c>
      <c r="J22">
        <v>0</v>
      </c>
      <c r="K22">
        <v>0</v>
      </c>
      <c r="L22">
        <v>2</v>
      </c>
      <c r="M22">
        <v>2</v>
      </c>
      <c r="N22">
        <v>1</v>
      </c>
      <c r="O22">
        <v>8</v>
      </c>
      <c r="P22">
        <v>8</v>
      </c>
      <c r="Q22" s="2">
        <v>0.17299999999999999</v>
      </c>
    </row>
    <row r="23" spans="1:17" x14ac:dyDescent="0.35">
      <c r="A23">
        <v>3</v>
      </c>
      <c r="B23" t="s">
        <v>33</v>
      </c>
      <c r="C23">
        <v>2</v>
      </c>
      <c r="D23">
        <v>2</v>
      </c>
      <c r="E23">
        <v>100</v>
      </c>
      <c r="F23">
        <v>37</v>
      </c>
      <c r="G23">
        <v>0</v>
      </c>
      <c r="H23">
        <v>1</v>
      </c>
      <c r="I23">
        <v>1</v>
      </c>
      <c r="J23">
        <v>0</v>
      </c>
      <c r="K23">
        <v>0</v>
      </c>
      <c r="L23">
        <v>2</v>
      </c>
      <c r="M23">
        <v>2</v>
      </c>
      <c r="N23">
        <v>1</v>
      </c>
      <c r="O23">
        <v>8</v>
      </c>
      <c r="P23">
        <v>8</v>
      </c>
      <c r="Q23" s="2">
        <v>0.45300000000000001</v>
      </c>
    </row>
    <row r="24" spans="1:17" x14ac:dyDescent="0.35">
      <c r="A24">
        <v>3</v>
      </c>
      <c r="B24" t="s">
        <v>34</v>
      </c>
      <c r="C24">
        <v>1</v>
      </c>
      <c r="D24">
        <v>2</v>
      </c>
      <c r="E24">
        <v>50</v>
      </c>
      <c r="F24">
        <v>50</v>
      </c>
      <c r="G24">
        <v>0</v>
      </c>
      <c r="H24">
        <v>0</v>
      </c>
      <c r="I24">
        <v>0</v>
      </c>
      <c r="J24">
        <v>0</v>
      </c>
      <c r="K24">
        <v>1</v>
      </c>
      <c r="L24">
        <v>2</v>
      </c>
      <c r="M24">
        <v>2</v>
      </c>
      <c r="N24">
        <v>1</v>
      </c>
      <c r="O24">
        <v>7</v>
      </c>
      <c r="P24">
        <v>7</v>
      </c>
      <c r="Q24" s="2">
        <v>0.90700000000000003</v>
      </c>
    </row>
    <row r="25" spans="1:17" x14ac:dyDescent="0.35">
      <c r="A25">
        <v>3</v>
      </c>
      <c r="B25" t="s">
        <v>35</v>
      </c>
      <c r="C25">
        <v>2</v>
      </c>
      <c r="D25">
        <v>3</v>
      </c>
      <c r="E25">
        <v>66.7</v>
      </c>
      <c r="F25">
        <v>48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7</v>
      </c>
      <c r="P25">
        <v>7</v>
      </c>
      <c r="Q25" s="2">
        <v>0.52</v>
      </c>
    </row>
    <row r="26" spans="1:17" x14ac:dyDescent="0.35">
      <c r="A26">
        <v>3</v>
      </c>
      <c r="B26" t="s">
        <v>36</v>
      </c>
      <c r="C26">
        <v>1</v>
      </c>
      <c r="D26">
        <v>1</v>
      </c>
      <c r="E26">
        <v>100</v>
      </c>
      <c r="F26">
        <v>52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6</v>
      </c>
      <c r="P26">
        <v>6</v>
      </c>
      <c r="Q26" s="2">
        <v>7.6999999999999999E-2</v>
      </c>
    </row>
    <row r="27" spans="1:17" x14ac:dyDescent="0.35">
      <c r="A27">
        <v>3</v>
      </c>
      <c r="B27" t="s">
        <v>37</v>
      </c>
      <c r="C27">
        <v>1</v>
      </c>
      <c r="D27">
        <v>1</v>
      </c>
      <c r="E27">
        <v>100</v>
      </c>
      <c r="F27">
        <v>23</v>
      </c>
      <c r="G27">
        <v>0</v>
      </c>
      <c r="H27">
        <v>1</v>
      </c>
      <c r="I27">
        <v>0</v>
      </c>
      <c r="J27">
        <v>0</v>
      </c>
      <c r="K27">
        <v>0</v>
      </c>
      <c r="L27">
        <v>3</v>
      </c>
      <c r="M27">
        <v>3</v>
      </c>
      <c r="N27">
        <v>1</v>
      </c>
      <c r="O27">
        <v>6</v>
      </c>
      <c r="P27">
        <v>6</v>
      </c>
      <c r="Q27" s="2">
        <v>5.5E-2</v>
      </c>
    </row>
    <row r="28" spans="1:17" x14ac:dyDescent="0.35">
      <c r="A28">
        <v>3</v>
      </c>
      <c r="B28" t="s">
        <v>38</v>
      </c>
      <c r="C28">
        <v>1</v>
      </c>
      <c r="D28">
        <v>3</v>
      </c>
      <c r="E28">
        <v>33.299999999999997</v>
      </c>
      <c r="F28">
        <v>33</v>
      </c>
      <c r="G28">
        <v>0</v>
      </c>
      <c r="H28">
        <v>0</v>
      </c>
      <c r="I28">
        <v>1</v>
      </c>
      <c r="J28">
        <v>0</v>
      </c>
      <c r="K28">
        <v>0</v>
      </c>
      <c r="L28">
        <v>2</v>
      </c>
      <c r="M28">
        <v>2</v>
      </c>
      <c r="N28">
        <v>1</v>
      </c>
      <c r="O28">
        <v>5</v>
      </c>
      <c r="P28">
        <v>5</v>
      </c>
      <c r="Q28" s="2">
        <v>0.56799999999999995</v>
      </c>
    </row>
    <row r="29" spans="1:17" x14ac:dyDescent="0.35">
      <c r="A29">
        <v>3</v>
      </c>
      <c r="B29" t="s">
        <v>39</v>
      </c>
      <c r="C29">
        <v>1</v>
      </c>
      <c r="D29">
        <v>1</v>
      </c>
      <c r="E29">
        <v>100</v>
      </c>
      <c r="F29">
        <v>51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5</v>
      </c>
      <c r="P29">
        <v>5</v>
      </c>
      <c r="Q29" s="2">
        <v>1.0999999999999999E-2</v>
      </c>
    </row>
    <row r="30" spans="1:17" x14ac:dyDescent="0.35">
      <c r="A30">
        <v>3</v>
      </c>
      <c r="B30" t="s">
        <v>40</v>
      </c>
      <c r="C30">
        <v>1</v>
      </c>
      <c r="D30">
        <v>2</v>
      </c>
      <c r="E30">
        <v>50</v>
      </c>
      <c r="F30">
        <v>25</v>
      </c>
      <c r="G30">
        <v>0</v>
      </c>
      <c r="H30">
        <v>1</v>
      </c>
      <c r="I30">
        <v>0</v>
      </c>
      <c r="J30">
        <v>0</v>
      </c>
      <c r="K30">
        <v>0</v>
      </c>
      <c r="L30">
        <v>2</v>
      </c>
      <c r="M30">
        <v>2</v>
      </c>
      <c r="N30">
        <v>1</v>
      </c>
      <c r="O30">
        <v>5</v>
      </c>
      <c r="P30">
        <v>5</v>
      </c>
      <c r="Q30" s="2">
        <v>7.0000000000000007E-2</v>
      </c>
    </row>
    <row r="31" spans="1:17" x14ac:dyDescent="0.35">
      <c r="A31">
        <v>3</v>
      </c>
      <c r="B31" t="s">
        <v>41</v>
      </c>
      <c r="C31">
        <v>1</v>
      </c>
      <c r="D31">
        <v>1</v>
      </c>
      <c r="E31">
        <v>100</v>
      </c>
      <c r="F31">
        <v>21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4</v>
      </c>
      <c r="P31">
        <v>4</v>
      </c>
      <c r="Q31" s="2">
        <v>4.7E-2</v>
      </c>
    </row>
    <row r="32" spans="1:17" x14ac:dyDescent="0.35">
      <c r="A32">
        <v>3</v>
      </c>
      <c r="B32" t="s">
        <v>42</v>
      </c>
      <c r="C32">
        <v>1</v>
      </c>
      <c r="D32">
        <v>1</v>
      </c>
      <c r="E32">
        <v>100</v>
      </c>
      <c r="F32">
        <v>26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1</v>
      </c>
      <c r="N32">
        <v>1</v>
      </c>
      <c r="O32">
        <v>4</v>
      </c>
      <c r="P32">
        <v>4</v>
      </c>
      <c r="Q32" s="2">
        <v>0.39900000000000002</v>
      </c>
    </row>
    <row r="33" spans="1:17" x14ac:dyDescent="0.35">
      <c r="A33">
        <v>3</v>
      </c>
      <c r="B33" t="s">
        <v>43</v>
      </c>
      <c r="C33">
        <v>1</v>
      </c>
      <c r="D33">
        <v>1</v>
      </c>
      <c r="E33">
        <v>100</v>
      </c>
      <c r="F33">
        <v>38</v>
      </c>
      <c r="G33">
        <v>0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1</v>
      </c>
      <c r="O33">
        <v>4</v>
      </c>
      <c r="P33">
        <v>4</v>
      </c>
      <c r="Q33" s="2">
        <v>0.04</v>
      </c>
    </row>
    <row r="34" spans="1:17" x14ac:dyDescent="0.35">
      <c r="A34">
        <v>3</v>
      </c>
      <c r="B34" t="s">
        <v>44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4</v>
      </c>
      <c r="M34">
        <v>4</v>
      </c>
      <c r="N34">
        <v>1</v>
      </c>
      <c r="O34">
        <v>4</v>
      </c>
      <c r="P34">
        <v>4</v>
      </c>
      <c r="Q34" s="2">
        <v>0.73599999999999999</v>
      </c>
    </row>
    <row r="35" spans="1:17" x14ac:dyDescent="0.35">
      <c r="A35">
        <v>3</v>
      </c>
      <c r="B35" t="s">
        <v>45</v>
      </c>
      <c r="C35">
        <v>1</v>
      </c>
      <c r="D35">
        <v>1</v>
      </c>
      <c r="E35">
        <v>100</v>
      </c>
      <c r="F35">
        <v>44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4</v>
      </c>
      <c r="P35">
        <v>4</v>
      </c>
      <c r="Q35" s="2">
        <v>0.34399999999999997</v>
      </c>
    </row>
    <row r="36" spans="1:17" x14ac:dyDescent="0.35">
      <c r="A36">
        <v>3</v>
      </c>
      <c r="B36" t="s">
        <v>46</v>
      </c>
      <c r="C36">
        <v>1</v>
      </c>
      <c r="D36">
        <v>1</v>
      </c>
      <c r="E36">
        <v>100</v>
      </c>
      <c r="F36">
        <v>33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3</v>
      </c>
      <c r="P36">
        <v>3</v>
      </c>
      <c r="Q36" s="2">
        <v>4.8000000000000001E-2</v>
      </c>
    </row>
    <row r="37" spans="1:17" x14ac:dyDescent="0.35">
      <c r="A37">
        <v>3</v>
      </c>
      <c r="B37" t="s">
        <v>96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0</v>
      </c>
    </row>
    <row r="38" spans="1:17" x14ac:dyDescent="0.35">
      <c r="A38">
        <v>3</v>
      </c>
      <c r="B38" t="s">
        <v>95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0</v>
      </c>
    </row>
    <row r="39" spans="1:17" x14ac:dyDescent="0.35">
      <c r="A39">
        <v>3</v>
      </c>
      <c r="B39" t="s">
        <v>92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3.9E-2</v>
      </c>
    </row>
    <row r="40" spans="1:17" x14ac:dyDescent="0.35">
      <c r="A40">
        <v>3</v>
      </c>
      <c r="B40" t="s">
        <v>47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</v>
      </c>
    </row>
    <row r="41" spans="1:17" x14ac:dyDescent="0.35">
      <c r="A41">
        <v>3</v>
      </c>
      <c r="B41" t="s">
        <v>90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1E-3</v>
      </c>
    </row>
    <row r="42" spans="1:17" x14ac:dyDescent="0.35">
      <c r="A42">
        <v>3</v>
      </c>
      <c r="B42" t="s">
        <v>89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1.0999999999999999E-2</v>
      </c>
    </row>
    <row r="43" spans="1:17" x14ac:dyDescent="0.35">
      <c r="A43">
        <v>3</v>
      </c>
      <c r="B43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3</v>
      </c>
      <c r="B44" t="s">
        <v>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3</v>
      </c>
      <c r="B45" t="s">
        <v>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3</v>
      </c>
      <c r="B46" t="s">
        <v>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3</v>
      </c>
      <c r="B47" t="s">
        <v>53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3</v>
      </c>
      <c r="B48" t="s">
        <v>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3</v>
      </c>
      <c r="B49" t="s">
        <v>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3</v>
      </c>
      <c r="B50" t="s">
        <v>56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3</v>
      </c>
      <c r="B51" t="s">
        <v>57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3</v>
      </c>
      <c r="B52" t="s">
        <v>58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3</v>
      </c>
      <c r="B53" t="s">
        <v>59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3</v>
      </c>
      <c r="B54" t="s">
        <v>60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3</v>
      </c>
      <c r="B55" t="s">
        <v>61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</row>
    <row r="56" spans="1:17" x14ac:dyDescent="0.35">
      <c r="A56">
        <v>3</v>
      </c>
      <c r="B56" t="s">
        <v>91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1E-3</v>
      </c>
    </row>
    <row r="57" spans="1:17" x14ac:dyDescent="0.35">
      <c r="A57">
        <v>3</v>
      </c>
      <c r="B57" t="s">
        <v>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</row>
    <row r="58" spans="1:17" x14ac:dyDescent="0.35">
      <c r="A58">
        <v>3</v>
      </c>
      <c r="B58" t="s">
        <v>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0.03</v>
      </c>
    </row>
    <row r="59" spans="1:17" x14ac:dyDescent="0.35">
      <c r="A59">
        <v>3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  <row r="60" spans="1:17" x14ac:dyDescent="0.35">
      <c r="A60">
        <v>3</v>
      </c>
      <c r="B60" t="s">
        <v>65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Q60"/>
  <sheetViews>
    <sheetView showGridLines="0" topLeftCell="A32" workbookViewId="0">
      <selection activeCell="A5" sqref="A5:Q60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103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4</v>
      </c>
      <c r="B5" t="s">
        <v>27</v>
      </c>
      <c r="C5">
        <v>4</v>
      </c>
      <c r="D5">
        <v>4</v>
      </c>
      <c r="E5">
        <v>100</v>
      </c>
      <c r="F5">
        <v>54</v>
      </c>
      <c r="G5">
        <v>0</v>
      </c>
      <c r="H5">
        <v>0</v>
      </c>
      <c r="I5">
        <v>1</v>
      </c>
      <c r="J5">
        <v>2</v>
      </c>
      <c r="K5">
        <v>1</v>
      </c>
      <c r="L5">
        <v>2</v>
      </c>
      <c r="M5">
        <v>2</v>
      </c>
      <c r="N5">
        <v>1</v>
      </c>
      <c r="O5">
        <v>18</v>
      </c>
      <c r="P5">
        <v>18</v>
      </c>
      <c r="Q5" s="2">
        <v>0.877</v>
      </c>
    </row>
    <row r="6" spans="1:17" x14ac:dyDescent="0.35">
      <c r="A6">
        <v>4</v>
      </c>
      <c r="B6" t="s">
        <v>88</v>
      </c>
      <c r="C6">
        <v>3</v>
      </c>
      <c r="D6">
        <v>5</v>
      </c>
      <c r="E6">
        <v>60</v>
      </c>
      <c r="F6">
        <v>54</v>
      </c>
      <c r="G6">
        <v>0</v>
      </c>
      <c r="H6">
        <v>0</v>
      </c>
      <c r="I6">
        <v>0</v>
      </c>
      <c r="J6">
        <v>1</v>
      </c>
      <c r="K6">
        <v>2</v>
      </c>
      <c r="L6">
        <v>2</v>
      </c>
      <c r="M6">
        <v>2</v>
      </c>
      <c r="N6">
        <v>1</v>
      </c>
      <c r="O6">
        <v>16</v>
      </c>
      <c r="P6">
        <v>16</v>
      </c>
      <c r="Q6" s="2">
        <v>2.8000000000000001E-2</v>
      </c>
    </row>
    <row r="7" spans="1:17" x14ac:dyDescent="0.35">
      <c r="A7">
        <v>4</v>
      </c>
      <c r="B7" t="s">
        <v>38</v>
      </c>
      <c r="C7">
        <v>3</v>
      </c>
      <c r="D7">
        <v>3</v>
      </c>
      <c r="E7">
        <v>100</v>
      </c>
      <c r="F7">
        <v>56</v>
      </c>
      <c r="G7">
        <v>0</v>
      </c>
      <c r="H7">
        <v>0</v>
      </c>
      <c r="I7">
        <v>1</v>
      </c>
      <c r="J7">
        <v>1</v>
      </c>
      <c r="K7">
        <v>1</v>
      </c>
      <c r="L7">
        <v>2</v>
      </c>
      <c r="M7">
        <v>2</v>
      </c>
      <c r="N7">
        <v>1</v>
      </c>
      <c r="O7">
        <v>14</v>
      </c>
      <c r="P7">
        <v>14</v>
      </c>
      <c r="Q7" s="2">
        <v>0.56799999999999995</v>
      </c>
    </row>
    <row r="8" spans="1:17" x14ac:dyDescent="0.35">
      <c r="A8">
        <v>4</v>
      </c>
      <c r="B8" t="s">
        <v>20</v>
      </c>
      <c r="C8">
        <v>2</v>
      </c>
      <c r="D8">
        <v>2</v>
      </c>
      <c r="E8">
        <v>100</v>
      </c>
      <c r="F8">
        <v>53</v>
      </c>
      <c r="G8">
        <v>0</v>
      </c>
      <c r="H8">
        <v>0</v>
      </c>
      <c r="I8">
        <v>1</v>
      </c>
      <c r="J8">
        <v>0</v>
      </c>
      <c r="K8">
        <v>1</v>
      </c>
      <c r="L8">
        <v>6</v>
      </c>
      <c r="M8">
        <v>6</v>
      </c>
      <c r="N8">
        <v>1</v>
      </c>
      <c r="O8">
        <v>14</v>
      </c>
      <c r="P8">
        <v>14</v>
      </c>
      <c r="Q8" s="2">
        <v>0.58799999999999997</v>
      </c>
    </row>
    <row r="9" spans="1:17" x14ac:dyDescent="0.35">
      <c r="A9">
        <v>4</v>
      </c>
      <c r="B9" t="s">
        <v>28</v>
      </c>
      <c r="C9">
        <v>3</v>
      </c>
      <c r="D9">
        <v>3</v>
      </c>
      <c r="E9">
        <v>100</v>
      </c>
      <c r="F9">
        <v>33</v>
      </c>
      <c r="G9">
        <v>0</v>
      </c>
      <c r="H9">
        <v>2</v>
      </c>
      <c r="I9">
        <v>1</v>
      </c>
      <c r="J9">
        <v>0</v>
      </c>
      <c r="K9">
        <v>0</v>
      </c>
      <c r="L9">
        <v>3</v>
      </c>
      <c r="M9">
        <v>3</v>
      </c>
      <c r="N9">
        <v>1</v>
      </c>
      <c r="O9">
        <v>12</v>
      </c>
      <c r="P9">
        <v>12</v>
      </c>
      <c r="Q9" s="2">
        <v>0.92500000000000004</v>
      </c>
    </row>
    <row r="10" spans="1:17" x14ac:dyDescent="0.35">
      <c r="A10">
        <v>4</v>
      </c>
      <c r="B10" t="s">
        <v>21</v>
      </c>
      <c r="C10">
        <v>3</v>
      </c>
      <c r="D10">
        <v>3</v>
      </c>
      <c r="E10">
        <v>100</v>
      </c>
      <c r="F10">
        <v>39</v>
      </c>
      <c r="G10">
        <v>0</v>
      </c>
      <c r="H10">
        <v>0</v>
      </c>
      <c r="I10">
        <v>3</v>
      </c>
      <c r="J10">
        <v>0</v>
      </c>
      <c r="K10">
        <v>0</v>
      </c>
      <c r="L10">
        <v>3</v>
      </c>
      <c r="M10">
        <v>3</v>
      </c>
      <c r="N10">
        <v>1</v>
      </c>
      <c r="O10">
        <v>12</v>
      </c>
      <c r="P10">
        <v>12</v>
      </c>
      <c r="Q10" s="2">
        <v>2.1999999999999999E-2</v>
      </c>
    </row>
    <row r="11" spans="1:17" x14ac:dyDescent="0.35">
      <c r="A11">
        <v>4</v>
      </c>
      <c r="B11" t="s">
        <v>45</v>
      </c>
      <c r="C11">
        <v>2</v>
      </c>
      <c r="D11">
        <v>2</v>
      </c>
      <c r="E11">
        <v>100</v>
      </c>
      <c r="F11">
        <v>53</v>
      </c>
      <c r="G11">
        <v>0</v>
      </c>
      <c r="H11">
        <v>0</v>
      </c>
      <c r="I11">
        <v>1</v>
      </c>
      <c r="J11">
        <v>0</v>
      </c>
      <c r="K11">
        <v>1</v>
      </c>
      <c r="L11">
        <v>3</v>
      </c>
      <c r="M11">
        <v>3</v>
      </c>
      <c r="N11">
        <v>1</v>
      </c>
      <c r="O11">
        <v>11</v>
      </c>
      <c r="P11">
        <v>11</v>
      </c>
      <c r="Q11" s="2">
        <v>0.34399999999999997</v>
      </c>
    </row>
    <row r="12" spans="1:17" x14ac:dyDescent="0.35">
      <c r="A12">
        <v>4</v>
      </c>
      <c r="B12" t="s">
        <v>25</v>
      </c>
      <c r="C12">
        <v>3</v>
      </c>
      <c r="D12">
        <v>3</v>
      </c>
      <c r="E12">
        <v>100</v>
      </c>
      <c r="F12">
        <v>37</v>
      </c>
      <c r="G12">
        <v>0</v>
      </c>
      <c r="H12">
        <v>1</v>
      </c>
      <c r="I12">
        <v>2</v>
      </c>
      <c r="J12">
        <v>0</v>
      </c>
      <c r="K12">
        <v>0</v>
      </c>
      <c r="L12">
        <v>2</v>
      </c>
      <c r="M12">
        <v>2</v>
      </c>
      <c r="N12">
        <v>1</v>
      </c>
      <c r="O12">
        <v>11</v>
      </c>
      <c r="P12">
        <v>11</v>
      </c>
      <c r="Q12" s="2">
        <v>0.91700000000000004</v>
      </c>
    </row>
    <row r="13" spans="1:17" x14ac:dyDescent="0.35">
      <c r="A13">
        <v>4</v>
      </c>
      <c r="B13" t="s">
        <v>46</v>
      </c>
      <c r="C13">
        <v>2</v>
      </c>
      <c r="D13">
        <v>2</v>
      </c>
      <c r="E13">
        <v>100</v>
      </c>
      <c r="F13">
        <v>51</v>
      </c>
      <c r="G13">
        <v>0</v>
      </c>
      <c r="H13">
        <v>1</v>
      </c>
      <c r="I13">
        <v>0</v>
      </c>
      <c r="J13">
        <v>0</v>
      </c>
      <c r="K13">
        <v>1</v>
      </c>
      <c r="L13">
        <v>2</v>
      </c>
      <c r="M13">
        <v>2</v>
      </c>
      <c r="N13">
        <v>1</v>
      </c>
      <c r="O13">
        <v>10</v>
      </c>
      <c r="P13">
        <v>10</v>
      </c>
      <c r="Q13" s="2">
        <v>4.8000000000000001E-2</v>
      </c>
    </row>
    <row r="14" spans="1:17" x14ac:dyDescent="0.35">
      <c r="A14">
        <v>4</v>
      </c>
      <c r="B14" t="s">
        <v>40</v>
      </c>
      <c r="C14">
        <v>3</v>
      </c>
      <c r="D14">
        <v>3</v>
      </c>
      <c r="E14">
        <v>100</v>
      </c>
      <c r="F14">
        <v>44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0</v>
      </c>
      <c r="N14">
        <v>1</v>
      </c>
      <c r="O14">
        <v>10</v>
      </c>
      <c r="P14">
        <v>10</v>
      </c>
      <c r="Q14" s="2">
        <v>7.0000000000000007E-2</v>
      </c>
    </row>
    <row r="15" spans="1:17" x14ac:dyDescent="0.35">
      <c r="A15">
        <v>4</v>
      </c>
      <c r="B15" t="s">
        <v>33</v>
      </c>
      <c r="C15">
        <v>2</v>
      </c>
      <c r="D15">
        <v>2</v>
      </c>
      <c r="E15">
        <v>100</v>
      </c>
      <c r="F15">
        <v>37</v>
      </c>
      <c r="G15">
        <v>0</v>
      </c>
      <c r="H15">
        <v>0</v>
      </c>
      <c r="I15">
        <v>2</v>
      </c>
      <c r="J15">
        <v>0</v>
      </c>
      <c r="K15">
        <v>0</v>
      </c>
      <c r="L15">
        <v>4</v>
      </c>
      <c r="M15">
        <v>4</v>
      </c>
      <c r="N15">
        <v>1</v>
      </c>
      <c r="O15">
        <v>10</v>
      </c>
      <c r="P15">
        <v>10</v>
      </c>
      <c r="Q15" s="2">
        <v>0.45300000000000001</v>
      </c>
    </row>
    <row r="16" spans="1:17" x14ac:dyDescent="0.35">
      <c r="A16">
        <v>4</v>
      </c>
      <c r="B16" t="s">
        <v>32</v>
      </c>
      <c r="C16">
        <v>1</v>
      </c>
      <c r="D16">
        <v>1</v>
      </c>
      <c r="E16">
        <v>100</v>
      </c>
      <c r="F16">
        <v>51</v>
      </c>
      <c r="G16">
        <v>0</v>
      </c>
      <c r="H16">
        <v>0</v>
      </c>
      <c r="I16">
        <v>0</v>
      </c>
      <c r="J16">
        <v>0</v>
      </c>
      <c r="K16">
        <v>1</v>
      </c>
      <c r="L16">
        <v>4</v>
      </c>
      <c r="M16">
        <v>4</v>
      </c>
      <c r="N16">
        <v>1</v>
      </c>
      <c r="O16">
        <v>9</v>
      </c>
      <c r="P16">
        <v>9</v>
      </c>
      <c r="Q16" s="2">
        <v>0.17299999999999999</v>
      </c>
    </row>
    <row r="17" spans="1:17" x14ac:dyDescent="0.35">
      <c r="A17">
        <v>4</v>
      </c>
      <c r="B17" t="s">
        <v>26</v>
      </c>
      <c r="C17">
        <v>2</v>
      </c>
      <c r="D17">
        <v>2</v>
      </c>
      <c r="E17">
        <v>100</v>
      </c>
      <c r="F17">
        <v>56</v>
      </c>
      <c r="G17">
        <v>0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9</v>
      </c>
      <c r="P17">
        <v>9</v>
      </c>
      <c r="Q17" s="2">
        <v>5.8000000000000003E-2</v>
      </c>
    </row>
    <row r="18" spans="1:17" x14ac:dyDescent="0.35">
      <c r="A18">
        <v>4</v>
      </c>
      <c r="B18" t="s">
        <v>43</v>
      </c>
      <c r="C18">
        <v>2</v>
      </c>
      <c r="D18">
        <v>2</v>
      </c>
      <c r="E18">
        <v>100</v>
      </c>
      <c r="F18">
        <v>50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8</v>
      </c>
      <c r="P18">
        <v>8</v>
      </c>
      <c r="Q18" s="2">
        <v>0.04</v>
      </c>
    </row>
    <row r="19" spans="1:17" x14ac:dyDescent="0.35">
      <c r="A19">
        <v>4</v>
      </c>
      <c r="B19" t="s">
        <v>39</v>
      </c>
      <c r="C19">
        <v>1</v>
      </c>
      <c r="D19">
        <v>1</v>
      </c>
      <c r="E19">
        <v>100</v>
      </c>
      <c r="F19">
        <v>27</v>
      </c>
      <c r="G19">
        <v>0</v>
      </c>
      <c r="H19">
        <v>1</v>
      </c>
      <c r="I19">
        <v>0</v>
      </c>
      <c r="J19">
        <v>0</v>
      </c>
      <c r="K19">
        <v>0</v>
      </c>
      <c r="L19">
        <v>4</v>
      </c>
      <c r="M19">
        <v>4</v>
      </c>
      <c r="N19">
        <v>1</v>
      </c>
      <c r="O19">
        <v>7</v>
      </c>
      <c r="P19">
        <v>7</v>
      </c>
      <c r="Q19" s="2">
        <v>1.0999999999999999E-2</v>
      </c>
    </row>
    <row r="20" spans="1:17" x14ac:dyDescent="0.35">
      <c r="A20">
        <v>4</v>
      </c>
      <c r="B20" t="s">
        <v>19</v>
      </c>
      <c r="C20">
        <v>2</v>
      </c>
      <c r="D20">
        <v>2</v>
      </c>
      <c r="E20">
        <v>100</v>
      </c>
      <c r="F20">
        <v>35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6</v>
      </c>
      <c r="P20">
        <v>6</v>
      </c>
      <c r="Q20" s="2">
        <v>0.375</v>
      </c>
    </row>
    <row r="21" spans="1:17" x14ac:dyDescent="0.35">
      <c r="A21">
        <v>4</v>
      </c>
      <c r="B21" t="s">
        <v>44</v>
      </c>
      <c r="C21">
        <v>1</v>
      </c>
      <c r="D21">
        <v>1</v>
      </c>
      <c r="E21">
        <v>100</v>
      </c>
      <c r="F21">
        <v>33</v>
      </c>
      <c r="G21">
        <v>0</v>
      </c>
      <c r="H21">
        <v>0</v>
      </c>
      <c r="I21">
        <v>1</v>
      </c>
      <c r="J21">
        <v>0</v>
      </c>
      <c r="K21">
        <v>0</v>
      </c>
      <c r="L21">
        <v>3</v>
      </c>
      <c r="M21">
        <v>3</v>
      </c>
      <c r="N21">
        <v>1</v>
      </c>
      <c r="O21">
        <v>6</v>
      </c>
      <c r="P21">
        <v>6</v>
      </c>
      <c r="Q21" s="2">
        <v>0.73599999999999999</v>
      </c>
    </row>
    <row r="22" spans="1:17" x14ac:dyDescent="0.35">
      <c r="A22">
        <v>4</v>
      </c>
      <c r="B22" t="s">
        <v>18</v>
      </c>
      <c r="C22">
        <v>1</v>
      </c>
      <c r="D22">
        <v>2</v>
      </c>
      <c r="E22">
        <v>50</v>
      </c>
      <c r="F22">
        <v>34</v>
      </c>
      <c r="G22">
        <v>0</v>
      </c>
      <c r="H22">
        <v>0</v>
      </c>
      <c r="I22">
        <v>1</v>
      </c>
      <c r="J22">
        <v>0</v>
      </c>
      <c r="K22">
        <v>0</v>
      </c>
      <c r="L22">
        <v>3</v>
      </c>
      <c r="M22">
        <v>3</v>
      </c>
      <c r="N22">
        <v>1</v>
      </c>
      <c r="O22">
        <v>6</v>
      </c>
      <c r="P22">
        <v>6</v>
      </c>
      <c r="Q22" s="2">
        <v>0.56399999999999995</v>
      </c>
    </row>
    <row r="23" spans="1:17" x14ac:dyDescent="0.35">
      <c r="A23">
        <v>4</v>
      </c>
      <c r="B23" t="s">
        <v>42</v>
      </c>
      <c r="C23">
        <v>1</v>
      </c>
      <c r="D23">
        <v>1</v>
      </c>
      <c r="E23">
        <v>100</v>
      </c>
      <c r="F23">
        <v>22</v>
      </c>
      <c r="G23">
        <v>0</v>
      </c>
      <c r="H23">
        <v>1</v>
      </c>
      <c r="I23">
        <v>0</v>
      </c>
      <c r="J23">
        <v>0</v>
      </c>
      <c r="K23">
        <v>0</v>
      </c>
      <c r="L23">
        <v>2</v>
      </c>
      <c r="M23">
        <v>2</v>
      </c>
      <c r="N23">
        <v>1</v>
      </c>
      <c r="O23">
        <v>5</v>
      </c>
      <c r="P23">
        <v>5</v>
      </c>
      <c r="Q23" s="2">
        <v>0.39900000000000002</v>
      </c>
    </row>
    <row r="24" spans="1:17" x14ac:dyDescent="0.35">
      <c r="A24">
        <v>4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>
        <v>5</v>
      </c>
      <c r="N24">
        <v>1</v>
      </c>
      <c r="O24">
        <v>5</v>
      </c>
      <c r="P24">
        <v>5</v>
      </c>
      <c r="Q24" s="2">
        <v>0.54600000000000004</v>
      </c>
    </row>
    <row r="25" spans="1:17" x14ac:dyDescent="0.35">
      <c r="A25">
        <v>4</v>
      </c>
      <c r="B25" t="s">
        <v>24</v>
      </c>
      <c r="C25">
        <v>1</v>
      </c>
      <c r="D25">
        <v>1</v>
      </c>
      <c r="E25">
        <v>100</v>
      </c>
      <c r="F25">
        <v>53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5</v>
      </c>
      <c r="P25">
        <v>5</v>
      </c>
      <c r="Q25" s="2">
        <v>0.622</v>
      </c>
    </row>
    <row r="26" spans="1:17" x14ac:dyDescent="0.35">
      <c r="A26">
        <v>4</v>
      </c>
      <c r="B26" t="s">
        <v>31</v>
      </c>
      <c r="C26">
        <v>1</v>
      </c>
      <c r="D26">
        <v>1</v>
      </c>
      <c r="E26">
        <v>100</v>
      </c>
      <c r="F26">
        <v>55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5</v>
      </c>
      <c r="P26">
        <v>5</v>
      </c>
      <c r="Q26" s="2">
        <v>0.12</v>
      </c>
    </row>
    <row r="27" spans="1:17" x14ac:dyDescent="0.35">
      <c r="A27">
        <v>4</v>
      </c>
      <c r="B27" t="s">
        <v>22</v>
      </c>
      <c r="C27">
        <v>1</v>
      </c>
      <c r="D27">
        <v>1</v>
      </c>
      <c r="E27">
        <v>100</v>
      </c>
      <c r="F27">
        <v>38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4</v>
      </c>
      <c r="P27">
        <v>4</v>
      </c>
      <c r="Q27" s="2">
        <v>0.107</v>
      </c>
    </row>
    <row r="28" spans="1:17" x14ac:dyDescent="0.35">
      <c r="A28">
        <v>4</v>
      </c>
      <c r="B28" t="s">
        <v>36</v>
      </c>
      <c r="C28">
        <v>1</v>
      </c>
      <c r="D28">
        <v>2</v>
      </c>
      <c r="E28">
        <v>50</v>
      </c>
      <c r="F28">
        <v>31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4</v>
      </c>
      <c r="P28">
        <v>4</v>
      </c>
      <c r="Q28" s="2">
        <v>7.6999999999999999E-2</v>
      </c>
    </row>
    <row r="29" spans="1:17" x14ac:dyDescent="0.35">
      <c r="A29">
        <v>4</v>
      </c>
      <c r="B29" t="s">
        <v>34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4</v>
      </c>
      <c r="N29">
        <v>1</v>
      </c>
      <c r="O29">
        <v>4</v>
      </c>
      <c r="P29">
        <v>4</v>
      </c>
      <c r="Q29" s="2">
        <v>0.90700000000000003</v>
      </c>
    </row>
    <row r="30" spans="1:17" x14ac:dyDescent="0.35">
      <c r="A30">
        <v>4</v>
      </c>
      <c r="B30" t="s">
        <v>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4</v>
      </c>
      <c r="M30">
        <v>4</v>
      </c>
      <c r="N30">
        <v>1</v>
      </c>
      <c r="O30">
        <v>4</v>
      </c>
      <c r="P30">
        <v>4</v>
      </c>
      <c r="Q30" s="2">
        <v>4.7E-2</v>
      </c>
    </row>
    <row r="31" spans="1:17" x14ac:dyDescent="0.35">
      <c r="A31">
        <v>4</v>
      </c>
      <c r="B31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</v>
      </c>
      <c r="M31">
        <v>3</v>
      </c>
      <c r="N31">
        <v>1</v>
      </c>
      <c r="O31">
        <v>3</v>
      </c>
      <c r="P31">
        <v>3</v>
      </c>
      <c r="Q31" s="2">
        <v>5.5E-2</v>
      </c>
    </row>
    <row r="32" spans="1:17" x14ac:dyDescent="0.35">
      <c r="A32">
        <v>4</v>
      </c>
      <c r="B32" t="s">
        <v>17</v>
      </c>
      <c r="C32">
        <v>1</v>
      </c>
      <c r="D32">
        <v>1</v>
      </c>
      <c r="E32">
        <v>100</v>
      </c>
      <c r="F32">
        <v>21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3</v>
      </c>
      <c r="P32">
        <v>3</v>
      </c>
      <c r="Q32" s="2">
        <v>0.745</v>
      </c>
    </row>
    <row r="33" spans="1:17" x14ac:dyDescent="0.35">
      <c r="A33">
        <v>4</v>
      </c>
      <c r="B33" t="s">
        <v>29</v>
      </c>
      <c r="C33">
        <v>1</v>
      </c>
      <c r="D33">
        <v>2</v>
      </c>
      <c r="E33">
        <v>50</v>
      </c>
      <c r="F33">
        <v>29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3</v>
      </c>
      <c r="P33">
        <v>3</v>
      </c>
      <c r="Q33" s="2">
        <v>4.0000000000000001E-3</v>
      </c>
    </row>
    <row r="34" spans="1:17" x14ac:dyDescent="0.35">
      <c r="A34">
        <v>4</v>
      </c>
      <c r="B34" t="s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2</v>
      </c>
      <c r="N34">
        <v>1</v>
      </c>
      <c r="O34">
        <v>2</v>
      </c>
      <c r="P34">
        <v>2</v>
      </c>
      <c r="Q34" s="2">
        <v>0.625</v>
      </c>
    </row>
    <row r="35" spans="1:17" x14ac:dyDescent="0.35">
      <c r="A35">
        <v>4</v>
      </c>
      <c r="B35" t="s">
        <v>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 s="2">
        <v>0.52</v>
      </c>
    </row>
    <row r="36" spans="1:17" x14ac:dyDescent="0.35">
      <c r="A36">
        <v>4</v>
      </c>
      <c r="B36" t="s">
        <v>16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 s="2">
        <v>0.48799999999999999</v>
      </c>
    </row>
    <row r="37" spans="1:17" x14ac:dyDescent="0.35">
      <c r="A37">
        <v>4</v>
      </c>
      <c r="B37" t="s">
        <v>95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0</v>
      </c>
    </row>
    <row r="38" spans="1:17" x14ac:dyDescent="0.35">
      <c r="A38">
        <v>4</v>
      </c>
      <c r="B38" t="s">
        <v>96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0</v>
      </c>
    </row>
    <row r="39" spans="1:17" x14ac:dyDescent="0.35">
      <c r="A39">
        <v>4</v>
      </c>
      <c r="B39" t="s">
        <v>92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3.9E-2</v>
      </c>
    </row>
    <row r="40" spans="1:17" x14ac:dyDescent="0.35">
      <c r="A40">
        <v>4</v>
      </c>
      <c r="B40" t="s">
        <v>47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</v>
      </c>
    </row>
    <row r="41" spans="1:17" x14ac:dyDescent="0.35">
      <c r="A41">
        <v>4</v>
      </c>
      <c r="B41" t="s">
        <v>90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1E-3</v>
      </c>
    </row>
    <row r="42" spans="1:17" x14ac:dyDescent="0.35">
      <c r="A42">
        <v>4</v>
      </c>
      <c r="B42" t="s">
        <v>89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1.0999999999999999E-2</v>
      </c>
    </row>
    <row r="43" spans="1:17" x14ac:dyDescent="0.35">
      <c r="A43">
        <v>4</v>
      </c>
      <c r="B43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4</v>
      </c>
      <c r="B44" t="s">
        <v>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4</v>
      </c>
      <c r="B45" t="s">
        <v>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4</v>
      </c>
      <c r="B46" t="s">
        <v>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4</v>
      </c>
      <c r="B47" t="s">
        <v>53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4</v>
      </c>
      <c r="B48" t="s">
        <v>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4</v>
      </c>
      <c r="B49" t="s">
        <v>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4</v>
      </c>
      <c r="B50" t="s">
        <v>56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4</v>
      </c>
      <c r="B51" t="s">
        <v>57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4</v>
      </c>
      <c r="B52" t="s">
        <v>58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4</v>
      </c>
      <c r="B53" t="s">
        <v>59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4</v>
      </c>
      <c r="B54" t="s">
        <v>60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4</v>
      </c>
      <c r="B55" t="s">
        <v>61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</row>
    <row r="56" spans="1:17" x14ac:dyDescent="0.35">
      <c r="A56">
        <v>4</v>
      </c>
      <c r="B56" t="s">
        <v>91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1E-3</v>
      </c>
    </row>
    <row r="57" spans="1:17" x14ac:dyDescent="0.35">
      <c r="A57">
        <v>4</v>
      </c>
      <c r="B57" t="s">
        <v>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</row>
    <row r="58" spans="1:17" x14ac:dyDescent="0.35">
      <c r="A58">
        <v>4</v>
      </c>
      <c r="B58" t="s">
        <v>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0.03</v>
      </c>
    </row>
    <row r="59" spans="1:17" x14ac:dyDescent="0.35">
      <c r="A59">
        <v>4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  <row r="60" spans="1:17" x14ac:dyDescent="0.35">
      <c r="A60">
        <v>4</v>
      </c>
      <c r="B60" t="s">
        <v>65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Q60"/>
  <sheetViews>
    <sheetView showGridLines="0" topLeftCell="A32" workbookViewId="0">
      <selection activeCell="A5" sqref="A5:Q60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103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5</v>
      </c>
      <c r="B5" t="s">
        <v>36</v>
      </c>
      <c r="C5">
        <v>5</v>
      </c>
      <c r="D5">
        <v>5</v>
      </c>
      <c r="E5">
        <v>100</v>
      </c>
      <c r="F5">
        <v>49</v>
      </c>
      <c r="G5">
        <v>0</v>
      </c>
      <c r="H5">
        <v>3</v>
      </c>
      <c r="I5">
        <v>1</v>
      </c>
      <c r="J5">
        <v>1</v>
      </c>
      <c r="K5">
        <v>0</v>
      </c>
      <c r="L5">
        <v>2</v>
      </c>
      <c r="M5">
        <v>2</v>
      </c>
      <c r="N5">
        <v>1</v>
      </c>
      <c r="O5">
        <v>18</v>
      </c>
      <c r="P5">
        <v>18</v>
      </c>
      <c r="Q5" s="2">
        <v>7.6999999999999999E-2</v>
      </c>
    </row>
    <row r="6" spans="1:17" x14ac:dyDescent="0.35">
      <c r="A6">
        <v>5</v>
      </c>
      <c r="B6" t="s">
        <v>41</v>
      </c>
      <c r="C6">
        <v>4</v>
      </c>
      <c r="D6">
        <v>4</v>
      </c>
      <c r="E6">
        <v>100</v>
      </c>
      <c r="F6">
        <v>43</v>
      </c>
      <c r="G6">
        <v>0</v>
      </c>
      <c r="H6">
        <v>1</v>
      </c>
      <c r="I6">
        <v>2</v>
      </c>
      <c r="J6">
        <v>1</v>
      </c>
      <c r="K6">
        <v>0</v>
      </c>
      <c r="L6">
        <v>4</v>
      </c>
      <c r="M6">
        <v>4</v>
      </c>
      <c r="N6">
        <v>1</v>
      </c>
      <c r="O6">
        <v>17</v>
      </c>
      <c r="P6">
        <v>17</v>
      </c>
      <c r="Q6" s="2">
        <v>4.7E-2</v>
      </c>
    </row>
    <row r="7" spans="1:17" x14ac:dyDescent="0.35">
      <c r="A7">
        <v>5</v>
      </c>
      <c r="B7" t="s">
        <v>21</v>
      </c>
      <c r="C7">
        <v>4</v>
      </c>
      <c r="D7">
        <v>4</v>
      </c>
      <c r="E7">
        <v>100</v>
      </c>
      <c r="F7">
        <v>43</v>
      </c>
      <c r="G7">
        <v>0</v>
      </c>
      <c r="H7">
        <v>1</v>
      </c>
      <c r="I7">
        <v>1</v>
      </c>
      <c r="J7">
        <v>2</v>
      </c>
      <c r="K7">
        <v>0</v>
      </c>
      <c r="L7">
        <v>1</v>
      </c>
      <c r="M7">
        <v>1</v>
      </c>
      <c r="N7">
        <v>1</v>
      </c>
      <c r="O7">
        <v>15</v>
      </c>
      <c r="P7">
        <v>15</v>
      </c>
      <c r="Q7" s="2">
        <v>2.1999999999999999E-2</v>
      </c>
    </row>
    <row r="8" spans="1:17" x14ac:dyDescent="0.35">
      <c r="A8">
        <v>5</v>
      </c>
      <c r="B8" t="s">
        <v>40</v>
      </c>
      <c r="C8">
        <v>2</v>
      </c>
      <c r="D8">
        <v>2</v>
      </c>
      <c r="E8">
        <v>100</v>
      </c>
      <c r="F8">
        <v>54</v>
      </c>
      <c r="G8">
        <v>0</v>
      </c>
      <c r="H8">
        <v>0</v>
      </c>
      <c r="I8">
        <v>0</v>
      </c>
      <c r="J8">
        <v>0</v>
      </c>
      <c r="K8">
        <v>2</v>
      </c>
      <c r="L8">
        <v>4</v>
      </c>
      <c r="M8">
        <v>4</v>
      </c>
      <c r="N8">
        <v>1</v>
      </c>
      <c r="O8">
        <v>14</v>
      </c>
      <c r="P8">
        <v>14</v>
      </c>
      <c r="Q8" s="2">
        <v>7.0000000000000007E-2</v>
      </c>
    </row>
    <row r="9" spans="1:17" x14ac:dyDescent="0.35">
      <c r="A9">
        <v>5</v>
      </c>
      <c r="B9" t="s">
        <v>31</v>
      </c>
      <c r="C9">
        <v>3</v>
      </c>
      <c r="D9">
        <v>4</v>
      </c>
      <c r="E9">
        <v>75</v>
      </c>
      <c r="F9">
        <v>51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13</v>
      </c>
      <c r="P9">
        <v>13</v>
      </c>
      <c r="Q9" s="2">
        <v>0.12</v>
      </c>
    </row>
    <row r="10" spans="1:17" x14ac:dyDescent="0.35">
      <c r="A10">
        <v>5</v>
      </c>
      <c r="B10" t="s">
        <v>17</v>
      </c>
      <c r="C10">
        <v>2</v>
      </c>
      <c r="D10">
        <v>2</v>
      </c>
      <c r="E10">
        <v>100</v>
      </c>
      <c r="F10">
        <v>40</v>
      </c>
      <c r="G10">
        <v>0</v>
      </c>
      <c r="H10">
        <v>0</v>
      </c>
      <c r="I10">
        <v>0</v>
      </c>
      <c r="J10">
        <v>2</v>
      </c>
      <c r="K10">
        <v>0</v>
      </c>
      <c r="L10">
        <v>4</v>
      </c>
      <c r="M10">
        <v>4</v>
      </c>
      <c r="N10">
        <v>1</v>
      </c>
      <c r="O10">
        <v>12</v>
      </c>
      <c r="P10">
        <v>12</v>
      </c>
      <c r="Q10" s="2">
        <v>0.745</v>
      </c>
    </row>
    <row r="11" spans="1:17" x14ac:dyDescent="0.35">
      <c r="A11">
        <v>5</v>
      </c>
      <c r="B11" t="s">
        <v>16</v>
      </c>
      <c r="C11">
        <v>3</v>
      </c>
      <c r="D11">
        <v>3</v>
      </c>
      <c r="E11">
        <v>100</v>
      </c>
      <c r="F11">
        <v>43</v>
      </c>
      <c r="G11">
        <v>0</v>
      </c>
      <c r="H11">
        <v>1</v>
      </c>
      <c r="I11">
        <v>1</v>
      </c>
      <c r="J11">
        <v>1</v>
      </c>
      <c r="K11">
        <v>0</v>
      </c>
      <c r="L11">
        <v>2</v>
      </c>
      <c r="M11">
        <v>2</v>
      </c>
      <c r="N11">
        <v>1</v>
      </c>
      <c r="O11">
        <v>12</v>
      </c>
      <c r="P11">
        <v>12</v>
      </c>
      <c r="Q11" s="2">
        <v>0.48799999999999999</v>
      </c>
    </row>
    <row r="12" spans="1:17" x14ac:dyDescent="0.35">
      <c r="A12">
        <v>5</v>
      </c>
      <c r="B12" t="s">
        <v>45</v>
      </c>
      <c r="C12">
        <v>3</v>
      </c>
      <c r="D12">
        <v>3</v>
      </c>
      <c r="E12">
        <v>100</v>
      </c>
      <c r="F12">
        <v>53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12</v>
      </c>
      <c r="P12">
        <v>12</v>
      </c>
      <c r="Q12" s="2">
        <v>0.34399999999999997</v>
      </c>
    </row>
    <row r="13" spans="1:17" x14ac:dyDescent="0.35">
      <c r="A13">
        <v>5</v>
      </c>
      <c r="B13" t="s">
        <v>27</v>
      </c>
      <c r="C13">
        <v>3</v>
      </c>
      <c r="D13">
        <v>3</v>
      </c>
      <c r="E13">
        <v>100</v>
      </c>
      <c r="F13">
        <v>34</v>
      </c>
      <c r="G13">
        <v>0</v>
      </c>
      <c r="H13">
        <v>2</v>
      </c>
      <c r="I13">
        <v>1</v>
      </c>
      <c r="J13">
        <v>0</v>
      </c>
      <c r="K13">
        <v>0</v>
      </c>
      <c r="L13">
        <v>2</v>
      </c>
      <c r="M13">
        <v>2</v>
      </c>
      <c r="N13">
        <v>1</v>
      </c>
      <c r="O13">
        <v>11</v>
      </c>
      <c r="P13">
        <v>11</v>
      </c>
      <c r="Q13" s="2">
        <v>0.877</v>
      </c>
    </row>
    <row r="14" spans="1:17" x14ac:dyDescent="0.35">
      <c r="A14">
        <v>5</v>
      </c>
      <c r="B14" t="s">
        <v>19</v>
      </c>
      <c r="C14">
        <v>3</v>
      </c>
      <c r="D14">
        <v>3</v>
      </c>
      <c r="E14">
        <v>100</v>
      </c>
      <c r="F14">
        <v>43</v>
      </c>
      <c r="G14">
        <v>0</v>
      </c>
      <c r="H14">
        <v>1</v>
      </c>
      <c r="I14">
        <v>0</v>
      </c>
      <c r="J14">
        <v>2</v>
      </c>
      <c r="K14">
        <v>0</v>
      </c>
      <c r="L14">
        <v>0</v>
      </c>
      <c r="M14">
        <v>0</v>
      </c>
      <c r="N14">
        <v>1</v>
      </c>
      <c r="O14">
        <v>11</v>
      </c>
      <c r="P14">
        <v>11</v>
      </c>
      <c r="Q14" s="2">
        <v>0.375</v>
      </c>
    </row>
    <row r="15" spans="1:17" x14ac:dyDescent="0.35">
      <c r="A15">
        <v>5</v>
      </c>
      <c r="B15" t="s">
        <v>25</v>
      </c>
      <c r="C15">
        <v>2</v>
      </c>
      <c r="D15">
        <v>2</v>
      </c>
      <c r="E15">
        <v>100</v>
      </c>
      <c r="F15">
        <v>40</v>
      </c>
      <c r="G15">
        <v>0</v>
      </c>
      <c r="H15">
        <v>0</v>
      </c>
      <c r="I15">
        <v>1</v>
      </c>
      <c r="J15">
        <v>1</v>
      </c>
      <c r="K15">
        <v>0</v>
      </c>
      <c r="L15">
        <v>3</v>
      </c>
      <c r="M15">
        <v>3</v>
      </c>
      <c r="N15">
        <v>1</v>
      </c>
      <c r="O15">
        <v>10</v>
      </c>
      <c r="P15">
        <v>10</v>
      </c>
      <c r="Q15" s="2">
        <v>0.91700000000000004</v>
      </c>
    </row>
    <row r="16" spans="1:17" x14ac:dyDescent="0.35">
      <c r="A16">
        <v>5</v>
      </c>
      <c r="B16" t="s">
        <v>37</v>
      </c>
      <c r="C16">
        <v>2</v>
      </c>
      <c r="D16">
        <v>2</v>
      </c>
      <c r="E16">
        <v>100</v>
      </c>
      <c r="F16">
        <v>40</v>
      </c>
      <c r="G16">
        <v>0</v>
      </c>
      <c r="H16">
        <v>1</v>
      </c>
      <c r="I16">
        <v>0</v>
      </c>
      <c r="J16">
        <v>1</v>
      </c>
      <c r="K16">
        <v>0</v>
      </c>
      <c r="L16">
        <v>2</v>
      </c>
      <c r="M16">
        <v>2</v>
      </c>
      <c r="N16">
        <v>1</v>
      </c>
      <c r="O16">
        <v>9</v>
      </c>
      <c r="P16">
        <v>9</v>
      </c>
      <c r="Q16" s="2">
        <v>5.5E-2</v>
      </c>
    </row>
    <row r="17" spans="1:17" x14ac:dyDescent="0.35">
      <c r="A17">
        <v>5</v>
      </c>
      <c r="B17" t="s">
        <v>39</v>
      </c>
      <c r="C17">
        <v>2</v>
      </c>
      <c r="D17">
        <v>3</v>
      </c>
      <c r="E17">
        <v>66.7</v>
      </c>
      <c r="F17">
        <v>51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8</v>
      </c>
      <c r="P17">
        <v>8</v>
      </c>
      <c r="Q17" s="2">
        <v>1.0999999999999999E-2</v>
      </c>
    </row>
    <row r="18" spans="1:17" x14ac:dyDescent="0.35">
      <c r="A18">
        <v>5</v>
      </c>
      <c r="B18" t="s">
        <v>30</v>
      </c>
      <c r="C18">
        <v>1</v>
      </c>
      <c r="D18">
        <v>1</v>
      </c>
      <c r="E18">
        <v>100</v>
      </c>
      <c r="F18">
        <v>40</v>
      </c>
      <c r="G18">
        <v>0</v>
      </c>
      <c r="H18">
        <v>0</v>
      </c>
      <c r="I18">
        <v>0</v>
      </c>
      <c r="J18">
        <v>1</v>
      </c>
      <c r="K18">
        <v>0</v>
      </c>
      <c r="L18">
        <v>4</v>
      </c>
      <c r="M18">
        <v>4</v>
      </c>
      <c r="N18">
        <v>1</v>
      </c>
      <c r="O18">
        <v>8</v>
      </c>
      <c r="P18">
        <v>8</v>
      </c>
      <c r="Q18" s="2">
        <v>0.625</v>
      </c>
    </row>
    <row r="19" spans="1:17" x14ac:dyDescent="0.35">
      <c r="A19">
        <v>5</v>
      </c>
      <c r="B19" t="s">
        <v>35</v>
      </c>
      <c r="C19">
        <v>2</v>
      </c>
      <c r="D19">
        <v>2</v>
      </c>
      <c r="E19">
        <v>100</v>
      </c>
      <c r="F19">
        <v>37</v>
      </c>
      <c r="G19">
        <v>0</v>
      </c>
      <c r="H19">
        <v>0</v>
      </c>
      <c r="I19">
        <v>2</v>
      </c>
      <c r="J19">
        <v>0</v>
      </c>
      <c r="K19">
        <v>0</v>
      </c>
      <c r="L19">
        <v>1</v>
      </c>
      <c r="M19">
        <v>1</v>
      </c>
      <c r="N19">
        <v>1</v>
      </c>
      <c r="O19">
        <v>7</v>
      </c>
      <c r="P19">
        <v>7</v>
      </c>
      <c r="Q19" s="2">
        <v>0.52</v>
      </c>
    </row>
    <row r="20" spans="1:17" x14ac:dyDescent="0.35">
      <c r="A20">
        <v>5</v>
      </c>
      <c r="B20" t="s">
        <v>43</v>
      </c>
      <c r="C20">
        <v>2</v>
      </c>
      <c r="D20">
        <v>2</v>
      </c>
      <c r="E20">
        <v>100</v>
      </c>
      <c r="F20">
        <v>37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1</v>
      </c>
      <c r="N20">
        <v>1</v>
      </c>
      <c r="O20">
        <v>7</v>
      </c>
      <c r="P20">
        <v>7</v>
      </c>
      <c r="Q20" s="2">
        <v>0.04</v>
      </c>
    </row>
    <row r="21" spans="1:17" x14ac:dyDescent="0.35">
      <c r="A21">
        <v>5</v>
      </c>
      <c r="B21" t="s">
        <v>32</v>
      </c>
      <c r="C21">
        <v>2</v>
      </c>
      <c r="D21">
        <v>2</v>
      </c>
      <c r="E21">
        <v>100</v>
      </c>
      <c r="F21">
        <v>23</v>
      </c>
      <c r="G21">
        <v>0</v>
      </c>
      <c r="H21">
        <v>2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7</v>
      </c>
      <c r="P21">
        <v>7</v>
      </c>
      <c r="Q21" s="2">
        <v>0.17299999999999999</v>
      </c>
    </row>
    <row r="22" spans="1:17" x14ac:dyDescent="0.35">
      <c r="A22">
        <v>5</v>
      </c>
      <c r="B22" t="s">
        <v>26</v>
      </c>
      <c r="C22">
        <v>1</v>
      </c>
      <c r="D22">
        <v>1</v>
      </c>
      <c r="E22">
        <v>100</v>
      </c>
      <c r="F22">
        <v>33</v>
      </c>
      <c r="G22">
        <v>0</v>
      </c>
      <c r="H22">
        <v>0</v>
      </c>
      <c r="I22">
        <v>1</v>
      </c>
      <c r="J22">
        <v>0</v>
      </c>
      <c r="K22">
        <v>0</v>
      </c>
      <c r="L22">
        <v>3</v>
      </c>
      <c r="M22">
        <v>3</v>
      </c>
      <c r="N22">
        <v>1</v>
      </c>
      <c r="O22">
        <v>6</v>
      </c>
      <c r="P22">
        <v>6</v>
      </c>
      <c r="Q22" s="2">
        <v>5.8000000000000003E-2</v>
      </c>
    </row>
    <row r="23" spans="1:17" x14ac:dyDescent="0.35">
      <c r="A23">
        <v>5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</v>
      </c>
      <c r="M23">
        <v>6</v>
      </c>
      <c r="N23">
        <v>1</v>
      </c>
      <c r="O23">
        <v>6</v>
      </c>
      <c r="P23">
        <v>6</v>
      </c>
      <c r="Q23" s="2">
        <v>0.54600000000000004</v>
      </c>
    </row>
    <row r="24" spans="1:17" x14ac:dyDescent="0.35">
      <c r="A24">
        <v>5</v>
      </c>
      <c r="B24" t="s">
        <v>38</v>
      </c>
      <c r="C24">
        <v>1</v>
      </c>
      <c r="D24">
        <v>1</v>
      </c>
      <c r="E24">
        <v>100</v>
      </c>
      <c r="F24">
        <v>44</v>
      </c>
      <c r="G24">
        <v>0</v>
      </c>
      <c r="H24">
        <v>0</v>
      </c>
      <c r="I24">
        <v>0</v>
      </c>
      <c r="J24">
        <v>1</v>
      </c>
      <c r="K24">
        <v>0</v>
      </c>
      <c r="L24">
        <v>2</v>
      </c>
      <c r="M24">
        <v>2</v>
      </c>
      <c r="N24">
        <v>1</v>
      </c>
      <c r="O24">
        <v>6</v>
      </c>
      <c r="P24">
        <v>6</v>
      </c>
      <c r="Q24" s="2">
        <v>0.56799999999999995</v>
      </c>
    </row>
    <row r="25" spans="1:17" x14ac:dyDescent="0.35">
      <c r="A25">
        <v>5</v>
      </c>
      <c r="B25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</v>
      </c>
      <c r="M25">
        <v>6</v>
      </c>
      <c r="N25">
        <v>1</v>
      </c>
      <c r="O25">
        <v>6</v>
      </c>
      <c r="P25">
        <v>6</v>
      </c>
      <c r="Q25" s="2">
        <v>0.45300000000000001</v>
      </c>
    </row>
    <row r="26" spans="1:17" x14ac:dyDescent="0.35">
      <c r="A26">
        <v>5</v>
      </c>
      <c r="B26" t="s">
        <v>28</v>
      </c>
      <c r="C26">
        <v>1</v>
      </c>
      <c r="D26">
        <v>1</v>
      </c>
      <c r="E26">
        <v>100</v>
      </c>
      <c r="F26">
        <v>50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6</v>
      </c>
      <c r="P26">
        <v>6</v>
      </c>
      <c r="Q26" s="2">
        <v>0.92500000000000004</v>
      </c>
    </row>
    <row r="27" spans="1:17" x14ac:dyDescent="0.35">
      <c r="A27">
        <v>5</v>
      </c>
      <c r="B27" t="s">
        <v>42</v>
      </c>
      <c r="C27">
        <v>1</v>
      </c>
      <c r="D27">
        <v>3</v>
      </c>
      <c r="E27">
        <v>33.299999999999997</v>
      </c>
      <c r="F27">
        <v>26</v>
      </c>
      <c r="G27">
        <v>0</v>
      </c>
      <c r="H27">
        <v>1</v>
      </c>
      <c r="I27">
        <v>0</v>
      </c>
      <c r="J27">
        <v>0</v>
      </c>
      <c r="K27">
        <v>0</v>
      </c>
      <c r="L27">
        <v>2</v>
      </c>
      <c r="M27">
        <v>2</v>
      </c>
      <c r="N27">
        <v>1</v>
      </c>
      <c r="O27">
        <v>5</v>
      </c>
      <c r="P27">
        <v>5</v>
      </c>
      <c r="Q27" s="2">
        <v>0.39900000000000002</v>
      </c>
    </row>
    <row r="28" spans="1:17" x14ac:dyDescent="0.35">
      <c r="A28">
        <v>5</v>
      </c>
      <c r="B28" t="s">
        <v>34</v>
      </c>
      <c r="C28">
        <v>1</v>
      </c>
      <c r="D28">
        <v>1</v>
      </c>
      <c r="E28">
        <v>100</v>
      </c>
      <c r="F28">
        <v>23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4</v>
      </c>
      <c r="P28">
        <v>4</v>
      </c>
      <c r="Q28" s="2">
        <v>0.90700000000000003</v>
      </c>
    </row>
    <row r="29" spans="1:17" x14ac:dyDescent="0.35">
      <c r="A29">
        <v>5</v>
      </c>
      <c r="B29" t="s">
        <v>20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2</v>
      </c>
      <c r="N29">
        <v>1</v>
      </c>
      <c r="O29">
        <v>2</v>
      </c>
      <c r="P29">
        <v>2</v>
      </c>
      <c r="Q29" s="2">
        <v>0.58799999999999997</v>
      </c>
    </row>
    <row r="30" spans="1:17" x14ac:dyDescent="0.35">
      <c r="A30">
        <v>5</v>
      </c>
      <c r="B30" t="s">
        <v>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3</v>
      </c>
      <c r="N30">
        <v>1</v>
      </c>
      <c r="O30">
        <v>2</v>
      </c>
      <c r="P30">
        <v>2</v>
      </c>
      <c r="Q30" s="2">
        <v>0.107</v>
      </c>
    </row>
    <row r="31" spans="1:17" x14ac:dyDescent="0.35">
      <c r="A31">
        <v>5</v>
      </c>
      <c r="B31" t="s">
        <v>88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2</v>
      </c>
      <c r="N31">
        <v>1</v>
      </c>
      <c r="O31">
        <v>2</v>
      </c>
      <c r="P31">
        <v>2</v>
      </c>
      <c r="Q31" s="2">
        <v>2.8000000000000001E-2</v>
      </c>
    </row>
    <row r="32" spans="1:17" x14ac:dyDescent="0.35">
      <c r="A32">
        <v>5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0</v>
      </c>
    </row>
    <row r="33" spans="1:17" x14ac:dyDescent="0.35">
      <c r="A33">
        <v>5</v>
      </c>
      <c r="B33" t="s">
        <v>46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4.8000000000000001E-2</v>
      </c>
    </row>
    <row r="34" spans="1:17" x14ac:dyDescent="0.35">
      <c r="A34">
        <v>5</v>
      </c>
      <c r="B34" t="s">
        <v>92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3.9E-2</v>
      </c>
    </row>
    <row r="35" spans="1:17" x14ac:dyDescent="0.35">
      <c r="A35">
        <v>5</v>
      </c>
      <c r="B35" t="s">
        <v>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0</v>
      </c>
    </row>
    <row r="36" spans="1:17" x14ac:dyDescent="0.35">
      <c r="A36">
        <v>5</v>
      </c>
      <c r="B36" t="s">
        <v>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0</v>
      </c>
    </row>
    <row r="37" spans="1:17" x14ac:dyDescent="0.35">
      <c r="A37">
        <v>5</v>
      </c>
      <c r="B37" t="s">
        <v>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1E-3</v>
      </c>
    </row>
    <row r="38" spans="1:17" x14ac:dyDescent="0.35">
      <c r="A38">
        <v>5</v>
      </c>
      <c r="B38" t="s">
        <v>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0.73599999999999999</v>
      </c>
    </row>
    <row r="39" spans="1:17" x14ac:dyDescent="0.35">
      <c r="A39">
        <v>5</v>
      </c>
      <c r="B39" t="s">
        <v>29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 s="2">
        <v>4.0000000000000001E-3</v>
      </c>
    </row>
    <row r="40" spans="1:17" x14ac:dyDescent="0.35">
      <c r="A40">
        <v>5</v>
      </c>
      <c r="B40" t="s">
        <v>89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1.0999999999999999E-2</v>
      </c>
    </row>
    <row r="41" spans="1:17" x14ac:dyDescent="0.35">
      <c r="A41">
        <v>5</v>
      </c>
      <c r="B41" t="s">
        <v>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</row>
    <row r="42" spans="1:17" x14ac:dyDescent="0.35">
      <c r="A42">
        <v>5</v>
      </c>
      <c r="B42" t="s">
        <v>50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5</v>
      </c>
      <c r="B43" t="s">
        <v>51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5</v>
      </c>
      <c r="B44" t="s">
        <v>52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5</v>
      </c>
      <c r="B45" t="s">
        <v>53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5</v>
      </c>
      <c r="B46" t="s">
        <v>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5</v>
      </c>
      <c r="B47" t="s">
        <v>55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5</v>
      </c>
      <c r="B48" t="s">
        <v>56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5</v>
      </c>
      <c r="B49" t="s">
        <v>57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5</v>
      </c>
      <c r="B50" t="s">
        <v>58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5</v>
      </c>
      <c r="B51" t="s">
        <v>59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5</v>
      </c>
      <c r="B52" t="s">
        <v>60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5</v>
      </c>
      <c r="B53" t="s">
        <v>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0.56399999999999995</v>
      </c>
    </row>
    <row r="54" spans="1:17" x14ac:dyDescent="0.35">
      <c r="A54">
        <v>5</v>
      </c>
      <c r="B54" t="s">
        <v>61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5</v>
      </c>
      <c r="B55" t="s">
        <v>91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1E-3</v>
      </c>
    </row>
    <row r="56" spans="1:17" x14ac:dyDescent="0.35">
      <c r="A56">
        <v>5</v>
      </c>
      <c r="B56" t="s">
        <v>24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0.622</v>
      </c>
    </row>
    <row r="57" spans="1:17" x14ac:dyDescent="0.35">
      <c r="A57">
        <v>5</v>
      </c>
      <c r="B57" t="s">
        <v>65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</row>
    <row r="58" spans="1:17" x14ac:dyDescent="0.35">
      <c r="A58">
        <v>5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</v>
      </c>
    </row>
    <row r="59" spans="1:17" x14ac:dyDescent="0.35">
      <c r="A59">
        <v>5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0.03</v>
      </c>
    </row>
    <row r="60" spans="1:17" x14ac:dyDescent="0.35">
      <c r="A60">
        <v>5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Q60"/>
  <sheetViews>
    <sheetView showGridLines="0" topLeftCell="A32" workbookViewId="0">
      <selection activeCell="A5" sqref="A5:Q60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103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6</v>
      </c>
      <c r="B5" t="s">
        <v>34</v>
      </c>
      <c r="C5">
        <v>6</v>
      </c>
      <c r="D5">
        <v>6</v>
      </c>
      <c r="E5">
        <v>100</v>
      </c>
      <c r="F5">
        <v>41</v>
      </c>
      <c r="G5">
        <v>0</v>
      </c>
      <c r="H5">
        <v>4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19</v>
      </c>
      <c r="P5">
        <v>19</v>
      </c>
      <c r="Q5" s="2">
        <v>0.90700000000000003</v>
      </c>
    </row>
    <row r="6" spans="1:17" x14ac:dyDescent="0.35">
      <c r="A6">
        <v>6</v>
      </c>
      <c r="B6" t="s">
        <v>24</v>
      </c>
      <c r="C6">
        <v>4</v>
      </c>
      <c r="D6">
        <v>5</v>
      </c>
      <c r="E6">
        <v>80</v>
      </c>
      <c r="F6">
        <v>50</v>
      </c>
      <c r="G6">
        <v>0</v>
      </c>
      <c r="H6">
        <v>1</v>
      </c>
      <c r="I6">
        <v>0</v>
      </c>
      <c r="J6">
        <v>2</v>
      </c>
      <c r="K6">
        <v>1</v>
      </c>
      <c r="L6">
        <v>1</v>
      </c>
      <c r="M6">
        <v>1</v>
      </c>
      <c r="N6">
        <v>1</v>
      </c>
      <c r="O6">
        <v>17</v>
      </c>
      <c r="P6">
        <v>17</v>
      </c>
      <c r="Q6" s="2">
        <v>0.622</v>
      </c>
    </row>
    <row r="7" spans="1:17" x14ac:dyDescent="0.35">
      <c r="A7">
        <v>6</v>
      </c>
      <c r="B7" t="s">
        <v>25</v>
      </c>
      <c r="C7">
        <v>4</v>
      </c>
      <c r="D7">
        <v>4</v>
      </c>
      <c r="E7">
        <v>100</v>
      </c>
      <c r="F7">
        <v>60</v>
      </c>
      <c r="G7">
        <v>0</v>
      </c>
      <c r="H7">
        <v>1</v>
      </c>
      <c r="I7">
        <v>1</v>
      </c>
      <c r="J7">
        <v>0</v>
      </c>
      <c r="K7">
        <v>2</v>
      </c>
      <c r="L7">
        <v>1</v>
      </c>
      <c r="M7">
        <v>1</v>
      </c>
      <c r="N7">
        <v>1</v>
      </c>
      <c r="O7">
        <v>17</v>
      </c>
      <c r="P7">
        <v>17</v>
      </c>
      <c r="Q7" s="2">
        <v>0.91700000000000004</v>
      </c>
    </row>
    <row r="8" spans="1:17" x14ac:dyDescent="0.35">
      <c r="A8">
        <v>6</v>
      </c>
      <c r="B8" t="s">
        <v>38</v>
      </c>
      <c r="C8">
        <v>3</v>
      </c>
      <c r="D8">
        <v>3</v>
      </c>
      <c r="E8">
        <v>100</v>
      </c>
      <c r="F8">
        <v>51</v>
      </c>
      <c r="G8">
        <v>0</v>
      </c>
      <c r="H8">
        <v>0</v>
      </c>
      <c r="I8">
        <v>0</v>
      </c>
      <c r="J8">
        <v>2</v>
      </c>
      <c r="K8">
        <v>1</v>
      </c>
      <c r="L8">
        <v>4</v>
      </c>
      <c r="M8">
        <v>4</v>
      </c>
      <c r="N8">
        <v>1</v>
      </c>
      <c r="O8">
        <v>17</v>
      </c>
      <c r="P8">
        <v>17</v>
      </c>
      <c r="Q8" s="2">
        <v>0.56799999999999995</v>
      </c>
    </row>
    <row r="9" spans="1:17" x14ac:dyDescent="0.35">
      <c r="A9">
        <v>6</v>
      </c>
      <c r="B9" t="s">
        <v>88</v>
      </c>
      <c r="C9">
        <v>4</v>
      </c>
      <c r="D9">
        <v>4</v>
      </c>
      <c r="E9">
        <v>100</v>
      </c>
      <c r="F9">
        <v>43</v>
      </c>
      <c r="G9">
        <v>0</v>
      </c>
      <c r="H9">
        <v>2</v>
      </c>
      <c r="I9">
        <v>1</v>
      </c>
      <c r="J9">
        <v>1</v>
      </c>
      <c r="K9">
        <v>0</v>
      </c>
      <c r="L9">
        <v>2</v>
      </c>
      <c r="M9">
        <v>2</v>
      </c>
      <c r="N9">
        <v>1</v>
      </c>
      <c r="O9">
        <v>15</v>
      </c>
      <c r="P9">
        <v>15</v>
      </c>
      <c r="Q9" s="2">
        <v>2.8000000000000001E-2</v>
      </c>
    </row>
    <row r="10" spans="1:17" x14ac:dyDescent="0.35">
      <c r="A10">
        <v>6</v>
      </c>
      <c r="B10" t="s">
        <v>36</v>
      </c>
      <c r="C10">
        <v>4</v>
      </c>
      <c r="D10">
        <v>4</v>
      </c>
      <c r="E10">
        <v>100</v>
      </c>
      <c r="F10">
        <v>43</v>
      </c>
      <c r="G10">
        <v>0</v>
      </c>
      <c r="H10">
        <v>0</v>
      </c>
      <c r="I10">
        <v>2</v>
      </c>
      <c r="J10">
        <v>2</v>
      </c>
      <c r="K10">
        <v>0</v>
      </c>
      <c r="L10">
        <v>0</v>
      </c>
      <c r="M10">
        <v>0</v>
      </c>
      <c r="N10">
        <v>1</v>
      </c>
      <c r="O10">
        <v>14</v>
      </c>
      <c r="P10">
        <v>14</v>
      </c>
      <c r="Q10" s="2">
        <v>7.6999999999999999E-2</v>
      </c>
    </row>
    <row r="11" spans="1:17" x14ac:dyDescent="0.35">
      <c r="A11">
        <v>6</v>
      </c>
      <c r="B11" t="s">
        <v>42</v>
      </c>
      <c r="C11">
        <v>4</v>
      </c>
      <c r="D11">
        <v>4</v>
      </c>
      <c r="E11">
        <v>100</v>
      </c>
      <c r="F11">
        <v>37</v>
      </c>
      <c r="G11">
        <v>0</v>
      </c>
      <c r="H11">
        <v>2</v>
      </c>
      <c r="I11">
        <v>2</v>
      </c>
      <c r="J11">
        <v>0</v>
      </c>
      <c r="K11">
        <v>0</v>
      </c>
      <c r="L11">
        <v>1</v>
      </c>
      <c r="M11">
        <v>1</v>
      </c>
      <c r="N11">
        <v>1</v>
      </c>
      <c r="O11">
        <v>13</v>
      </c>
      <c r="P11">
        <v>13</v>
      </c>
      <c r="Q11" s="2">
        <v>0.39900000000000002</v>
      </c>
    </row>
    <row r="12" spans="1:17" x14ac:dyDescent="0.35">
      <c r="A12">
        <v>6</v>
      </c>
      <c r="B12" t="s">
        <v>37</v>
      </c>
      <c r="C12">
        <v>2</v>
      </c>
      <c r="D12">
        <v>3</v>
      </c>
      <c r="E12">
        <v>66.7</v>
      </c>
      <c r="F12">
        <v>53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2</v>
      </c>
      <c r="N12">
        <v>1</v>
      </c>
      <c r="O12">
        <v>11</v>
      </c>
      <c r="P12">
        <v>11</v>
      </c>
      <c r="Q12" s="2">
        <v>5.5E-2</v>
      </c>
    </row>
    <row r="13" spans="1:17" x14ac:dyDescent="0.35">
      <c r="A13">
        <v>6</v>
      </c>
      <c r="B13" t="s">
        <v>22</v>
      </c>
      <c r="C13">
        <v>3</v>
      </c>
      <c r="D13">
        <v>3</v>
      </c>
      <c r="E13">
        <v>100</v>
      </c>
      <c r="F13">
        <v>55</v>
      </c>
      <c r="G13">
        <v>0</v>
      </c>
      <c r="H13">
        <v>1</v>
      </c>
      <c r="I13">
        <v>1</v>
      </c>
      <c r="J13">
        <v>0</v>
      </c>
      <c r="K13">
        <v>1</v>
      </c>
      <c r="L13">
        <v>0</v>
      </c>
      <c r="M13">
        <v>0</v>
      </c>
      <c r="N13">
        <v>1</v>
      </c>
      <c r="O13">
        <v>11</v>
      </c>
      <c r="P13">
        <v>11</v>
      </c>
      <c r="Q13" s="2">
        <v>0.107</v>
      </c>
    </row>
    <row r="14" spans="1:17" x14ac:dyDescent="0.35">
      <c r="A14">
        <v>6</v>
      </c>
      <c r="B14" t="s">
        <v>45</v>
      </c>
      <c r="C14">
        <v>3</v>
      </c>
      <c r="D14">
        <v>3</v>
      </c>
      <c r="E14">
        <v>100</v>
      </c>
      <c r="F14">
        <v>38</v>
      </c>
      <c r="G14">
        <v>0</v>
      </c>
      <c r="H14">
        <v>2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10</v>
      </c>
      <c r="P14">
        <v>10</v>
      </c>
      <c r="Q14" s="2">
        <v>0.34399999999999997</v>
      </c>
    </row>
    <row r="15" spans="1:17" x14ac:dyDescent="0.35">
      <c r="A15">
        <v>6</v>
      </c>
      <c r="B15" t="s">
        <v>31</v>
      </c>
      <c r="C15">
        <v>3</v>
      </c>
      <c r="D15">
        <v>3</v>
      </c>
      <c r="E15">
        <v>100</v>
      </c>
      <c r="F15">
        <v>43</v>
      </c>
      <c r="G15">
        <v>0</v>
      </c>
      <c r="H15">
        <v>2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10</v>
      </c>
      <c r="P15">
        <v>10</v>
      </c>
      <c r="Q15" s="2">
        <v>0.12</v>
      </c>
    </row>
    <row r="16" spans="1:17" x14ac:dyDescent="0.35">
      <c r="A16">
        <v>6</v>
      </c>
      <c r="B16" t="s">
        <v>16</v>
      </c>
      <c r="C16">
        <v>2</v>
      </c>
      <c r="D16">
        <v>2</v>
      </c>
      <c r="E16">
        <v>100</v>
      </c>
      <c r="F16">
        <v>56</v>
      </c>
      <c r="G16">
        <v>0</v>
      </c>
      <c r="H16">
        <v>1</v>
      </c>
      <c r="I16">
        <v>0</v>
      </c>
      <c r="J16">
        <v>0</v>
      </c>
      <c r="K16">
        <v>1</v>
      </c>
      <c r="L16">
        <v>2</v>
      </c>
      <c r="M16">
        <v>2</v>
      </c>
      <c r="N16">
        <v>1</v>
      </c>
      <c r="O16">
        <v>10</v>
      </c>
      <c r="P16">
        <v>10</v>
      </c>
      <c r="Q16" s="2">
        <v>0.48799999999999999</v>
      </c>
    </row>
    <row r="17" spans="1:17" x14ac:dyDescent="0.35">
      <c r="A17">
        <v>6</v>
      </c>
      <c r="B17" t="s">
        <v>40</v>
      </c>
      <c r="C17">
        <v>2</v>
      </c>
      <c r="D17">
        <v>4</v>
      </c>
      <c r="E17">
        <v>50</v>
      </c>
      <c r="F17">
        <v>48</v>
      </c>
      <c r="G17">
        <v>0</v>
      </c>
      <c r="H17">
        <v>0</v>
      </c>
      <c r="I17">
        <v>0</v>
      </c>
      <c r="J17">
        <v>2</v>
      </c>
      <c r="K17">
        <v>0</v>
      </c>
      <c r="L17">
        <v>1</v>
      </c>
      <c r="M17">
        <v>1</v>
      </c>
      <c r="N17">
        <v>1</v>
      </c>
      <c r="O17">
        <v>9</v>
      </c>
      <c r="P17">
        <v>9</v>
      </c>
      <c r="Q17" s="2">
        <v>7.0000000000000007E-2</v>
      </c>
    </row>
    <row r="18" spans="1:17" x14ac:dyDescent="0.35">
      <c r="A18">
        <v>6</v>
      </c>
      <c r="B18" t="s">
        <v>41</v>
      </c>
      <c r="C18">
        <v>2</v>
      </c>
      <c r="D18">
        <v>2</v>
      </c>
      <c r="E18">
        <v>100</v>
      </c>
      <c r="F18">
        <v>53</v>
      </c>
      <c r="G18">
        <v>0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9</v>
      </c>
      <c r="P18">
        <v>9</v>
      </c>
      <c r="Q18" s="2">
        <v>4.7E-2</v>
      </c>
    </row>
    <row r="19" spans="1:17" x14ac:dyDescent="0.35">
      <c r="A19">
        <v>6</v>
      </c>
      <c r="B19" t="s">
        <v>18</v>
      </c>
      <c r="C19">
        <v>2</v>
      </c>
      <c r="D19">
        <v>2</v>
      </c>
      <c r="E19">
        <v>100</v>
      </c>
      <c r="F19">
        <v>55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9</v>
      </c>
      <c r="P19">
        <v>9</v>
      </c>
      <c r="Q19" s="2">
        <v>0.56399999999999995</v>
      </c>
    </row>
    <row r="20" spans="1:17" x14ac:dyDescent="0.35">
      <c r="A20">
        <v>6</v>
      </c>
      <c r="B20" t="s">
        <v>33</v>
      </c>
      <c r="C20">
        <v>2</v>
      </c>
      <c r="D20">
        <v>3</v>
      </c>
      <c r="E20">
        <v>66.7</v>
      </c>
      <c r="F20">
        <v>36</v>
      </c>
      <c r="G20">
        <v>0</v>
      </c>
      <c r="H20">
        <v>0</v>
      </c>
      <c r="I20">
        <v>2</v>
      </c>
      <c r="J20">
        <v>0</v>
      </c>
      <c r="K20">
        <v>0</v>
      </c>
      <c r="L20">
        <v>2</v>
      </c>
      <c r="M20">
        <v>2</v>
      </c>
      <c r="N20">
        <v>1</v>
      </c>
      <c r="O20">
        <v>8</v>
      </c>
      <c r="P20">
        <v>8</v>
      </c>
      <c r="Q20" s="2">
        <v>0.45300000000000001</v>
      </c>
    </row>
    <row r="21" spans="1:17" x14ac:dyDescent="0.35">
      <c r="A21">
        <v>6</v>
      </c>
      <c r="B21" t="s">
        <v>28</v>
      </c>
      <c r="C21">
        <v>2</v>
      </c>
      <c r="D21">
        <v>2</v>
      </c>
      <c r="E21">
        <v>100</v>
      </c>
      <c r="F21">
        <v>39</v>
      </c>
      <c r="G21">
        <v>0</v>
      </c>
      <c r="H21">
        <v>0</v>
      </c>
      <c r="I21">
        <v>2</v>
      </c>
      <c r="J21">
        <v>0</v>
      </c>
      <c r="K21">
        <v>0</v>
      </c>
      <c r="L21">
        <v>2</v>
      </c>
      <c r="M21">
        <v>2</v>
      </c>
      <c r="N21">
        <v>1</v>
      </c>
      <c r="O21">
        <v>8</v>
      </c>
      <c r="P21">
        <v>8</v>
      </c>
      <c r="Q21" s="2">
        <v>0.92500000000000004</v>
      </c>
    </row>
    <row r="22" spans="1:17" x14ac:dyDescent="0.35">
      <c r="A22">
        <v>6</v>
      </c>
      <c r="B22" t="s">
        <v>21</v>
      </c>
      <c r="C22">
        <v>2</v>
      </c>
      <c r="D22">
        <v>2</v>
      </c>
      <c r="E22">
        <v>100</v>
      </c>
      <c r="F22">
        <v>24</v>
      </c>
      <c r="G22">
        <v>0</v>
      </c>
      <c r="H22">
        <v>2</v>
      </c>
      <c r="I22">
        <v>0</v>
      </c>
      <c r="J22">
        <v>0</v>
      </c>
      <c r="K22">
        <v>0</v>
      </c>
      <c r="L22">
        <v>2</v>
      </c>
      <c r="M22">
        <v>2</v>
      </c>
      <c r="N22">
        <v>1</v>
      </c>
      <c r="O22">
        <v>8</v>
      </c>
      <c r="P22">
        <v>8</v>
      </c>
      <c r="Q22" s="2">
        <v>2.1999999999999999E-2</v>
      </c>
    </row>
    <row r="23" spans="1:17" x14ac:dyDescent="0.35">
      <c r="A23">
        <v>6</v>
      </c>
      <c r="B23" t="s">
        <v>17</v>
      </c>
      <c r="C23">
        <v>1</v>
      </c>
      <c r="D23">
        <v>1</v>
      </c>
      <c r="E23">
        <v>100</v>
      </c>
      <c r="F23">
        <v>52</v>
      </c>
      <c r="G23">
        <v>0</v>
      </c>
      <c r="H23">
        <v>0</v>
      </c>
      <c r="I23">
        <v>0</v>
      </c>
      <c r="J23">
        <v>0</v>
      </c>
      <c r="K23">
        <v>1</v>
      </c>
      <c r="L23">
        <v>2</v>
      </c>
      <c r="M23">
        <v>2</v>
      </c>
      <c r="N23">
        <v>1</v>
      </c>
      <c r="O23">
        <v>7</v>
      </c>
      <c r="P23">
        <v>7</v>
      </c>
      <c r="Q23" s="2">
        <v>0.745</v>
      </c>
    </row>
    <row r="24" spans="1:17" x14ac:dyDescent="0.35">
      <c r="A24">
        <v>6</v>
      </c>
      <c r="B24" t="s">
        <v>29</v>
      </c>
      <c r="C24">
        <v>1</v>
      </c>
      <c r="D24">
        <v>1</v>
      </c>
      <c r="E24">
        <v>100</v>
      </c>
      <c r="F24">
        <v>43</v>
      </c>
      <c r="G24">
        <v>0</v>
      </c>
      <c r="H24">
        <v>0</v>
      </c>
      <c r="I24">
        <v>0</v>
      </c>
      <c r="J24">
        <v>1</v>
      </c>
      <c r="K24">
        <v>0</v>
      </c>
      <c r="L24">
        <v>2</v>
      </c>
      <c r="M24">
        <v>2</v>
      </c>
      <c r="N24">
        <v>1</v>
      </c>
      <c r="O24">
        <v>6</v>
      </c>
      <c r="P24">
        <v>6</v>
      </c>
      <c r="Q24" s="2">
        <v>4.0000000000000001E-3</v>
      </c>
    </row>
    <row r="25" spans="1:17" x14ac:dyDescent="0.35">
      <c r="A25">
        <v>6</v>
      </c>
      <c r="B25" t="s">
        <v>39</v>
      </c>
      <c r="C25">
        <v>1</v>
      </c>
      <c r="D25">
        <v>1</v>
      </c>
      <c r="E25">
        <v>100</v>
      </c>
      <c r="F25">
        <v>37</v>
      </c>
      <c r="G25">
        <v>0</v>
      </c>
      <c r="H25">
        <v>0</v>
      </c>
      <c r="I25">
        <v>1</v>
      </c>
      <c r="J25">
        <v>0</v>
      </c>
      <c r="K25">
        <v>0</v>
      </c>
      <c r="L25">
        <v>3</v>
      </c>
      <c r="M25">
        <v>3</v>
      </c>
      <c r="N25">
        <v>1</v>
      </c>
      <c r="O25">
        <v>6</v>
      </c>
      <c r="P25">
        <v>6</v>
      </c>
      <c r="Q25" s="2">
        <v>1.0999999999999999E-2</v>
      </c>
    </row>
    <row r="26" spans="1:17" x14ac:dyDescent="0.35">
      <c r="A26">
        <v>6</v>
      </c>
      <c r="B26" t="s">
        <v>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</v>
      </c>
      <c r="M26">
        <v>6</v>
      </c>
      <c r="N26">
        <v>1</v>
      </c>
      <c r="O26">
        <v>6</v>
      </c>
      <c r="P26">
        <v>6</v>
      </c>
      <c r="Q26" s="2">
        <v>0.625</v>
      </c>
    </row>
    <row r="27" spans="1:17" x14ac:dyDescent="0.35">
      <c r="A27">
        <v>6</v>
      </c>
      <c r="B27" t="s">
        <v>46</v>
      </c>
      <c r="C27">
        <v>2</v>
      </c>
      <c r="D27">
        <v>2</v>
      </c>
      <c r="E27">
        <v>100</v>
      </c>
      <c r="F27">
        <v>36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1</v>
      </c>
      <c r="O27">
        <v>6</v>
      </c>
      <c r="P27">
        <v>6</v>
      </c>
      <c r="Q27" s="2">
        <v>4.8000000000000001E-2</v>
      </c>
    </row>
    <row r="28" spans="1:17" x14ac:dyDescent="0.35">
      <c r="A28">
        <v>6</v>
      </c>
      <c r="B28" t="s">
        <v>44</v>
      </c>
      <c r="C28">
        <v>1</v>
      </c>
      <c r="D28">
        <v>1</v>
      </c>
      <c r="E28">
        <v>100</v>
      </c>
      <c r="F28">
        <v>24</v>
      </c>
      <c r="G28">
        <v>0</v>
      </c>
      <c r="H28">
        <v>1</v>
      </c>
      <c r="I28">
        <v>0</v>
      </c>
      <c r="J28">
        <v>0</v>
      </c>
      <c r="K28">
        <v>0</v>
      </c>
      <c r="L28">
        <v>2</v>
      </c>
      <c r="M28">
        <v>2</v>
      </c>
      <c r="N28">
        <v>1</v>
      </c>
      <c r="O28">
        <v>5</v>
      </c>
      <c r="P28">
        <v>5</v>
      </c>
      <c r="Q28" s="2">
        <v>0.73599999999999999</v>
      </c>
    </row>
    <row r="29" spans="1:17" x14ac:dyDescent="0.35">
      <c r="A29">
        <v>6</v>
      </c>
      <c r="B29" t="s">
        <v>23</v>
      </c>
      <c r="C29">
        <v>1</v>
      </c>
      <c r="D29">
        <v>3</v>
      </c>
      <c r="E29">
        <v>33.299999999999997</v>
      </c>
      <c r="F29">
        <v>25</v>
      </c>
      <c r="G29">
        <v>0</v>
      </c>
      <c r="H29">
        <v>1</v>
      </c>
      <c r="I29">
        <v>0</v>
      </c>
      <c r="J29">
        <v>0</v>
      </c>
      <c r="K29">
        <v>0</v>
      </c>
      <c r="L29">
        <v>2</v>
      </c>
      <c r="M29">
        <v>2</v>
      </c>
      <c r="N29">
        <v>1</v>
      </c>
      <c r="O29">
        <v>5</v>
      </c>
      <c r="P29">
        <v>5</v>
      </c>
      <c r="Q29" s="2">
        <v>0.54600000000000004</v>
      </c>
    </row>
    <row r="30" spans="1:17" x14ac:dyDescent="0.35">
      <c r="A30">
        <v>6</v>
      </c>
      <c r="B30" t="s">
        <v>35</v>
      </c>
      <c r="C30">
        <v>1</v>
      </c>
      <c r="D30">
        <v>1</v>
      </c>
      <c r="E30">
        <v>100</v>
      </c>
      <c r="F30">
        <v>47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5</v>
      </c>
      <c r="P30">
        <v>5</v>
      </c>
      <c r="Q30" s="2">
        <v>0.52</v>
      </c>
    </row>
    <row r="31" spans="1:17" x14ac:dyDescent="0.35">
      <c r="A31">
        <v>6</v>
      </c>
      <c r="B31" t="s">
        <v>26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</v>
      </c>
      <c r="M31">
        <v>3</v>
      </c>
      <c r="N31">
        <v>1</v>
      </c>
      <c r="O31">
        <v>3</v>
      </c>
      <c r="P31">
        <v>3</v>
      </c>
      <c r="Q31" s="2">
        <v>5.8000000000000003E-2</v>
      </c>
    </row>
    <row r="32" spans="1:17" x14ac:dyDescent="0.35">
      <c r="A32">
        <v>6</v>
      </c>
      <c r="B32" t="s">
        <v>27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2</v>
      </c>
      <c r="N32">
        <v>1</v>
      </c>
      <c r="O32">
        <v>2</v>
      </c>
      <c r="P32">
        <v>2</v>
      </c>
      <c r="Q32" s="2">
        <v>0.877</v>
      </c>
    </row>
    <row r="33" spans="1:17" x14ac:dyDescent="0.35">
      <c r="A33">
        <v>6</v>
      </c>
      <c r="B33" t="s">
        <v>20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2</v>
      </c>
      <c r="N33">
        <v>1</v>
      </c>
      <c r="O33">
        <v>2</v>
      </c>
      <c r="P33">
        <v>2</v>
      </c>
      <c r="Q33" s="2">
        <v>0.58799999999999997</v>
      </c>
    </row>
    <row r="34" spans="1:17" x14ac:dyDescent="0.35">
      <c r="A34">
        <v>6</v>
      </c>
      <c r="B34" t="s">
        <v>96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0</v>
      </c>
    </row>
    <row r="35" spans="1:17" x14ac:dyDescent="0.35">
      <c r="A35">
        <v>6</v>
      </c>
      <c r="B35" t="s">
        <v>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0</v>
      </c>
    </row>
    <row r="36" spans="1:17" x14ac:dyDescent="0.35">
      <c r="A36">
        <v>6</v>
      </c>
      <c r="B36" t="s">
        <v>92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3.9E-2</v>
      </c>
    </row>
    <row r="37" spans="1:17" x14ac:dyDescent="0.35">
      <c r="A37">
        <v>6</v>
      </c>
      <c r="B37" t="s">
        <v>32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 s="2">
        <v>0.17299999999999999</v>
      </c>
    </row>
    <row r="38" spans="1:17" x14ac:dyDescent="0.35">
      <c r="A38">
        <v>6</v>
      </c>
      <c r="B38" t="s">
        <v>47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0</v>
      </c>
    </row>
    <row r="39" spans="1:17" x14ac:dyDescent="0.35">
      <c r="A39">
        <v>6</v>
      </c>
      <c r="B39" t="s">
        <v>90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1E-3</v>
      </c>
    </row>
    <row r="40" spans="1:17" x14ac:dyDescent="0.35">
      <c r="A40">
        <v>6</v>
      </c>
      <c r="B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0.04</v>
      </c>
    </row>
    <row r="41" spans="1:17" x14ac:dyDescent="0.35">
      <c r="A41">
        <v>6</v>
      </c>
      <c r="B41" t="s">
        <v>89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1.0999999999999999E-2</v>
      </c>
    </row>
    <row r="42" spans="1:17" x14ac:dyDescent="0.35">
      <c r="A42">
        <v>6</v>
      </c>
      <c r="B42" t="s">
        <v>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6</v>
      </c>
      <c r="B43" t="s">
        <v>50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6</v>
      </c>
      <c r="B44" t="s">
        <v>51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6</v>
      </c>
      <c r="B45" t="s">
        <v>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6</v>
      </c>
      <c r="B46" t="s">
        <v>53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</v>
      </c>
    </row>
    <row r="47" spans="1:17" x14ac:dyDescent="0.35">
      <c r="A47">
        <v>6</v>
      </c>
      <c r="B47" t="s">
        <v>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6</v>
      </c>
      <c r="B48" t="s">
        <v>55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6</v>
      </c>
      <c r="B49" t="s">
        <v>56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6</v>
      </c>
      <c r="B50" t="s">
        <v>57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6</v>
      </c>
      <c r="B51" t="s">
        <v>58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6</v>
      </c>
      <c r="B52" t="s">
        <v>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6</v>
      </c>
      <c r="B53" t="s">
        <v>19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0.375</v>
      </c>
    </row>
    <row r="54" spans="1:17" x14ac:dyDescent="0.35">
      <c r="A54">
        <v>6</v>
      </c>
      <c r="B54" t="s">
        <v>60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6</v>
      </c>
      <c r="B55" t="s">
        <v>61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0</v>
      </c>
    </row>
    <row r="56" spans="1:17" x14ac:dyDescent="0.35">
      <c r="A56">
        <v>6</v>
      </c>
      <c r="B56" t="s">
        <v>91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1E-3</v>
      </c>
    </row>
    <row r="57" spans="1:17" x14ac:dyDescent="0.35">
      <c r="A57">
        <v>6</v>
      </c>
      <c r="B57" t="s">
        <v>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</row>
    <row r="58" spans="1:17" x14ac:dyDescent="0.35">
      <c r="A58">
        <v>6</v>
      </c>
      <c r="B58" t="s">
        <v>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0.03</v>
      </c>
    </row>
    <row r="59" spans="1:17" x14ac:dyDescent="0.35">
      <c r="A59">
        <v>6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  <row r="60" spans="1:17" x14ac:dyDescent="0.35">
      <c r="A60">
        <v>6</v>
      </c>
      <c r="B60" t="s">
        <v>65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Q60"/>
  <sheetViews>
    <sheetView showGridLines="0" topLeftCell="A32" workbookViewId="0">
      <selection activeCell="A5" sqref="A5:Q60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103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7</v>
      </c>
      <c r="B5" t="s">
        <v>24</v>
      </c>
      <c r="C5">
        <v>4</v>
      </c>
      <c r="D5">
        <v>4</v>
      </c>
      <c r="E5">
        <v>100</v>
      </c>
      <c r="F5">
        <v>58</v>
      </c>
      <c r="G5">
        <v>0</v>
      </c>
      <c r="H5">
        <v>0</v>
      </c>
      <c r="I5">
        <v>0</v>
      </c>
      <c r="J5">
        <v>1</v>
      </c>
      <c r="K5">
        <v>3</v>
      </c>
      <c r="L5">
        <v>3</v>
      </c>
      <c r="M5">
        <v>3</v>
      </c>
      <c r="N5">
        <v>1</v>
      </c>
      <c r="O5">
        <v>22</v>
      </c>
      <c r="P5">
        <v>22</v>
      </c>
      <c r="Q5" s="2">
        <v>0.622</v>
      </c>
    </row>
    <row r="6" spans="1:17" x14ac:dyDescent="0.35">
      <c r="A6">
        <v>7</v>
      </c>
      <c r="B6" t="s">
        <v>32</v>
      </c>
      <c r="C6">
        <v>4</v>
      </c>
      <c r="D6">
        <v>4</v>
      </c>
      <c r="E6">
        <v>100</v>
      </c>
      <c r="F6">
        <v>52</v>
      </c>
      <c r="G6">
        <v>0</v>
      </c>
      <c r="H6">
        <v>1</v>
      </c>
      <c r="I6">
        <v>2</v>
      </c>
      <c r="J6">
        <v>0</v>
      </c>
      <c r="K6">
        <v>1</v>
      </c>
      <c r="L6">
        <v>1</v>
      </c>
      <c r="M6">
        <v>1</v>
      </c>
      <c r="N6">
        <v>1</v>
      </c>
      <c r="O6">
        <v>15</v>
      </c>
      <c r="P6">
        <v>15</v>
      </c>
      <c r="Q6" s="2">
        <v>0.17299999999999999</v>
      </c>
    </row>
    <row r="7" spans="1:17" x14ac:dyDescent="0.35">
      <c r="A7">
        <v>7</v>
      </c>
      <c r="B7" t="s">
        <v>35</v>
      </c>
      <c r="C7">
        <v>3</v>
      </c>
      <c r="D7">
        <v>3</v>
      </c>
      <c r="E7">
        <v>100</v>
      </c>
      <c r="F7">
        <v>51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13</v>
      </c>
      <c r="P7">
        <v>13</v>
      </c>
      <c r="Q7" s="2">
        <v>0.52</v>
      </c>
    </row>
    <row r="8" spans="1:17" x14ac:dyDescent="0.35">
      <c r="A8">
        <v>7</v>
      </c>
      <c r="B8" t="s">
        <v>29</v>
      </c>
      <c r="C8">
        <v>3</v>
      </c>
      <c r="D8">
        <v>3</v>
      </c>
      <c r="E8">
        <v>100</v>
      </c>
      <c r="F8">
        <v>49</v>
      </c>
      <c r="G8">
        <v>0</v>
      </c>
      <c r="H8">
        <v>1</v>
      </c>
      <c r="I8">
        <v>1</v>
      </c>
      <c r="J8">
        <v>1</v>
      </c>
      <c r="K8">
        <v>0</v>
      </c>
      <c r="L8">
        <v>2</v>
      </c>
      <c r="M8">
        <v>2</v>
      </c>
      <c r="N8">
        <v>1</v>
      </c>
      <c r="O8">
        <v>12</v>
      </c>
      <c r="P8">
        <v>12</v>
      </c>
      <c r="Q8" s="2">
        <v>4.0000000000000001E-3</v>
      </c>
    </row>
    <row r="9" spans="1:17" x14ac:dyDescent="0.35">
      <c r="A9">
        <v>7</v>
      </c>
      <c r="B9" t="s">
        <v>37</v>
      </c>
      <c r="C9">
        <v>3</v>
      </c>
      <c r="D9">
        <v>4</v>
      </c>
      <c r="E9">
        <v>75</v>
      </c>
      <c r="F9">
        <v>54</v>
      </c>
      <c r="G9">
        <v>0</v>
      </c>
      <c r="H9">
        <v>2</v>
      </c>
      <c r="I9">
        <v>0</v>
      </c>
      <c r="J9">
        <v>0</v>
      </c>
      <c r="K9">
        <v>1</v>
      </c>
      <c r="L9">
        <v>1</v>
      </c>
      <c r="M9">
        <v>2</v>
      </c>
      <c r="N9">
        <v>1</v>
      </c>
      <c r="O9">
        <v>12</v>
      </c>
      <c r="P9">
        <v>12</v>
      </c>
      <c r="Q9" s="2">
        <v>5.5E-2</v>
      </c>
    </row>
    <row r="10" spans="1:17" x14ac:dyDescent="0.35">
      <c r="A10">
        <v>7</v>
      </c>
      <c r="B10" t="s">
        <v>40</v>
      </c>
      <c r="C10">
        <v>3</v>
      </c>
      <c r="D10">
        <v>4</v>
      </c>
      <c r="E10">
        <v>75</v>
      </c>
      <c r="F10">
        <v>42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11</v>
      </c>
      <c r="P10">
        <v>11</v>
      </c>
      <c r="Q10" s="2">
        <v>7.0000000000000007E-2</v>
      </c>
    </row>
    <row r="11" spans="1:17" x14ac:dyDescent="0.35">
      <c r="A11">
        <v>7</v>
      </c>
      <c r="B11" t="s">
        <v>18</v>
      </c>
      <c r="C11">
        <v>2</v>
      </c>
      <c r="D11">
        <v>2</v>
      </c>
      <c r="E11">
        <v>100</v>
      </c>
      <c r="F11">
        <v>48</v>
      </c>
      <c r="G11">
        <v>0</v>
      </c>
      <c r="H11">
        <v>1</v>
      </c>
      <c r="I11">
        <v>0</v>
      </c>
      <c r="J11">
        <v>1</v>
      </c>
      <c r="K11">
        <v>0</v>
      </c>
      <c r="L11">
        <v>2</v>
      </c>
      <c r="M11">
        <v>2</v>
      </c>
      <c r="N11">
        <v>1</v>
      </c>
      <c r="O11">
        <v>9</v>
      </c>
      <c r="P11">
        <v>9</v>
      </c>
      <c r="Q11" s="2">
        <v>0.56399999999999995</v>
      </c>
    </row>
    <row r="12" spans="1:17" x14ac:dyDescent="0.35">
      <c r="A12">
        <v>7</v>
      </c>
      <c r="B12" t="s">
        <v>16</v>
      </c>
      <c r="C12">
        <v>1</v>
      </c>
      <c r="D12">
        <v>2</v>
      </c>
      <c r="E12">
        <v>50</v>
      </c>
      <c r="F12">
        <v>27</v>
      </c>
      <c r="G12">
        <v>0</v>
      </c>
      <c r="H12">
        <v>1</v>
      </c>
      <c r="I12">
        <v>0</v>
      </c>
      <c r="J12">
        <v>0</v>
      </c>
      <c r="K12">
        <v>0</v>
      </c>
      <c r="L12">
        <v>5</v>
      </c>
      <c r="M12">
        <v>5</v>
      </c>
      <c r="N12">
        <v>1</v>
      </c>
      <c r="O12">
        <v>8</v>
      </c>
      <c r="P12">
        <v>8</v>
      </c>
      <c r="Q12" s="2">
        <v>0.48799999999999999</v>
      </c>
    </row>
    <row r="13" spans="1:17" x14ac:dyDescent="0.35">
      <c r="A13">
        <v>7</v>
      </c>
      <c r="B13" t="s">
        <v>19</v>
      </c>
      <c r="C13">
        <v>1</v>
      </c>
      <c r="D13">
        <v>1</v>
      </c>
      <c r="E13">
        <v>100</v>
      </c>
      <c r="F13">
        <v>53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3</v>
      </c>
      <c r="N13">
        <v>1</v>
      </c>
      <c r="O13">
        <v>8</v>
      </c>
      <c r="P13">
        <v>8</v>
      </c>
      <c r="Q13" s="2">
        <v>0.375</v>
      </c>
    </row>
    <row r="14" spans="1:17" x14ac:dyDescent="0.35">
      <c r="A14">
        <v>7</v>
      </c>
      <c r="B14" t="s">
        <v>38</v>
      </c>
      <c r="C14">
        <v>1</v>
      </c>
      <c r="D14">
        <v>1</v>
      </c>
      <c r="E14">
        <v>100</v>
      </c>
      <c r="F14">
        <v>43</v>
      </c>
      <c r="G14">
        <v>0</v>
      </c>
      <c r="H14">
        <v>0</v>
      </c>
      <c r="I14">
        <v>0</v>
      </c>
      <c r="J14">
        <v>1</v>
      </c>
      <c r="K14">
        <v>0</v>
      </c>
      <c r="L14">
        <v>4</v>
      </c>
      <c r="M14">
        <v>4</v>
      </c>
      <c r="N14">
        <v>1</v>
      </c>
      <c r="O14">
        <v>8</v>
      </c>
      <c r="P14">
        <v>8</v>
      </c>
      <c r="Q14" s="2">
        <v>0.56799999999999995</v>
      </c>
    </row>
    <row r="15" spans="1:17" x14ac:dyDescent="0.35">
      <c r="A15">
        <v>7</v>
      </c>
      <c r="B15" t="s">
        <v>34</v>
      </c>
      <c r="C15">
        <v>1</v>
      </c>
      <c r="D15">
        <v>1</v>
      </c>
      <c r="E15">
        <v>100</v>
      </c>
      <c r="F15">
        <v>32</v>
      </c>
      <c r="G15">
        <v>0</v>
      </c>
      <c r="H15">
        <v>0</v>
      </c>
      <c r="I15">
        <v>1</v>
      </c>
      <c r="J15">
        <v>0</v>
      </c>
      <c r="K15">
        <v>0</v>
      </c>
      <c r="L15">
        <v>5</v>
      </c>
      <c r="M15">
        <v>5</v>
      </c>
      <c r="N15">
        <v>1</v>
      </c>
      <c r="O15">
        <v>8</v>
      </c>
      <c r="P15">
        <v>8</v>
      </c>
      <c r="Q15" s="2">
        <v>0.90700000000000003</v>
      </c>
    </row>
    <row r="16" spans="1:17" x14ac:dyDescent="0.35">
      <c r="A16">
        <v>7</v>
      </c>
      <c r="B16" t="s">
        <v>41</v>
      </c>
      <c r="C16">
        <v>1</v>
      </c>
      <c r="D16">
        <v>1</v>
      </c>
      <c r="E16">
        <v>100</v>
      </c>
      <c r="F16">
        <v>54</v>
      </c>
      <c r="G16">
        <v>0</v>
      </c>
      <c r="H16">
        <v>0</v>
      </c>
      <c r="I16">
        <v>0</v>
      </c>
      <c r="J16">
        <v>0</v>
      </c>
      <c r="K16">
        <v>1</v>
      </c>
      <c r="L16">
        <v>3</v>
      </c>
      <c r="M16">
        <v>4</v>
      </c>
      <c r="N16">
        <v>1</v>
      </c>
      <c r="O16">
        <v>8</v>
      </c>
      <c r="P16">
        <v>8</v>
      </c>
      <c r="Q16" s="2">
        <v>4.7E-2</v>
      </c>
    </row>
    <row r="17" spans="1:17" x14ac:dyDescent="0.35">
      <c r="A17">
        <v>7</v>
      </c>
      <c r="B17" t="s">
        <v>27</v>
      </c>
      <c r="C17">
        <v>1</v>
      </c>
      <c r="D17">
        <v>1</v>
      </c>
      <c r="E17">
        <v>100</v>
      </c>
      <c r="F17">
        <v>24</v>
      </c>
      <c r="G17">
        <v>0</v>
      </c>
      <c r="H17">
        <v>1</v>
      </c>
      <c r="I17">
        <v>0</v>
      </c>
      <c r="J17">
        <v>0</v>
      </c>
      <c r="K17">
        <v>0</v>
      </c>
      <c r="L17">
        <v>4</v>
      </c>
      <c r="M17">
        <v>4</v>
      </c>
      <c r="N17">
        <v>1</v>
      </c>
      <c r="O17">
        <v>7</v>
      </c>
      <c r="P17">
        <v>7</v>
      </c>
      <c r="Q17" s="2">
        <v>0.877</v>
      </c>
    </row>
    <row r="18" spans="1:17" x14ac:dyDescent="0.35">
      <c r="A18">
        <v>7</v>
      </c>
      <c r="B18" t="s">
        <v>44</v>
      </c>
      <c r="C18">
        <v>1</v>
      </c>
      <c r="D18">
        <v>1</v>
      </c>
      <c r="E18">
        <v>100</v>
      </c>
      <c r="F18">
        <v>55</v>
      </c>
      <c r="G18">
        <v>0</v>
      </c>
      <c r="H18">
        <v>0</v>
      </c>
      <c r="I18">
        <v>0</v>
      </c>
      <c r="J18">
        <v>0</v>
      </c>
      <c r="K18">
        <v>1</v>
      </c>
      <c r="L18">
        <v>2</v>
      </c>
      <c r="M18">
        <v>2</v>
      </c>
      <c r="N18">
        <v>1</v>
      </c>
      <c r="O18">
        <v>7</v>
      </c>
      <c r="P18">
        <v>7</v>
      </c>
      <c r="Q18" s="2">
        <v>0.73599999999999999</v>
      </c>
    </row>
    <row r="19" spans="1:17" x14ac:dyDescent="0.35">
      <c r="A19">
        <v>7</v>
      </c>
      <c r="B19" t="s">
        <v>42</v>
      </c>
      <c r="C19">
        <v>2</v>
      </c>
      <c r="D19">
        <v>3</v>
      </c>
      <c r="E19">
        <v>66.7</v>
      </c>
      <c r="F19">
        <v>40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7</v>
      </c>
      <c r="P19">
        <v>7</v>
      </c>
      <c r="Q19" s="2">
        <v>0.39900000000000002</v>
      </c>
    </row>
    <row r="20" spans="1:17" x14ac:dyDescent="0.35">
      <c r="A20">
        <v>7</v>
      </c>
      <c r="B20" t="s">
        <v>23</v>
      </c>
      <c r="C20">
        <v>1</v>
      </c>
      <c r="D20">
        <v>2</v>
      </c>
      <c r="E20">
        <v>50</v>
      </c>
      <c r="F20">
        <v>55</v>
      </c>
      <c r="G20">
        <v>0</v>
      </c>
      <c r="H20">
        <v>0</v>
      </c>
      <c r="I20">
        <v>0</v>
      </c>
      <c r="J20">
        <v>0</v>
      </c>
      <c r="K20">
        <v>1</v>
      </c>
      <c r="L20">
        <v>2</v>
      </c>
      <c r="M20">
        <v>2</v>
      </c>
      <c r="N20">
        <v>1</v>
      </c>
      <c r="O20">
        <v>7</v>
      </c>
      <c r="P20">
        <v>7</v>
      </c>
      <c r="Q20" s="2">
        <v>0.54600000000000004</v>
      </c>
    </row>
    <row r="21" spans="1:17" x14ac:dyDescent="0.35">
      <c r="A21">
        <v>7</v>
      </c>
      <c r="B21" t="s">
        <v>46</v>
      </c>
      <c r="C21">
        <v>2</v>
      </c>
      <c r="D21">
        <v>2</v>
      </c>
      <c r="E21">
        <v>100</v>
      </c>
      <c r="F21">
        <v>36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7</v>
      </c>
      <c r="P21">
        <v>7</v>
      </c>
      <c r="Q21" s="2">
        <v>4.8000000000000001E-2</v>
      </c>
    </row>
    <row r="22" spans="1:17" x14ac:dyDescent="0.35">
      <c r="A22">
        <v>7</v>
      </c>
      <c r="B22" t="s">
        <v>25</v>
      </c>
      <c r="C22">
        <v>1</v>
      </c>
      <c r="D22">
        <v>1</v>
      </c>
      <c r="E22">
        <v>100</v>
      </c>
      <c r="F22">
        <v>35</v>
      </c>
      <c r="G22">
        <v>0</v>
      </c>
      <c r="H22">
        <v>0</v>
      </c>
      <c r="I22">
        <v>1</v>
      </c>
      <c r="J22">
        <v>0</v>
      </c>
      <c r="K22">
        <v>0</v>
      </c>
      <c r="L22">
        <v>4</v>
      </c>
      <c r="M22">
        <v>4</v>
      </c>
      <c r="N22">
        <v>1</v>
      </c>
      <c r="O22">
        <v>7</v>
      </c>
      <c r="P22">
        <v>7</v>
      </c>
      <c r="Q22" s="2">
        <v>0.91700000000000004</v>
      </c>
    </row>
    <row r="23" spans="1:17" x14ac:dyDescent="0.35">
      <c r="A23">
        <v>7</v>
      </c>
      <c r="B23" t="s">
        <v>30</v>
      </c>
      <c r="C23">
        <v>1</v>
      </c>
      <c r="D23">
        <v>1</v>
      </c>
      <c r="E23">
        <v>100</v>
      </c>
      <c r="F23">
        <v>40</v>
      </c>
      <c r="G23">
        <v>0</v>
      </c>
      <c r="H23">
        <v>0</v>
      </c>
      <c r="I23">
        <v>0</v>
      </c>
      <c r="J23">
        <v>1</v>
      </c>
      <c r="K23">
        <v>0</v>
      </c>
      <c r="L23">
        <v>2</v>
      </c>
      <c r="M23">
        <v>2</v>
      </c>
      <c r="N23">
        <v>1</v>
      </c>
      <c r="O23">
        <v>6</v>
      </c>
      <c r="P23">
        <v>6</v>
      </c>
      <c r="Q23" s="2">
        <v>0.625</v>
      </c>
    </row>
    <row r="24" spans="1:17" x14ac:dyDescent="0.35">
      <c r="A24">
        <v>7</v>
      </c>
      <c r="B24" t="s">
        <v>20</v>
      </c>
      <c r="C24">
        <v>1</v>
      </c>
      <c r="D24">
        <v>2</v>
      </c>
      <c r="E24">
        <v>50</v>
      </c>
      <c r="F24">
        <v>36</v>
      </c>
      <c r="G24">
        <v>0</v>
      </c>
      <c r="H24">
        <v>0</v>
      </c>
      <c r="I24">
        <v>1</v>
      </c>
      <c r="J24">
        <v>0</v>
      </c>
      <c r="K24">
        <v>0</v>
      </c>
      <c r="L24">
        <v>2</v>
      </c>
      <c r="M24">
        <v>2</v>
      </c>
      <c r="N24">
        <v>1</v>
      </c>
      <c r="O24">
        <v>5</v>
      </c>
      <c r="P24">
        <v>5</v>
      </c>
      <c r="Q24" s="2">
        <v>0.58799999999999997</v>
      </c>
    </row>
    <row r="25" spans="1:17" x14ac:dyDescent="0.35">
      <c r="A25">
        <v>7</v>
      </c>
      <c r="B25" t="s">
        <v>43</v>
      </c>
      <c r="C25">
        <v>1</v>
      </c>
      <c r="D25">
        <v>2</v>
      </c>
      <c r="E25">
        <v>50</v>
      </c>
      <c r="F25">
        <v>29</v>
      </c>
      <c r="G25">
        <v>0</v>
      </c>
      <c r="H25">
        <v>1</v>
      </c>
      <c r="I25">
        <v>0</v>
      </c>
      <c r="J25">
        <v>0</v>
      </c>
      <c r="K25">
        <v>0</v>
      </c>
      <c r="L25">
        <v>2</v>
      </c>
      <c r="M25">
        <v>2</v>
      </c>
      <c r="N25">
        <v>1</v>
      </c>
      <c r="O25">
        <v>5</v>
      </c>
      <c r="P25">
        <v>5</v>
      </c>
      <c r="Q25" s="2">
        <v>0.04</v>
      </c>
    </row>
    <row r="26" spans="1:17" x14ac:dyDescent="0.35">
      <c r="A26">
        <v>7</v>
      </c>
      <c r="B26" t="s">
        <v>22</v>
      </c>
      <c r="C26">
        <v>1</v>
      </c>
      <c r="D26">
        <v>2</v>
      </c>
      <c r="E26">
        <v>50</v>
      </c>
      <c r="F26">
        <v>44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1</v>
      </c>
      <c r="O26">
        <v>5</v>
      </c>
      <c r="P26">
        <v>5</v>
      </c>
      <c r="Q26" s="2">
        <v>0.107</v>
      </c>
    </row>
    <row r="27" spans="1:17" x14ac:dyDescent="0.35">
      <c r="A27">
        <v>7</v>
      </c>
      <c r="B27" t="s">
        <v>88</v>
      </c>
      <c r="C27">
        <v>1</v>
      </c>
      <c r="D27">
        <v>3</v>
      </c>
      <c r="E27">
        <v>33.299999999999997</v>
      </c>
      <c r="F27">
        <v>41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4</v>
      </c>
      <c r="P27">
        <v>4</v>
      </c>
      <c r="Q27" s="2">
        <v>2.8000000000000001E-2</v>
      </c>
    </row>
    <row r="28" spans="1:17" x14ac:dyDescent="0.35">
      <c r="A28">
        <v>7</v>
      </c>
      <c r="B28" t="s">
        <v>31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2</v>
      </c>
      <c r="N28">
        <v>1</v>
      </c>
      <c r="O28">
        <v>2</v>
      </c>
      <c r="P28">
        <v>2</v>
      </c>
      <c r="Q28" s="2">
        <v>0.12</v>
      </c>
    </row>
    <row r="29" spans="1:17" x14ac:dyDescent="0.35">
      <c r="A29">
        <v>7</v>
      </c>
      <c r="B29" t="s">
        <v>39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 s="2">
        <v>1.0999999999999999E-2</v>
      </c>
    </row>
    <row r="30" spans="1:17" x14ac:dyDescent="0.35">
      <c r="A30">
        <v>7</v>
      </c>
      <c r="B30" t="s">
        <v>95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2">
        <v>0</v>
      </c>
    </row>
    <row r="31" spans="1:17" x14ac:dyDescent="0.35">
      <c r="A31">
        <v>7</v>
      </c>
      <c r="B31" t="s">
        <v>96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2">
        <v>0</v>
      </c>
    </row>
    <row r="32" spans="1:17" x14ac:dyDescent="0.35">
      <c r="A32">
        <v>7</v>
      </c>
      <c r="B32" t="s">
        <v>92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3.9E-2</v>
      </c>
    </row>
    <row r="33" spans="1:17" x14ac:dyDescent="0.35">
      <c r="A33">
        <v>7</v>
      </c>
      <c r="B33" t="s">
        <v>21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2.1999999999999999E-2</v>
      </c>
    </row>
    <row r="34" spans="1:17" x14ac:dyDescent="0.35">
      <c r="A34">
        <v>7</v>
      </c>
      <c r="B34" t="s">
        <v>26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5.8000000000000003E-2</v>
      </c>
    </row>
    <row r="35" spans="1:17" x14ac:dyDescent="0.35">
      <c r="A35">
        <v>7</v>
      </c>
      <c r="B35" t="s">
        <v>47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0</v>
      </c>
    </row>
    <row r="36" spans="1:17" x14ac:dyDescent="0.35">
      <c r="A36">
        <v>7</v>
      </c>
      <c r="B36" t="s">
        <v>90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1E-3</v>
      </c>
    </row>
    <row r="37" spans="1:17" x14ac:dyDescent="0.35">
      <c r="A37">
        <v>7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0.92500000000000004</v>
      </c>
    </row>
    <row r="38" spans="1:17" x14ac:dyDescent="0.35">
      <c r="A38">
        <v>7</v>
      </c>
      <c r="B38" t="s">
        <v>89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1.0999999999999999E-2</v>
      </c>
    </row>
    <row r="39" spans="1:17" x14ac:dyDescent="0.35">
      <c r="A39">
        <v>7</v>
      </c>
      <c r="B39" t="s">
        <v>17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0.745</v>
      </c>
    </row>
    <row r="40" spans="1:17" x14ac:dyDescent="0.35">
      <c r="A40">
        <v>7</v>
      </c>
      <c r="B40" t="s">
        <v>33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 s="2">
        <v>0.45300000000000001</v>
      </c>
    </row>
    <row r="41" spans="1:17" x14ac:dyDescent="0.35">
      <c r="A41">
        <v>7</v>
      </c>
      <c r="B41" t="s">
        <v>50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0</v>
      </c>
    </row>
    <row r="42" spans="1:17" x14ac:dyDescent="0.35">
      <c r="A42">
        <v>7</v>
      </c>
      <c r="B42" t="s">
        <v>53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0</v>
      </c>
    </row>
    <row r="43" spans="1:17" x14ac:dyDescent="0.35">
      <c r="A43">
        <v>7</v>
      </c>
      <c r="B43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7</v>
      </c>
      <c r="B44" t="s">
        <v>51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7</v>
      </c>
      <c r="B45" t="s">
        <v>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0</v>
      </c>
    </row>
    <row r="46" spans="1:17" x14ac:dyDescent="0.35">
      <c r="A46">
        <v>7</v>
      </c>
      <c r="B46" t="s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0.34399999999999997</v>
      </c>
    </row>
    <row r="47" spans="1:17" x14ac:dyDescent="0.35">
      <c r="A47">
        <v>7</v>
      </c>
      <c r="B47" t="s">
        <v>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7</v>
      </c>
      <c r="B48" t="s">
        <v>55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2">
        <v>0</v>
      </c>
    </row>
    <row r="49" spans="1:17" x14ac:dyDescent="0.35">
      <c r="A49">
        <v>7</v>
      </c>
      <c r="B49" t="s">
        <v>56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7</v>
      </c>
      <c r="B50" t="s">
        <v>57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7</v>
      </c>
      <c r="B51" t="s">
        <v>58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7</v>
      </c>
      <c r="B52" t="s">
        <v>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2">
        <v>0</v>
      </c>
    </row>
    <row r="53" spans="1:17" x14ac:dyDescent="0.35">
      <c r="A53">
        <v>7</v>
      </c>
      <c r="B53" t="s">
        <v>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7</v>
      </c>
      <c r="B54" t="s">
        <v>61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7</v>
      </c>
      <c r="B55" t="s">
        <v>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7.6999999999999999E-2</v>
      </c>
    </row>
    <row r="56" spans="1:17" x14ac:dyDescent="0.35">
      <c r="A56">
        <v>7</v>
      </c>
      <c r="B56" t="s">
        <v>91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1E-3</v>
      </c>
    </row>
    <row r="57" spans="1:17" x14ac:dyDescent="0.35">
      <c r="A57">
        <v>7</v>
      </c>
      <c r="B57" t="s">
        <v>62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0</v>
      </c>
    </row>
    <row r="58" spans="1:17" x14ac:dyDescent="0.35">
      <c r="A58">
        <v>7</v>
      </c>
      <c r="B58" t="s">
        <v>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0.03</v>
      </c>
    </row>
    <row r="59" spans="1:17" x14ac:dyDescent="0.35">
      <c r="A59">
        <v>7</v>
      </c>
      <c r="B59" t="s">
        <v>64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0</v>
      </c>
    </row>
    <row r="60" spans="1:17" x14ac:dyDescent="0.35">
      <c r="A60">
        <v>7</v>
      </c>
      <c r="B60" t="s">
        <v>65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Q58"/>
  <sheetViews>
    <sheetView showGridLines="0" topLeftCell="A30" workbookViewId="0">
      <selection activeCell="A5" sqref="A5:Q58"/>
    </sheetView>
  </sheetViews>
  <sheetFormatPr defaultRowHeight="14.5" x14ac:dyDescent="0.35"/>
  <cols>
    <col min="1" max="1" width="7.54296875" bestFit="1" customWidth="1"/>
    <col min="2" max="2" width="27.26953125" bestFit="1" customWidth="1"/>
    <col min="3" max="3" width="5.7265625" bestFit="1" customWidth="1"/>
    <col min="4" max="4" width="7" bestFit="1" customWidth="1"/>
    <col min="5" max="5" width="6.54296875" bestFit="1" customWidth="1"/>
    <col min="6" max="6" width="5.54296875" bestFit="1" customWidth="1"/>
    <col min="7" max="7" width="8.81640625" bestFit="1" customWidth="1"/>
    <col min="8" max="10" width="8" bestFit="1" customWidth="1"/>
    <col min="11" max="11" width="6.26953125" bestFit="1" customWidth="1"/>
    <col min="12" max="12" width="6.54296875" bestFit="1" customWidth="1"/>
    <col min="13" max="13" width="6.81640625" bestFit="1" customWidth="1"/>
    <col min="14" max="14" width="4.7265625" bestFit="1" customWidth="1"/>
    <col min="15" max="15" width="7.453125" bestFit="1" customWidth="1"/>
    <col min="16" max="16" width="9.7265625" bestFit="1" customWidth="1"/>
    <col min="17" max="17" width="7.81640625" bestFit="1" customWidth="1"/>
  </cols>
  <sheetData>
    <row r="4" spans="1:17" x14ac:dyDescent="0.35">
      <c r="A4" t="s">
        <v>103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s="1" t="s">
        <v>66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1:17" x14ac:dyDescent="0.35">
      <c r="A5">
        <v>8</v>
      </c>
      <c r="B5" t="s">
        <v>43</v>
      </c>
      <c r="C5">
        <v>1</v>
      </c>
      <c r="D5">
        <v>1</v>
      </c>
      <c r="E5">
        <v>100</v>
      </c>
      <c r="F5">
        <v>30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4</v>
      </c>
      <c r="P5">
        <v>4</v>
      </c>
      <c r="Q5" s="2">
        <v>6.8000000000000005E-2</v>
      </c>
    </row>
    <row r="6" spans="1:17" x14ac:dyDescent="0.35">
      <c r="A6">
        <v>8</v>
      </c>
      <c r="B6" t="s">
        <v>60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v>0</v>
      </c>
    </row>
    <row r="7" spans="1:17" x14ac:dyDescent="0.35">
      <c r="A7">
        <v>8</v>
      </c>
      <c r="B7" t="s">
        <v>57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2">
        <v>0</v>
      </c>
    </row>
    <row r="8" spans="1:17" x14ac:dyDescent="0.35">
      <c r="A8">
        <v>8</v>
      </c>
      <c r="B8" t="s">
        <v>40</v>
      </c>
      <c r="C8">
        <v>1</v>
      </c>
      <c r="D8">
        <v>1</v>
      </c>
      <c r="E8">
        <v>100</v>
      </c>
      <c r="F8">
        <v>27</v>
      </c>
      <c r="G8">
        <v>0</v>
      </c>
      <c r="H8">
        <v>1</v>
      </c>
      <c r="I8">
        <v>0</v>
      </c>
      <c r="J8">
        <v>0</v>
      </c>
      <c r="K8">
        <v>0</v>
      </c>
      <c r="L8">
        <v>5</v>
      </c>
      <c r="M8">
        <v>5</v>
      </c>
      <c r="N8">
        <v>1</v>
      </c>
      <c r="O8">
        <v>8</v>
      </c>
      <c r="P8">
        <v>8</v>
      </c>
      <c r="Q8" s="2">
        <v>0.11600000000000001</v>
      </c>
    </row>
    <row r="9" spans="1:17" x14ac:dyDescent="0.35">
      <c r="A9">
        <v>8</v>
      </c>
      <c r="B9" t="s">
        <v>28</v>
      </c>
      <c r="C9">
        <v>2</v>
      </c>
      <c r="D9">
        <v>2</v>
      </c>
      <c r="E9">
        <v>100</v>
      </c>
      <c r="F9">
        <v>58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5</v>
      </c>
      <c r="N9">
        <v>1</v>
      </c>
      <c r="O9">
        <v>13</v>
      </c>
      <c r="P9">
        <v>13</v>
      </c>
      <c r="Q9" s="2">
        <v>0.54500000000000004</v>
      </c>
    </row>
    <row r="10" spans="1:17" x14ac:dyDescent="0.35">
      <c r="A10">
        <v>8</v>
      </c>
      <c r="B10" t="s">
        <v>38</v>
      </c>
      <c r="C10">
        <v>4</v>
      </c>
      <c r="D10">
        <v>4</v>
      </c>
      <c r="E10">
        <v>100</v>
      </c>
      <c r="F10">
        <v>51</v>
      </c>
      <c r="G10">
        <v>0</v>
      </c>
      <c r="H10">
        <v>0</v>
      </c>
      <c r="I10">
        <v>2</v>
      </c>
      <c r="J10">
        <v>0</v>
      </c>
      <c r="K10">
        <v>2</v>
      </c>
      <c r="L10">
        <v>0</v>
      </c>
      <c r="M10">
        <v>0</v>
      </c>
      <c r="N10">
        <v>1</v>
      </c>
      <c r="O10">
        <v>16</v>
      </c>
      <c r="P10">
        <v>16</v>
      </c>
      <c r="Q10" s="2">
        <v>0.318</v>
      </c>
    </row>
    <row r="11" spans="1:17" x14ac:dyDescent="0.35">
      <c r="A11">
        <v>8</v>
      </c>
      <c r="B11" t="s">
        <v>48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1E-3</v>
      </c>
    </row>
    <row r="12" spans="1:17" x14ac:dyDescent="0.35">
      <c r="A12">
        <v>8</v>
      </c>
      <c r="B12" t="s">
        <v>41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 s="2">
        <v>6.3E-2</v>
      </c>
    </row>
    <row r="13" spans="1:17" x14ac:dyDescent="0.35">
      <c r="A13">
        <v>8</v>
      </c>
      <c r="B13" t="s">
        <v>44</v>
      </c>
      <c r="C13">
        <v>3</v>
      </c>
      <c r="D13">
        <v>3</v>
      </c>
      <c r="E13">
        <v>100</v>
      </c>
      <c r="F13">
        <v>53</v>
      </c>
      <c r="G13">
        <v>0</v>
      </c>
      <c r="H13">
        <v>0</v>
      </c>
      <c r="I13">
        <v>0</v>
      </c>
      <c r="J13">
        <v>2</v>
      </c>
      <c r="K13">
        <v>1</v>
      </c>
      <c r="L13">
        <v>3</v>
      </c>
      <c r="M13">
        <v>3</v>
      </c>
      <c r="N13">
        <v>1</v>
      </c>
      <c r="O13">
        <v>16</v>
      </c>
      <c r="P13">
        <v>16</v>
      </c>
      <c r="Q13" s="2">
        <v>0.36299999999999999</v>
      </c>
    </row>
    <row r="14" spans="1:17" x14ac:dyDescent="0.35">
      <c r="A14">
        <v>8</v>
      </c>
      <c r="B14" t="s">
        <v>56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v>0</v>
      </c>
    </row>
    <row r="15" spans="1:17" x14ac:dyDescent="0.35">
      <c r="A15">
        <v>8</v>
      </c>
      <c r="B15" t="s">
        <v>29</v>
      </c>
      <c r="C15">
        <v>1</v>
      </c>
      <c r="D15">
        <v>1</v>
      </c>
      <c r="E15">
        <v>100</v>
      </c>
      <c r="F15">
        <v>38</v>
      </c>
      <c r="G15">
        <v>0</v>
      </c>
      <c r="H15">
        <v>0</v>
      </c>
      <c r="I15">
        <v>1</v>
      </c>
      <c r="J15">
        <v>0</v>
      </c>
      <c r="K15">
        <v>0</v>
      </c>
      <c r="L15">
        <v>2</v>
      </c>
      <c r="M15">
        <v>2</v>
      </c>
      <c r="N15">
        <v>1</v>
      </c>
      <c r="O15">
        <v>5</v>
      </c>
      <c r="P15">
        <v>5</v>
      </c>
      <c r="Q15" s="2">
        <v>8.0000000000000002E-3</v>
      </c>
    </row>
    <row r="16" spans="1:17" x14ac:dyDescent="0.35">
      <c r="A16">
        <v>8</v>
      </c>
      <c r="B16" t="s">
        <v>46</v>
      </c>
      <c r="C16">
        <v>1</v>
      </c>
      <c r="D16">
        <v>2</v>
      </c>
      <c r="E16">
        <v>50</v>
      </c>
      <c r="F16">
        <v>57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6</v>
      </c>
      <c r="P16">
        <v>6</v>
      </c>
      <c r="Q16" s="2">
        <v>1.4E-2</v>
      </c>
    </row>
    <row r="17" spans="1:17" x14ac:dyDescent="0.35">
      <c r="A17">
        <v>8</v>
      </c>
      <c r="B17" t="s">
        <v>19</v>
      </c>
      <c r="C17">
        <v>1</v>
      </c>
      <c r="D17">
        <v>2</v>
      </c>
      <c r="E17">
        <v>50</v>
      </c>
      <c r="F17">
        <v>22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4</v>
      </c>
      <c r="P17">
        <v>4</v>
      </c>
      <c r="Q17" s="2">
        <v>0.09</v>
      </c>
    </row>
    <row r="18" spans="1:17" x14ac:dyDescent="0.35">
      <c r="A18">
        <v>8</v>
      </c>
      <c r="B18" t="s">
        <v>64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2">
        <v>0</v>
      </c>
    </row>
    <row r="19" spans="1:17" x14ac:dyDescent="0.35">
      <c r="A19">
        <v>8</v>
      </c>
      <c r="B19" t="s">
        <v>64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2">
        <v>0</v>
      </c>
    </row>
    <row r="20" spans="1:17" x14ac:dyDescent="0.35">
      <c r="A20">
        <v>8</v>
      </c>
      <c r="B20" t="s">
        <v>65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2">
        <v>0</v>
      </c>
    </row>
    <row r="21" spans="1:17" x14ac:dyDescent="0.35">
      <c r="A21">
        <v>8</v>
      </c>
      <c r="B21" t="s">
        <v>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v>0</v>
      </c>
    </row>
    <row r="22" spans="1:17" x14ac:dyDescent="0.35">
      <c r="A22">
        <v>8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2</v>
      </c>
      <c r="N22">
        <v>1</v>
      </c>
      <c r="O22">
        <v>2</v>
      </c>
      <c r="P22">
        <v>2</v>
      </c>
      <c r="Q22" s="2">
        <v>0.55000000000000004</v>
      </c>
    </row>
    <row r="23" spans="1:17" x14ac:dyDescent="0.35">
      <c r="A23">
        <v>8</v>
      </c>
      <c r="B23" t="s">
        <v>24</v>
      </c>
      <c r="C23">
        <v>2</v>
      </c>
      <c r="D23">
        <v>2</v>
      </c>
      <c r="E23">
        <v>100</v>
      </c>
      <c r="F23">
        <v>27</v>
      </c>
      <c r="G23">
        <v>0</v>
      </c>
      <c r="H23">
        <v>2</v>
      </c>
      <c r="I23">
        <v>0</v>
      </c>
      <c r="J23">
        <v>0</v>
      </c>
      <c r="K23">
        <v>0</v>
      </c>
      <c r="L23">
        <v>2</v>
      </c>
      <c r="M23">
        <v>2</v>
      </c>
      <c r="N23">
        <v>1</v>
      </c>
      <c r="O23">
        <v>8</v>
      </c>
      <c r="P23">
        <v>8</v>
      </c>
      <c r="Q23" s="2">
        <v>0.46600000000000003</v>
      </c>
    </row>
    <row r="24" spans="1:17" x14ac:dyDescent="0.35">
      <c r="A24">
        <v>8</v>
      </c>
      <c r="B24" t="s">
        <v>26</v>
      </c>
      <c r="C24">
        <v>3</v>
      </c>
      <c r="D24">
        <v>3</v>
      </c>
      <c r="E24">
        <v>100</v>
      </c>
      <c r="F24">
        <v>46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10</v>
      </c>
      <c r="P24">
        <v>10</v>
      </c>
      <c r="Q24" s="2">
        <v>0.06</v>
      </c>
    </row>
    <row r="25" spans="1:17" x14ac:dyDescent="0.35">
      <c r="A25">
        <v>8</v>
      </c>
      <c r="B25" t="s">
        <v>17</v>
      </c>
      <c r="C25">
        <v>1</v>
      </c>
      <c r="D25">
        <v>2</v>
      </c>
      <c r="E25">
        <v>50</v>
      </c>
      <c r="F25">
        <v>56</v>
      </c>
      <c r="G25">
        <v>0</v>
      </c>
      <c r="H25">
        <v>0</v>
      </c>
      <c r="I25">
        <v>0</v>
      </c>
      <c r="J25">
        <v>0</v>
      </c>
      <c r="K25">
        <v>1</v>
      </c>
      <c r="L25">
        <v>4</v>
      </c>
      <c r="M25">
        <v>4</v>
      </c>
      <c r="N25">
        <v>1</v>
      </c>
      <c r="O25">
        <v>9</v>
      </c>
      <c r="P25">
        <v>9</v>
      </c>
      <c r="Q25" s="2">
        <v>0.58599999999999997</v>
      </c>
    </row>
    <row r="26" spans="1:17" x14ac:dyDescent="0.35">
      <c r="A26">
        <v>8</v>
      </c>
      <c r="B26" t="s">
        <v>61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2">
        <v>0</v>
      </c>
    </row>
    <row r="27" spans="1:17" x14ac:dyDescent="0.35">
      <c r="A27">
        <v>8</v>
      </c>
      <c r="B27" t="s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2">
        <v>0</v>
      </c>
    </row>
    <row r="28" spans="1:17" x14ac:dyDescent="0.35">
      <c r="A28">
        <v>8</v>
      </c>
      <c r="B28" t="s">
        <v>31</v>
      </c>
      <c r="C28">
        <v>1</v>
      </c>
      <c r="D28">
        <v>3</v>
      </c>
      <c r="E28">
        <v>33.299999999999997</v>
      </c>
      <c r="F28">
        <v>31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4</v>
      </c>
      <c r="P28">
        <v>4</v>
      </c>
      <c r="Q28" s="2">
        <v>0.27200000000000002</v>
      </c>
    </row>
    <row r="29" spans="1:17" x14ac:dyDescent="0.35">
      <c r="A29">
        <v>8</v>
      </c>
      <c r="B29" t="s">
        <v>37</v>
      </c>
      <c r="C29">
        <v>1</v>
      </c>
      <c r="D29">
        <v>3</v>
      </c>
      <c r="E29">
        <v>33.299999999999997</v>
      </c>
      <c r="F29">
        <v>25</v>
      </c>
      <c r="G29">
        <v>0</v>
      </c>
      <c r="H29">
        <v>1</v>
      </c>
      <c r="I29">
        <v>0</v>
      </c>
      <c r="J29">
        <v>0</v>
      </c>
      <c r="K29">
        <v>0</v>
      </c>
      <c r="L29">
        <v>3</v>
      </c>
      <c r="M29">
        <v>3</v>
      </c>
      <c r="N29">
        <v>1</v>
      </c>
      <c r="O29">
        <v>6</v>
      </c>
      <c r="P29">
        <v>6</v>
      </c>
      <c r="Q29" s="2">
        <v>0.09</v>
      </c>
    </row>
    <row r="30" spans="1:17" x14ac:dyDescent="0.35">
      <c r="A30">
        <v>8</v>
      </c>
      <c r="B30" t="s">
        <v>36</v>
      </c>
      <c r="C30">
        <v>2</v>
      </c>
      <c r="D30">
        <v>2</v>
      </c>
      <c r="E30">
        <v>100</v>
      </c>
      <c r="F30">
        <v>35</v>
      </c>
      <c r="G30">
        <v>0</v>
      </c>
      <c r="H30">
        <v>0</v>
      </c>
      <c r="I30">
        <v>2</v>
      </c>
      <c r="J30">
        <v>0</v>
      </c>
      <c r="K30">
        <v>0</v>
      </c>
      <c r="L30">
        <v>1</v>
      </c>
      <c r="M30">
        <v>1</v>
      </c>
      <c r="N30">
        <v>1</v>
      </c>
      <c r="O30">
        <v>7</v>
      </c>
      <c r="P30">
        <v>7</v>
      </c>
      <c r="Q30" s="2">
        <v>6.0999999999999999E-2</v>
      </c>
    </row>
    <row r="31" spans="1:17" x14ac:dyDescent="0.35">
      <c r="A31">
        <v>8</v>
      </c>
      <c r="B31" t="s">
        <v>25</v>
      </c>
      <c r="C31">
        <v>3</v>
      </c>
      <c r="D31">
        <v>3</v>
      </c>
      <c r="E31">
        <v>100</v>
      </c>
      <c r="F31">
        <v>56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v>11</v>
      </c>
      <c r="P31">
        <v>11</v>
      </c>
      <c r="Q31" s="2">
        <v>0.98399999999999999</v>
      </c>
    </row>
    <row r="32" spans="1:17" x14ac:dyDescent="0.35">
      <c r="A32">
        <v>8</v>
      </c>
      <c r="B32" t="s">
        <v>27</v>
      </c>
      <c r="C32">
        <v>1</v>
      </c>
      <c r="D32">
        <v>1</v>
      </c>
      <c r="E32">
        <v>100</v>
      </c>
      <c r="F32">
        <v>51</v>
      </c>
      <c r="G32">
        <v>0</v>
      </c>
      <c r="H32">
        <v>0</v>
      </c>
      <c r="I32">
        <v>0</v>
      </c>
      <c r="J32">
        <v>0</v>
      </c>
      <c r="K32">
        <v>1</v>
      </c>
      <c r="L32">
        <v>5</v>
      </c>
      <c r="M32">
        <v>5</v>
      </c>
      <c r="N32">
        <v>1</v>
      </c>
      <c r="O32">
        <v>10</v>
      </c>
      <c r="P32">
        <v>10</v>
      </c>
      <c r="Q32" s="2">
        <v>0.95799999999999996</v>
      </c>
    </row>
    <row r="33" spans="1:17" x14ac:dyDescent="0.35">
      <c r="A33">
        <v>8</v>
      </c>
      <c r="B33" t="s">
        <v>23</v>
      </c>
      <c r="C33">
        <v>1</v>
      </c>
      <c r="D33">
        <v>1</v>
      </c>
      <c r="E33">
        <v>100</v>
      </c>
      <c r="F33">
        <v>36</v>
      </c>
      <c r="G33">
        <v>0</v>
      </c>
      <c r="H33">
        <v>0</v>
      </c>
      <c r="I33">
        <v>1</v>
      </c>
      <c r="J33">
        <v>0</v>
      </c>
      <c r="K33">
        <v>0</v>
      </c>
      <c r="L33">
        <v>2</v>
      </c>
      <c r="M33">
        <v>2</v>
      </c>
      <c r="N33">
        <v>1</v>
      </c>
      <c r="O33">
        <v>5</v>
      </c>
      <c r="P33">
        <v>5</v>
      </c>
      <c r="Q33" s="2">
        <v>0.53600000000000003</v>
      </c>
    </row>
    <row r="34" spans="1:17" x14ac:dyDescent="0.35">
      <c r="A34">
        <v>8</v>
      </c>
      <c r="B34" t="s">
        <v>18</v>
      </c>
      <c r="C34">
        <v>1</v>
      </c>
      <c r="D34">
        <v>1</v>
      </c>
      <c r="E34">
        <v>100</v>
      </c>
      <c r="F34">
        <v>32</v>
      </c>
      <c r="G34">
        <v>0</v>
      </c>
      <c r="H34">
        <v>0</v>
      </c>
      <c r="I34">
        <v>1</v>
      </c>
      <c r="J34">
        <v>0</v>
      </c>
      <c r="K34">
        <v>0</v>
      </c>
      <c r="L34">
        <v>3</v>
      </c>
      <c r="M34">
        <v>3</v>
      </c>
      <c r="N34">
        <v>1</v>
      </c>
      <c r="O34">
        <v>6</v>
      </c>
      <c r="P34">
        <v>6</v>
      </c>
      <c r="Q34" s="2">
        <v>0.45200000000000001</v>
      </c>
    </row>
    <row r="35" spans="1:17" x14ac:dyDescent="0.35">
      <c r="A35">
        <v>8</v>
      </c>
      <c r="B35" t="s">
        <v>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0</v>
      </c>
    </row>
    <row r="36" spans="1:17" x14ac:dyDescent="0.35">
      <c r="A36">
        <v>8</v>
      </c>
      <c r="B36" t="s">
        <v>30</v>
      </c>
      <c r="C36">
        <v>1</v>
      </c>
      <c r="D36">
        <v>1</v>
      </c>
      <c r="E36">
        <v>100</v>
      </c>
      <c r="F36">
        <v>30</v>
      </c>
      <c r="G36">
        <v>0</v>
      </c>
      <c r="H36">
        <v>0</v>
      </c>
      <c r="I36">
        <v>1</v>
      </c>
      <c r="J36">
        <v>0</v>
      </c>
      <c r="K36">
        <v>0</v>
      </c>
      <c r="L36">
        <v>4</v>
      </c>
      <c r="M36">
        <v>4</v>
      </c>
      <c r="N36">
        <v>1</v>
      </c>
      <c r="O36">
        <v>7</v>
      </c>
      <c r="P36">
        <v>7</v>
      </c>
      <c r="Q36" s="2">
        <v>0.61599999999999999</v>
      </c>
    </row>
    <row r="37" spans="1:17" x14ac:dyDescent="0.35">
      <c r="A37">
        <v>8</v>
      </c>
      <c r="B37" t="s">
        <v>39</v>
      </c>
      <c r="C37">
        <v>1</v>
      </c>
      <c r="D37">
        <v>1</v>
      </c>
      <c r="E37">
        <v>100</v>
      </c>
      <c r="F37">
        <v>61</v>
      </c>
      <c r="G37">
        <v>0</v>
      </c>
      <c r="H37">
        <v>0</v>
      </c>
      <c r="I37">
        <v>0</v>
      </c>
      <c r="J37">
        <v>0</v>
      </c>
      <c r="K37">
        <v>1</v>
      </c>
      <c r="L37">
        <v>4</v>
      </c>
      <c r="M37">
        <v>4</v>
      </c>
      <c r="N37">
        <v>1</v>
      </c>
      <c r="O37">
        <v>9</v>
      </c>
      <c r="P37">
        <v>9</v>
      </c>
      <c r="Q37" s="2">
        <v>8.9999999999999993E-3</v>
      </c>
    </row>
    <row r="38" spans="1:17" x14ac:dyDescent="0.35">
      <c r="A38">
        <v>8</v>
      </c>
      <c r="B38" t="s">
        <v>34</v>
      </c>
      <c r="C38">
        <v>1</v>
      </c>
      <c r="D38">
        <v>2</v>
      </c>
      <c r="E38">
        <v>50</v>
      </c>
      <c r="F38">
        <v>48</v>
      </c>
      <c r="G38">
        <v>0</v>
      </c>
      <c r="H38">
        <v>0</v>
      </c>
      <c r="I38">
        <v>0</v>
      </c>
      <c r="J38">
        <v>1</v>
      </c>
      <c r="K38">
        <v>0</v>
      </c>
      <c r="L38">
        <v>4</v>
      </c>
      <c r="M38">
        <v>4</v>
      </c>
      <c r="N38">
        <v>1</v>
      </c>
      <c r="O38">
        <v>8</v>
      </c>
      <c r="P38">
        <v>8</v>
      </c>
      <c r="Q38" s="2">
        <v>0.98399999999999999</v>
      </c>
    </row>
    <row r="39" spans="1:17" x14ac:dyDescent="0.35">
      <c r="A39">
        <v>8</v>
      </c>
      <c r="B39" t="s">
        <v>63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0.03</v>
      </c>
    </row>
    <row r="40" spans="1:17" x14ac:dyDescent="0.35">
      <c r="A40">
        <v>8</v>
      </c>
      <c r="B40" t="s">
        <v>63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0.03</v>
      </c>
    </row>
    <row r="41" spans="1:17" x14ac:dyDescent="0.35">
      <c r="A41">
        <v>8</v>
      </c>
      <c r="B41" t="s">
        <v>21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 s="2">
        <v>0.25700000000000001</v>
      </c>
    </row>
    <row r="42" spans="1:17" x14ac:dyDescent="0.35">
      <c r="A42">
        <v>8</v>
      </c>
      <c r="B42" t="s">
        <v>89</v>
      </c>
      <c r="C42">
        <v>2</v>
      </c>
      <c r="D42">
        <v>2</v>
      </c>
      <c r="E42">
        <v>100</v>
      </c>
      <c r="F42">
        <v>47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O42">
        <v>7</v>
      </c>
      <c r="P42">
        <v>7</v>
      </c>
      <c r="Q42" s="2">
        <v>4.0000000000000001E-3</v>
      </c>
    </row>
    <row r="43" spans="1:17" x14ac:dyDescent="0.35">
      <c r="A43">
        <v>8</v>
      </c>
      <c r="B43" t="s">
        <v>59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0</v>
      </c>
    </row>
    <row r="44" spans="1:17" x14ac:dyDescent="0.35">
      <c r="A44">
        <v>8</v>
      </c>
      <c r="B44" t="s">
        <v>58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0</v>
      </c>
    </row>
    <row r="45" spans="1:17" x14ac:dyDescent="0.35">
      <c r="A45">
        <v>8</v>
      </c>
      <c r="B45" t="s">
        <v>16</v>
      </c>
      <c r="C45">
        <v>2</v>
      </c>
      <c r="D45">
        <v>2</v>
      </c>
      <c r="E45">
        <v>100</v>
      </c>
      <c r="F45">
        <v>42</v>
      </c>
      <c r="G45">
        <v>0</v>
      </c>
      <c r="H45">
        <v>1</v>
      </c>
      <c r="I45">
        <v>0</v>
      </c>
      <c r="J45">
        <v>1</v>
      </c>
      <c r="K45">
        <v>0</v>
      </c>
      <c r="L45">
        <v>3</v>
      </c>
      <c r="M45">
        <v>3</v>
      </c>
      <c r="N45">
        <v>1</v>
      </c>
      <c r="O45">
        <v>10</v>
      </c>
      <c r="P45">
        <v>10</v>
      </c>
      <c r="Q45" s="2">
        <v>0.36599999999999999</v>
      </c>
    </row>
    <row r="46" spans="1:17" x14ac:dyDescent="0.35">
      <c r="A46">
        <v>8</v>
      </c>
      <c r="B46" t="s">
        <v>22</v>
      </c>
      <c r="C46">
        <v>1</v>
      </c>
      <c r="D46">
        <v>1</v>
      </c>
      <c r="E46">
        <v>100</v>
      </c>
      <c r="F46">
        <v>47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1</v>
      </c>
      <c r="N46">
        <v>1</v>
      </c>
      <c r="O46">
        <v>5</v>
      </c>
      <c r="P46">
        <v>5</v>
      </c>
      <c r="Q46" s="2">
        <v>0.11799999999999999</v>
      </c>
    </row>
    <row r="47" spans="1:17" x14ac:dyDescent="0.35">
      <c r="A47">
        <v>8</v>
      </c>
      <c r="B47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0</v>
      </c>
    </row>
    <row r="48" spans="1:17" x14ac:dyDescent="0.35">
      <c r="A48">
        <v>8</v>
      </c>
      <c r="B48" t="s">
        <v>45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</v>
      </c>
      <c r="M48">
        <v>4</v>
      </c>
      <c r="N48">
        <v>1</v>
      </c>
      <c r="O48">
        <v>4</v>
      </c>
      <c r="P48">
        <v>4</v>
      </c>
      <c r="Q48" s="2">
        <v>0.156</v>
      </c>
    </row>
    <row r="49" spans="1:17" x14ac:dyDescent="0.35">
      <c r="A49">
        <v>8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2">
        <v>0</v>
      </c>
    </row>
    <row r="50" spans="1:17" x14ac:dyDescent="0.35">
      <c r="A50">
        <v>8</v>
      </c>
      <c r="B50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2">
        <v>0</v>
      </c>
    </row>
    <row r="51" spans="1:17" x14ac:dyDescent="0.35">
      <c r="A51">
        <v>8</v>
      </c>
      <c r="B5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2">
        <v>0</v>
      </c>
    </row>
    <row r="52" spans="1:17" x14ac:dyDescent="0.35">
      <c r="A52">
        <v>8</v>
      </c>
      <c r="B52" t="s">
        <v>33</v>
      </c>
      <c r="C52">
        <v>4</v>
      </c>
      <c r="D52">
        <v>5</v>
      </c>
      <c r="E52">
        <v>80</v>
      </c>
      <c r="F52">
        <v>52</v>
      </c>
      <c r="G52">
        <v>0</v>
      </c>
      <c r="H52">
        <v>0</v>
      </c>
      <c r="I52">
        <v>2</v>
      </c>
      <c r="J52">
        <v>1</v>
      </c>
      <c r="K52">
        <v>1</v>
      </c>
      <c r="L52">
        <v>2</v>
      </c>
      <c r="M52">
        <v>2</v>
      </c>
      <c r="N52">
        <v>1</v>
      </c>
      <c r="O52">
        <v>17</v>
      </c>
      <c r="P52">
        <v>17</v>
      </c>
      <c r="Q52" s="2">
        <v>0.373</v>
      </c>
    </row>
    <row r="53" spans="1:17" x14ac:dyDescent="0.35">
      <c r="A53">
        <v>8</v>
      </c>
      <c r="B53" t="s">
        <v>62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0</v>
      </c>
    </row>
    <row r="54" spans="1:17" x14ac:dyDescent="0.35">
      <c r="A54">
        <v>8</v>
      </c>
      <c r="B54" t="s">
        <v>49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0</v>
      </c>
    </row>
    <row r="55" spans="1:17" x14ac:dyDescent="0.35">
      <c r="A55">
        <v>8</v>
      </c>
      <c r="B55" t="s">
        <v>20</v>
      </c>
      <c r="C55">
        <v>1</v>
      </c>
      <c r="D55">
        <v>1</v>
      </c>
      <c r="E55">
        <v>100</v>
      </c>
      <c r="F55">
        <v>37</v>
      </c>
      <c r="G55">
        <v>0</v>
      </c>
      <c r="H55">
        <v>0</v>
      </c>
      <c r="I55">
        <v>1</v>
      </c>
      <c r="J55">
        <v>0</v>
      </c>
      <c r="K55">
        <v>0</v>
      </c>
      <c r="L55">
        <v>3</v>
      </c>
      <c r="M55">
        <v>3</v>
      </c>
      <c r="N55">
        <v>1</v>
      </c>
      <c r="O55">
        <v>6</v>
      </c>
      <c r="P55">
        <v>6</v>
      </c>
      <c r="Q55" s="2">
        <v>0.91200000000000003</v>
      </c>
    </row>
    <row r="56" spans="1:17" x14ac:dyDescent="0.35">
      <c r="A56">
        <v>8</v>
      </c>
      <c r="B56" t="s">
        <v>32</v>
      </c>
      <c r="C56">
        <v>1</v>
      </c>
      <c r="D56">
        <v>2</v>
      </c>
      <c r="E56">
        <v>50</v>
      </c>
      <c r="F56">
        <v>28</v>
      </c>
      <c r="G56">
        <v>0</v>
      </c>
      <c r="H56">
        <v>1</v>
      </c>
      <c r="I56">
        <v>0</v>
      </c>
      <c r="J56">
        <v>0</v>
      </c>
      <c r="K56">
        <v>0</v>
      </c>
      <c r="L56">
        <v>3</v>
      </c>
      <c r="M56">
        <v>3</v>
      </c>
      <c r="N56">
        <v>1</v>
      </c>
      <c r="O56">
        <v>6</v>
      </c>
      <c r="P56">
        <v>6</v>
      </c>
      <c r="Q56" s="2">
        <v>3.5000000000000003E-2</v>
      </c>
    </row>
    <row r="57" spans="1:17" x14ac:dyDescent="0.35">
      <c r="A57">
        <v>8</v>
      </c>
      <c r="B57" s="5" t="s">
        <v>35</v>
      </c>
      <c r="C57" s="5">
        <v>3</v>
      </c>
      <c r="D57" s="5">
        <v>3</v>
      </c>
      <c r="E57" s="5">
        <v>100</v>
      </c>
      <c r="F57" s="5">
        <v>49</v>
      </c>
      <c r="G57" s="5">
        <v>0</v>
      </c>
      <c r="H57" s="5">
        <v>1</v>
      </c>
      <c r="I57" s="5">
        <v>1</v>
      </c>
      <c r="J57" s="5">
        <v>1</v>
      </c>
      <c r="K57" s="5">
        <v>0</v>
      </c>
      <c r="L57" s="5">
        <v>2</v>
      </c>
      <c r="M57" s="5">
        <v>2</v>
      </c>
      <c r="N57" s="5">
        <v>1</v>
      </c>
      <c r="O57" s="5">
        <v>12</v>
      </c>
      <c r="P57" s="5">
        <v>12</v>
      </c>
      <c r="Q57" s="8">
        <v>0.61</v>
      </c>
    </row>
    <row r="58" spans="1:17" x14ac:dyDescent="0.35">
      <c r="A58">
        <v>8</v>
      </c>
      <c r="B58" s="6" t="s">
        <v>52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7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Weekly</vt:lpstr>
      <vt:lpstr>wk 1</vt:lpstr>
      <vt:lpstr>wk 2</vt:lpstr>
      <vt:lpstr>wk 3</vt:lpstr>
      <vt:lpstr>wk4</vt:lpstr>
      <vt:lpstr>wk 5</vt:lpstr>
      <vt:lpstr>wk 6</vt:lpstr>
      <vt:lpstr>wk 7</vt:lpstr>
      <vt:lpstr>wk 8</vt:lpstr>
      <vt:lpstr>wk 9</vt:lpstr>
      <vt:lpstr>wk 10</vt:lpstr>
      <vt:lpstr>wk 11</vt:lpstr>
      <vt:lpstr>wk 12</vt:lpstr>
      <vt:lpstr>wk 13</vt:lpstr>
      <vt:lpstr>wk 14</vt:lpstr>
      <vt:lpstr>wk 15</vt:lpstr>
      <vt:lpstr>wk 16</vt:lpstr>
      <vt:lpstr>wk 17</vt:lpstr>
      <vt:lpstr>wk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Hamiltom</dc:creator>
  <cp:lastModifiedBy>Bryan Hamiltom</cp:lastModifiedBy>
  <dcterms:created xsi:type="dcterms:W3CDTF">2023-09-29T15:52:02Z</dcterms:created>
  <dcterms:modified xsi:type="dcterms:W3CDTF">2024-01-30T18:24:29Z</dcterms:modified>
</cp:coreProperties>
</file>