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bhamm\OneDrive\Documents\Fantasy Weekly 23\Fantasy\Fantasy 2023 - Weekly_Excel\"/>
    </mc:Choice>
  </mc:AlternateContent>
  <xr:revisionPtr revIDLastSave="0" documentId="13_ncr:1_{4F2B123A-75C0-4C23-8193-0F1532D89024}" xr6:coauthVersionLast="47" xr6:coauthVersionMax="47" xr10:uidLastSave="{00000000-0000-0000-0000-000000000000}"/>
  <bookViews>
    <workbookView xWindow="-110" yWindow="-110" windowWidth="19420" windowHeight="11020" tabRatio="978" xr2:uid="{00000000-000D-0000-FFFF-FFFF00000000}"/>
  </bookViews>
  <sheets>
    <sheet name="Weekly" sheetId="8" r:id="rId1"/>
    <sheet name="wk 1" sheetId="1" r:id="rId2"/>
    <sheet name="wk 2" sheetId="5" r:id="rId3"/>
    <sheet name="wk 3" sheetId="4" r:id="rId4"/>
    <sheet name="wk 4" sheetId="6" r:id="rId5"/>
    <sheet name="wk 5" sheetId="7" r:id="rId6"/>
    <sheet name="wk 6" sheetId="12" r:id="rId7"/>
    <sheet name="wk 7" sheetId="11" r:id="rId8"/>
    <sheet name="wk 8" sheetId="24" r:id="rId9"/>
    <sheet name="wk 9" sheetId="25" r:id="rId10"/>
    <sheet name="wk 10" sheetId="26" r:id="rId11"/>
    <sheet name="wk 11" sheetId="27" r:id="rId12"/>
    <sheet name="wk 12" sheetId="28" r:id="rId13"/>
    <sheet name="wk 13" sheetId="30" r:id="rId14"/>
    <sheet name="wk 14" sheetId="31" r:id="rId15"/>
    <sheet name="wk 15" sheetId="32" r:id="rId16"/>
    <sheet name="wk 16" sheetId="33" r:id="rId17"/>
    <sheet name="wk 17" sheetId="34" r:id="rId18"/>
    <sheet name="wk 18" sheetId="3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8" l="1"/>
  <c r="F7" i="8"/>
  <c r="F6" i="8"/>
  <c r="F53" i="8"/>
  <c r="F16" i="8"/>
  <c r="F50" i="8"/>
  <c r="W6" i="8"/>
  <c r="W7" i="8"/>
  <c r="W10" i="8"/>
  <c r="W11" i="8"/>
  <c r="W21" i="8"/>
  <c r="W27" i="8"/>
  <c r="W26" i="8"/>
  <c r="W28" i="8"/>
  <c r="W16" i="8"/>
  <c r="W24" i="8"/>
  <c r="W19" i="8"/>
  <c r="W33" i="8"/>
  <c r="W29" i="8"/>
  <c r="W35" i="8"/>
  <c r="W37" i="8"/>
  <c r="W50" i="8"/>
  <c r="W14" i="8"/>
  <c r="W15" i="8"/>
  <c r="W39" i="8"/>
  <c r="W47" i="8"/>
  <c r="W54" i="8"/>
  <c r="W52" i="8"/>
  <c r="W44" i="8"/>
  <c r="W36" i="8"/>
  <c r="W32" i="8"/>
  <c r="W51" i="8"/>
  <c r="W58" i="8"/>
  <c r="W63" i="8"/>
  <c r="W5" i="8"/>
  <c r="V14" i="8" l="1"/>
  <c r="V34" i="8"/>
  <c r="V37" i="8"/>
  <c r="V9" i="8"/>
  <c r="V6" i="8"/>
  <c r="V50" i="8"/>
  <c r="V19" i="8"/>
  <c r="V15" i="8"/>
  <c r="V8" i="8"/>
  <c r="V10" i="8"/>
  <c r="V21" i="8"/>
  <c r="V11" i="8"/>
  <c r="V16" i="8"/>
  <c r="V35" i="8"/>
  <c r="V60" i="8"/>
  <c r="V20" i="8"/>
  <c r="V36" i="8"/>
  <c r="V25" i="8"/>
  <c r="V39" i="8"/>
  <c r="V26" i="8"/>
  <c r="V32" i="8"/>
  <c r="V54" i="8"/>
  <c r="V33" i="8"/>
  <c r="V44" i="8"/>
  <c r="V58" i="8"/>
  <c r="V7" i="8"/>
  <c r="V51" i="8"/>
  <c r="V29" i="8"/>
  <c r="V63" i="8"/>
  <c r="V13" i="8"/>
  <c r="V27" i="8"/>
  <c r="V42" i="8"/>
  <c r="V52" i="8"/>
  <c r="V28" i="8"/>
  <c r="U14" i="8"/>
  <c r="D65" i="8" l="1"/>
  <c r="B65" i="8"/>
  <c r="B5" i="8"/>
  <c r="E65" i="8" l="1"/>
  <c r="D5" i="8"/>
  <c r="E5" i="8"/>
  <c r="J14" i="8"/>
  <c r="J46" i="8"/>
  <c r="J39" i="8"/>
  <c r="P28" i="8"/>
  <c r="O28" i="8"/>
  <c r="N28" i="8"/>
  <c r="M6" i="8"/>
  <c r="M10" i="8"/>
  <c r="M30" i="8"/>
  <c r="M7" i="8"/>
  <c r="M42" i="8"/>
  <c r="M23" i="8"/>
  <c r="M17" i="8"/>
  <c r="M26" i="8"/>
  <c r="M27" i="8"/>
  <c r="M13" i="8"/>
  <c r="M12" i="8"/>
  <c r="M33" i="8"/>
  <c r="M22" i="8"/>
  <c r="M29" i="8"/>
  <c r="M35" i="8"/>
  <c r="M24" i="8"/>
  <c r="M11" i="8"/>
  <c r="M50" i="8"/>
  <c r="M21" i="8"/>
  <c r="M45" i="8"/>
  <c r="M40" i="8"/>
  <c r="M16" i="8"/>
  <c r="M57" i="8"/>
  <c r="M25" i="8"/>
  <c r="M34" i="8"/>
  <c r="M48" i="8"/>
  <c r="M9" i="8"/>
  <c r="M46" i="8"/>
  <c r="M20" i="8"/>
  <c r="M47" i="8"/>
  <c r="M38" i="8"/>
  <c r="M53" i="8"/>
  <c r="M44" i="8"/>
  <c r="M37" i="8"/>
  <c r="M61" i="8"/>
  <c r="M28" i="8"/>
  <c r="L9" i="8"/>
  <c r="L35" i="8"/>
  <c r="L6" i="8"/>
  <c r="L7" i="8"/>
  <c r="L12" i="8"/>
  <c r="L44" i="8"/>
  <c r="L45" i="8"/>
  <c r="L33" i="8"/>
  <c r="L24" i="8"/>
  <c r="L27" i="8"/>
  <c r="L11" i="8"/>
  <c r="L23" i="8"/>
  <c r="L53" i="8"/>
  <c r="L25" i="8"/>
  <c r="L29" i="8"/>
  <c r="L13" i="8"/>
  <c r="L22" i="8"/>
  <c r="L37" i="8"/>
  <c r="L40" i="8"/>
  <c r="L17" i="8"/>
  <c r="L26" i="8"/>
  <c r="L28" i="8"/>
  <c r="L21" i="8"/>
  <c r="L57" i="8"/>
  <c r="L39" i="8"/>
  <c r="L62" i="8"/>
  <c r="L31" i="8"/>
  <c r="K37" i="8"/>
  <c r="K9" i="8"/>
  <c r="K6" i="8"/>
  <c r="K50" i="8"/>
  <c r="K19" i="8"/>
  <c r="K40" i="8"/>
  <c r="K30" i="8"/>
  <c r="K57" i="8"/>
  <c r="K10" i="8"/>
  <c r="K22" i="8"/>
  <c r="K21" i="8"/>
  <c r="K16" i="8"/>
  <c r="K35" i="8"/>
  <c r="K24" i="8"/>
  <c r="K60" i="8"/>
  <c r="K20" i="8"/>
  <c r="K17" i="8"/>
  <c r="K25" i="8"/>
  <c r="K38" i="8"/>
  <c r="K62" i="8"/>
  <c r="K26" i="8"/>
  <c r="K12" i="8"/>
  <c r="K23" i="8"/>
  <c r="K45" i="8"/>
  <c r="K33" i="8"/>
  <c r="K44" i="8"/>
  <c r="K48" i="8"/>
  <c r="K7" i="8"/>
  <c r="K29" i="8"/>
  <c r="K13" i="8"/>
  <c r="K27" i="8"/>
  <c r="K52" i="8"/>
  <c r="K28" i="8"/>
  <c r="J37" i="8"/>
  <c r="J9" i="8"/>
  <c r="J6" i="8"/>
  <c r="J50" i="8"/>
  <c r="J41" i="8"/>
  <c r="J19" i="8"/>
  <c r="J30" i="8"/>
  <c r="J10" i="8"/>
  <c r="J22" i="8"/>
  <c r="J21" i="8"/>
  <c r="J11" i="8"/>
  <c r="J16" i="8"/>
  <c r="J18" i="8"/>
  <c r="J35" i="8"/>
  <c r="J24" i="8"/>
  <c r="J20" i="8"/>
  <c r="J25" i="8"/>
  <c r="J38" i="8"/>
  <c r="J26" i="8"/>
  <c r="J12" i="8"/>
  <c r="J23" i="8"/>
  <c r="J54" i="8"/>
  <c r="J45" i="8"/>
  <c r="J33" i="8"/>
  <c r="J64" i="8"/>
  <c r="J44" i="8"/>
  <c r="J49" i="8"/>
  <c r="J48" i="8"/>
  <c r="J7" i="8"/>
  <c r="J53" i="8"/>
  <c r="J63" i="8"/>
  <c r="J13" i="8"/>
  <c r="J52" i="8"/>
  <c r="J28" i="8"/>
  <c r="I37" i="8"/>
  <c r="I9" i="8"/>
  <c r="I6" i="8"/>
  <c r="I50" i="8"/>
  <c r="I19" i="8"/>
  <c r="I30" i="8"/>
  <c r="I61" i="8"/>
  <c r="I10" i="8"/>
  <c r="I22" i="8"/>
  <c r="I21" i="8"/>
  <c r="I11" i="8"/>
  <c r="I16" i="8"/>
  <c r="I18" i="8"/>
  <c r="I24" i="8"/>
  <c r="I20" i="8"/>
  <c r="I17" i="8"/>
  <c r="I25" i="8"/>
  <c r="I39" i="8"/>
  <c r="I26" i="8"/>
  <c r="I12" i="8"/>
  <c r="I23" i="8"/>
  <c r="I54" i="8"/>
  <c r="I45" i="8"/>
  <c r="I33" i="8"/>
  <c r="I64" i="8"/>
  <c r="I49" i="8"/>
  <c r="I48" i="8"/>
  <c r="I7" i="8"/>
  <c r="I53" i="8"/>
  <c r="I46" i="8"/>
  <c r="I29" i="8"/>
  <c r="I55" i="8"/>
  <c r="I63" i="8"/>
  <c r="I13" i="8"/>
  <c r="I27" i="8"/>
  <c r="I52" i="8"/>
  <c r="I28" i="8"/>
  <c r="H37" i="8"/>
  <c r="H9" i="8"/>
  <c r="H6" i="8"/>
  <c r="H41" i="8"/>
  <c r="H19" i="8"/>
  <c r="H30" i="8"/>
  <c r="H31" i="8"/>
  <c r="H10" i="8"/>
  <c r="H22" i="8"/>
  <c r="H21" i="8"/>
  <c r="H11" i="8"/>
  <c r="H16" i="8"/>
  <c r="H35" i="8"/>
  <c r="H24" i="8"/>
  <c r="H20" i="8"/>
  <c r="H17" i="8"/>
  <c r="H25" i="8"/>
  <c r="H38" i="8"/>
  <c r="H26" i="8"/>
  <c r="H12" i="8"/>
  <c r="H45" i="8"/>
  <c r="H33" i="8"/>
  <c r="H64" i="8"/>
  <c r="H49" i="8"/>
  <c r="H48" i="8"/>
  <c r="H7" i="8"/>
  <c r="H53" i="8"/>
  <c r="H29" i="8"/>
  <c r="H13" i="8"/>
  <c r="H27" i="8"/>
  <c r="H52" i="8"/>
  <c r="H28" i="8"/>
  <c r="G37" i="8"/>
  <c r="G9" i="8"/>
  <c r="G6" i="8"/>
  <c r="G50" i="8"/>
  <c r="G19" i="8"/>
  <c r="G30" i="8"/>
  <c r="G31" i="8"/>
  <c r="G10" i="8"/>
  <c r="G22" i="8"/>
  <c r="G21" i="8"/>
  <c r="G11" i="8"/>
  <c r="G16" i="8"/>
  <c r="G18" i="8"/>
  <c r="G35" i="8"/>
  <c r="G24" i="8"/>
  <c r="G20" i="8"/>
  <c r="G17" i="8"/>
  <c r="G25" i="8"/>
  <c r="G38" i="8"/>
  <c r="G26" i="8"/>
  <c r="G12" i="8"/>
  <c r="G23" i="8"/>
  <c r="G45" i="8"/>
  <c r="G33" i="8"/>
  <c r="G49" i="8"/>
  <c r="G48" i="8"/>
  <c r="G7" i="8"/>
  <c r="G53" i="8"/>
  <c r="G29" i="8"/>
  <c r="G13" i="8"/>
  <c r="G27" i="8"/>
  <c r="G52" i="8"/>
  <c r="G28" i="8"/>
  <c r="F37" i="8"/>
  <c r="F9" i="8"/>
  <c r="F19" i="8"/>
  <c r="F30" i="8"/>
  <c r="F8" i="8"/>
  <c r="F31" i="8"/>
  <c r="F61" i="8"/>
  <c r="F57" i="8"/>
  <c r="F10" i="8"/>
  <c r="F22" i="8"/>
  <c r="F11" i="8"/>
  <c r="F18" i="8"/>
  <c r="F24" i="8"/>
  <c r="F20" i="8"/>
  <c r="F36" i="8"/>
  <c r="F17" i="8"/>
  <c r="F25" i="8"/>
  <c r="F38" i="8"/>
  <c r="F26" i="8"/>
  <c r="F12" i="8"/>
  <c r="F23" i="8"/>
  <c r="F54" i="8"/>
  <c r="F45" i="8"/>
  <c r="F33" i="8"/>
  <c r="F44" i="8"/>
  <c r="F49" i="8"/>
  <c r="F48" i="8"/>
  <c r="F29" i="8"/>
  <c r="F55" i="8"/>
  <c r="F13" i="8"/>
  <c r="F27" i="8"/>
  <c r="F52" i="8"/>
  <c r="F28" i="8"/>
  <c r="R28" i="8"/>
  <c r="R7" i="8"/>
  <c r="R53" i="8"/>
  <c r="R59" i="8"/>
  <c r="R35" i="8"/>
  <c r="R24" i="8"/>
  <c r="R60" i="8"/>
  <c r="R14" i="8"/>
  <c r="R50" i="8"/>
  <c r="P19" i="8"/>
  <c r="P30" i="8"/>
  <c r="P48" i="8"/>
  <c r="P13" i="8"/>
  <c r="O11" i="8"/>
  <c r="O16" i="8"/>
  <c r="N26" i="8"/>
  <c r="N34" i="8"/>
  <c r="N9" i="8"/>
  <c r="N33" i="8"/>
  <c r="N7" i="8"/>
  <c r="O14" i="8"/>
  <c r="O63" i="8"/>
  <c r="O60" i="8"/>
  <c r="O33" i="8"/>
  <c r="P14" i="8"/>
  <c r="P59" i="8"/>
  <c r="P53" i="8"/>
  <c r="P24" i="8"/>
  <c r="P17" i="8"/>
  <c r="P9" i="8"/>
  <c r="P6" i="8"/>
  <c r="P47" i="8"/>
  <c r="P11" i="8"/>
  <c r="P7" i="8"/>
  <c r="P26" i="8"/>
  <c r="P16" i="8"/>
  <c r="P20" i="8"/>
  <c r="P23" i="8"/>
  <c r="P21" i="8"/>
  <c r="P10" i="8"/>
  <c r="P22" i="8"/>
  <c r="P29" i="8"/>
  <c r="P42" i="8"/>
  <c r="P39" i="8"/>
  <c r="P27" i="8"/>
  <c r="P25" i="8"/>
  <c r="P15" i="8"/>
  <c r="P61" i="8"/>
  <c r="P50" i="8"/>
  <c r="P55" i="8"/>
  <c r="Q14" i="8"/>
  <c r="Q53" i="8"/>
  <c r="Q39" i="8"/>
  <c r="Q33" i="8"/>
  <c r="Q6" i="8"/>
  <c r="Q7" i="8"/>
  <c r="Q10" i="8"/>
  <c r="Q16" i="8"/>
  <c r="Q11" i="8"/>
  <c r="Q24" i="8"/>
  <c r="Q25" i="8"/>
  <c r="Q20" i="8"/>
  <c r="Q28" i="8"/>
  <c r="Q21" i="8"/>
  <c r="Q22" i="8"/>
  <c r="Q35" i="8"/>
  <c r="Q9" i="8"/>
  <c r="Q27" i="8"/>
  <c r="Q17" i="8"/>
  <c r="Q15" i="8"/>
  <c r="Q37" i="8"/>
  <c r="Q13" i="8"/>
  <c r="Q61" i="8"/>
  <c r="Q19" i="8"/>
  <c r="Q47" i="8"/>
  <c r="Q26" i="8"/>
  <c r="Q23" i="8"/>
  <c r="Q29" i="8"/>
  <c r="Q50" i="8"/>
  <c r="Q42" i="8"/>
  <c r="Q45" i="8"/>
  <c r="Q54" i="8"/>
  <c r="Q57" i="8"/>
  <c r="R63" i="8"/>
  <c r="R58" i="8"/>
  <c r="S9" i="8"/>
  <c r="S6" i="8"/>
  <c r="S50" i="8"/>
  <c r="S19" i="8"/>
  <c r="S15" i="8"/>
  <c r="S8" i="8"/>
  <c r="S61" i="8"/>
  <c r="S57" i="8"/>
  <c r="S10" i="8"/>
  <c r="S22" i="8"/>
  <c r="S21" i="8"/>
  <c r="S11" i="8"/>
  <c r="S59" i="8"/>
  <c r="S16" i="8"/>
  <c r="S35" i="8"/>
  <c r="S24" i="8"/>
  <c r="S20" i="8"/>
  <c r="S36" i="8"/>
  <c r="S17" i="8"/>
  <c r="S25" i="8"/>
  <c r="S39" i="8"/>
  <c r="S26" i="8"/>
  <c r="S32" i="8"/>
  <c r="S23" i="8"/>
  <c r="S54" i="8"/>
  <c r="S33" i="8"/>
  <c r="S64" i="8"/>
  <c r="S47" i="8"/>
  <c r="S48" i="8"/>
  <c r="S7" i="8"/>
  <c r="S46" i="8"/>
  <c r="S55" i="8"/>
  <c r="S13" i="8"/>
  <c r="S27" i="8"/>
  <c r="S42" i="8"/>
  <c r="T37" i="8"/>
  <c r="T9" i="8"/>
  <c r="T6" i="8"/>
  <c r="T50" i="8"/>
  <c r="T19" i="8"/>
  <c r="T15" i="8"/>
  <c r="T8" i="8"/>
  <c r="T61" i="8"/>
  <c r="T10" i="8"/>
  <c r="T22" i="8"/>
  <c r="T21" i="8"/>
  <c r="T11" i="8"/>
  <c r="T56" i="8"/>
  <c r="T35" i="8"/>
  <c r="T24" i="8"/>
  <c r="T20" i="8"/>
  <c r="T36" i="8"/>
  <c r="T25" i="8"/>
  <c r="T39" i="8"/>
  <c r="T26" i="8"/>
  <c r="T32" i="8"/>
  <c r="T54" i="8"/>
  <c r="T33" i="8"/>
  <c r="T44" i="8"/>
  <c r="T47" i="8"/>
  <c r="T58" i="8"/>
  <c r="T48" i="8"/>
  <c r="T7" i="8"/>
  <c r="T51" i="8"/>
  <c r="T46" i="8"/>
  <c r="T55" i="8"/>
  <c r="T63" i="8"/>
  <c r="T13" i="8"/>
  <c r="T27" i="8"/>
  <c r="T42" i="8"/>
  <c r="T43" i="8"/>
  <c r="T28" i="8"/>
  <c r="U34" i="8"/>
  <c r="U9" i="8"/>
  <c r="U6" i="8"/>
  <c r="U50" i="8"/>
  <c r="U19" i="8"/>
  <c r="U15" i="8"/>
  <c r="U8" i="8"/>
  <c r="U61" i="8"/>
  <c r="U10" i="8"/>
  <c r="U22" i="8"/>
  <c r="U21" i="8"/>
  <c r="U11" i="8"/>
  <c r="U59" i="8"/>
  <c r="U56" i="8"/>
  <c r="U35" i="8"/>
  <c r="U24" i="8"/>
  <c r="U60" i="8"/>
  <c r="U20" i="8"/>
  <c r="U36" i="8"/>
  <c r="U25" i="8"/>
  <c r="U39" i="8"/>
  <c r="U26" i="8"/>
  <c r="U32" i="8"/>
  <c r="U54" i="8"/>
  <c r="U33" i="8"/>
  <c r="U44" i="8"/>
  <c r="U47" i="8"/>
  <c r="U58" i="8"/>
  <c r="U7" i="8"/>
  <c r="U51" i="8"/>
  <c r="U29" i="8"/>
  <c r="U63" i="8"/>
  <c r="U13" i="8"/>
  <c r="U27" i="8"/>
  <c r="U52" i="8"/>
  <c r="U43" i="8"/>
  <c r="U28" i="8"/>
  <c r="B30" i="8"/>
  <c r="B45" i="8"/>
  <c r="B37" i="8"/>
  <c r="B18" i="8"/>
  <c r="B40" i="8"/>
  <c r="B16" i="8"/>
  <c r="B42" i="8"/>
  <c r="B41" i="8"/>
  <c r="B12" i="8"/>
  <c r="B62" i="8"/>
  <c r="B17" i="8"/>
  <c r="B57" i="8"/>
  <c r="B23" i="8"/>
  <c r="B46" i="8"/>
  <c r="B31" i="8"/>
  <c r="B55" i="8"/>
  <c r="B49" i="8"/>
  <c r="B38" i="8"/>
  <c r="B64" i="8"/>
  <c r="N30" i="8"/>
  <c r="N45" i="8"/>
  <c r="N40" i="8"/>
  <c r="N16" i="8"/>
  <c r="N42" i="8"/>
  <c r="N17" i="8"/>
  <c r="N23" i="8"/>
  <c r="N31" i="8"/>
  <c r="N49" i="8"/>
  <c r="O30" i="8"/>
  <c r="O45" i="8"/>
  <c r="O37" i="8"/>
  <c r="O40" i="8"/>
  <c r="O42" i="8"/>
  <c r="O17" i="8"/>
  <c r="O23" i="8"/>
  <c r="O31" i="8"/>
  <c r="O64" i="8"/>
  <c r="R37" i="8"/>
  <c r="R16" i="8"/>
  <c r="R42" i="8"/>
  <c r="R17" i="8"/>
  <c r="R46" i="8"/>
  <c r="R64" i="8"/>
  <c r="S37" i="8"/>
  <c r="E23" i="8" l="1"/>
  <c r="E17" i="8"/>
  <c r="D38" i="8"/>
  <c r="D49" i="8"/>
  <c r="D41" i="8"/>
  <c r="D16" i="8"/>
  <c r="D40" i="8"/>
  <c r="D18" i="8"/>
  <c r="D55" i="8"/>
  <c r="D31" i="8"/>
  <c r="D62" i="8"/>
  <c r="D45" i="8"/>
  <c r="D64" i="8"/>
  <c r="D46" i="8"/>
  <c r="D57" i="8"/>
  <c r="D23" i="8"/>
  <c r="D17" i="8"/>
  <c r="D12" i="8"/>
  <c r="D42" i="8"/>
  <c r="E42" i="8"/>
  <c r="D37" i="8"/>
  <c r="E37" i="8"/>
  <c r="D30" i="8"/>
  <c r="E30" i="8"/>
  <c r="E12" i="8"/>
  <c r="E38" i="8"/>
  <c r="E49" i="8"/>
  <c r="E41" i="8"/>
  <c r="E16" i="8"/>
  <c r="E40" i="8"/>
  <c r="E18" i="8"/>
  <c r="E55" i="8"/>
  <c r="E31" i="8"/>
  <c r="E62" i="8"/>
  <c r="E45" i="8"/>
  <c r="E64" i="8"/>
  <c r="E46" i="8"/>
  <c r="E57" i="8"/>
  <c r="B60" i="8"/>
  <c r="B58" i="8"/>
  <c r="D58" i="8" s="1"/>
  <c r="B59" i="8"/>
  <c r="B14" i="8"/>
  <c r="T14" i="8"/>
  <c r="B6" i="8"/>
  <c r="N6" i="8"/>
  <c r="O6" i="8"/>
  <c r="B11" i="8"/>
  <c r="N11" i="8"/>
  <c r="R11" i="8"/>
  <c r="B32" i="8"/>
  <c r="B50" i="8"/>
  <c r="N50" i="8"/>
  <c r="O50" i="8"/>
  <c r="B24" i="8"/>
  <c r="O24" i="8"/>
  <c r="B21" i="8"/>
  <c r="O21" i="8"/>
  <c r="R21" i="8"/>
  <c r="B10" i="8"/>
  <c r="N10" i="8"/>
  <c r="O10" i="8"/>
  <c r="R10" i="8"/>
  <c r="B36" i="8"/>
  <c r="B29" i="8"/>
  <c r="N29" i="8"/>
  <c r="O29" i="8"/>
  <c r="R29" i="8"/>
  <c r="B33" i="8"/>
  <c r="R33" i="8"/>
  <c r="B22" i="8"/>
  <c r="O22" i="8"/>
  <c r="R22" i="8"/>
  <c r="B27" i="8"/>
  <c r="N27" i="8"/>
  <c r="O27" i="8"/>
  <c r="R27" i="8"/>
  <c r="B26" i="8"/>
  <c r="R26" i="8"/>
  <c r="B34" i="8"/>
  <c r="O34" i="8"/>
  <c r="B9" i="8"/>
  <c r="O9" i="8"/>
  <c r="B43" i="8"/>
  <c r="B20" i="8"/>
  <c r="L20" i="8"/>
  <c r="N20" i="8"/>
  <c r="R20" i="8"/>
  <c r="B52" i="8"/>
  <c r="B51" i="8"/>
  <c r="B7" i="8"/>
  <c r="B35" i="8"/>
  <c r="N35" i="8"/>
  <c r="O35" i="8"/>
  <c r="B63" i="8"/>
  <c r="B13" i="8"/>
  <c r="O13" i="8"/>
  <c r="R13" i="8"/>
  <c r="B19" i="8"/>
  <c r="B47" i="8"/>
  <c r="N47" i="8"/>
  <c r="O47" i="8"/>
  <c r="B15" i="8"/>
  <c r="R15" i="8"/>
  <c r="B44" i="8"/>
  <c r="B54" i="8"/>
  <c r="R54" i="8"/>
  <c r="B39" i="8"/>
  <c r="N39" i="8"/>
  <c r="O39" i="8"/>
  <c r="B61" i="8"/>
  <c r="B25" i="8"/>
  <c r="R25" i="8"/>
  <c r="B56" i="8"/>
  <c r="B8" i="8"/>
  <c r="R8" i="8"/>
  <c r="B28" i="8"/>
  <c r="B48" i="8"/>
  <c r="N48" i="8"/>
  <c r="O48" i="8"/>
  <c r="B53" i="8"/>
  <c r="N53" i="8"/>
  <c r="O53" i="8"/>
  <c r="D60" i="8" l="1"/>
  <c r="E60" i="8"/>
  <c r="D59" i="8"/>
  <c r="E58" i="8"/>
  <c r="E59" i="8"/>
  <c r="D14" i="8"/>
  <c r="E14" i="8"/>
  <c r="D44" i="8"/>
  <c r="D25" i="8"/>
  <c r="E13" i="8"/>
  <c r="D20" i="8"/>
  <c r="E9" i="8"/>
  <c r="D22" i="8"/>
  <c r="D10" i="8"/>
  <c r="D8" i="8"/>
  <c r="D56" i="8"/>
  <c r="E61" i="8"/>
  <c r="E15" i="8"/>
  <c r="D47" i="8"/>
  <c r="D7" i="8"/>
  <c r="E52" i="8"/>
  <c r="E20" i="8"/>
  <c r="E34" i="8"/>
  <c r="D27" i="8"/>
  <c r="D33" i="8"/>
  <c r="D36" i="8"/>
  <c r="E21" i="8"/>
  <c r="D50" i="8"/>
  <c r="E11" i="8"/>
  <c r="D6" i="8"/>
  <c r="E28" i="8"/>
  <c r="E56" i="8"/>
  <c r="E39" i="8"/>
  <c r="D13" i="8"/>
  <c r="D35" i="8"/>
  <c r="D9" i="8"/>
  <c r="D26" i="8"/>
  <c r="D29" i="8"/>
  <c r="D24" i="8"/>
  <c r="E53" i="8"/>
  <c r="D53" i="8"/>
  <c r="E48" i="8"/>
  <c r="D54" i="8"/>
  <c r="D15" i="8"/>
  <c r="E19" i="8"/>
  <c r="D63" i="8"/>
  <c r="E7" i="8"/>
  <c r="D51" i="8"/>
  <c r="D43" i="8"/>
  <c r="D34" i="8"/>
  <c r="E27" i="8"/>
  <c r="D21" i="8"/>
  <c r="E50" i="8"/>
  <c r="D32" i="8"/>
  <c r="D19" i="8"/>
  <c r="D11" i="8"/>
  <c r="E8" i="8"/>
  <c r="E47" i="8"/>
  <c r="E51" i="8"/>
  <c r="E32" i="8"/>
  <c r="E6" i="8"/>
  <c r="D48" i="8"/>
  <c r="D28" i="8"/>
  <c r="D61" i="8"/>
  <c r="D39" i="8"/>
  <c r="E25" i="8"/>
  <c r="E54" i="8"/>
  <c r="E44" i="8"/>
  <c r="E35" i="8"/>
  <c r="E43" i="8"/>
  <c r="E26" i="8"/>
  <c r="E22" i="8"/>
  <c r="E33" i="8"/>
  <c r="E29" i="8"/>
  <c r="E10" i="8"/>
  <c r="E24" i="8"/>
  <c r="E63" i="8"/>
  <c r="D52" i="8"/>
  <c r="E36" i="8"/>
</calcChain>
</file>

<file path=xl/sharedStrings.xml><?xml version="1.0" encoding="utf-8"?>
<sst xmlns="http://schemas.openxmlformats.org/spreadsheetml/2006/main" count="2807" uniqueCount="171">
  <si>
    <t>Rank</t>
  </si>
  <si>
    <t>Player</t>
  </si>
  <si>
    <t>CMP</t>
  </si>
  <si>
    <t>ATT</t>
  </si>
  <si>
    <t>PCT</t>
  </si>
  <si>
    <t>YDS</t>
  </si>
  <si>
    <t>Y/A</t>
  </si>
  <si>
    <t>TD</t>
  </si>
  <si>
    <t>INT</t>
  </si>
  <si>
    <t>SACKS</t>
  </si>
  <si>
    <t>FL</t>
  </si>
  <si>
    <t>G</t>
  </si>
  <si>
    <t>FPTS</t>
  </si>
  <si>
    <t>FPTS/G</t>
  </si>
  <si>
    <t>ROST</t>
  </si>
  <si>
    <t>Tua Tagovailoa (MIA)</t>
  </si>
  <si>
    <t>Mac Jones (NE)</t>
  </si>
  <si>
    <t>Jordan Love (GB)</t>
  </si>
  <si>
    <t>Anthony Richardson (IND)</t>
  </si>
  <si>
    <t>Deshaun Watson (CLE)</t>
  </si>
  <si>
    <t>Justin Herbert (LAC)</t>
  </si>
  <si>
    <t>Patrick Mahomes II (KC)</t>
  </si>
  <si>
    <t>Trevor Lawrence (JAC)</t>
  </si>
  <si>
    <t>Kirk Cousins (MIN)</t>
  </si>
  <si>
    <t>Brock Purdy (SF)</t>
  </si>
  <si>
    <t>Sam Howell (WAS)</t>
  </si>
  <si>
    <t>Jimmy Garoppolo (LV)</t>
  </si>
  <si>
    <t>Baker Mayfield (TB)</t>
  </si>
  <si>
    <t>Derek Carr (NO)</t>
  </si>
  <si>
    <t>Justin Fields (CHI)</t>
  </si>
  <si>
    <t>Russell Wilson (DEN)</t>
  </si>
  <si>
    <t>Matthew Stafford (LAR)</t>
  </si>
  <si>
    <t>Jared Goff (DET)</t>
  </si>
  <si>
    <t>Jalen Hurts (PHI)</t>
  </si>
  <si>
    <t>Josh Allen (BUF)</t>
  </si>
  <si>
    <t>Kenny Pickett (PIT)</t>
  </si>
  <si>
    <t>C.J. Stroud (HOU)</t>
  </si>
  <si>
    <t>Bryce Young (CAR)</t>
  </si>
  <si>
    <t>Zach Wilson (NYJ)</t>
  </si>
  <si>
    <t>Geno Smith (SEA)</t>
  </si>
  <si>
    <t>Desmond Ridder (ATL)</t>
  </si>
  <si>
    <t>Lamar Jackson (BAL)</t>
  </si>
  <si>
    <t>Daniel Jones (NYG)</t>
  </si>
  <si>
    <t>Dak Prescott (DAL)</t>
  </si>
  <si>
    <t>Ryan Tannehill (TEN)</t>
  </si>
  <si>
    <t>Joe Burrow (CIN)</t>
  </si>
  <si>
    <t>Joshua Dobbs (ARI)</t>
  </si>
  <si>
    <t>Aaron Rodgers (NYJ)</t>
  </si>
  <si>
    <t>Dorian Thompson-Robinson (CLE)</t>
  </si>
  <si>
    <t>Aidan O'Connell (LV)</t>
  </si>
  <si>
    <t>Gardner Minshew II (IND)</t>
  </si>
  <si>
    <t>Kyler Murray (ARI)</t>
  </si>
  <si>
    <t>Andy Dalton (CAR)</t>
  </si>
  <si>
    <t>Mitch Trubisky (PIT)</t>
  </si>
  <si>
    <t>Jameis Winston (NO)</t>
  </si>
  <si>
    <t>ATT2</t>
  </si>
  <si>
    <t>YDS3</t>
  </si>
  <si>
    <t>TD4</t>
  </si>
  <si>
    <t>Team</t>
  </si>
  <si>
    <t>Total</t>
  </si>
  <si>
    <t>Average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</si>
  <si>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</si>
  <si>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</si>
  <si>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</si>
  <si>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</si>
  <si>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</si>
  <si>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</si>
  <si>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</si>
  <si>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</si>
  <si>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</si>
  <si>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</si>
  <si>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</si>
  <si>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</si>
  <si>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</si>
  <si>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</si>
  <si>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</si>
  <si>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</si>
  <si>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</si>
  <si>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Trends</t>
  </si>
  <si>
    <t>Tyrod Taylor (NYG)</t>
  </si>
  <si>
    <t>Tyson Bagent (CHI)</t>
  </si>
  <si>
    <t>Mike White (MIA)</t>
  </si>
  <si>
    <t>Malik Willis (TEN)</t>
  </si>
  <si>
    <t>Brian Hoyer (LV)</t>
  </si>
  <si>
    <t>Drew Lock (SEA)</t>
  </si>
  <si>
    <t>Bailey Zappe (NE)</t>
  </si>
  <si>
    <t>Tyler Huntley (BAL)</t>
  </si>
  <si>
    <t>Cooper Rush (DAL)</t>
  </si>
  <si>
    <t>C.J. Beathard (JAC)</t>
  </si>
  <si>
    <t>Kellen Mond (IND)</t>
  </si>
  <si>
    <t>Ben DiNucci (DEN)</t>
  </si>
  <si>
    <t>Shane Buechele (BUF)</t>
  </si>
  <si>
    <t>Kyle Trask (TB)</t>
  </si>
  <si>
    <t>Sean Clifford (GB)</t>
  </si>
  <si>
    <t>Sam Ehlinger (IND)</t>
  </si>
  <si>
    <t>Feleipe Franks (ATL)</t>
  </si>
  <si>
    <t>Trey Lance (DAL)</t>
  </si>
  <si>
    <t>Jake Fromm (WAS)</t>
  </si>
  <si>
    <t>Chris Oladokun (KC)</t>
  </si>
  <si>
    <t>Jake Haener (NO)</t>
  </si>
  <si>
    <t>Tanner McKee (PHI)</t>
  </si>
  <si>
    <t>Hendon Hooker (DET)</t>
  </si>
  <si>
    <t>Tommy DeVito (NYG)</t>
  </si>
  <si>
    <t>Clayton Tune (ARI)</t>
  </si>
  <si>
    <t>Nathan Rourke (JAC)</t>
  </si>
  <si>
    <t>Cephus Johnson III (TB)</t>
  </si>
  <si>
    <t>Davis Mills (HOU)</t>
  </si>
  <si>
    <t>Malik Cunningham (NE)</t>
  </si>
  <si>
    <t>Will Levis (TEN)</t>
  </si>
  <si>
    <t>Skylar Thompson (MIA)</t>
  </si>
  <si>
    <t>Stetson Bennett (LAR)</t>
  </si>
  <si>
    <t>Jaren Hall (MIN)</t>
  </si>
  <si>
    <t>Max Duggan (LAC)</t>
  </si>
  <si>
    <t>David Blough (DET)</t>
  </si>
  <si>
    <t>Ben Chappell (WAS)</t>
  </si>
  <si>
    <t>Adam Froman (ATL)</t>
  </si>
  <si>
    <t>Erik Ainge (NYJ)</t>
  </si>
  <si>
    <t>Hunter Cantwell (BAL)</t>
  </si>
  <si>
    <t>Case Keenum (HOU)</t>
  </si>
  <si>
    <t>Josh Johnson (BAL)</t>
  </si>
  <si>
    <t>Brett Ratliff (TEN)</t>
  </si>
  <si>
    <t>Nick Mullens (MIN)</t>
  </si>
  <si>
    <t>Mason Rudolph (PIT)</t>
  </si>
  <si>
    <t>Nate Sudfeld (DET)</t>
  </si>
  <si>
    <t>Nathan Peterman (CHI)</t>
  </si>
  <si>
    <t>Logan Woodside (ATL)</t>
  </si>
  <si>
    <t>John Wolford (TB)</t>
  </si>
  <si>
    <t>Will Grier (NE)</t>
  </si>
  <si>
    <t>Easton Stick (LAC)</t>
  </si>
  <si>
    <t>Jarrett Stidham (DEN)</t>
  </si>
  <si>
    <t>Alex McGough (GB)</t>
  </si>
  <si>
    <t>Tim Boyle (NYJ)</t>
  </si>
  <si>
    <t>Marcus Mariota (PHI)</t>
  </si>
  <si>
    <t>AJ McCarron (CIN)</t>
  </si>
  <si>
    <t>Brett Smith (TB)</t>
  </si>
  <si>
    <t>Brandon Allen (SF)</t>
  </si>
  <si>
    <t>Jeff Driskel (ARI)</t>
  </si>
  <si>
    <t>Jacoby Brissett (WAS)</t>
  </si>
  <si>
    <t>Taylor Heinicke (ATL)</t>
  </si>
  <si>
    <t>Trevor Siemian (NYJ)</t>
  </si>
  <si>
    <t>Jake Browning (CIN)</t>
  </si>
  <si>
    <t>Teddy Bridgewater (DET)</t>
  </si>
  <si>
    <t>Sam Darnold (SF)</t>
  </si>
  <si>
    <t>Kyle Allen (BUF)</t>
  </si>
  <si>
    <t>Blaine Gabbert (KC)</t>
  </si>
  <si>
    <t>Joshua Dobbs (MIN)</t>
  </si>
  <si>
    <t>P.J. Walker (CLE)</t>
  </si>
  <si>
    <t>Matt Barkley (NYG)</t>
  </si>
  <si>
    <t xml:space="preserve">      BYE</t>
  </si>
  <si>
    <t xml:space="preserve">        --</t>
  </si>
  <si>
    <t>Jacob Eason (NYG)</t>
  </si>
  <si>
    <t>Brett Rypien (SEA)</t>
  </si>
  <si>
    <t>Carson Wentz (LAR)</t>
  </si>
  <si>
    <t>Week 10</t>
  </si>
  <si>
    <t>Drew Plitt (CIN)</t>
  </si>
  <si>
    <t>Joe Flacco (CLE)</t>
  </si>
  <si>
    <t>Trace McSorley (PIT)</t>
  </si>
  <si>
    <t>Jake Luton (CAR)</t>
  </si>
  <si>
    <t>Brett Rypien (NYJ)</t>
  </si>
  <si>
    <t>Sean Mannion (SEA)</t>
  </si>
  <si>
    <t>Nathan Rourke (NE)</t>
  </si>
  <si>
    <t>Malik Cunningham (BAL)</t>
  </si>
  <si>
    <t>Will Grier (LAC)</t>
  </si>
  <si>
    <t>E.J. Perry (JAC)</t>
  </si>
  <si>
    <t>Tim Boyle (HOU)</t>
  </si>
  <si>
    <t xml:space="preserve">       BYE</t>
  </si>
  <si>
    <t xml:space="preserve">          --</t>
  </si>
  <si>
    <t>Jeff Driskel (CLE)</t>
  </si>
  <si>
    <t>Matt Barkley (JAC)</t>
  </si>
  <si>
    <t>Week</t>
  </si>
  <si>
    <t>Dresser Winn (LAR)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</si>
</sst>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10" xfId="0" applyBorder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7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border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1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8986</xdr:colOff>
      <xdr:row>2</xdr:row>
      <xdr:rowOff>9525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" y="0"/>
          <a:ext cx="4304221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Weekly</a:t>
          </a:r>
          <a:r>
            <a:rPr lang="en-US" sz="2000" b="1" baseline="0"/>
            <a:t> </a:t>
          </a:r>
          <a:r>
            <a:rPr lang="en-US" sz="2000" b="1"/>
            <a:t>Totals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0" y="0"/>
          <a:ext cx="26384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9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0" y="0"/>
          <a:ext cx="26384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10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0" y="0"/>
          <a:ext cx="26384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11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28576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" y="0"/>
          <a:ext cx="26479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12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0" y="0"/>
          <a:ext cx="261937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13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28575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0" y="0"/>
          <a:ext cx="26479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14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0" y="0"/>
          <a:ext cx="261937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15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0" y="0"/>
          <a:ext cx="26384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16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0" y="0"/>
          <a:ext cx="26289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17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0" y="0"/>
          <a:ext cx="26289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18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3</xdr:col>
      <xdr:colOff>19050</xdr:colOff>
      <xdr:row>2</xdr:row>
      <xdr:rowOff>15456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9525"/>
          <a:ext cx="263842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1</a:t>
          </a:r>
          <a:endParaRPr lang="en-US" sz="20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2</xdr:row>
      <xdr:rowOff>5931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26289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2</a:t>
          </a:r>
          <a:endParaRPr lang="en-US" sz="20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2</xdr:row>
      <xdr:rowOff>5931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0" y="0"/>
          <a:ext cx="30861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3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28576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" y="0"/>
          <a:ext cx="31051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4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9525</xdr:colOff>
      <xdr:row>2</xdr:row>
      <xdr:rowOff>5931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" y="0"/>
          <a:ext cx="2676524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5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3</xdr:col>
      <xdr:colOff>9525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525" y="0"/>
          <a:ext cx="3076575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6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0" y="0"/>
          <a:ext cx="26289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7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0" y="0"/>
          <a:ext cx="262890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Quarterback Week</a:t>
          </a:r>
          <a:r>
            <a:rPr lang="en-US" sz="2000" b="1" baseline="0"/>
            <a:t> 8</a:t>
          </a:r>
        </a:p>
        <a:p>
          <a:pPr algn="l"/>
          <a:endParaRPr lang="en-US" sz="2000" b="1" baseline="0"/>
        </a:p>
        <a:p>
          <a:pPr algn="l"/>
          <a:endParaRPr lang="en-US" sz="20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_qb_weekly" displayName="tbl_qb_weekly" ref="A4:W65" totalsRowShown="0">
  <autoFilter ref="A4:W65" xr:uid="{00000000-0009-0000-0100-000007000000}">
    <filterColumn colId="22">
      <colorFilter dxfId="145"/>
    </filterColumn>
  </autoFilter>
  <sortState xmlns:xlrd2="http://schemas.microsoft.com/office/spreadsheetml/2017/richdata2" ref="A5:W65">
    <sortCondition descending="1" ref="E4:E65"/>
  </sortState>
  <tableColumns count="23">
    <tableColumn id="1" xr3:uid="{00000000-0010-0000-0000-000001000000}" name="Player" dataDxfId="144"/>
    <tableColumn id="24" xr3:uid="{00000000-0010-0000-0000-000018000000}" name="Team" dataDxfId="143">
      <calculatedColumnFormula>MID(tbl_qb_weekly[[#This Row],[Player]], FIND("(", tbl_qb_weekly[[#This Row],[Player]]) + 1, FIND(")", tbl_qb_weekly[[#This Row],[Player]] tbl_qb_weekly[[#This Row],[Player]])- FIND("(", tbl_qb_weekly[[#This Row],[Player]]) - 1)</calculatedColumnFormula>
    </tableColumn>
    <tableColumn id="23" xr3:uid="{00000000-0010-0000-0000-000017000000}" name="Trends" dataDxfId="142"/>
    <tableColumn id="2" xr3:uid="{00000000-0010-0000-0000-000002000000}" name="Total" dataDxfId="141">
      <calculatedColumnFormula>SUM(tbl_qb_weekly[[#This Row],[Week 1]:[Week 18]])</calculatedColumnFormula>
    </tableColumn>
    <tableColumn id="3" xr3:uid="{00000000-0010-0000-0000-000003000000}" name="Average" dataDxfId="140">
      <calculatedColumnFormula>IFERROR(ROUND(AVERAGE(tbl_qb_weekly[[#This Row],[Week 1]:[Week 18]]),2),0)</calculatedColumnFormula>
    </tableColumn>
    <tableColumn id="5" xr3:uid="{00000000-0010-0000-0000-000005000000}" name="Week 1" dataDxfId="139">
      <calculatedColumnFormula>IFERROR(VLOOKUP(tbl_qb_weekly[[#This Row],[Player]],tbl_qb_wk1[[Player]:[FPTS]],15,0),"         --")</calculatedColumnFormula>
    </tableColumn>
    <tableColumn id="6" xr3:uid="{00000000-0010-0000-0000-000006000000}" name="Week 2" dataDxfId="138">
      <calculatedColumnFormula>IFERROR(VLOOKUP(tbl_qb_weekly[[#This Row],[Player]],tbl_qb_wk2[[Player]:[FPTS]],15,0),"         --")</calculatedColumnFormula>
    </tableColumn>
    <tableColumn id="7" xr3:uid="{00000000-0010-0000-0000-000007000000}" name="Week 3" dataDxfId="137">
      <calculatedColumnFormula>IFERROR(VLOOKUP(tbl_qb_weekly[[#This Row],[Player]],tbl_qb_wk3[[Player]:[FPTS]],15,0),"          --")</calculatedColumnFormula>
    </tableColumn>
    <tableColumn id="8" xr3:uid="{00000000-0010-0000-0000-000008000000}" name="Week 4" dataDxfId="136">
      <calculatedColumnFormula>IFERROR(VLOOKUP(tbl_qb_weekly[[#This Row],[Player]],tbl_qb_wk4[[Player]:[FPTS]],15,0),"          --")</calculatedColumnFormula>
    </tableColumn>
    <tableColumn id="9" xr3:uid="{00000000-0010-0000-0000-000009000000}" name="Week 5" dataDxfId="135">
      <calculatedColumnFormula>IFERROR(VLOOKUP(tbl_qb_weekly[[#This Row],[Player]],tbl_qb_wk5[[Player]:[ROST]],15,0),"          --          ")</calculatedColumnFormula>
    </tableColumn>
    <tableColumn id="10" xr3:uid="{00000000-0010-0000-0000-00000A000000}" name="Week 6" dataDxfId="134">
      <calculatedColumnFormula>IFERROR(VLOOKUP(tbl_qb_weekly[[#This Row],[Player]],tbl_qb_wk6[[Player]:[FPTS]],15,0),"          --")</calculatedColumnFormula>
    </tableColumn>
    <tableColumn id="11" xr3:uid="{00000000-0010-0000-0000-00000B000000}" name="Week 7" dataDxfId="133">
      <calculatedColumnFormula>IFERROR(VLOOKUP(tbl_qb_weekly[[#This Row],[Player]],tbl_qb_wk7[[Player]:[FPTS]],15,0),"          --          ")</calculatedColumnFormula>
    </tableColumn>
    <tableColumn id="12" xr3:uid="{00000000-0010-0000-0000-00000C000000}" name="Week 8" dataDxfId="132">
      <calculatedColumnFormula>IFERROR(VLOOKUP(tbl_qb_weekly[[#This Row],[Player]],tbl_qb_wk8[[Player]:[FPTS]],15,0),"          --")</calculatedColumnFormula>
    </tableColumn>
    <tableColumn id="13" xr3:uid="{00000000-0010-0000-0000-00000D000000}" name="Week 9" dataDxfId="131">
      <calculatedColumnFormula>IFERROR(VLOOKUP(tbl_qb_weekly[[#This Row],[Player]],tbl_qb_wk9[[Player]:[FPTS]],15,0),"          --          ")</calculatedColumnFormula>
    </tableColumn>
    <tableColumn id="14" xr3:uid="{00000000-0010-0000-0000-00000E000000}" name="Week 10" dataDxfId="130">
      <calculatedColumnFormula>IFERROR(VLOOKUP(tbl_qb_weekly[[#This Row],[Player]],tbl_qb_wk10[[Player]:[FPTS]],15,0),"          --          ")</calculatedColumnFormula>
    </tableColumn>
    <tableColumn id="15" xr3:uid="{00000000-0010-0000-0000-00000F000000}" name="Week 11" dataDxfId="129">
      <calculatedColumnFormula>IFERROR(VLOOKUP(tbl_qb_weekly[[#This Row],[Player]],tbl_qb_wk11[[Player]:[FPTS]],15,0),"          --          ")</calculatedColumnFormula>
    </tableColumn>
    <tableColumn id="16" xr3:uid="{00000000-0010-0000-0000-000010000000}" name="Week 12" dataDxfId="128">
      <calculatedColumnFormula>IFERROR(VLOOKUP(tbl_qb_weekly[[#This Row],[Player]],tbl_qb_wk12[[Player]:[FPTS]],15,0),"          --          ")</calculatedColumnFormula>
    </tableColumn>
    <tableColumn id="17" xr3:uid="{00000000-0010-0000-0000-000011000000}" name="Week 13" dataDxfId="127">
      <calculatedColumnFormula>IFERROR(VLOOKUP(tbl_qb_weekly[[#This Row],[Player]],tbl_qb_wk13[[Player]:[FPTS]],15,0),"          --          ")</calculatedColumnFormula>
    </tableColumn>
    <tableColumn id="18" xr3:uid="{00000000-0010-0000-0000-000012000000}" name="Week 14" dataDxfId="126">
      <calculatedColumnFormula>IFERROR(VLOOKUP(tbl_qb_weekly[[#This Row],[Player]],tbl_qb_wk14[[Player]:[FPTS]],15,0),"          --          ")</calculatedColumnFormula>
    </tableColumn>
    <tableColumn id="19" xr3:uid="{00000000-0010-0000-0000-000013000000}" name="Week 15" dataDxfId="125">
      <calculatedColumnFormula>IFERROR(VLOOKUP(tbl_qb_weekly[[#This Row],[Player]],tbl_qb_wk15[[Player]:[FPTS]],15,0),"          --          ")</calculatedColumnFormula>
    </tableColumn>
    <tableColumn id="20" xr3:uid="{00000000-0010-0000-0000-000014000000}" name="Week 16" dataDxfId="124">
      <calculatedColumnFormula>IFERROR(VLOOKUP(tbl_qb_weekly[[#This Row],[Player]],tbl_qb_wk16[[Player]:[FPTS]],15,0),"          --          ")</calculatedColumnFormula>
    </tableColumn>
    <tableColumn id="21" xr3:uid="{00000000-0010-0000-0000-000015000000}" name="Week 17" dataDxfId="123">
      <calculatedColumnFormula>IFERROR(VLOOKUP(tbl_qb_weekly[[#This Row],[Player]],tbl_qb_wk17[[Player]:[FPTS]],15,0),"          --          ")</calculatedColumnFormula>
    </tableColumn>
    <tableColumn id="22" xr3:uid="{00000000-0010-0000-0000-000016000000}" name="Week 18" dataDxfId="122">
      <calculatedColumnFormula>IFERROR(VLOOKUP(tbl_qb_weekly[[#This Row],[Player]],tbl_qb_wk18[[Player]:[FPTS]],15,0),"          --          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bl_qb_wk9" displayName="tbl_qb_wk9" ref="A4:R117" totalsRowShown="0">
  <autoFilter ref="A4:R117" xr:uid="{00000000-0009-0000-0100-00000C000000}"/>
  <tableColumns count="18">
    <tableColumn id="1" xr3:uid="{00000000-0010-0000-0900-000001000000}" name="Rank"/>
    <tableColumn id="2" xr3:uid="{00000000-0010-0000-0900-000002000000}" name="Player"/>
    <tableColumn id="3" xr3:uid="{00000000-0010-0000-0900-000003000000}" name="CMP"/>
    <tableColumn id="4" xr3:uid="{00000000-0010-0000-0900-000004000000}" name="ATT"/>
    <tableColumn id="5" xr3:uid="{00000000-0010-0000-0900-000005000000}" name="PCT"/>
    <tableColumn id="6" xr3:uid="{00000000-0010-0000-0900-000006000000}" name="YDS"/>
    <tableColumn id="7" xr3:uid="{00000000-0010-0000-0900-000007000000}" name="Y/A"/>
    <tableColumn id="8" xr3:uid="{00000000-0010-0000-0900-000008000000}" name="TD"/>
    <tableColumn id="9" xr3:uid="{00000000-0010-0000-0900-000009000000}" name="INT"/>
    <tableColumn id="10" xr3:uid="{00000000-0010-0000-0900-00000A000000}" name="SACKS"/>
    <tableColumn id="11" xr3:uid="{00000000-0010-0000-0900-00000B000000}" name="ATT2"/>
    <tableColumn id="12" xr3:uid="{00000000-0010-0000-0900-00000C000000}" name="YDS3"/>
    <tableColumn id="13" xr3:uid="{00000000-0010-0000-0900-00000D000000}" name="TD4"/>
    <tableColumn id="14" xr3:uid="{00000000-0010-0000-0900-00000E000000}" name="FL"/>
    <tableColumn id="15" xr3:uid="{00000000-0010-0000-0900-00000F000000}" name="G"/>
    <tableColumn id="16" xr3:uid="{00000000-0010-0000-0900-000010000000}" name="FPTS"/>
    <tableColumn id="17" xr3:uid="{00000000-0010-0000-0900-000011000000}" name="FPTS/G"/>
    <tableColumn id="18" xr3:uid="{00000000-0010-0000-0900-000012000000}" name="ROST" dataDxfId="10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bl_qb_wk10" displayName="tbl_qb_wk10" ref="A4:R117" totalsRowShown="0">
  <autoFilter ref="A4:R117" xr:uid="{00000000-0009-0000-0100-00000D000000}"/>
  <tableColumns count="18">
    <tableColumn id="1" xr3:uid="{00000000-0010-0000-0A00-000001000000}" name="Rank"/>
    <tableColumn id="2" xr3:uid="{00000000-0010-0000-0A00-000002000000}" name="Player"/>
    <tableColumn id="3" xr3:uid="{00000000-0010-0000-0A00-000003000000}" name="CMP"/>
    <tableColumn id="4" xr3:uid="{00000000-0010-0000-0A00-000004000000}" name="ATT"/>
    <tableColumn id="5" xr3:uid="{00000000-0010-0000-0A00-000005000000}" name="PCT"/>
    <tableColumn id="6" xr3:uid="{00000000-0010-0000-0A00-000006000000}" name="YDS"/>
    <tableColumn id="7" xr3:uid="{00000000-0010-0000-0A00-000007000000}" name="Y/A"/>
    <tableColumn id="8" xr3:uid="{00000000-0010-0000-0A00-000008000000}" name="TD"/>
    <tableColumn id="9" xr3:uid="{00000000-0010-0000-0A00-000009000000}" name="INT"/>
    <tableColumn id="10" xr3:uid="{00000000-0010-0000-0A00-00000A000000}" name="SACKS"/>
    <tableColumn id="11" xr3:uid="{00000000-0010-0000-0A00-00000B000000}" name="ATT2"/>
    <tableColumn id="12" xr3:uid="{00000000-0010-0000-0A00-00000C000000}" name="YDS3"/>
    <tableColumn id="13" xr3:uid="{00000000-0010-0000-0A00-00000D000000}" name="TD4"/>
    <tableColumn id="14" xr3:uid="{00000000-0010-0000-0A00-00000E000000}" name="FL"/>
    <tableColumn id="15" xr3:uid="{00000000-0010-0000-0A00-00000F000000}" name="G"/>
    <tableColumn id="16" xr3:uid="{00000000-0010-0000-0A00-000010000000}" name="FPTS"/>
    <tableColumn id="17" xr3:uid="{00000000-0010-0000-0A00-000011000000}" name="FPTS/G"/>
    <tableColumn id="18" xr3:uid="{00000000-0010-0000-0A00-000012000000}" name="ROST" dataDxfId="10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bl_qb_wk11" displayName="tbl_qb_wk11" ref="A4:R117" totalsRowShown="0">
  <autoFilter ref="A4:R117" xr:uid="{00000000-0009-0000-0100-00000E000000}"/>
  <sortState xmlns:xlrd2="http://schemas.microsoft.com/office/spreadsheetml/2017/richdata2" ref="A5:R117">
    <sortCondition ref="B4:B120"/>
  </sortState>
  <tableColumns count="18">
    <tableColumn id="1" xr3:uid="{00000000-0010-0000-0B00-000001000000}" name="Rank"/>
    <tableColumn id="2" xr3:uid="{00000000-0010-0000-0B00-000002000000}" name="Player"/>
    <tableColumn id="3" xr3:uid="{00000000-0010-0000-0B00-000003000000}" name="CMP"/>
    <tableColumn id="4" xr3:uid="{00000000-0010-0000-0B00-000004000000}" name="ATT"/>
    <tableColumn id="5" xr3:uid="{00000000-0010-0000-0B00-000005000000}" name="PCT"/>
    <tableColumn id="6" xr3:uid="{00000000-0010-0000-0B00-000006000000}" name="YDS"/>
    <tableColumn id="7" xr3:uid="{00000000-0010-0000-0B00-000007000000}" name="Y/A"/>
    <tableColumn id="8" xr3:uid="{00000000-0010-0000-0B00-000008000000}" name="TD"/>
    <tableColumn id="9" xr3:uid="{00000000-0010-0000-0B00-000009000000}" name="INT"/>
    <tableColumn id="10" xr3:uid="{00000000-0010-0000-0B00-00000A000000}" name="SACKS"/>
    <tableColumn id="11" xr3:uid="{00000000-0010-0000-0B00-00000B000000}" name="ATT2"/>
    <tableColumn id="12" xr3:uid="{00000000-0010-0000-0B00-00000C000000}" name="YDS3"/>
    <tableColumn id="13" xr3:uid="{00000000-0010-0000-0B00-00000D000000}" name="TD4"/>
    <tableColumn id="14" xr3:uid="{00000000-0010-0000-0B00-00000E000000}" name="FL"/>
    <tableColumn id="15" xr3:uid="{00000000-0010-0000-0B00-00000F000000}" name="G"/>
    <tableColumn id="16" xr3:uid="{00000000-0010-0000-0B00-000010000000}" name="FPTS"/>
    <tableColumn id="17" xr3:uid="{00000000-0010-0000-0B00-000011000000}" name="FPTS/G"/>
    <tableColumn id="18" xr3:uid="{00000000-0010-0000-0B00-000012000000}" name="ROST" dataDxfId="10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tbl_qb_wk12" displayName="tbl_qb_wk12" ref="A4:R120" totalsRowShown="0">
  <autoFilter ref="A4:R120" xr:uid="{00000000-0009-0000-0100-00000F000000}"/>
  <tableColumns count="18">
    <tableColumn id="1" xr3:uid="{00000000-0010-0000-0C00-000001000000}" name="Rank"/>
    <tableColumn id="2" xr3:uid="{00000000-0010-0000-0C00-000002000000}" name="Player"/>
    <tableColumn id="3" xr3:uid="{00000000-0010-0000-0C00-000003000000}" name="CMP"/>
    <tableColumn id="4" xr3:uid="{00000000-0010-0000-0C00-000004000000}" name="ATT"/>
    <tableColumn id="5" xr3:uid="{00000000-0010-0000-0C00-000005000000}" name="PCT"/>
    <tableColumn id="6" xr3:uid="{00000000-0010-0000-0C00-000006000000}" name="YDS"/>
    <tableColumn id="7" xr3:uid="{00000000-0010-0000-0C00-000007000000}" name="Y/A"/>
    <tableColumn id="8" xr3:uid="{00000000-0010-0000-0C00-000008000000}" name="TD"/>
    <tableColumn id="9" xr3:uid="{00000000-0010-0000-0C00-000009000000}" name="INT"/>
    <tableColumn id="10" xr3:uid="{00000000-0010-0000-0C00-00000A000000}" name="SACKS"/>
    <tableColumn id="11" xr3:uid="{00000000-0010-0000-0C00-00000B000000}" name="ATT2"/>
    <tableColumn id="12" xr3:uid="{00000000-0010-0000-0C00-00000C000000}" name="YDS3"/>
    <tableColumn id="13" xr3:uid="{00000000-0010-0000-0C00-00000D000000}" name="TD4"/>
    <tableColumn id="14" xr3:uid="{00000000-0010-0000-0C00-00000E000000}" name="FL"/>
    <tableColumn id="15" xr3:uid="{00000000-0010-0000-0C00-00000F000000}" name="G"/>
    <tableColumn id="16" xr3:uid="{00000000-0010-0000-0C00-000010000000}" name="FPTS"/>
    <tableColumn id="17" xr3:uid="{00000000-0010-0000-0C00-000011000000}" name="FPTS/G"/>
    <tableColumn id="18" xr3:uid="{00000000-0010-0000-0C00-000012000000}" name="ROST" dataDxfId="10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bl_qb_wk13" displayName="tbl_qb_wk13" ref="A4:R120" totalsRowShown="0">
  <autoFilter ref="A4:R120" xr:uid="{00000000-0009-0000-0100-000011000000}"/>
  <tableColumns count="18">
    <tableColumn id="1" xr3:uid="{00000000-0010-0000-0D00-000001000000}" name="Rank"/>
    <tableColumn id="2" xr3:uid="{00000000-0010-0000-0D00-000002000000}" name="Player"/>
    <tableColumn id="3" xr3:uid="{00000000-0010-0000-0D00-000003000000}" name="CMP"/>
    <tableColumn id="4" xr3:uid="{00000000-0010-0000-0D00-000004000000}" name="ATT"/>
    <tableColumn id="5" xr3:uid="{00000000-0010-0000-0D00-000005000000}" name="PCT"/>
    <tableColumn id="6" xr3:uid="{00000000-0010-0000-0D00-000006000000}" name="YDS"/>
    <tableColumn id="7" xr3:uid="{00000000-0010-0000-0D00-000007000000}" name="Y/A"/>
    <tableColumn id="8" xr3:uid="{00000000-0010-0000-0D00-000008000000}" name="TD"/>
    <tableColumn id="9" xr3:uid="{00000000-0010-0000-0D00-000009000000}" name="INT"/>
    <tableColumn id="10" xr3:uid="{00000000-0010-0000-0D00-00000A000000}" name="SACKS"/>
    <tableColumn id="11" xr3:uid="{00000000-0010-0000-0D00-00000B000000}" name="ATT2"/>
    <tableColumn id="12" xr3:uid="{00000000-0010-0000-0D00-00000C000000}" name="YDS3"/>
    <tableColumn id="13" xr3:uid="{00000000-0010-0000-0D00-00000D000000}" name="TD4"/>
    <tableColumn id="14" xr3:uid="{00000000-0010-0000-0D00-00000E000000}" name="FL"/>
    <tableColumn id="15" xr3:uid="{00000000-0010-0000-0D00-00000F000000}" name="G"/>
    <tableColumn id="16" xr3:uid="{00000000-0010-0000-0D00-000010000000}" name="FPTS"/>
    <tableColumn id="17" xr3:uid="{00000000-0010-0000-0D00-000011000000}" name="FPTS/G"/>
    <tableColumn id="18" xr3:uid="{00000000-0010-0000-0D00-000012000000}" name="ROST" dataDxfId="1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bl_qb_wk14" displayName="tbl_qb_wk14" ref="A4:R120" totalsRowShown="0">
  <autoFilter ref="A4:R120" xr:uid="{00000000-0009-0000-0100-000012000000}"/>
  <sortState xmlns:xlrd2="http://schemas.microsoft.com/office/spreadsheetml/2017/richdata2" ref="A5:R120">
    <sortCondition descending="1" ref="P4:P120"/>
  </sortState>
  <tableColumns count="18">
    <tableColumn id="1" xr3:uid="{00000000-0010-0000-0E00-000001000000}" name="Rank"/>
    <tableColumn id="2" xr3:uid="{00000000-0010-0000-0E00-000002000000}" name="Player"/>
    <tableColumn id="3" xr3:uid="{00000000-0010-0000-0E00-000003000000}" name="CMP"/>
    <tableColumn id="4" xr3:uid="{00000000-0010-0000-0E00-000004000000}" name="ATT"/>
    <tableColumn id="5" xr3:uid="{00000000-0010-0000-0E00-000005000000}" name="PCT"/>
    <tableColumn id="6" xr3:uid="{00000000-0010-0000-0E00-000006000000}" name="YDS"/>
    <tableColumn id="7" xr3:uid="{00000000-0010-0000-0E00-000007000000}" name="Y/A"/>
    <tableColumn id="8" xr3:uid="{00000000-0010-0000-0E00-000008000000}" name="TD"/>
    <tableColumn id="9" xr3:uid="{00000000-0010-0000-0E00-000009000000}" name="INT"/>
    <tableColumn id="10" xr3:uid="{00000000-0010-0000-0E00-00000A000000}" name="SACKS"/>
    <tableColumn id="11" xr3:uid="{00000000-0010-0000-0E00-00000B000000}" name="ATT2"/>
    <tableColumn id="12" xr3:uid="{00000000-0010-0000-0E00-00000C000000}" name="YDS3"/>
    <tableColumn id="13" xr3:uid="{00000000-0010-0000-0E00-00000D000000}" name="TD4"/>
    <tableColumn id="14" xr3:uid="{00000000-0010-0000-0E00-00000E000000}" name="FL"/>
    <tableColumn id="15" xr3:uid="{00000000-0010-0000-0E00-00000F000000}" name="G"/>
    <tableColumn id="16" xr3:uid="{00000000-0010-0000-0E00-000010000000}" name="FPTS"/>
    <tableColumn id="17" xr3:uid="{00000000-0010-0000-0E00-000011000000}" name="FPTS/G"/>
    <tableColumn id="18" xr3:uid="{00000000-0010-0000-0E00-000012000000}" name="ROST" dataDxfId="10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F000000}" name="tbl_qb_wk15" displayName="tbl_qb_wk15" ref="A4:R120" totalsRowShown="0">
  <autoFilter ref="A4:R120" xr:uid="{00000000-0009-0000-0100-000016000000}"/>
  <sortState xmlns:xlrd2="http://schemas.microsoft.com/office/spreadsheetml/2017/richdata2" ref="A5:R120">
    <sortCondition descending="1" ref="P4:P120"/>
  </sortState>
  <tableColumns count="18">
    <tableColumn id="1" xr3:uid="{00000000-0010-0000-0F00-000001000000}" name="Rank"/>
    <tableColumn id="2" xr3:uid="{00000000-0010-0000-0F00-000002000000}" name="Player"/>
    <tableColumn id="3" xr3:uid="{00000000-0010-0000-0F00-000003000000}" name="CMP"/>
    <tableColumn id="4" xr3:uid="{00000000-0010-0000-0F00-000004000000}" name="ATT"/>
    <tableColumn id="5" xr3:uid="{00000000-0010-0000-0F00-000005000000}" name="PCT"/>
    <tableColumn id="6" xr3:uid="{00000000-0010-0000-0F00-000006000000}" name="YDS"/>
    <tableColumn id="7" xr3:uid="{00000000-0010-0000-0F00-000007000000}" name="Y/A"/>
    <tableColumn id="8" xr3:uid="{00000000-0010-0000-0F00-000008000000}" name="TD"/>
    <tableColumn id="9" xr3:uid="{00000000-0010-0000-0F00-000009000000}" name="INT"/>
    <tableColumn id="10" xr3:uid="{00000000-0010-0000-0F00-00000A000000}" name="SACKS"/>
    <tableColumn id="11" xr3:uid="{00000000-0010-0000-0F00-00000B000000}" name="ATT2"/>
    <tableColumn id="12" xr3:uid="{00000000-0010-0000-0F00-00000C000000}" name="YDS3"/>
    <tableColumn id="13" xr3:uid="{00000000-0010-0000-0F00-00000D000000}" name="TD4"/>
    <tableColumn id="14" xr3:uid="{00000000-0010-0000-0F00-00000E000000}" name="FL"/>
    <tableColumn id="15" xr3:uid="{00000000-0010-0000-0F00-00000F000000}" name="G"/>
    <tableColumn id="16" xr3:uid="{00000000-0010-0000-0F00-000010000000}" name="FPTS"/>
    <tableColumn id="17" xr3:uid="{00000000-0010-0000-0F00-000011000000}" name="FPTS/G"/>
    <tableColumn id="18" xr3:uid="{00000000-0010-0000-0F00-000012000000}" name="ROST" dataDxfId="10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0000000}" name="tbl_qb_wk16" displayName="tbl_qb_wk16" ref="A4:R120" totalsRowShown="0">
  <autoFilter ref="A4:R120" xr:uid="{00000000-0009-0000-0100-000017000000}"/>
  <sortState xmlns:xlrd2="http://schemas.microsoft.com/office/spreadsheetml/2017/richdata2" ref="A5:R120">
    <sortCondition descending="1" ref="P4:P120"/>
  </sortState>
  <tableColumns count="18">
    <tableColumn id="1" xr3:uid="{00000000-0010-0000-1000-000001000000}" name="Rank"/>
    <tableColumn id="2" xr3:uid="{00000000-0010-0000-1000-000002000000}" name="Player"/>
    <tableColumn id="3" xr3:uid="{00000000-0010-0000-1000-000003000000}" name="CMP"/>
    <tableColumn id="4" xr3:uid="{00000000-0010-0000-1000-000004000000}" name="ATT"/>
    <tableColumn id="5" xr3:uid="{00000000-0010-0000-1000-000005000000}" name="PCT"/>
    <tableColumn id="6" xr3:uid="{00000000-0010-0000-1000-000006000000}" name="YDS"/>
    <tableColumn id="7" xr3:uid="{00000000-0010-0000-1000-000007000000}" name="Y/A"/>
    <tableColumn id="8" xr3:uid="{00000000-0010-0000-1000-000008000000}" name="TD"/>
    <tableColumn id="9" xr3:uid="{00000000-0010-0000-1000-000009000000}" name="INT"/>
    <tableColumn id="10" xr3:uid="{00000000-0010-0000-1000-00000A000000}" name="SACKS"/>
    <tableColumn id="11" xr3:uid="{00000000-0010-0000-1000-00000B000000}" name="ATT2"/>
    <tableColumn id="12" xr3:uid="{00000000-0010-0000-1000-00000C000000}" name="YDS3"/>
    <tableColumn id="13" xr3:uid="{00000000-0010-0000-1000-00000D000000}" name="TD4"/>
    <tableColumn id="14" xr3:uid="{00000000-0010-0000-1000-00000E000000}" name="FL"/>
    <tableColumn id="15" xr3:uid="{00000000-0010-0000-1000-00000F000000}" name="G"/>
    <tableColumn id="16" xr3:uid="{00000000-0010-0000-1000-000010000000}" name="FPTS"/>
    <tableColumn id="17" xr3:uid="{00000000-0010-0000-1000-000011000000}" name="FPTS/G"/>
    <tableColumn id="18" xr3:uid="{00000000-0010-0000-1000-000012000000}" name="ROST" dataDxfId="10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1000000}" name="tbl_qb_wk17" displayName="tbl_qb_wk17" ref="A4:R120" totalsRowShown="0">
  <autoFilter ref="A4:R120" xr:uid="{00000000-0009-0000-0100-000018000000}"/>
  <sortState xmlns:xlrd2="http://schemas.microsoft.com/office/spreadsheetml/2017/richdata2" ref="A5:R120">
    <sortCondition descending="1" ref="P4:P120"/>
  </sortState>
  <tableColumns count="18">
    <tableColumn id="1" xr3:uid="{00000000-0010-0000-1100-000001000000}" name="Rank"/>
    <tableColumn id="2" xr3:uid="{00000000-0010-0000-1100-000002000000}" name="Player"/>
    <tableColumn id="3" xr3:uid="{00000000-0010-0000-1100-000003000000}" name="CMP"/>
    <tableColumn id="4" xr3:uid="{00000000-0010-0000-1100-000004000000}" name="ATT"/>
    <tableColumn id="5" xr3:uid="{00000000-0010-0000-1100-000005000000}" name="PCT"/>
    <tableColumn id="6" xr3:uid="{00000000-0010-0000-1100-000006000000}" name="YDS"/>
    <tableColumn id="7" xr3:uid="{00000000-0010-0000-1100-000007000000}" name="Y/A"/>
    <tableColumn id="8" xr3:uid="{00000000-0010-0000-1100-000008000000}" name="TD"/>
    <tableColumn id="9" xr3:uid="{00000000-0010-0000-1100-000009000000}" name="INT"/>
    <tableColumn id="10" xr3:uid="{00000000-0010-0000-1100-00000A000000}" name="SACKS"/>
    <tableColumn id="11" xr3:uid="{00000000-0010-0000-1100-00000B000000}" name="ATT2"/>
    <tableColumn id="12" xr3:uid="{00000000-0010-0000-1100-00000C000000}" name="YDS3"/>
    <tableColumn id="13" xr3:uid="{00000000-0010-0000-1100-00000D000000}" name="TD4"/>
    <tableColumn id="14" xr3:uid="{00000000-0010-0000-1100-00000E000000}" name="FL"/>
    <tableColumn id="15" xr3:uid="{00000000-0010-0000-1100-00000F000000}" name="G"/>
    <tableColumn id="16" xr3:uid="{00000000-0010-0000-1100-000010000000}" name="FPTS"/>
    <tableColumn id="17" xr3:uid="{00000000-0010-0000-1100-000011000000}" name="FPTS/G"/>
    <tableColumn id="18" xr3:uid="{00000000-0010-0000-1100-000012000000}" name="ROST" dataDxfId="10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2000000}" name="tbl_qb_wk18" displayName="tbl_qb_wk18" ref="A4:R121" totalsRowShown="0">
  <autoFilter ref="A4:R121" xr:uid="{00000000-0009-0000-0100-000019000000}"/>
  <sortState xmlns:xlrd2="http://schemas.microsoft.com/office/spreadsheetml/2017/richdata2" ref="A5:R120">
    <sortCondition descending="1" ref="P4:P120"/>
  </sortState>
  <tableColumns count="18">
    <tableColumn id="1" xr3:uid="{00000000-0010-0000-1200-000001000000}" name="Rank"/>
    <tableColumn id="2" xr3:uid="{00000000-0010-0000-1200-000002000000}" name="Player"/>
    <tableColumn id="3" xr3:uid="{00000000-0010-0000-1200-000003000000}" name="CMP"/>
    <tableColumn id="4" xr3:uid="{00000000-0010-0000-1200-000004000000}" name="ATT"/>
    <tableColumn id="5" xr3:uid="{00000000-0010-0000-1200-000005000000}" name="PCT"/>
    <tableColumn id="6" xr3:uid="{00000000-0010-0000-1200-000006000000}" name="YDS"/>
    <tableColumn id="7" xr3:uid="{00000000-0010-0000-1200-000007000000}" name="Y/A"/>
    <tableColumn id="8" xr3:uid="{00000000-0010-0000-1200-000008000000}" name="TD"/>
    <tableColumn id="9" xr3:uid="{00000000-0010-0000-1200-000009000000}" name="INT"/>
    <tableColumn id="10" xr3:uid="{00000000-0010-0000-1200-00000A000000}" name="SACKS"/>
    <tableColumn id="11" xr3:uid="{00000000-0010-0000-1200-00000B000000}" name="ATT2"/>
    <tableColumn id="12" xr3:uid="{00000000-0010-0000-1200-00000C000000}" name="YDS3"/>
    <tableColumn id="13" xr3:uid="{00000000-0010-0000-1200-00000D000000}" name="TD4"/>
    <tableColumn id="14" xr3:uid="{00000000-0010-0000-1200-00000E000000}" name="FL"/>
    <tableColumn id="15" xr3:uid="{00000000-0010-0000-1200-00000F000000}" name="G"/>
    <tableColumn id="16" xr3:uid="{00000000-0010-0000-1200-000010000000}" name="FPTS"/>
    <tableColumn id="17" xr3:uid="{00000000-0010-0000-1200-000011000000}" name="FPTS/G"/>
    <tableColumn id="18" xr3:uid="{00000000-0010-0000-1200-000012000000}" name="ROST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qb_wk1" displayName="tbl_qb_wk1" ref="A4:R41" totalsRowShown="0">
  <autoFilter ref="A4:R41" xr:uid="{00000000-0009-0000-0100-000001000000}"/>
  <sortState xmlns:xlrd2="http://schemas.microsoft.com/office/spreadsheetml/2017/richdata2" ref="A5:R41">
    <sortCondition ref="B4:B41"/>
  </sortState>
  <tableColumns count="18">
    <tableColumn id="1" xr3:uid="{00000000-0010-0000-0100-000001000000}" name="Week"/>
    <tableColumn id="2" xr3:uid="{00000000-0010-0000-0100-000002000000}" name="Player"/>
    <tableColumn id="3" xr3:uid="{00000000-0010-0000-0100-000003000000}" name="CMP"/>
    <tableColumn id="4" xr3:uid="{00000000-0010-0000-0100-000004000000}" name="ATT"/>
    <tableColumn id="5" xr3:uid="{00000000-0010-0000-0100-000005000000}" name="PCT"/>
    <tableColumn id="6" xr3:uid="{00000000-0010-0000-0100-000006000000}" name="YDS"/>
    <tableColumn id="7" xr3:uid="{00000000-0010-0000-0100-000007000000}" name="Y/A"/>
    <tableColumn id="8" xr3:uid="{00000000-0010-0000-0100-000008000000}" name="TD"/>
    <tableColumn id="9" xr3:uid="{00000000-0010-0000-0100-000009000000}" name="INT"/>
    <tableColumn id="10" xr3:uid="{00000000-0010-0000-0100-00000A000000}" name="SACKS"/>
    <tableColumn id="11" xr3:uid="{00000000-0010-0000-0100-00000B000000}" name="ATT2"/>
    <tableColumn id="12" xr3:uid="{00000000-0010-0000-0100-00000C000000}" name="YDS3"/>
    <tableColumn id="13" xr3:uid="{00000000-0010-0000-0100-00000D000000}" name="TD4"/>
    <tableColumn id="14" xr3:uid="{00000000-0010-0000-0100-00000E000000}" name="FL"/>
    <tableColumn id="15" xr3:uid="{00000000-0010-0000-0100-00000F000000}" name="G"/>
    <tableColumn id="16" xr3:uid="{00000000-0010-0000-0100-000010000000}" name="FPTS"/>
    <tableColumn id="17" xr3:uid="{00000000-0010-0000-0100-000011000000}" name="FPTS/G"/>
    <tableColumn id="18" xr3:uid="{00000000-0010-0000-0100-000012000000}" name="ROST" dataDxfId="1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qb_wk2" displayName="tbl_qb_wk2" ref="A4:R117" totalsRowShown="0">
  <autoFilter ref="A4:R117" xr:uid="{00000000-0009-0000-0100-000002000000}"/>
  <sortState xmlns:xlrd2="http://schemas.microsoft.com/office/spreadsheetml/2017/richdata2" ref="A5:R41">
    <sortCondition ref="A4:A41"/>
  </sortState>
  <tableColumns count="18">
    <tableColumn id="1" xr3:uid="{00000000-0010-0000-0200-000001000000}" name="Rank"/>
    <tableColumn id="2" xr3:uid="{00000000-0010-0000-0200-000002000000}" name="Player"/>
    <tableColumn id="3" xr3:uid="{00000000-0010-0000-0200-000003000000}" name="CMP"/>
    <tableColumn id="4" xr3:uid="{00000000-0010-0000-0200-000004000000}" name="ATT"/>
    <tableColumn id="5" xr3:uid="{00000000-0010-0000-0200-000005000000}" name="PCT"/>
    <tableColumn id="6" xr3:uid="{00000000-0010-0000-0200-000006000000}" name="YDS"/>
    <tableColumn id="7" xr3:uid="{00000000-0010-0000-0200-000007000000}" name="Y/A"/>
    <tableColumn id="8" xr3:uid="{00000000-0010-0000-0200-000008000000}" name="TD"/>
    <tableColumn id="9" xr3:uid="{00000000-0010-0000-0200-000009000000}" name="INT"/>
    <tableColumn id="10" xr3:uid="{00000000-0010-0000-0200-00000A000000}" name="SACKS"/>
    <tableColumn id="11" xr3:uid="{00000000-0010-0000-0200-00000B000000}" name="ATT2"/>
    <tableColumn id="12" xr3:uid="{00000000-0010-0000-0200-00000C000000}" name="YDS3"/>
    <tableColumn id="13" xr3:uid="{00000000-0010-0000-0200-00000D000000}" name="TD4"/>
    <tableColumn id="14" xr3:uid="{00000000-0010-0000-0200-00000E000000}" name="FL"/>
    <tableColumn id="15" xr3:uid="{00000000-0010-0000-0200-00000F000000}" name="G"/>
    <tableColumn id="16" xr3:uid="{00000000-0010-0000-0200-000010000000}" name="FPTS"/>
    <tableColumn id="17" xr3:uid="{00000000-0010-0000-0200-000011000000}" name="FPTS/G"/>
    <tableColumn id="18" xr3:uid="{00000000-0010-0000-0200-000012000000}" name="ROST" dataDxfId="1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bl_qb_wk3" displayName="tbl_qb_wk3" ref="A4:R42" totalsRowShown="0">
  <autoFilter ref="A4:R42" xr:uid="{00000000-0009-0000-0100-000003000000}"/>
  <sortState xmlns:xlrd2="http://schemas.microsoft.com/office/spreadsheetml/2017/richdata2" ref="A5:R42">
    <sortCondition ref="A4:A42"/>
  </sortState>
  <tableColumns count="18">
    <tableColumn id="1" xr3:uid="{00000000-0010-0000-0300-000001000000}" name="Rank"/>
    <tableColumn id="2" xr3:uid="{00000000-0010-0000-0300-000002000000}" name="Player"/>
    <tableColumn id="3" xr3:uid="{00000000-0010-0000-0300-000003000000}" name="CMP"/>
    <tableColumn id="4" xr3:uid="{00000000-0010-0000-0300-000004000000}" name="ATT"/>
    <tableColumn id="5" xr3:uid="{00000000-0010-0000-0300-000005000000}" name="PCT"/>
    <tableColumn id="6" xr3:uid="{00000000-0010-0000-0300-000006000000}" name="YDS"/>
    <tableColumn id="7" xr3:uid="{00000000-0010-0000-0300-000007000000}" name="Y/A"/>
    <tableColumn id="8" xr3:uid="{00000000-0010-0000-0300-000008000000}" name="TD"/>
    <tableColumn id="9" xr3:uid="{00000000-0010-0000-0300-000009000000}" name="INT"/>
    <tableColumn id="10" xr3:uid="{00000000-0010-0000-0300-00000A000000}" name="SACKS"/>
    <tableColumn id="11" xr3:uid="{00000000-0010-0000-0300-00000B000000}" name="ATT2"/>
    <tableColumn id="12" xr3:uid="{00000000-0010-0000-0300-00000C000000}" name="YDS3"/>
    <tableColumn id="13" xr3:uid="{00000000-0010-0000-0300-00000D000000}" name="TD4"/>
    <tableColumn id="14" xr3:uid="{00000000-0010-0000-0300-00000E000000}" name="FL"/>
    <tableColumn id="15" xr3:uid="{00000000-0010-0000-0300-00000F000000}" name="G"/>
    <tableColumn id="16" xr3:uid="{00000000-0010-0000-0300-000010000000}" name="FPTS"/>
    <tableColumn id="17" xr3:uid="{00000000-0010-0000-0300-000011000000}" name="FPTS/G"/>
    <tableColumn id="18" xr3:uid="{00000000-0010-0000-0300-000012000000}" name="ROST" dataDxfId="1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_qb_wk4" displayName="tbl_qb_wk4" ref="A4:R117" totalsRowShown="0">
  <autoFilter ref="A4:R117" xr:uid="{00000000-0009-0000-0100-000004000000}"/>
  <sortState xmlns:xlrd2="http://schemas.microsoft.com/office/spreadsheetml/2017/richdata2" ref="A5:R43">
    <sortCondition ref="A4:A43"/>
  </sortState>
  <tableColumns count="18">
    <tableColumn id="1" xr3:uid="{00000000-0010-0000-0400-000001000000}" name="Rank"/>
    <tableColumn id="2" xr3:uid="{00000000-0010-0000-0400-000002000000}" name="Player"/>
    <tableColumn id="3" xr3:uid="{00000000-0010-0000-0400-000003000000}" name="CMP"/>
    <tableColumn id="4" xr3:uid="{00000000-0010-0000-0400-000004000000}" name="ATT"/>
    <tableColumn id="5" xr3:uid="{00000000-0010-0000-0400-000005000000}" name="PCT"/>
    <tableColumn id="6" xr3:uid="{00000000-0010-0000-0400-000006000000}" name="YDS"/>
    <tableColumn id="7" xr3:uid="{00000000-0010-0000-0400-000007000000}" name="Y/A"/>
    <tableColumn id="8" xr3:uid="{00000000-0010-0000-0400-000008000000}" name="TD"/>
    <tableColumn id="9" xr3:uid="{00000000-0010-0000-0400-000009000000}" name="INT"/>
    <tableColumn id="10" xr3:uid="{00000000-0010-0000-0400-00000A000000}" name="SACKS"/>
    <tableColumn id="11" xr3:uid="{00000000-0010-0000-0400-00000B000000}" name="ATT2"/>
    <tableColumn id="12" xr3:uid="{00000000-0010-0000-0400-00000C000000}" name="YDS3"/>
    <tableColumn id="13" xr3:uid="{00000000-0010-0000-0400-00000D000000}" name="TD4"/>
    <tableColumn id="14" xr3:uid="{00000000-0010-0000-0400-00000E000000}" name="FL"/>
    <tableColumn id="15" xr3:uid="{00000000-0010-0000-0400-00000F000000}" name="G"/>
    <tableColumn id="16" xr3:uid="{00000000-0010-0000-0400-000010000000}" name="FPTS"/>
    <tableColumn id="17" xr3:uid="{00000000-0010-0000-0400-000011000000}" name="FPTS/G"/>
    <tableColumn id="18" xr3:uid="{00000000-0010-0000-0400-000012000000}" name="ROST" dataDxfId="1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_qb_wk5" displayName="tbl_qb_wk5" ref="A4:R117" totalsRowShown="0">
  <autoFilter ref="A4:R117" xr:uid="{00000000-0009-0000-0100-000005000000}"/>
  <sortState xmlns:xlrd2="http://schemas.microsoft.com/office/spreadsheetml/2017/richdata2" ref="A5:R113">
    <sortCondition ref="A4:A113"/>
  </sortState>
  <tableColumns count="18">
    <tableColumn id="1" xr3:uid="{00000000-0010-0000-0500-000001000000}" name="Rank"/>
    <tableColumn id="2" xr3:uid="{00000000-0010-0000-0500-000002000000}" name="Player"/>
    <tableColumn id="19" xr3:uid="{00000000-0010-0000-0500-000013000000}" name="CMP" dataDxfId="117"/>
    <tableColumn id="20" xr3:uid="{00000000-0010-0000-0500-000014000000}" name="ATT" dataDxfId="116"/>
    <tableColumn id="3" xr3:uid="{00000000-0010-0000-0500-000003000000}" name="PCT"/>
    <tableColumn id="4" xr3:uid="{00000000-0010-0000-0500-000004000000}" name="YDS"/>
    <tableColumn id="5" xr3:uid="{00000000-0010-0000-0500-000005000000}" name="Y/A"/>
    <tableColumn id="6" xr3:uid="{00000000-0010-0000-0500-000006000000}" name="TD"/>
    <tableColumn id="7" xr3:uid="{00000000-0010-0000-0500-000007000000}" name="INT"/>
    <tableColumn id="8" xr3:uid="{00000000-0010-0000-0500-000008000000}" name="SACKS"/>
    <tableColumn id="9" xr3:uid="{00000000-0010-0000-0500-000009000000}" name="ATT2"/>
    <tableColumn id="10" xr3:uid="{00000000-0010-0000-0500-00000A000000}" name="YDS3"/>
    <tableColumn id="11" xr3:uid="{00000000-0010-0000-0500-00000B000000}" name="TD4"/>
    <tableColumn id="12" xr3:uid="{00000000-0010-0000-0500-00000C000000}" name="FL"/>
    <tableColumn id="13" xr3:uid="{00000000-0010-0000-0500-00000D000000}" name="G"/>
    <tableColumn id="14" xr3:uid="{00000000-0010-0000-0500-00000E000000}" name="FPTS"/>
    <tableColumn id="15" xr3:uid="{00000000-0010-0000-0500-00000F000000}" name="FPTS/G"/>
    <tableColumn id="16" xr3:uid="{00000000-0010-0000-0500-000010000000}" name="ROST" dataDxfId="1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bl_qb_wk6" displayName="tbl_qb_wk6" ref="A4:R117" totalsRowShown="0">
  <autoFilter ref="A4:R117" xr:uid="{00000000-0009-0000-0100-00000A000000}"/>
  <sortState xmlns:xlrd2="http://schemas.microsoft.com/office/spreadsheetml/2017/richdata2" ref="A5:R114">
    <sortCondition ref="A4:A114"/>
  </sortState>
  <tableColumns count="18">
    <tableColumn id="1" xr3:uid="{00000000-0010-0000-0600-000001000000}" name="Rank"/>
    <tableColumn id="2" xr3:uid="{00000000-0010-0000-0600-000002000000}" name="Player"/>
    <tableColumn id="19" xr3:uid="{00000000-0010-0000-0600-000013000000}" name="CMP" dataDxfId="114"/>
    <tableColumn id="20" xr3:uid="{00000000-0010-0000-0600-000014000000}" name="ATT" dataDxfId="113"/>
    <tableColumn id="3" xr3:uid="{00000000-0010-0000-0600-000003000000}" name="PCT"/>
    <tableColumn id="4" xr3:uid="{00000000-0010-0000-0600-000004000000}" name="YDS"/>
    <tableColumn id="5" xr3:uid="{00000000-0010-0000-0600-000005000000}" name="Y/A"/>
    <tableColumn id="6" xr3:uid="{00000000-0010-0000-0600-000006000000}" name="TD"/>
    <tableColumn id="7" xr3:uid="{00000000-0010-0000-0600-000007000000}" name="INT"/>
    <tableColumn id="8" xr3:uid="{00000000-0010-0000-0600-000008000000}" name="SACKS"/>
    <tableColumn id="9" xr3:uid="{00000000-0010-0000-0600-000009000000}" name="ATT2"/>
    <tableColumn id="10" xr3:uid="{00000000-0010-0000-0600-00000A000000}" name="YDS3"/>
    <tableColumn id="11" xr3:uid="{00000000-0010-0000-0600-00000B000000}" name="TD4"/>
    <tableColumn id="12" xr3:uid="{00000000-0010-0000-0600-00000C000000}" name="FL"/>
    <tableColumn id="13" xr3:uid="{00000000-0010-0000-0600-00000D000000}" name="G"/>
    <tableColumn id="14" xr3:uid="{00000000-0010-0000-0600-00000E000000}" name="FPTS"/>
    <tableColumn id="15" xr3:uid="{00000000-0010-0000-0600-00000F000000}" name="FPTS/G"/>
    <tableColumn id="16" xr3:uid="{00000000-0010-0000-0600-000010000000}" name="ROST" dataDxfId="1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bl_qb_wk7" displayName="tbl_qb_wk7" ref="A4:R117" totalsRowShown="0">
  <autoFilter ref="A4:R117" xr:uid="{00000000-0009-0000-0100-000009000000}"/>
  <sortState xmlns:xlrd2="http://schemas.microsoft.com/office/spreadsheetml/2017/richdata2" ref="A5:R113">
    <sortCondition ref="A4:A113"/>
  </sortState>
  <tableColumns count="18">
    <tableColumn id="1" xr3:uid="{00000000-0010-0000-0700-000001000000}" name="Rank"/>
    <tableColumn id="2" xr3:uid="{00000000-0010-0000-0700-000002000000}" name="Player"/>
    <tableColumn id="3" xr3:uid="{00000000-0010-0000-0700-000003000000}" name="CMP"/>
    <tableColumn id="4" xr3:uid="{00000000-0010-0000-0700-000004000000}" name="ATT"/>
    <tableColumn id="5" xr3:uid="{00000000-0010-0000-0700-000005000000}" name="PCT"/>
    <tableColumn id="6" xr3:uid="{00000000-0010-0000-0700-000006000000}" name="YDS"/>
    <tableColumn id="7" xr3:uid="{00000000-0010-0000-0700-000007000000}" name="Y/A"/>
    <tableColumn id="8" xr3:uid="{00000000-0010-0000-0700-000008000000}" name="TD"/>
    <tableColumn id="9" xr3:uid="{00000000-0010-0000-0700-000009000000}" name="INT"/>
    <tableColumn id="10" xr3:uid="{00000000-0010-0000-0700-00000A000000}" name="SACKS"/>
    <tableColumn id="11" xr3:uid="{00000000-0010-0000-0700-00000B000000}" name="ATT2"/>
    <tableColumn id="12" xr3:uid="{00000000-0010-0000-0700-00000C000000}" name="YDS3"/>
    <tableColumn id="13" xr3:uid="{00000000-0010-0000-0700-00000D000000}" name="TD4"/>
    <tableColumn id="14" xr3:uid="{00000000-0010-0000-0700-00000E000000}" name="FL"/>
    <tableColumn id="15" xr3:uid="{00000000-0010-0000-0700-00000F000000}" name="G"/>
    <tableColumn id="16" xr3:uid="{00000000-0010-0000-0700-000010000000}" name="FPTS"/>
    <tableColumn id="17" xr3:uid="{00000000-0010-0000-0700-000011000000}" name="FPTS/G"/>
    <tableColumn id="18" xr3:uid="{00000000-0010-0000-0700-000012000000}" name="ROST" dataDxfId="1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bl_qb_wk8" displayName="tbl_qb_wk8" ref="A4:R117" totalsRowShown="0">
  <autoFilter ref="A4:R117" xr:uid="{00000000-0009-0000-0100-00000B000000}"/>
  <tableColumns count="18">
    <tableColumn id="1" xr3:uid="{00000000-0010-0000-0800-000001000000}" name="Rank"/>
    <tableColumn id="2" xr3:uid="{00000000-0010-0000-0800-000002000000}" name="Player"/>
    <tableColumn id="3" xr3:uid="{00000000-0010-0000-0800-000003000000}" name="CMP"/>
    <tableColumn id="4" xr3:uid="{00000000-0010-0000-0800-000004000000}" name="ATT"/>
    <tableColumn id="5" xr3:uid="{00000000-0010-0000-0800-000005000000}" name="PCT"/>
    <tableColumn id="6" xr3:uid="{00000000-0010-0000-0800-000006000000}" name="YDS"/>
    <tableColumn id="7" xr3:uid="{00000000-0010-0000-0800-000007000000}" name="Y/A"/>
    <tableColumn id="8" xr3:uid="{00000000-0010-0000-0800-000008000000}" name="TD"/>
    <tableColumn id="9" xr3:uid="{00000000-0010-0000-0800-000009000000}" name="INT"/>
    <tableColumn id="10" xr3:uid="{00000000-0010-0000-0800-00000A000000}" name="SACKS"/>
    <tableColumn id="11" xr3:uid="{00000000-0010-0000-0800-00000B000000}" name="ATT2"/>
    <tableColumn id="12" xr3:uid="{00000000-0010-0000-0800-00000C000000}" name="YDS3"/>
    <tableColumn id="13" xr3:uid="{00000000-0010-0000-0800-00000D000000}" name="TD4"/>
    <tableColumn id="14" xr3:uid="{00000000-0010-0000-0800-00000E000000}" name="FL"/>
    <tableColumn id="15" xr3:uid="{00000000-0010-0000-0800-00000F000000}" name="G"/>
    <tableColumn id="16" xr3:uid="{00000000-0010-0000-0800-000010000000}" name="FPTS"/>
    <tableColumn id="17" xr3:uid="{00000000-0010-0000-0800-000011000000}" name="FPTS/G"/>
    <tableColumn id="18" xr3:uid="{00000000-0010-0000-0800-000012000000}" name="ROST" dataDxfId="1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W65"/>
  <sheetViews>
    <sheetView showGridLines="0" tabSelected="1" zoomScale="106" zoomScaleNormal="106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3" sqref="C13"/>
    </sheetView>
  </sheetViews>
  <sheetFormatPr defaultRowHeight="14.5" x14ac:dyDescent="0.35"/>
  <cols>
    <col min="1" max="1" width="30.54296875" customWidth="1"/>
    <col min="2" max="2" width="8.1796875" bestFit="1" customWidth="1"/>
    <col min="3" max="3" width="25.7265625" customWidth="1"/>
    <col min="4" max="4" width="7.81640625" bestFit="1" customWidth="1"/>
    <col min="5" max="5" width="10.7265625" bestFit="1" customWidth="1"/>
    <col min="6" max="14" width="9.7265625" customWidth="1"/>
    <col min="15" max="23" width="11" customWidth="1"/>
  </cols>
  <sheetData>
    <row r="4" spans="1:23" x14ac:dyDescent="0.35">
      <c r="A4" t="s">
        <v>1</v>
      </c>
      <c r="B4" t="s">
        <v>58</v>
      </c>
      <c r="C4" t="s">
        <v>78</v>
      </c>
      <c r="D4" t="s">
        <v>59</v>
      </c>
      <c r="E4" t="s">
        <v>60</v>
      </c>
      <c r="F4" t="s">
        <v>61</v>
      </c>
      <c r="G4" t="s">
        <v>62</v>
      </c>
      <c r="H4" t="s">
        <v>63</v>
      </c>
      <c r="I4" t="s">
        <v>64</v>
      </c>
      <c r="J4" t="s">
        <v>65</v>
      </c>
      <c r="K4" t="s">
        <v>66</v>
      </c>
      <c r="L4" t="s">
        <v>67</v>
      </c>
      <c r="M4" t="s">
        <v>68</v>
      </c>
      <c r="N4" t="s">
        <v>69</v>
      </c>
      <c r="O4" t="s">
        <v>153</v>
      </c>
      <c r="P4" t="s">
        <v>70</v>
      </c>
      <c r="Q4" t="s">
        <v>71</v>
      </c>
      <c r="R4" t="s">
        <v>72</v>
      </c>
      <c r="S4" t="s">
        <v>73</v>
      </c>
      <c r="T4" t="s">
        <v>74</v>
      </c>
      <c r="U4" t="s">
        <v>75</v>
      </c>
      <c r="V4" t="s">
        <v>76</v>
      </c>
      <c r="W4" t="s">
        <v>77</v>
      </c>
    </row>
    <row r="5" spans="1:23" x14ac:dyDescent="0.35">
      <c r="A5" s="4" t="s">
        <v>152</v>
      </c>
      <c r="B5" t="str">
        <f>MID(tbl_qb_weekly[[#This Row],[Player]], FIND("(", tbl_qb_weekly[[#This Row],[Player]]) + 1, FIND(")", tbl_qb_weekly[[#This Row],[Player]] tbl_qb_weekly[[#This Row],[Player]])- FIND("(", tbl_qb_weekly[[#This Row],[Player]]) - 1)</f>
        <v>LAR</v>
      </c>
      <c r="C5" s="4"/>
      <c r="D5">
        <f>SUM(tbl_qb_weekly[[#This Row],[Week 1]:[Week 18]])</f>
        <v>27.1</v>
      </c>
      <c r="E5">
        <f>IFERROR(ROUND(AVERAGE(tbl_qb_weekly[[#This Row],[Week 1]:[Week 18]]),2),0)</f>
        <v>27.1</v>
      </c>
      <c r="F5" t="s">
        <v>149</v>
      </c>
      <c r="G5" t="s">
        <v>149</v>
      </c>
      <c r="H5" t="s">
        <v>149</v>
      </c>
      <c r="I5" t="s">
        <v>149</v>
      </c>
      <c r="J5" t="s">
        <v>149</v>
      </c>
      <c r="K5" t="s">
        <v>149</v>
      </c>
      <c r="L5" t="s">
        <v>149</v>
      </c>
      <c r="M5" t="s">
        <v>149</v>
      </c>
      <c r="N5" t="s">
        <v>149</v>
      </c>
      <c r="O5" t="s">
        <v>149</v>
      </c>
      <c r="P5" t="s">
        <v>149</v>
      </c>
      <c r="Q5" t="s">
        <v>149</v>
      </c>
      <c r="R5" t="s">
        <v>149</v>
      </c>
      <c r="S5" t="s">
        <v>149</v>
      </c>
      <c r="T5" t="s">
        <v>149</v>
      </c>
      <c r="U5" t="s">
        <v>149</v>
      </c>
      <c r="V5" t="s">
        <v>149</v>
      </c>
      <c r="W5">
        <f>IFERROR(VLOOKUP(tbl_qb_weekly[[#This Row],[Player]],tbl_qb_wk18[[Player]:[FPTS]],15,0),"          --          ")</f>
        <v>27.1</v>
      </c>
    </row>
    <row r="6" spans="1:23" x14ac:dyDescent="0.35">
      <c r="A6" t="s">
        <v>34</v>
      </c>
      <c r="B6" t="str">
        <f>MID(tbl_qb_weekly[[#This Row],[Player]], FIND("(", tbl_qb_weekly[[#This Row],[Player]]) + 1, FIND(")", tbl_qb_weekly[[#This Row],[Player]] tbl_qb_weekly[[#This Row],[Player]])- FIND("(", tbl_qb_weekly[[#This Row],[Player]]) - 1)</f>
        <v>BUF</v>
      </c>
      <c r="C6" s="4"/>
      <c r="D6">
        <f>SUM(tbl_qb_weekly[[#This Row],[Week 1]:[Week 18]])</f>
        <v>410.9</v>
      </c>
      <c r="E6">
        <f>IFERROR(ROUND(AVERAGE(tbl_qb_weekly[[#This Row],[Week 1]:[Week 18]]),2),0)</f>
        <v>24.17</v>
      </c>
      <c r="F6">
        <f>IFERROR(VLOOKUP(tbl_qb_weekly[[#This Row],[Player]],tbl_qb_wk1[[Player]:[FPTS]],15,0),"         --")</f>
        <v>12</v>
      </c>
      <c r="G6">
        <f>IFERROR(VLOOKUP(tbl_qb_weekly[[#This Row],[Player]],tbl_qb_wk2[[Player]:[FPTS]],15,0),"         --")</f>
        <v>23.7</v>
      </c>
      <c r="H6">
        <f>IFERROR(VLOOKUP(tbl_qb_weekly[[#This Row],[Player]],tbl_qb_wk3[[Player]:[FPTS]],15,0),"          --")</f>
        <v>22.3</v>
      </c>
      <c r="I6">
        <f>IFERROR(VLOOKUP(tbl_qb_weekly[[#This Row],[Player]],tbl_qb_wk4[[Player]:[FPTS]],15,0),"          --")</f>
        <v>36.5</v>
      </c>
      <c r="J6">
        <f>IFERROR(VLOOKUP(tbl_qb_weekly[[#This Row],[Player]],tbl_qb_wk5[[Player]:[ROST]],15,0),"          --          ")</f>
        <v>28.8</v>
      </c>
      <c r="K6">
        <f>IFERROR(VLOOKUP(tbl_qb_weekly[[#This Row],[Player]],tbl_qb_wk6[[Player]:[FPTS]],15,0),"          --")</f>
        <v>14.9</v>
      </c>
      <c r="L6">
        <f>IFERROR(VLOOKUP(tbl_qb_weekly[[#This Row],[Player]],tbl_qb_wk7[[Player]:[FPTS]],15,0),"          --          ")</f>
        <v>25.3</v>
      </c>
      <c r="M6">
        <f>IFERROR(VLOOKUP(tbl_qb_weekly[[#This Row],[Player]],tbl_qb_wk8[[Player]:[FPTS]],15,0),"          --")</f>
        <v>30.1</v>
      </c>
      <c r="N6">
        <f>IFERROR(VLOOKUP(tbl_qb_weekly[[#This Row],[Player]],tbl_qb_wk9[[Player]:[FPTS]],15,0),"          --          ")</f>
        <v>25.7</v>
      </c>
      <c r="O6">
        <f>IFERROR(VLOOKUP(tbl_qb_weekly[[#This Row],[Player]],tbl_qb_wk10[[Player]:[FPTS]],15,0),"          --          ")</f>
        <v>16.399999999999999</v>
      </c>
      <c r="P6">
        <f>IFERROR(VLOOKUP(tbl_qb_weekly[[#This Row],[Player]],tbl_qb_wk11[[Player]:[FPTS]],15,0),"          --          ")</f>
        <v>23.5</v>
      </c>
      <c r="Q6">
        <f>IFERROR(VLOOKUP(tbl_qb_weekly[[#This Row],[Player]],tbl_qb_wk12[[Player]:[FPTS]],15,0),"          --          ")</f>
        <v>40.700000000000003</v>
      </c>
      <c r="R6" t="s">
        <v>148</v>
      </c>
      <c r="S6">
        <f>IFERROR(VLOOKUP(tbl_qb_weekly[[#This Row],[Player]],tbl_qb_wk14[[Player]:[FPTS]],15,0),"          --          ")</f>
        <v>21.5</v>
      </c>
      <c r="T6">
        <f>IFERROR(VLOOKUP(tbl_qb_weekly[[#This Row],[Player]],tbl_qb_wk15[[Player]:[FPTS]],15,0),"          --          ")</f>
        <v>16.2</v>
      </c>
      <c r="U6">
        <f>IFERROR(VLOOKUP(tbl_qb_weekly[[#This Row],[Player]],tbl_qb_wk16[[Player]:[FPTS]],15,0),"          --          ")</f>
        <v>26</v>
      </c>
      <c r="V6">
        <f>IFERROR(VLOOKUP(tbl_qb_weekly[[#This Row],[Player]],tbl_qb_wk17[[Player]:[FPTS]],15,0),"          --          ")</f>
        <v>22.2</v>
      </c>
      <c r="W6">
        <f>IFERROR(VLOOKUP(tbl_qb_weekly[[#This Row],[Player]],tbl_qb_wk18[[Player]:[FPTS]],15,0),"          --          ")</f>
        <v>25.1</v>
      </c>
    </row>
    <row r="7" spans="1:23" x14ac:dyDescent="0.35">
      <c r="A7" t="s">
        <v>33</v>
      </c>
      <c r="B7" t="str">
        <f>MID(tbl_qb_weekly[[#This Row],[Player]], FIND("(", tbl_qb_weekly[[#This Row],[Player]]) + 1, FIND(")", tbl_qb_weekly[[#This Row],[Player]] tbl_qb_weekly[[#This Row],[Player]])- FIND("(", tbl_qb_weekly[[#This Row],[Player]]) - 1)</f>
        <v>PHI</v>
      </c>
      <c r="C7" s="2"/>
      <c r="D7">
        <f>SUM(tbl_qb_weekly[[#This Row],[Week 1]:[Week 18]])</f>
        <v>371.89999999999992</v>
      </c>
      <c r="E7">
        <f>IFERROR(ROUND(AVERAGE(tbl_qb_weekly[[#This Row],[Week 1]:[Week 18]]),2),0)</f>
        <v>21.88</v>
      </c>
      <c r="F7">
        <f>IFERROR(VLOOKUP(tbl_qb_weekly[[#This Row],[Player]],tbl_qb_wk1[[Player]:[FPTS]],15,0),"         --")</f>
        <v>12.5</v>
      </c>
      <c r="G7">
        <f>IFERROR(VLOOKUP(tbl_qb_weekly[[#This Row],[Player]],tbl_qb_wk2[[Player]:[FPTS]],15,0),"         --")</f>
        <v>26.2</v>
      </c>
      <c r="H7">
        <f>IFERROR(VLOOKUP(tbl_qb_weekly[[#This Row],[Player]],tbl_qb_wk3[[Player]:[FPTS]],15,0),"          --")</f>
        <v>21.9</v>
      </c>
      <c r="I7">
        <f>IFERROR(VLOOKUP(tbl_qb_weekly[[#This Row],[Player]],tbl_qb_wk4[[Player]:[FPTS]],15,0),"          --")</f>
        <v>24.2</v>
      </c>
      <c r="J7">
        <f>IFERROR(VLOOKUP(tbl_qb_weekly[[#This Row],[Player]],tbl_qb_wk5[[Player]:[ROST]],15,0),"          --          ")</f>
        <v>28.3</v>
      </c>
      <c r="K7">
        <f>IFERROR(VLOOKUP(tbl_qb_weekly[[#This Row],[Player]],tbl_qb_wk6[[Player]:[FPTS]],15,0),"          --")</f>
        <v>22.9</v>
      </c>
      <c r="L7">
        <f>IFERROR(VLOOKUP(tbl_qb_weekly[[#This Row],[Player]],tbl_qb_wk7[[Player]:[FPTS]],15,0),"          --          ")</f>
        <v>24.3</v>
      </c>
      <c r="M7">
        <f>IFERROR(VLOOKUP(tbl_qb_weekly[[#This Row],[Player]],tbl_qb_wk8[[Player]:[FPTS]],15,0),"          --")</f>
        <v>27.4</v>
      </c>
      <c r="N7">
        <f>IFERROR(VLOOKUP(tbl_qb_weekly[[#This Row],[Player]],tbl_qb_wk9[[Player]:[FPTS]],15,0),"          --          ")</f>
        <v>25.9</v>
      </c>
      <c r="O7" t="s">
        <v>148</v>
      </c>
      <c r="P7">
        <f>IFERROR(VLOOKUP(tbl_qb_weekly[[#This Row],[Player]],tbl_qb_wk11[[Player]:[FPTS]],15,0),"          --          ")</f>
        <v>19.899999999999999</v>
      </c>
      <c r="Q7">
        <f>IFERROR(VLOOKUP(tbl_qb_weekly[[#This Row],[Player]],tbl_qb_wk12[[Player]:[FPTS]],15,0),"          --          ")</f>
        <v>35.5</v>
      </c>
      <c r="R7">
        <f>IFERROR(VLOOKUP(tbl_qb_weekly[[#This Row],[Player]],tbl_qb_wk13[[Player]:[FPTS]],15,0),"          --          ")</f>
        <v>23.9</v>
      </c>
      <c r="S7">
        <f>IFERROR(VLOOKUP(tbl_qb_weekly[[#This Row],[Player]],tbl_qb_wk14[[Player]:[FPTS]],15,0),"          --          ")</f>
        <v>8.9</v>
      </c>
      <c r="T7">
        <f>IFERROR(VLOOKUP(tbl_qb_weekly[[#This Row],[Player]],tbl_qb_wk15[[Player]:[FPTS]],15,0),"          --          ")</f>
        <v>23.9</v>
      </c>
      <c r="U7">
        <f>IFERROR(VLOOKUP(tbl_qb_weekly[[#This Row],[Player]],tbl_qb_wk16[[Player]:[FPTS]],15,0),"          --          ")</f>
        <v>24.4</v>
      </c>
      <c r="V7">
        <f>IFERROR(VLOOKUP(tbl_qb_weekly[[#This Row],[Player]],tbl_qb_wk17[[Player]:[FPTS]],15,0),"          --          ")</f>
        <v>20.2</v>
      </c>
      <c r="W7">
        <f>IFERROR(VLOOKUP(tbl_qb_weekly[[#This Row],[Player]],tbl_qb_wk18[[Player]:[FPTS]],15,0),"          --          ")</f>
        <v>1.6</v>
      </c>
    </row>
    <row r="8" spans="1:23" x14ac:dyDescent="0.35">
      <c r="A8" t="s">
        <v>155</v>
      </c>
      <c r="B8" t="str">
        <f>MID(tbl_qb_weekly[[#This Row],[Player]], FIND("(", tbl_qb_weekly[[#This Row],[Player]]) + 1, FIND(")", tbl_qb_weekly[[#This Row],[Player]] tbl_qb_weekly[[#This Row],[Player]])- FIND("(", tbl_qb_weekly[[#This Row],[Player]]) - 1)</f>
        <v>CLE</v>
      </c>
      <c r="C8" s="2"/>
      <c r="D8">
        <f>SUM(tbl_qb_weekly[[#This Row],[Week 1]:[Week 18]])</f>
        <v>108.9</v>
      </c>
      <c r="E8">
        <f>IFERROR(ROUND(AVERAGE(tbl_qb_weekly[[#This Row],[Week 1]:[Week 18]]),2),0)</f>
        <v>21.78</v>
      </c>
      <c r="F8" t="str">
        <f>IFERROR(VLOOKUP(tbl_qb_weekly[[#This Row],[Player]],tbl_qb_wk1[[Player]:[FPTS]],15,0),"         --")</f>
        <v xml:space="preserve">         --</v>
      </c>
      <c r="G8" t="s">
        <v>149</v>
      </c>
      <c r="H8" t="s">
        <v>149</v>
      </c>
      <c r="I8" t="s">
        <v>149</v>
      </c>
      <c r="J8" t="s">
        <v>165</v>
      </c>
      <c r="K8" t="s">
        <v>149</v>
      </c>
      <c r="L8" t="s">
        <v>149</v>
      </c>
      <c r="M8" t="s">
        <v>149</v>
      </c>
      <c r="N8" t="s">
        <v>149</v>
      </c>
      <c r="O8" t="s">
        <v>149</v>
      </c>
      <c r="P8" t="s">
        <v>149</v>
      </c>
      <c r="Q8" t="s">
        <v>149</v>
      </c>
      <c r="R8">
        <f>IFERROR(VLOOKUP(tbl_qb_weekly[[#This Row],[Player]],tbl_qb_wk13[[Player]:[FPTS]],15,0),"          --          ")</f>
        <v>17.2</v>
      </c>
      <c r="S8">
        <f>IFERROR(VLOOKUP(tbl_qb_weekly[[#This Row],[Player]],tbl_qb_wk14[[Player]:[FPTS]],15,0),"          --          ")</f>
        <v>21.3</v>
      </c>
      <c r="T8">
        <f>IFERROR(VLOOKUP(tbl_qb_weekly[[#This Row],[Player]],tbl_qb_wk15[[Player]:[FPTS]],15,0),"          --          ")</f>
        <v>19.899999999999999</v>
      </c>
      <c r="U8">
        <f>IFERROR(VLOOKUP(tbl_qb_weekly[[#This Row],[Player]],tbl_qb_wk16[[Player]:[FPTS]],15,0),"          --          ")</f>
        <v>26.8</v>
      </c>
      <c r="V8">
        <f>IFERROR(VLOOKUP(tbl_qb_weekly[[#This Row],[Player]],tbl_qb_wk17[[Player]:[FPTS]],15,0),"          --          ")</f>
        <v>23.7</v>
      </c>
      <c r="W8" t="s">
        <v>149</v>
      </c>
    </row>
    <row r="9" spans="1:23" x14ac:dyDescent="0.35">
      <c r="A9" t="s">
        <v>41</v>
      </c>
      <c r="B9" t="str">
        <f>MID(tbl_qb_weekly[[#This Row],[Player]], FIND("(", tbl_qb_weekly[[#This Row],[Player]]) + 1, FIND(")", tbl_qb_weekly[[#This Row],[Player]] tbl_qb_weekly[[#This Row],[Player]])- FIND("(", tbl_qb_weekly[[#This Row],[Player]]) - 1)</f>
        <v>BAL</v>
      </c>
      <c r="C9" s="2"/>
      <c r="D9">
        <f>SUM(tbl_qb_weekly[[#This Row],[Week 1]:[Week 18]])</f>
        <v>338.20000000000005</v>
      </c>
      <c r="E9">
        <f>IFERROR(ROUND(AVERAGE(tbl_qb_weekly[[#This Row],[Week 1]:[Week 18]]),2),0)</f>
        <v>21.14</v>
      </c>
      <c r="F9">
        <f>IFERROR(VLOOKUP(tbl_qb_weekly[[#This Row],[Player]],tbl_qb_wk1[[Player]:[FPTS]],15,0),"         --")</f>
        <v>7.6</v>
      </c>
      <c r="G9">
        <f>IFERROR(VLOOKUP(tbl_qb_weekly[[#This Row],[Player]],tbl_qb_wk2[[Player]:[FPTS]],15,0),"         --")</f>
        <v>22.9</v>
      </c>
      <c r="H9">
        <f>IFERROR(VLOOKUP(tbl_qb_weekly[[#This Row],[Player]],tbl_qb_wk3[[Player]:[FPTS]],15,0),"          --")</f>
        <v>28.2</v>
      </c>
      <c r="I9">
        <f>IFERROR(VLOOKUP(tbl_qb_weekly[[#This Row],[Player]],tbl_qb_wk4[[Player]:[FPTS]],15,0),"          --")</f>
        <v>28.1</v>
      </c>
      <c r="J9">
        <f>IFERROR(VLOOKUP(tbl_qb_weekly[[#This Row],[Player]],tbl_qb_wk5[[Player]:[ROST]],15,0),"          --          ")</f>
        <v>10.9</v>
      </c>
      <c r="K9">
        <f>IFERROR(VLOOKUP(tbl_qb_weekly[[#This Row],[Player]],tbl_qb_wk6[[Player]:[FPTS]],15,0),"          --")</f>
        <v>18.100000000000001</v>
      </c>
      <c r="L9">
        <f>IFERROR(VLOOKUP(tbl_qb_weekly[[#This Row],[Player]],tbl_qb_wk7[[Player]:[FPTS]],15,0),"          --          ")</f>
        <v>33.9</v>
      </c>
      <c r="M9">
        <f>IFERROR(VLOOKUP(tbl_qb_weekly[[#This Row],[Player]],tbl_qb_wk8[[Player]:[FPTS]],15,0),"          --")</f>
        <v>12</v>
      </c>
      <c r="N9">
        <f>IFERROR(VLOOKUP(tbl_qb_weekly[[#This Row],[Player]],tbl_qb_wk9[[Player]:[FPTS]],15,0),"          --          ")</f>
        <v>11.5</v>
      </c>
      <c r="O9">
        <f>IFERROR(VLOOKUP(tbl_qb_weekly[[#This Row],[Player]],tbl_qb_wk10[[Player]:[FPTS]],15,0),"          --          ")</f>
        <v>15</v>
      </c>
      <c r="P9">
        <f>IFERROR(VLOOKUP(tbl_qb_weekly[[#This Row],[Player]],tbl_qb_wk11[[Player]:[FPTS]],15,0),"          --          ")</f>
        <v>24</v>
      </c>
      <c r="Q9">
        <f>IFERROR(VLOOKUP(tbl_qb_weekly[[#This Row],[Player]],tbl_qb_wk12[[Player]:[FPTS]],15,0),"          --          ")</f>
        <v>15</v>
      </c>
      <c r="R9" t="s">
        <v>148</v>
      </c>
      <c r="S9">
        <f>IFERROR(VLOOKUP(tbl_qb_weekly[[#This Row],[Player]],tbl_qb_wk14[[Player]:[FPTS]],15,0),"          --          ")</f>
        <v>32.6</v>
      </c>
      <c r="T9">
        <f>IFERROR(VLOOKUP(tbl_qb_weekly[[#This Row],[Player]],tbl_qb_wk15[[Player]:[FPTS]],15,0),"          --          ")</f>
        <v>19.5</v>
      </c>
      <c r="U9">
        <f>IFERROR(VLOOKUP(tbl_qb_weekly[[#This Row],[Player]],tbl_qb_wk16[[Player]:[FPTS]],15,0),"          --          ")</f>
        <v>22.6</v>
      </c>
      <c r="V9">
        <f>IFERROR(VLOOKUP(tbl_qb_weekly[[#This Row],[Player]],tbl_qb_wk17[[Player]:[FPTS]],15,0),"          --          ")</f>
        <v>36.299999999999997</v>
      </c>
      <c r="W9" t="s">
        <v>149</v>
      </c>
    </row>
    <row r="10" spans="1:23" x14ac:dyDescent="0.35">
      <c r="A10" t="s">
        <v>43</v>
      </c>
      <c r="B10" t="str">
        <f>MID(tbl_qb_weekly[[#This Row],[Player]], FIND("(", tbl_qb_weekly[[#This Row],[Player]]) + 1, FIND(")", tbl_qb_weekly[[#This Row],[Player]] tbl_qb_weekly[[#This Row],[Player]])- FIND("(", tbl_qb_weekly[[#This Row],[Player]]) - 1)</f>
        <v>DAL</v>
      </c>
      <c r="C10" s="3"/>
      <c r="D10">
        <f>SUM(tbl_qb_weekly[[#This Row],[Week 1]:[Week 18]])</f>
        <v>352.00000000000006</v>
      </c>
      <c r="E10">
        <f>IFERROR(ROUND(AVERAGE(tbl_qb_weekly[[#This Row],[Week 1]:[Week 18]]),2),0)</f>
        <v>20.71</v>
      </c>
      <c r="F10">
        <f>IFERROR(VLOOKUP(tbl_qb_weekly[[#This Row],[Player]],tbl_qb_wk1[[Player]:[FPTS]],15,0),"         --")</f>
        <v>6.3</v>
      </c>
      <c r="G10">
        <f>IFERROR(VLOOKUP(tbl_qb_weekly[[#This Row],[Player]],tbl_qb_wk2[[Player]:[FPTS]],15,0),"         --")</f>
        <v>19.600000000000001</v>
      </c>
      <c r="H10">
        <f>IFERROR(VLOOKUP(tbl_qb_weekly[[#This Row],[Player]],tbl_qb_wk3[[Player]:[FPTS]],15,0),"          --")</f>
        <v>15.4</v>
      </c>
      <c r="I10">
        <f>IFERROR(VLOOKUP(tbl_qb_weekly[[#This Row],[Player]],tbl_qb_wk4[[Player]:[FPTS]],15,0),"          --")</f>
        <v>14.3</v>
      </c>
      <c r="J10">
        <f>IFERROR(VLOOKUP(tbl_qb_weekly[[#This Row],[Player]],tbl_qb_wk5[[Player]:[ROST]],15,0),"          --          ")</f>
        <v>7.3</v>
      </c>
      <c r="K10">
        <f>IFERROR(VLOOKUP(tbl_qb_weekly[[#This Row],[Player]],tbl_qb_wk6[[Player]:[FPTS]],15,0),"          --")</f>
        <v>24.9</v>
      </c>
      <c r="L10" t="s">
        <v>148</v>
      </c>
      <c r="M10">
        <f>IFERROR(VLOOKUP(tbl_qb_weekly[[#This Row],[Player]],tbl_qb_wk8[[Player]:[FPTS]],15,0),"          --")</f>
        <v>29.1</v>
      </c>
      <c r="N10">
        <f>IFERROR(VLOOKUP(tbl_qb_weekly[[#This Row],[Player]],tbl_qb_wk9[[Player]:[FPTS]],15,0),"          --          ")</f>
        <v>28.4</v>
      </c>
      <c r="O10">
        <f>IFERROR(VLOOKUP(tbl_qb_weekly[[#This Row],[Player]],tbl_qb_wk10[[Player]:[FPTS]],15,0),"          --          ")</f>
        <v>38.9</v>
      </c>
      <c r="P10">
        <f>IFERROR(VLOOKUP(tbl_qb_weekly[[#This Row],[Player]],tbl_qb_wk11[[Player]:[FPTS]],15,0),"          --          ")</f>
        <v>16.2</v>
      </c>
      <c r="Q10">
        <f>IFERROR(VLOOKUP(tbl_qb_weekly[[#This Row],[Player]],tbl_qb_wk12[[Player]:[FPTS]],15,0),"          --          ")</f>
        <v>32.200000000000003</v>
      </c>
      <c r="R10">
        <f>IFERROR(VLOOKUP(tbl_qb_weekly[[#This Row],[Player]],tbl_qb_wk13[[Player]:[FPTS]],15,0),"          --          ")</f>
        <v>28.3</v>
      </c>
      <c r="S10">
        <f>IFERROR(VLOOKUP(tbl_qb_weekly[[#This Row],[Player]],tbl_qb_wk14[[Player]:[FPTS]],15,0),"          --          ")</f>
        <v>17.899999999999999</v>
      </c>
      <c r="T10">
        <f>IFERROR(VLOOKUP(tbl_qb_weekly[[#This Row],[Player]],tbl_qb_wk15[[Player]:[FPTS]],15,0),"          --          ")</f>
        <v>7.1</v>
      </c>
      <c r="U10">
        <f>IFERROR(VLOOKUP(tbl_qb_weekly[[#This Row],[Player]],tbl_qb_wk16[[Player]:[FPTS]],15,0),"          --          ")</f>
        <v>18.600000000000001</v>
      </c>
      <c r="V10">
        <f>IFERROR(VLOOKUP(tbl_qb_weekly[[#This Row],[Player]],tbl_qb_wk17[[Player]:[FPTS]],15,0),"          --          ")</f>
        <v>21.3</v>
      </c>
      <c r="W10">
        <f>IFERROR(VLOOKUP(tbl_qb_weekly[[#This Row],[Player]],tbl_qb_wk18[[Player]:[FPTS]],15,0),"          --          ")</f>
        <v>26.2</v>
      </c>
    </row>
    <row r="11" spans="1:23" x14ac:dyDescent="0.35">
      <c r="A11" t="s">
        <v>17</v>
      </c>
      <c r="B11" t="str">
        <f>MID(tbl_qb_weekly[[#This Row],[Player]], FIND("(", tbl_qb_weekly[[#This Row],[Player]]) + 1, FIND(")", tbl_qb_weekly[[#This Row],[Player]] tbl_qb_weekly[[#This Row],[Player]])- FIND("(", tbl_qb_weekly[[#This Row],[Player]]) - 1)</f>
        <v>GB</v>
      </c>
      <c r="C11" s="2"/>
      <c r="D11">
        <f>SUM(tbl_qb_weekly[[#This Row],[Week 1]:[Week 18]])</f>
        <v>330.09999999999997</v>
      </c>
      <c r="E11">
        <f>IFERROR(ROUND(AVERAGE(tbl_qb_weekly[[#This Row],[Week 1]:[Week 18]]),2),0)</f>
        <v>19.420000000000002</v>
      </c>
      <c r="F11">
        <f>IFERROR(VLOOKUP(tbl_qb_weekly[[#This Row],[Player]],tbl_qb_wk1[[Player]:[FPTS]],15,0),"         --")</f>
        <v>23</v>
      </c>
      <c r="G11">
        <f>IFERROR(VLOOKUP(tbl_qb_weekly[[#This Row],[Player]],tbl_qb_wk2[[Player]:[FPTS]],15,0),"         --")</f>
        <v>20.3</v>
      </c>
      <c r="H11">
        <f>IFERROR(VLOOKUP(tbl_qb_weekly[[#This Row],[Player]],tbl_qb_wk3[[Player]:[FPTS]],15,0),"          --")</f>
        <v>25.3</v>
      </c>
      <c r="I11">
        <f>IFERROR(VLOOKUP(tbl_qb_weekly[[#This Row],[Player]],tbl_qb_wk4[[Player]:[FPTS]],15,0),"          --")</f>
        <v>19.600000000000001</v>
      </c>
      <c r="J11">
        <f>IFERROR(VLOOKUP(tbl_qb_weekly[[#This Row],[Player]],tbl_qb_wk5[[Player]:[ROST]],15,0),"          --          ")</f>
        <v>8</v>
      </c>
      <c r="K11" t="s">
        <v>165</v>
      </c>
      <c r="L11">
        <f>IFERROR(VLOOKUP(tbl_qb_weekly[[#This Row],[Player]],tbl_qb_wk7[[Player]:[FPTS]],15,0),"          --          ")</f>
        <v>16.3</v>
      </c>
      <c r="M11">
        <f>IFERROR(VLOOKUP(tbl_qb_weekly[[#This Row],[Player]],tbl_qb_wk8[[Player]:[FPTS]],15,0),"          --")</f>
        <v>15.6</v>
      </c>
      <c r="N11">
        <f>IFERROR(VLOOKUP(tbl_qb_weekly[[#This Row],[Player]],tbl_qb_wk9[[Player]:[FPTS]],15,0),"          --          ")</f>
        <v>13.8</v>
      </c>
      <c r="O11">
        <f>IFERROR(VLOOKUP(tbl_qb_weekly[[#This Row],[Player]],tbl_qb_wk10[[Player]:[FPTS]],15,0),"          --          ")</f>
        <v>18.7</v>
      </c>
      <c r="P11">
        <f>IFERROR(VLOOKUP(tbl_qb_weekly[[#This Row],[Player]],tbl_qb_wk11[[Player]:[FPTS]],15,0),"          --          ")</f>
        <v>20.9</v>
      </c>
      <c r="Q11">
        <f>IFERROR(VLOOKUP(tbl_qb_weekly[[#This Row],[Player]],tbl_qb_wk12[[Player]:[FPTS]],15,0),"          --          ")</f>
        <v>26.6</v>
      </c>
      <c r="R11">
        <f>IFERROR(VLOOKUP(tbl_qb_weekly[[#This Row],[Player]],tbl_qb_wk13[[Player]:[FPTS]],15,0),"          --          ")</f>
        <v>23.7</v>
      </c>
      <c r="S11">
        <f>IFERROR(VLOOKUP(tbl_qb_weekly[[#This Row],[Player]],tbl_qb_wk14[[Player]:[FPTS]],15,0),"          --          ")</f>
        <v>9.9</v>
      </c>
      <c r="T11">
        <f>IFERROR(VLOOKUP(tbl_qb_weekly[[#This Row],[Player]],tbl_qb_wk15[[Player]:[FPTS]],15,0),"          --          ")</f>
        <v>17.5</v>
      </c>
      <c r="U11">
        <f>IFERROR(VLOOKUP(tbl_qb_weekly[[#This Row],[Player]],tbl_qb_wk16[[Player]:[FPTS]],15,0),"          --          ")</f>
        <v>24</v>
      </c>
      <c r="V11">
        <f>IFERROR(VLOOKUP(tbl_qb_weekly[[#This Row],[Player]],tbl_qb_wk17[[Player]:[FPTS]],15,0),"          --          ")</f>
        <v>28.4</v>
      </c>
      <c r="W11">
        <f>IFERROR(VLOOKUP(tbl_qb_weekly[[#This Row],[Player]],tbl_qb_wk18[[Player]:[FPTS]],15,0),"          --          ")</f>
        <v>18.5</v>
      </c>
    </row>
    <row r="12" spans="1:23" x14ac:dyDescent="0.35">
      <c r="A12" t="s">
        <v>23</v>
      </c>
      <c r="B12" t="str">
        <f>MID(tbl_qb_weekly[[#This Row],[Player]], FIND("(", tbl_qb_weekly[[#This Row],[Player]]) + 1, FIND(")", tbl_qb_weekly[[#This Row],[Player]] tbl_qb_weekly[[#This Row],[Player]])- FIND("(", tbl_qb_weekly[[#This Row],[Player]]) - 1)</f>
        <v>MIN</v>
      </c>
      <c r="C12" s="4"/>
      <c r="D12">
        <f>SUM(tbl_qb_weekly[[#This Row],[Week 1]:[Week 18]])</f>
        <v>154.9</v>
      </c>
      <c r="E12">
        <f>IFERROR(ROUND(AVERAGE(tbl_qb_weekly[[#This Row],[Week 1]:[Week 18]]),2),0)</f>
        <v>19.36</v>
      </c>
      <c r="F12">
        <f>IFERROR(VLOOKUP(tbl_qb_weekly[[#This Row],[Player]],tbl_qb_wk1[[Player]:[FPTS]],15,0),"         --")</f>
        <v>17.5</v>
      </c>
      <c r="G12">
        <f>IFERROR(VLOOKUP(tbl_qb_weekly[[#This Row],[Player]],tbl_qb_wk2[[Player]:[FPTS]],15,0),"         --")</f>
        <v>28.6</v>
      </c>
      <c r="H12">
        <f>IFERROR(VLOOKUP(tbl_qb_weekly[[#This Row],[Player]],tbl_qb_wk3[[Player]:[FPTS]],15,0),"          --")</f>
        <v>26.7</v>
      </c>
      <c r="I12">
        <f>IFERROR(VLOOKUP(tbl_qb_weekly[[#This Row],[Player]],tbl_qb_wk4[[Player]:[FPTS]],15,0),"          --")</f>
        <v>11.6</v>
      </c>
      <c r="J12">
        <f>IFERROR(VLOOKUP(tbl_qb_weekly[[#This Row],[Player]],tbl_qb_wk5[[Player]:[ROST]],15,0),"          --          ")</f>
        <v>19.899999999999999</v>
      </c>
      <c r="K12">
        <f>IFERROR(VLOOKUP(tbl_qb_weekly[[#This Row],[Player]],tbl_qb_wk6[[Player]:[FPTS]],15,0),"          --")</f>
        <v>8.6999999999999993</v>
      </c>
      <c r="L12">
        <f>IFERROR(VLOOKUP(tbl_qb_weekly[[#This Row],[Player]],tbl_qb_wk7[[Player]:[FPTS]],15,0),"          --          ")</f>
        <v>22</v>
      </c>
      <c r="M12">
        <f>IFERROR(VLOOKUP(tbl_qb_weekly[[#This Row],[Player]],tbl_qb_wk8[[Player]:[FPTS]],15,0),"          --")</f>
        <v>19.899999999999999</v>
      </c>
      <c r="N12" t="s">
        <v>149</v>
      </c>
      <c r="O12" t="s">
        <v>149</v>
      </c>
      <c r="P12" t="s">
        <v>149</v>
      </c>
      <c r="Q12" t="s">
        <v>149</v>
      </c>
      <c r="R12" t="s">
        <v>148</v>
      </c>
      <c r="S12" t="s">
        <v>149</v>
      </c>
      <c r="T12" t="s">
        <v>149</v>
      </c>
      <c r="U12" t="s">
        <v>149</v>
      </c>
      <c r="V12" t="s">
        <v>149</v>
      </c>
      <c r="W12" t="s">
        <v>149</v>
      </c>
    </row>
    <row r="13" spans="1:23" x14ac:dyDescent="0.35">
      <c r="A13" t="s">
        <v>24</v>
      </c>
      <c r="B13" t="str">
        <f>MID(tbl_qb_weekly[[#This Row],[Player]], FIND("(", tbl_qb_weekly[[#This Row],[Player]]) + 1, FIND(")", tbl_qb_weekly[[#This Row],[Player]] tbl_qb_weekly[[#This Row],[Player]])- FIND("(", tbl_qb_weekly[[#This Row],[Player]]) - 1)</f>
        <v>SF</v>
      </c>
      <c r="C13" s="3"/>
      <c r="D13">
        <f>SUM(tbl_qb_weekly[[#This Row],[Week 1]:[Week 18]])</f>
        <v>306.59999999999997</v>
      </c>
      <c r="E13">
        <f>IFERROR(ROUND(AVERAGE(tbl_qb_weekly[[#This Row],[Week 1]:[Week 18]]),2),0)</f>
        <v>19.16</v>
      </c>
      <c r="F13">
        <f>IFERROR(VLOOKUP(tbl_qb_weekly[[#This Row],[Player]],tbl_qb_wk1[[Player]:[FPTS]],15,0),"         --")</f>
        <v>16.8</v>
      </c>
      <c r="G13">
        <f>IFERROR(VLOOKUP(tbl_qb_weekly[[#This Row],[Player]],tbl_qb_wk2[[Player]:[FPTS]],15,0),"         --")</f>
        <v>14.7</v>
      </c>
      <c r="H13">
        <f>IFERROR(VLOOKUP(tbl_qb_weekly[[#This Row],[Player]],tbl_qb_wk3[[Player]:[FPTS]],15,0),"          --")</f>
        <v>20.3</v>
      </c>
      <c r="I13">
        <f>IFERROR(VLOOKUP(tbl_qb_weekly[[#This Row],[Player]],tbl_qb_wk4[[Player]:[FPTS]],15,0),"          --")</f>
        <v>21.3</v>
      </c>
      <c r="J13">
        <f>IFERROR(VLOOKUP(tbl_qb_weekly[[#This Row],[Player]],tbl_qb_wk5[[Player]:[ROST]],15,0),"          --          ")</f>
        <v>26.1</v>
      </c>
      <c r="K13">
        <f>IFERROR(VLOOKUP(tbl_qb_weekly[[#This Row],[Player]],tbl_qb_wk6[[Player]:[FPTS]],15,0),"          --")</f>
        <v>8.6999999999999993</v>
      </c>
      <c r="L13">
        <f>IFERROR(VLOOKUP(tbl_qb_weekly[[#This Row],[Player]],tbl_qb_wk7[[Player]:[FPTS]],15,0),"          --          ")</f>
        <v>14.8</v>
      </c>
      <c r="M13">
        <f>IFERROR(VLOOKUP(tbl_qb_weekly[[#This Row],[Player]],tbl_qb_wk8[[Player]:[FPTS]],15,0),"          --")</f>
        <v>20.3</v>
      </c>
      <c r="N13" t="s">
        <v>165</v>
      </c>
      <c r="O13">
        <f>IFERROR(VLOOKUP(tbl_qb_weekly[[#This Row],[Player]],tbl_qb_wk10[[Player]:[FPTS]],15,0),"          --          ")</f>
        <v>23.8</v>
      </c>
      <c r="P13">
        <f>IFERROR(VLOOKUP(tbl_qb_weekly[[#This Row],[Player]],tbl_qb_wk11[[Player]:[FPTS]],15,0),"          --          ")</f>
        <v>26.7</v>
      </c>
      <c r="Q13">
        <f>IFERROR(VLOOKUP(tbl_qb_weekly[[#This Row],[Player]],tbl_qb_wk12[[Player]:[FPTS]],15,0),"          --          ")</f>
        <v>11.5</v>
      </c>
      <c r="R13">
        <f>IFERROR(VLOOKUP(tbl_qb_weekly[[#This Row],[Player]],tbl_qb_wk13[[Player]:[FPTS]],15,0),"          --          ")</f>
        <v>29.5</v>
      </c>
      <c r="S13">
        <f>IFERROR(VLOOKUP(tbl_qb_weekly[[#This Row],[Player]],tbl_qb_wk14[[Player]:[FPTS]],15,0),"          --          ")</f>
        <v>22.4</v>
      </c>
      <c r="T13">
        <f>IFERROR(VLOOKUP(tbl_qb_weekly[[#This Row],[Player]],tbl_qb_wk15[[Player]:[FPTS]],15,0),"          --          ")</f>
        <v>25.7</v>
      </c>
      <c r="U13">
        <f>IFERROR(VLOOKUP(tbl_qb_weekly[[#This Row],[Player]],tbl_qb_wk16[[Player]:[FPTS]],15,0),"          --          ")</f>
        <v>6.4</v>
      </c>
      <c r="V13">
        <f>IFERROR(VLOOKUP(tbl_qb_weekly[[#This Row],[Player]],tbl_qb_wk17[[Player]:[FPTS]],15,0),"          --          ")</f>
        <v>17.600000000000001</v>
      </c>
      <c r="W13" t="s">
        <v>149</v>
      </c>
    </row>
    <row r="14" spans="1:23" x14ac:dyDescent="0.35">
      <c r="A14" t="s">
        <v>51</v>
      </c>
      <c r="B14" t="str">
        <f>MID(tbl_qb_weekly[[#This Row],[Player]], FIND("(", tbl_qb_weekly[[#This Row],[Player]]) + 1, FIND(")", tbl_qb_weekly[[#This Row],[Player]] tbl_qb_weekly[[#This Row],[Player]])- FIND("(", tbl_qb_weekly[[#This Row],[Player]]) - 1)</f>
        <v>ARI</v>
      </c>
      <c r="C14" s="4"/>
      <c r="D14">
        <f>SUM(tbl_qb_weekly[[#This Row],[Week 1]:[Week 18]])</f>
        <v>151.4</v>
      </c>
      <c r="E14">
        <f>IFERROR(ROUND(AVERAGE(tbl_qb_weekly[[#This Row],[Week 1]:[Week 18]]),2),0)</f>
        <v>18.93</v>
      </c>
      <c r="F14" t="s">
        <v>149</v>
      </c>
      <c r="G14" t="s">
        <v>149</v>
      </c>
      <c r="H14" t="s">
        <v>149</v>
      </c>
      <c r="I14" t="s">
        <v>149</v>
      </c>
      <c r="J14" t="str">
        <f>IFERROR(VLOOKUP(tbl_qb_weekly[[#This Row],[Trends]],tbl_qb_wk3[[Player]:[FPTS]],15,0),"          --")</f>
        <v xml:space="preserve">          --</v>
      </c>
      <c r="K14" t="s">
        <v>149</v>
      </c>
      <c r="L14" t="s">
        <v>149</v>
      </c>
      <c r="M14" t="s">
        <v>149</v>
      </c>
      <c r="N14" t="s">
        <v>149</v>
      </c>
      <c r="O14">
        <f>IFERROR(VLOOKUP(tbl_qb_weekly[[#This Row],[Player]],tbl_qb_wk10[[Player]:[FPTS]],15,0),"          --          ")</f>
        <v>18.3</v>
      </c>
      <c r="P14">
        <f>IFERROR(VLOOKUP(tbl_qb_weekly[[#This Row],[Player]],tbl_qb_wk11[[Player]:[FPTS]],15,0),"          --          ")</f>
        <v>22.7</v>
      </c>
      <c r="Q14">
        <f>IFERROR(VLOOKUP(tbl_qb_weekly[[#This Row],[Player]],tbl_qb_wk12[[Player]:[FPTS]],15,0),"          --          ")</f>
        <v>20.399999999999999</v>
      </c>
      <c r="R14">
        <f>IFERROR(VLOOKUP(tbl_qb_weekly[[#This Row],[Player]],tbl_qb_wk13[[Player]:[FPTS]],15,0),"          --          ")</f>
        <v>11.8</v>
      </c>
      <c r="S14" t="s">
        <v>148</v>
      </c>
      <c r="T14">
        <f>IFERROR(VLOOKUP(tbl_qb_weekly[[#This Row],[Player]],tbl_qb_wk15[[Player]:[FPTS]],15,0),"          --          ")</f>
        <v>15.3</v>
      </c>
      <c r="U14">
        <f>IFERROR(VLOOKUP(tbl_qb_weekly[[#This Row],[Player]],tbl_qb_wk16[[Player]:[FPTS]],15,0),"          --          ")</f>
        <v>20.399999999999999</v>
      </c>
      <c r="V14">
        <f>IFERROR(VLOOKUP(tbl_qb_weekly[[#This Row],[Player]],tbl_qb_wk17[[Player]:[FPTS]],15,0),"          --          ")</f>
        <v>24.7</v>
      </c>
      <c r="W14">
        <f>IFERROR(VLOOKUP(tbl_qb_weekly[[#This Row],[Player]],tbl_qb_wk18[[Player]:[FPTS]],15,0),"          --          ")</f>
        <v>17.8</v>
      </c>
    </row>
    <row r="15" spans="1:23" x14ac:dyDescent="0.35">
      <c r="A15" t="s">
        <v>140</v>
      </c>
      <c r="B15" t="str">
        <f>MID(tbl_qb_weekly[[#This Row],[Player]], FIND("(", tbl_qb_weekly[[#This Row],[Player]]) + 1, FIND(")", tbl_qb_weekly[[#This Row],[Player]] tbl_qb_weekly[[#This Row],[Player]])- FIND("(", tbl_qb_weekly[[#This Row],[Player]]) - 1)</f>
        <v>CIN</v>
      </c>
      <c r="C15" s="3"/>
      <c r="D15">
        <f>SUM(tbl_qb_weekly[[#This Row],[Week 1]:[Week 18]])</f>
        <v>150.6</v>
      </c>
      <c r="E15">
        <f>IFERROR(ROUND(AVERAGE(tbl_qb_weekly[[#This Row],[Week 1]:[Week 18]]),2),0)</f>
        <v>18.829999999999998</v>
      </c>
      <c r="F15" t="s">
        <v>149</v>
      </c>
      <c r="G15" t="s">
        <v>149</v>
      </c>
      <c r="H15" t="s">
        <v>149</v>
      </c>
      <c r="I15" t="s">
        <v>149</v>
      </c>
      <c r="J15" t="s">
        <v>149</v>
      </c>
      <c r="K15" t="s">
        <v>149</v>
      </c>
      <c r="L15" t="s">
        <v>148</v>
      </c>
      <c r="M15" t="s">
        <v>149</v>
      </c>
      <c r="N15" t="s">
        <v>149</v>
      </c>
      <c r="O15" t="s">
        <v>149</v>
      </c>
      <c r="P15">
        <f>IFERROR(VLOOKUP(tbl_qb_weekly[[#This Row],[Player]],tbl_qb_wk11[[Player]:[FPTS]],15,0),"          --          ")</f>
        <v>10.7</v>
      </c>
      <c r="Q15">
        <f>IFERROR(VLOOKUP(tbl_qb_weekly[[#This Row],[Player]],tbl_qb_wk12[[Player]:[FPTS]],15,0),"          --          ")</f>
        <v>13</v>
      </c>
      <c r="R15">
        <f>IFERROR(VLOOKUP(tbl_qb_weekly[[#This Row],[Player]],tbl_qb_wk13[[Player]:[FPTS]],15,0),"          --          ")</f>
        <v>25.7</v>
      </c>
      <c r="S15">
        <f>IFERROR(VLOOKUP(tbl_qb_weekly[[#This Row],[Player]],tbl_qb_wk14[[Player]:[FPTS]],15,0),"          --          ")</f>
        <v>24.7</v>
      </c>
      <c r="T15">
        <f>IFERROR(VLOOKUP(tbl_qb_weekly[[#This Row],[Player]],tbl_qb_wk15[[Player]:[FPTS]],15,0),"          --          ")</f>
        <v>20</v>
      </c>
      <c r="U15">
        <f>IFERROR(VLOOKUP(tbl_qb_weekly[[#This Row],[Player]],tbl_qb_wk16[[Player]:[FPTS]],15,0),"          --          ")</f>
        <v>16.399999999999999</v>
      </c>
      <c r="V15">
        <f>IFERROR(VLOOKUP(tbl_qb_weekly[[#This Row],[Player]],tbl_qb_wk17[[Player]:[FPTS]],15,0),"          --          ")</f>
        <v>21.1</v>
      </c>
      <c r="W15">
        <f>IFERROR(VLOOKUP(tbl_qb_weekly[[#This Row],[Player]],tbl_qb_wk18[[Player]:[FPTS]],15,0),"          --          ")</f>
        <v>19</v>
      </c>
    </row>
    <row r="16" spans="1:23" x14ac:dyDescent="0.35">
      <c r="A16" t="s">
        <v>36</v>
      </c>
      <c r="B16" t="str">
        <f>MID(tbl_qb_weekly[[#This Row],[Player]], FIND("(", tbl_qb_weekly[[#This Row],[Player]]) + 1, FIND(")", tbl_qb_weekly[[#This Row],[Player]] tbl_qb_weekly[[#This Row],[Player]])- FIND("(", tbl_qb_weekly[[#This Row],[Player]]) - 1)</f>
        <v>HOU</v>
      </c>
      <c r="C16" s="4"/>
      <c r="D16">
        <f>SUM(tbl_qb_weekly[[#This Row],[Week 1]:[Week 18]])</f>
        <v>280.60000000000002</v>
      </c>
      <c r="E16">
        <f>IFERROR(ROUND(AVERAGE(tbl_qb_weekly[[#This Row],[Week 1]:[Week 18]]),2),0)</f>
        <v>18.71</v>
      </c>
      <c r="F16">
        <f>IFERROR(VLOOKUP(tbl_qb_weekly[[#This Row],[Player]],tbl_qb_wk1[[Player]:[FPTS]],15,0),"         --")</f>
        <v>10.199999999999999</v>
      </c>
      <c r="G16">
        <f>IFERROR(VLOOKUP(tbl_qb_weekly[[#This Row],[Player]],tbl_qb_wk2[[Player]:[FPTS]],15,0),"         --")</f>
        <v>21.5</v>
      </c>
      <c r="H16">
        <f>IFERROR(VLOOKUP(tbl_qb_weekly[[#This Row],[Player]],tbl_qb_wk3[[Player]:[FPTS]],15,0),"          --")</f>
        <v>20.6</v>
      </c>
      <c r="I16">
        <f>IFERROR(VLOOKUP(tbl_qb_weekly[[#This Row],[Player]],tbl_qb_wk4[[Player]:[FPTS]],15,0),"          --")</f>
        <v>21.8</v>
      </c>
      <c r="J16">
        <f>IFERROR(VLOOKUP(tbl_qb_weekly[[#This Row],[Player]],tbl_qb_wk5[[Player]:[ROST]],15,0),"          --          ")</f>
        <v>14.2</v>
      </c>
      <c r="K16">
        <f>IFERROR(VLOOKUP(tbl_qb_weekly[[#This Row],[Player]],tbl_qb_wk6[[Player]:[FPTS]],15,0),"          --")</f>
        <v>15.2</v>
      </c>
      <c r="L16" t="s">
        <v>148</v>
      </c>
      <c r="M16">
        <f>IFERROR(VLOOKUP(tbl_qb_weekly[[#This Row],[Player]],tbl_qb_wk8[[Player]:[FPTS]],15,0),"          --")</f>
        <v>12.9</v>
      </c>
      <c r="N16">
        <f>IFERROR(VLOOKUP(tbl_qb_weekly[[#This Row],[Player]],tbl_qb_wk9[[Player]:[FPTS]],15,0),"          --          ")</f>
        <v>41.8</v>
      </c>
      <c r="O16">
        <f>IFERROR(VLOOKUP(tbl_qb_weekly[[#This Row],[Player]],tbl_qb_wk10[[Player]:[FPTS]],15,0),"          --          ")</f>
        <v>20</v>
      </c>
      <c r="P16">
        <f>IFERROR(VLOOKUP(tbl_qb_weekly[[#This Row],[Player]],tbl_qb_wk11[[Player]:[FPTS]],15,0),"          --          ")</f>
        <v>18.3</v>
      </c>
      <c r="Q16">
        <f>IFERROR(VLOOKUP(tbl_qb_weekly[[#This Row],[Player]],tbl_qb_wk12[[Player]:[FPTS]],15,0),"          --          ")</f>
        <v>30.9</v>
      </c>
      <c r="R16">
        <f>IFERROR(VLOOKUP(tbl_qb_weekly[[#This Row],[Player]],tbl_qb_wk13[[Player]:[FPTS]],15,0),"          --          ")</f>
        <v>16.100000000000001</v>
      </c>
      <c r="S16">
        <f>IFERROR(VLOOKUP(tbl_qb_weekly[[#This Row],[Player]],tbl_qb_wk14[[Player]:[FPTS]],15,0),"          --          ")</f>
        <v>3.6</v>
      </c>
      <c r="T16" t="s">
        <v>149</v>
      </c>
      <c r="U16" t="s">
        <v>149</v>
      </c>
      <c r="V16">
        <f>IFERROR(VLOOKUP(tbl_qb_weekly[[#This Row],[Player]],tbl_qb_wk17[[Player]:[FPTS]],15,0),"          --          ")</f>
        <v>12.9</v>
      </c>
      <c r="W16">
        <f>IFERROR(VLOOKUP(tbl_qb_weekly[[#This Row],[Player]],tbl_qb_wk18[[Player]:[FPTS]],15,0),"          --          ")</f>
        <v>20.6</v>
      </c>
    </row>
    <row r="17" spans="1:23" x14ac:dyDescent="0.35">
      <c r="A17" t="s">
        <v>20</v>
      </c>
      <c r="B17" t="str">
        <f>MID(tbl_qb_weekly[[#This Row],[Player]], FIND("(", tbl_qb_weekly[[#This Row],[Player]]) + 1, FIND(")", tbl_qb_weekly[[#This Row],[Player]] tbl_qb_weekly[[#This Row],[Player]])- FIND("(", tbl_qb_weekly[[#This Row],[Player]]) - 1)</f>
        <v>LAC</v>
      </c>
      <c r="C17" s="4"/>
      <c r="D17">
        <f>SUM(tbl_qb_weekly[[#This Row],[Week 1]:[Week 18]])</f>
        <v>240.7</v>
      </c>
      <c r="E17">
        <f>IFERROR(ROUND(AVERAGE(tbl_qb_weekly[[#This Row],[Week 1]:[Week 18]]),2),0)</f>
        <v>18.52</v>
      </c>
      <c r="F17">
        <f>IFERROR(VLOOKUP(tbl_qb_weekly[[#This Row],[Player]],tbl_qb_wk1[[Player]:[FPTS]],15,0),"         --")</f>
        <v>20.9</v>
      </c>
      <c r="G17">
        <f>IFERROR(VLOOKUP(tbl_qb_weekly[[#This Row],[Player]],tbl_qb_wk2[[Player]:[FPTS]],15,0),"         --")</f>
        <v>22.2</v>
      </c>
      <c r="H17">
        <f>IFERROR(VLOOKUP(tbl_qb_weekly[[#This Row],[Player]],tbl_qb_wk3[[Player]:[FPTS]],15,0),"          --")</f>
        <v>29.3</v>
      </c>
      <c r="I17">
        <f>IFERROR(VLOOKUP(tbl_qb_weekly[[#This Row],[Player]],tbl_qb_wk4[[Player]:[FPTS]],15,0),"          --")</f>
        <v>24.4</v>
      </c>
      <c r="J17" t="s">
        <v>165</v>
      </c>
      <c r="K17">
        <f>IFERROR(VLOOKUP(tbl_qb_weekly[[#This Row],[Player]],tbl_qb_wk6[[Player]:[FPTS]],15,0),"          --")</f>
        <v>19.600000000000001</v>
      </c>
      <c r="L17">
        <f>IFERROR(VLOOKUP(tbl_qb_weekly[[#This Row],[Player]],tbl_qb_wk7[[Player]:[FPTS]],15,0),"          --          ")</f>
        <v>12.9</v>
      </c>
      <c r="M17">
        <f>IFERROR(VLOOKUP(tbl_qb_weekly[[#This Row],[Player]],tbl_qb_wk8[[Player]:[FPTS]],15,0),"          --")</f>
        <v>24</v>
      </c>
      <c r="N17">
        <f>IFERROR(VLOOKUP(tbl_qb_weekly[[#This Row],[Player]],tbl_qb_wk9[[Player]:[FPTS]],15,0),"          --          ")</f>
        <v>7.1</v>
      </c>
      <c r="O17">
        <f>IFERROR(VLOOKUP(tbl_qb_weekly[[#This Row],[Player]],tbl_qb_wk10[[Player]:[FPTS]],15,0),"          --          ")</f>
        <v>29.4</v>
      </c>
      <c r="P17">
        <f>IFERROR(VLOOKUP(tbl_qb_weekly[[#This Row],[Player]],tbl_qb_wk11[[Player]:[FPTS]],15,0),"          --          ")</f>
        <v>25.7</v>
      </c>
      <c r="Q17">
        <f>IFERROR(VLOOKUP(tbl_qb_weekly[[#This Row],[Player]],tbl_qb_wk12[[Player]:[FPTS]],15,0),"          --          ")</f>
        <v>14.4</v>
      </c>
      <c r="R17">
        <f>IFERROR(VLOOKUP(tbl_qb_weekly[[#This Row],[Player]],tbl_qb_wk13[[Player]:[FPTS]],15,0),"          --          ")</f>
        <v>8</v>
      </c>
      <c r="S17">
        <f>IFERROR(VLOOKUP(tbl_qb_weekly[[#This Row],[Player]],tbl_qb_wk14[[Player]:[FPTS]],15,0),"          --          ")</f>
        <v>2.8</v>
      </c>
      <c r="T17" t="s">
        <v>149</v>
      </c>
      <c r="U17" t="s">
        <v>149</v>
      </c>
      <c r="V17" t="s">
        <v>149</v>
      </c>
      <c r="W17" t="s">
        <v>149</v>
      </c>
    </row>
    <row r="18" spans="1:23" x14ac:dyDescent="0.35">
      <c r="A18" t="s">
        <v>18</v>
      </c>
      <c r="B18" t="str">
        <f>MID(tbl_qb_weekly[[#This Row],[Player]], FIND("(", tbl_qb_weekly[[#This Row],[Player]]) + 1, FIND(")", tbl_qb_weekly[[#This Row],[Player]] tbl_qb_weekly[[#This Row],[Player]])- FIND("(", tbl_qb_weekly[[#This Row],[Player]]) - 1)</f>
        <v>IND</v>
      </c>
      <c r="C18" s="4"/>
      <c r="D18">
        <f>SUM(tbl_qb_weekly[[#This Row],[Week 1]:[Week 18]])</f>
        <v>73.599999999999994</v>
      </c>
      <c r="E18">
        <f>IFERROR(ROUND(AVERAGE(tbl_qb_weekly[[#This Row],[Week 1]:[Week 18]]),2),0)</f>
        <v>18.399999999999999</v>
      </c>
      <c r="F18">
        <f>IFERROR(VLOOKUP(tbl_qb_weekly[[#This Row],[Player]],tbl_qb_wk1[[Player]:[FPTS]],15,0),"         --")</f>
        <v>21.9</v>
      </c>
      <c r="G18">
        <f>IFERROR(VLOOKUP(tbl_qb_weekly[[#This Row],[Player]],tbl_qb_wk2[[Player]:[FPTS]],15,0),"         --")</f>
        <v>17.7</v>
      </c>
      <c r="H18" t="s">
        <v>149</v>
      </c>
      <c r="I18">
        <f>IFERROR(VLOOKUP(tbl_qb_weekly[[#This Row],[Player]],tbl_qb_wk4[[Player]:[FPTS]],15,0),"          --")</f>
        <v>29.6</v>
      </c>
      <c r="J18">
        <f>IFERROR(VLOOKUP(tbl_qb_weekly[[#This Row],[Player]],tbl_qb_wk5[[Player]:[ROST]],15,0),"          --          ")</f>
        <v>4.4000000000000004</v>
      </c>
      <c r="K18" t="s">
        <v>149</v>
      </c>
      <c r="L18" t="s">
        <v>149</v>
      </c>
      <c r="M18" t="s">
        <v>149</v>
      </c>
      <c r="N18" t="s">
        <v>149</v>
      </c>
      <c r="O18" t="s">
        <v>149</v>
      </c>
      <c r="P18" t="s">
        <v>148</v>
      </c>
      <c r="Q18" t="s">
        <v>149</v>
      </c>
      <c r="R18" t="s">
        <v>149</v>
      </c>
      <c r="S18" t="s">
        <v>149</v>
      </c>
      <c r="T18" t="s">
        <v>149</v>
      </c>
      <c r="U18" t="s">
        <v>149</v>
      </c>
      <c r="V18" t="s">
        <v>149</v>
      </c>
      <c r="W18" t="s">
        <v>149</v>
      </c>
    </row>
    <row r="19" spans="1:23" x14ac:dyDescent="0.35">
      <c r="A19" t="s">
        <v>29</v>
      </c>
      <c r="B19" t="str">
        <f>MID(tbl_qb_weekly[[#This Row],[Player]], FIND("(", tbl_qb_weekly[[#This Row],[Player]]) + 1, FIND(")", tbl_qb_weekly[[#This Row],[Player]] tbl_qb_weekly[[#This Row],[Player]])- FIND("(", tbl_qb_weekly[[#This Row],[Player]]) - 1)</f>
        <v>CHI</v>
      </c>
      <c r="C19" s="2"/>
      <c r="D19">
        <f>SUM(tbl_qb_weekly[[#This Row],[Week 1]:[Week 18]])</f>
        <v>239.09999999999997</v>
      </c>
      <c r="E19">
        <f>IFERROR(ROUND(AVERAGE(tbl_qb_weekly[[#This Row],[Week 1]:[Week 18]]),2),0)</f>
        <v>18.39</v>
      </c>
      <c r="F19">
        <f>IFERROR(VLOOKUP(tbl_qb_weekly[[#This Row],[Player]],tbl_qb_wk1[[Player]:[FPTS]],15,0),"         --")</f>
        <v>15.5</v>
      </c>
      <c r="G19">
        <f>IFERROR(VLOOKUP(tbl_qb_weekly[[#This Row],[Player]],tbl_qb_wk2[[Player]:[FPTS]],15,0),"         --")</f>
        <v>16.7</v>
      </c>
      <c r="H19">
        <f>IFERROR(VLOOKUP(tbl_qb_weekly[[#This Row],[Player]],tbl_qb_wk3[[Player]:[FPTS]],15,0),"          --")</f>
        <v>11.7</v>
      </c>
      <c r="I19">
        <f>IFERROR(VLOOKUP(tbl_qb_weekly[[#This Row],[Player]],tbl_qb_wk4[[Player]:[FPTS]],15,0),"          --")</f>
        <v>28.9</v>
      </c>
      <c r="J19">
        <f>IFERROR(VLOOKUP(tbl_qb_weekly[[#This Row],[Player]],tbl_qb_wk5[[Player]:[ROST]],15,0),"          --          ")</f>
        <v>33</v>
      </c>
      <c r="K19">
        <f>IFERROR(VLOOKUP(tbl_qb_weekly[[#This Row],[Player]],tbl_qb_wk6[[Player]:[FPTS]],15,0),"          --")</f>
        <v>5.9</v>
      </c>
      <c r="L19" t="s">
        <v>149</v>
      </c>
      <c r="M19" t="s">
        <v>149</v>
      </c>
      <c r="N19" t="s">
        <v>149</v>
      </c>
      <c r="O19" t="s">
        <v>149</v>
      </c>
      <c r="P19">
        <f>IFERROR(VLOOKUP(tbl_qb_weekly[[#This Row],[Player]],tbl_qb_wk11[[Player]:[FPTS]],15,0),"          --          ")</f>
        <v>21.2</v>
      </c>
      <c r="Q19">
        <f>IFERROR(VLOOKUP(tbl_qb_weekly[[#This Row],[Player]],tbl_qb_wk12[[Player]:[FPTS]],15,0),"          --          ")</f>
        <v>10.6</v>
      </c>
      <c r="R19" t="s">
        <v>148</v>
      </c>
      <c r="S19">
        <f>IFERROR(VLOOKUP(tbl_qb_weekly[[#This Row],[Player]],tbl_qb_wk14[[Player]:[FPTS]],15,0),"          --          ")</f>
        <v>24.7</v>
      </c>
      <c r="T19">
        <f>IFERROR(VLOOKUP(tbl_qb_weekly[[#This Row],[Player]],tbl_qb_wk15[[Player]:[FPTS]],15,0),"          --          ")</f>
        <v>11.6</v>
      </c>
      <c r="U19">
        <f>IFERROR(VLOOKUP(tbl_qb_weekly[[#This Row],[Player]],tbl_qb_wk16[[Player]:[FPTS]],15,0),"          --          ")</f>
        <v>25.5</v>
      </c>
      <c r="V19">
        <f>IFERROR(VLOOKUP(tbl_qb_weekly[[#This Row],[Player]],tbl_qb_wk17[[Player]:[FPTS]],15,0),"          --          ")</f>
        <v>25.2</v>
      </c>
      <c r="W19">
        <f>IFERROR(VLOOKUP(tbl_qb_weekly[[#This Row],[Player]],tbl_qb_wk18[[Player]:[FPTS]],15,0),"          --          ")</f>
        <v>8.6</v>
      </c>
    </row>
    <row r="20" spans="1:23" x14ac:dyDescent="0.35">
      <c r="A20" t="s">
        <v>21</v>
      </c>
      <c r="B20" t="str">
        <f>MID(tbl_qb_weekly[[#This Row],[Player]], FIND("(", tbl_qb_weekly[[#This Row],[Player]]) + 1, FIND(")", tbl_qb_weekly[[#This Row],[Player]] tbl_qb_weekly[[#This Row],[Player]])- FIND("(", tbl_qb_weekly[[#This Row],[Player]]) - 1)</f>
        <v>KC</v>
      </c>
      <c r="C20" s="2"/>
      <c r="D20">
        <f>SUM(tbl_qb_weekly[[#This Row],[Week 1]:[Week 18]])</f>
        <v>294.10000000000002</v>
      </c>
      <c r="E20">
        <f>IFERROR(ROUND(AVERAGE(tbl_qb_weekly[[#This Row],[Week 1]:[Week 18]]),2),0)</f>
        <v>18.38</v>
      </c>
      <c r="F20">
        <f>IFERROR(VLOOKUP(tbl_qb_weekly[[#This Row],[Player]],tbl_qb_wk1[[Player]:[FPTS]],15,0),"         --")</f>
        <v>20.5</v>
      </c>
      <c r="G20">
        <f>IFERROR(VLOOKUP(tbl_qb_weekly[[#This Row],[Player]],tbl_qb_wk2[[Player]:[FPTS]],15,0),"         --")</f>
        <v>22.2</v>
      </c>
      <c r="H20">
        <f>IFERROR(VLOOKUP(tbl_qb_weekly[[#This Row],[Player]],tbl_qb_wk3[[Player]:[FPTS]],15,0),"          --")</f>
        <v>25.7</v>
      </c>
      <c r="I20">
        <f>IFERROR(VLOOKUP(tbl_qb_weekly[[#This Row],[Player]],tbl_qb_wk4[[Player]:[FPTS]],15,0),"          --")</f>
        <v>15.2</v>
      </c>
      <c r="J20">
        <f>IFERROR(VLOOKUP(tbl_qb_weekly[[#This Row],[Player]],tbl_qb_wk5[[Player]:[ROST]],15,0),"          --          ")</f>
        <v>19.2</v>
      </c>
      <c r="K20">
        <f>IFERROR(VLOOKUP(tbl_qb_weekly[[#This Row],[Player]],tbl_qb_wk6[[Player]:[FPTS]],15,0),"          --")</f>
        <v>18.3</v>
      </c>
      <c r="L20">
        <f>IFERROR(VLOOKUP(tbl_qb_weekly[[#This Row],[Player]],tbl_qb_wk7[[Player]:[FPTS]],15,0),"          --          ")</f>
        <v>34.9</v>
      </c>
      <c r="M20">
        <f>IFERROR(VLOOKUP(tbl_qb_weekly[[#This Row],[Player]],tbl_qb_wk8[[Player]:[FPTS]],15,0),"          --")</f>
        <v>7.6</v>
      </c>
      <c r="N20">
        <f>IFERROR(VLOOKUP(tbl_qb_weekly[[#This Row],[Player]],tbl_qb_wk9[[Player]:[FPTS]],15,0),"          --          ")</f>
        <v>15.8</v>
      </c>
      <c r="O20" t="s">
        <v>148</v>
      </c>
      <c r="P20">
        <f>IFERROR(VLOOKUP(tbl_qb_weekly[[#This Row],[Player]],tbl_qb_wk11[[Player]:[FPTS]],15,0),"          --          ")</f>
        <v>17.899999999999999</v>
      </c>
      <c r="Q20">
        <f>IFERROR(VLOOKUP(tbl_qb_weekly[[#This Row],[Player]],tbl_qb_wk12[[Player]:[FPTS]],15,0),"          --          ")</f>
        <v>20.8</v>
      </c>
      <c r="R20">
        <f>IFERROR(VLOOKUP(tbl_qb_weekly[[#This Row],[Player]],tbl_qb_wk13[[Player]:[FPTS]],15,0),"          --          ")</f>
        <v>14</v>
      </c>
      <c r="S20">
        <f>IFERROR(VLOOKUP(tbl_qb_weekly[[#This Row],[Player]],tbl_qb_wk14[[Player]:[FPTS]],15,0),"          --          ")</f>
        <v>14.6</v>
      </c>
      <c r="T20">
        <f>IFERROR(VLOOKUP(tbl_qb_weekly[[#This Row],[Player]],tbl_qb_wk15[[Player]:[FPTS]],15,0),"          --          ")</f>
        <v>17.7</v>
      </c>
      <c r="U20">
        <f>IFERROR(VLOOKUP(tbl_qb_weekly[[#This Row],[Player]],tbl_qb_wk16[[Player]:[FPTS]],15,0),"          --          ")</f>
        <v>17.7</v>
      </c>
      <c r="V20">
        <f>IFERROR(VLOOKUP(tbl_qb_weekly[[#This Row],[Player]],tbl_qb_wk17[[Player]:[FPTS]],15,0),"          --          ")</f>
        <v>12</v>
      </c>
      <c r="W20" t="s">
        <v>149</v>
      </c>
    </row>
    <row r="21" spans="1:23" x14ac:dyDescent="0.35">
      <c r="A21" t="s">
        <v>32</v>
      </c>
      <c r="B21" t="str">
        <f>MID(tbl_qb_weekly[[#This Row],[Player]], FIND("(", tbl_qb_weekly[[#This Row],[Player]]) + 1, FIND(")", tbl_qb_weekly[[#This Row],[Player]] tbl_qb_weekly[[#This Row],[Player]])- FIND("(", tbl_qb_weekly[[#This Row],[Player]]) - 1)</f>
        <v>DET</v>
      </c>
      <c r="C21" s="2"/>
      <c r="D21">
        <f>SUM(tbl_qb_weekly[[#This Row],[Week 1]:[Week 18]])</f>
        <v>302.89999999999998</v>
      </c>
      <c r="E21">
        <f>IFERROR(ROUND(AVERAGE(tbl_qb_weekly[[#This Row],[Week 1]:[Week 18]]),2),0)</f>
        <v>17.82</v>
      </c>
      <c r="F21">
        <f>IFERROR(VLOOKUP(tbl_qb_weekly[[#This Row],[Player]],tbl_qb_wk1[[Player]:[FPTS]],15,0),"         --")</f>
        <v>14</v>
      </c>
      <c r="G21">
        <f>IFERROR(VLOOKUP(tbl_qb_weekly[[#This Row],[Player]],tbl_qb_wk2[[Player]:[FPTS]],15,0),"         --")</f>
        <v>23.9</v>
      </c>
      <c r="H21">
        <f>IFERROR(VLOOKUP(tbl_qb_weekly[[#This Row],[Player]],tbl_qb_wk3[[Player]:[FPTS]],15,0),"          --")</f>
        <v>19</v>
      </c>
      <c r="I21">
        <f>IFERROR(VLOOKUP(tbl_qb_weekly[[#This Row],[Player]],tbl_qb_wk4[[Player]:[FPTS]],15,0),"          --")</f>
        <v>12.4</v>
      </c>
      <c r="J21">
        <f>IFERROR(VLOOKUP(tbl_qb_weekly[[#This Row],[Player]],tbl_qb_wk5[[Player]:[ROST]],15,0),"          --          ")</f>
        <v>27.4</v>
      </c>
      <c r="K21">
        <f>IFERROR(VLOOKUP(tbl_qb_weekly[[#This Row],[Player]],tbl_qb_wk6[[Player]:[FPTS]],15,0),"          --")</f>
        <v>22.4</v>
      </c>
      <c r="L21">
        <f>IFERROR(VLOOKUP(tbl_qb_weekly[[#This Row],[Player]],tbl_qb_wk7[[Player]:[FPTS]],15,0),"          --          ")</f>
        <v>10.4</v>
      </c>
      <c r="M21">
        <f>IFERROR(VLOOKUP(tbl_qb_weekly[[#This Row],[Player]],tbl_qb_wk8[[Player]:[FPTS]],15,0),"          --")</f>
        <v>13.7</v>
      </c>
      <c r="N21" t="s">
        <v>148</v>
      </c>
      <c r="O21">
        <f>IFERROR(VLOOKUP(tbl_qb_weekly[[#This Row],[Player]],tbl_qb_wk10[[Player]:[FPTS]],15,0),"          --          ")</f>
        <v>21.1</v>
      </c>
      <c r="P21">
        <f>IFERROR(VLOOKUP(tbl_qb_weekly[[#This Row],[Player]],tbl_qb_wk11[[Player]:[FPTS]],15,0),"          --          ")</f>
        <v>16.7</v>
      </c>
      <c r="Q21">
        <f>IFERROR(VLOOKUP(tbl_qb_weekly[[#This Row],[Player]],tbl_qb_wk12[[Player]:[FPTS]],15,0),"          --          ")</f>
        <v>18.2</v>
      </c>
      <c r="R21">
        <f>IFERROR(VLOOKUP(tbl_qb_weekly[[#This Row],[Player]],tbl_qb_wk13[[Player]:[FPTS]],15,0),"          --          ")</f>
        <v>16.3</v>
      </c>
      <c r="S21">
        <f>IFERROR(VLOOKUP(tbl_qb_weekly[[#This Row],[Player]],tbl_qb_wk14[[Player]:[FPTS]],15,0),"          --          ")</f>
        <v>8.4</v>
      </c>
      <c r="T21">
        <f>IFERROR(VLOOKUP(tbl_qb_weekly[[#This Row],[Player]],tbl_qb_wk15[[Player]:[FPTS]],15,0),"          --          ")</f>
        <v>31.1</v>
      </c>
      <c r="U21">
        <f>IFERROR(VLOOKUP(tbl_qb_weekly[[#This Row],[Player]],tbl_qb_wk16[[Player]:[FPTS]],15,0),"          --          ")</f>
        <v>14.3</v>
      </c>
      <c r="V21">
        <f>IFERROR(VLOOKUP(tbl_qb_weekly[[#This Row],[Player]],tbl_qb_wk17[[Player]:[FPTS]],15,0),"          --          ")</f>
        <v>12.8</v>
      </c>
      <c r="W21">
        <f>IFERROR(VLOOKUP(tbl_qb_weekly[[#This Row],[Player]],tbl_qb_wk18[[Player]:[FPTS]],15,0),"          --          ")</f>
        <v>20.8</v>
      </c>
    </row>
    <row r="22" spans="1:23" x14ac:dyDescent="0.35">
      <c r="A22" t="s">
        <v>30</v>
      </c>
      <c r="B22" t="str">
        <f>MID(tbl_qb_weekly[[#This Row],[Player]], FIND("(", tbl_qb_weekly[[#This Row],[Player]]) + 1, FIND(")", tbl_qb_weekly[[#This Row],[Player]] tbl_qb_weekly[[#This Row],[Player]])- FIND("(", tbl_qb_weekly[[#This Row],[Player]]) - 1)</f>
        <v>DEN</v>
      </c>
      <c r="C22" s="2"/>
      <c r="D22">
        <f>SUM(tbl_qb_weekly[[#This Row],[Week 1]:[Week 18]])</f>
        <v>264.90000000000003</v>
      </c>
      <c r="E22">
        <f>IFERROR(ROUND(AVERAGE(tbl_qb_weekly[[#This Row],[Week 1]:[Week 18]]),2),0)</f>
        <v>17.66</v>
      </c>
      <c r="F22">
        <f>IFERROR(VLOOKUP(tbl_qb_weekly[[#This Row],[Player]],tbl_qb_wk1[[Player]:[FPTS]],15,0),"         --")</f>
        <v>15.2</v>
      </c>
      <c r="G22">
        <f>IFERROR(VLOOKUP(tbl_qb_weekly[[#This Row],[Player]],tbl_qb_wk2[[Player]:[FPTS]],15,0),"         --")</f>
        <v>26.9</v>
      </c>
      <c r="H22">
        <f>IFERROR(VLOOKUP(tbl_qb_weekly[[#This Row],[Player]],tbl_qb_wk3[[Player]:[FPTS]],15,0),"          --")</f>
        <v>15.2</v>
      </c>
      <c r="I22">
        <f>IFERROR(VLOOKUP(tbl_qb_weekly[[#This Row],[Player]],tbl_qb_wk4[[Player]:[FPTS]],15,0),"          --")</f>
        <v>22.2</v>
      </c>
      <c r="J22">
        <f>IFERROR(VLOOKUP(tbl_qb_weekly[[#This Row],[Player]],tbl_qb_wk5[[Player]:[ROST]],15,0),"          --          ")</f>
        <v>18.7</v>
      </c>
      <c r="K22">
        <f>IFERROR(VLOOKUP(tbl_qb_weekly[[#This Row],[Player]],tbl_qb_wk6[[Player]:[FPTS]],15,0),"          --")</f>
        <v>8.9</v>
      </c>
      <c r="L22">
        <f>IFERROR(VLOOKUP(tbl_qb_weekly[[#This Row],[Player]],tbl_qb_wk7[[Player]:[FPTS]],15,0),"          --          ")</f>
        <v>13.9</v>
      </c>
      <c r="M22">
        <f>IFERROR(VLOOKUP(tbl_qb_weekly[[#This Row],[Player]],tbl_qb_wk8[[Player]:[FPTS]],15,0),"          --")</f>
        <v>17.600000000000001</v>
      </c>
      <c r="N22" t="s">
        <v>148</v>
      </c>
      <c r="O22">
        <f>IFERROR(VLOOKUP(tbl_qb_weekly[[#This Row],[Player]],tbl_qb_wk10[[Player]:[FPTS]],15,0),"          --          ")</f>
        <v>18.7</v>
      </c>
      <c r="P22">
        <f>IFERROR(VLOOKUP(tbl_qb_weekly[[#This Row],[Player]],tbl_qb_wk11[[Player]:[FPTS]],15,0),"          --          ")</f>
        <v>14.5</v>
      </c>
      <c r="Q22">
        <f>IFERROR(VLOOKUP(tbl_qb_weekly[[#This Row],[Player]],tbl_qb_wk12[[Player]:[FPTS]],15,0),"          --          ")</f>
        <v>16.8</v>
      </c>
      <c r="R22">
        <f>IFERROR(VLOOKUP(tbl_qb_weekly[[#This Row],[Player]],tbl_qb_wk13[[Player]:[FPTS]],15,0),"          --          ")</f>
        <v>18.8</v>
      </c>
      <c r="S22">
        <f>IFERROR(VLOOKUP(tbl_qb_weekly[[#This Row],[Player]],tbl_qb_wk14[[Player]:[FPTS]],15,0),"          --          ")</f>
        <v>16.5</v>
      </c>
      <c r="T22">
        <f>IFERROR(VLOOKUP(tbl_qb_weekly[[#This Row],[Player]],tbl_qb_wk15[[Player]:[FPTS]],15,0),"          --          ")</f>
        <v>17.5</v>
      </c>
      <c r="U22">
        <f>IFERROR(VLOOKUP(tbl_qb_weekly[[#This Row],[Player]],tbl_qb_wk16[[Player]:[FPTS]],15,0),"          --          ")</f>
        <v>23.5</v>
      </c>
      <c r="V22" t="s">
        <v>149</v>
      </c>
      <c r="W22" t="s">
        <v>149</v>
      </c>
    </row>
    <row r="23" spans="1:23" x14ac:dyDescent="0.35">
      <c r="A23" t="s">
        <v>145</v>
      </c>
      <c r="B23" t="str">
        <f>MID(tbl_qb_weekly[[#This Row],[Player]], FIND("(", tbl_qb_weekly[[#This Row],[Player]]) + 1, FIND(")", tbl_qb_weekly[[#This Row],[Player]] tbl_qb_weekly[[#This Row],[Player]])- FIND("(", tbl_qb_weekly[[#This Row],[Player]]) - 1)</f>
        <v>MIN</v>
      </c>
      <c r="C23" s="4"/>
      <c r="D23">
        <f>SUM(tbl_qb_weekly[[#This Row],[Week 1]:[Week 18]])</f>
        <v>192.4</v>
      </c>
      <c r="E23">
        <f>IFERROR(ROUND(AVERAGE(tbl_qb_weekly[[#This Row],[Week 1]:[Week 18]]),2),0)</f>
        <v>17.489999999999998</v>
      </c>
      <c r="F23" t="str">
        <f>IFERROR(VLOOKUP(tbl_qb_weekly[[#This Row],[Player]],tbl_qb_wk1[[Player]:[FPTS]],15,0),"         --")</f>
        <v xml:space="preserve">         --</v>
      </c>
      <c r="G23">
        <f>IFERROR(VLOOKUP(tbl_qb_weekly[[#This Row],[Player]],tbl_qb_wk2[[Player]:[FPTS]],15,0),"         --")</f>
        <v>25.2</v>
      </c>
      <c r="H23" t="s">
        <v>149</v>
      </c>
      <c r="I23">
        <f>IFERROR(VLOOKUP(tbl_qb_weekly[[#This Row],[Player]],tbl_qb_wk4[[Player]:[FPTS]],15,0),"          --")</f>
        <v>23.4</v>
      </c>
      <c r="J23">
        <f>IFERROR(VLOOKUP(tbl_qb_weekly[[#This Row],[Player]],tbl_qb_wk5[[Player]:[ROST]],15,0),"          --          ")</f>
        <v>10.7</v>
      </c>
      <c r="K23">
        <f>IFERROR(VLOOKUP(tbl_qb_weekly[[#This Row],[Player]],tbl_qb_wk6[[Player]:[FPTS]],15,0),"          --")</f>
        <v>11.1</v>
      </c>
      <c r="L23">
        <f>IFERROR(VLOOKUP(tbl_qb_weekly[[#This Row],[Player]],tbl_qb_wk7[[Player]:[FPTS]],15,0),"          --          ")</f>
        <v>16.100000000000001</v>
      </c>
      <c r="M23">
        <f>IFERROR(VLOOKUP(tbl_qb_weekly[[#This Row],[Player]],tbl_qb_wk8[[Player]:[FPTS]],15,0),"          --")</f>
        <v>24.9</v>
      </c>
      <c r="N23">
        <f>IFERROR(VLOOKUP(tbl_qb_weekly[[#This Row],[Player]],tbl_qb_wk9[[Player]:[FPTS]],15,0),"          --          ")</f>
        <v>24.9</v>
      </c>
      <c r="O23">
        <f>IFERROR(VLOOKUP(tbl_qb_weekly[[#This Row],[Player]],tbl_qb_wk10[[Player]:[FPTS]],15,0),"          --          ")</f>
        <v>25.1</v>
      </c>
      <c r="P23">
        <f>IFERROR(VLOOKUP(tbl_qb_weekly[[#This Row],[Player]],tbl_qb_wk11[[Player]:[FPTS]],15,0),"          --          ")</f>
        <v>17.899999999999999</v>
      </c>
      <c r="Q23">
        <f>IFERROR(VLOOKUP(tbl_qb_weekly[[#This Row],[Player]],tbl_qb_wk12[[Player]:[FPTS]],15,0),"          --          ")</f>
        <v>8.5</v>
      </c>
      <c r="R23" t="s">
        <v>148</v>
      </c>
      <c r="S23">
        <f>IFERROR(VLOOKUP(tbl_qb_weekly[[#This Row],[Player]],tbl_qb_wk14[[Player]:[FPTS]],15,0),"          --          ")</f>
        <v>4.5999999999999996</v>
      </c>
      <c r="T23" t="s">
        <v>149</v>
      </c>
      <c r="U23" t="s">
        <v>149</v>
      </c>
      <c r="V23" t="s">
        <v>149</v>
      </c>
      <c r="W23" t="s">
        <v>149</v>
      </c>
    </row>
    <row r="24" spans="1:23" x14ac:dyDescent="0.35">
      <c r="A24" t="s">
        <v>22</v>
      </c>
      <c r="B24" t="str">
        <f>MID(tbl_qb_weekly[[#This Row],[Player]], FIND("(", tbl_qb_weekly[[#This Row],[Player]]) + 1, FIND(")", tbl_qb_weekly[[#This Row],[Player]] tbl_qb_weekly[[#This Row],[Player]])- FIND("(", tbl_qb_weekly[[#This Row],[Player]]) - 1)</f>
        <v>JAC</v>
      </c>
      <c r="C24" s="2"/>
      <c r="D24">
        <f>SUM(tbl_qb_weekly[[#This Row],[Week 1]:[Week 18]])</f>
        <v>276.59999999999997</v>
      </c>
      <c r="E24">
        <f>IFERROR(ROUND(AVERAGE(tbl_qb_weekly[[#This Row],[Week 1]:[Week 18]]),2),0)</f>
        <v>17.29</v>
      </c>
      <c r="F24">
        <f>IFERROR(VLOOKUP(tbl_qb_weekly[[#This Row],[Player]],tbl_qb_wk1[[Player]:[FPTS]],15,0),"         --")</f>
        <v>18.7</v>
      </c>
      <c r="G24">
        <f>IFERROR(VLOOKUP(tbl_qb_weekly[[#This Row],[Player]],tbl_qb_wk2[[Player]:[FPTS]],15,0),"         --")</f>
        <v>9.1999999999999993</v>
      </c>
      <c r="H24">
        <f>IFERROR(VLOOKUP(tbl_qb_weekly[[#This Row],[Player]],tbl_qb_wk3[[Player]:[FPTS]],15,0),"          --")</f>
        <v>15.4</v>
      </c>
      <c r="I24">
        <f>IFERROR(VLOOKUP(tbl_qb_weekly[[#This Row],[Player]],tbl_qb_wk4[[Player]:[FPTS]],15,0),"          --")</f>
        <v>16.5</v>
      </c>
      <c r="J24">
        <f>IFERROR(VLOOKUP(tbl_qb_weekly[[#This Row],[Player]],tbl_qb_wk5[[Player]:[ROST]],15,0),"          --          ")</f>
        <v>15.7</v>
      </c>
      <c r="K24">
        <f>IFERROR(VLOOKUP(tbl_qb_weekly[[#This Row],[Player]],tbl_qb_wk6[[Player]:[FPTS]],15,0),"          --")</f>
        <v>15.7</v>
      </c>
      <c r="L24">
        <f>IFERROR(VLOOKUP(tbl_qb_weekly[[#This Row],[Player]],tbl_qb_wk7[[Player]:[FPTS]],15,0),"          --          ")</f>
        <v>18.100000000000001</v>
      </c>
      <c r="M24">
        <f>IFERROR(VLOOKUP(tbl_qb_weekly[[#This Row],[Player]],tbl_qb_wk8[[Player]:[FPTS]],15,0),"          --")</f>
        <v>15.7</v>
      </c>
      <c r="N24" t="s">
        <v>148</v>
      </c>
      <c r="O24">
        <f>IFERROR(VLOOKUP(tbl_qb_weekly[[#This Row],[Player]],tbl_qb_wk10[[Player]:[FPTS]],15,0),"          --          ")</f>
        <v>4.0999999999999996</v>
      </c>
      <c r="P24">
        <f>IFERROR(VLOOKUP(tbl_qb_weekly[[#This Row],[Player]],tbl_qb_wk11[[Player]:[FPTS]],15,0),"          --          ")</f>
        <v>32.200000000000003</v>
      </c>
      <c r="Q24">
        <f>IFERROR(VLOOKUP(tbl_qb_weekly[[#This Row],[Player]],tbl_qb_wk12[[Player]:[FPTS]],15,0),"          --          ")</f>
        <v>25.6</v>
      </c>
      <c r="R24">
        <f>IFERROR(VLOOKUP(tbl_qb_weekly[[#This Row],[Player]],tbl_qb_wk13[[Player]:[FPTS]],15,0),"          --          ")</f>
        <v>25.1</v>
      </c>
      <c r="S24">
        <f>IFERROR(VLOOKUP(tbl_qb_weekly[[#This Row],[Player]],tbl_qb_wk14[[Player]:[FPTS]],15,0),"          --          ")</f>
        <v>20.399999999999999</v>
      </c>
      <c r="T24">
        <f>IFERROR(VLOOKUP(tbl_qb_weekly[[#This Row],[Player]],tbl_qb_wk15[[Player]:[FPTS]],15,0),"          --          ")</f>
        <v>14.7</v>
      </c>
      <c r="U24">
        <f>IFERROR(VLOOKUP(tbl_qb_weekly[[#This Row],[Player]],tbl_qb_wk16[[Player]:[FPTS]],15,0),"          --          ")</f>
        <v>11.3</v>
      </c>
      <c r="V24" t="s">
        <v>149</v>
      </c>
      <c r="W24">
        <f>IFERROR(VLOOKUP(tbl_qb_weekly[[#This Row],[Player]],tbl_qb_wk18[[Player]:[FPTS]],15,0),"          --          ")</f>
        <v>18.2</v>
      </c>
    </row>
    <row r="25" spans="1:23" x14ac:dyDescent="0.35">
      <c r="A25" t="s">
        <v>31</v>
      </c>
      <c r="B25" t="str">
        <f>MID(tbl_qb_weekly[[#This Row],[Player]], FIND("(", tbl_qb_weekly[[#This Row],[Player]]) + 1, FIND(")", tbl_qb_weekly[[#This Row],[Player]] tbl_qb_weekly[[#This Row],[Player]])- FIND("(", tbl_qb_weekly[[#This Row],[Player]]) - 1)</f>
        <v>LAR</v>
      </c>
      <c r="D25">
        <f>SUM(tbl_qb_weekly[[#This Row],[Week 1]:[Week 18]])</f>
        <v>254.29999999999998</v>
      </c>
      <c r="E25">
        <f>IFERROR(ROUND(AVERAGE(tbl_qb_weekly[[#This Row],[Week 1]:[Week 18]]),2),0)</f>
        <v>16.95</v>
      </c>
      <c r="F25">
        <f>IFERROR(VLOOKUP(tbl_qb_weekly[[#This Row],[Player]],tbl_qb_wk1[[Player]:[FPTS]],15,0),"         --")</f>
        <v>14.5</v>
      </c>
      <c r="G25">
        <f>IFERROR(VLOOKUP(tbl_qb_weekly[[#This Row],[Player]],tbl_qb_wk2[[Player]:[FPTS]],15,0),"         --")</f>
        <v>16</v>
      </c>
      <c r="H25">
        <f>IFERROR(VLOOKUP(tbl_qb_weekly[[#This Row],[Player]],tbl_qb_wk3[[Player]:[FPTS]],15,0),"          --")</f>
        <v>13.5</v>
      </c>
      <c r="I25">
        <f>IFERROR(VLOOKUP(tbl_qb_weekly[[#This Row],[Player]],tbl_qb_wk4[[Player]:[FPTS]],15,0),"          --")</f>
        <v>17.2</v>
      </c>
      <c r="J25">
        <f>IFERROR(VLOOKUP(tbl_qb_weekly[[#This Row],[Player]],tbl_qb_wk5[[Player]:[ROST]],15,0),"          --          ")</f>
        <v>16.899999999999999</v>
      </c>
      <c r="K25">
        <f>IFERROR(VLOOKUP(tbl_qb_weekly[[#This Row],[Player]],tbl_qb_wk6[[Player]:[FPTS]],15,0),"          --")</f>
        <v>13.2</v>
      </c>
      <c r="L25">
        <f>IFERROR(VLOOKUP(tbl_qb_weekly[[#This Row],[Player]],tbl_qb_wk7[[Player]:[FPTS]],15,0),"          --          ")</f>
        <v>15</v>
      </c>
      <c r="M25">
        <f>IFERROR(VLOOKUP(tbl_qb_weekly[[#This Row],[Player]],tbl_qb_wk8[[Player]:[FPTS]],15,0),"          --")</f>
        <v>12.4</v>
      </c>
      <c r="N25" t="s">
        <v>149</v>
      </c>
      <c r="O25" t="s">
        <v>148</v>
      </c>
      <c r="P25">
        <f>IFERROR(VLOOKUP(tbl_qb_weekly[[#This Row],[Player]],tbl_qb_wk11[[Player]:[FPTS]],15,0),"          --          ")</f>
        <v>10.7</v>
      </c>
      <c r="Q25">
        <f>IFERROR(VLOOKUP(tbl_qb_weekly[[#This Row],[Player]],tbl_qb_wk12[[Player]:[FPTS]],15,0),"          --          ")</f>
        <v>24.4</v>
      </c>
      <c r="R25">
        <f>IFERROR(VLOOKUP(tbl_qb_weekly[[#This Row],[Player]],tbl_qb_wk13[[Player]:[FPTS]],15,0),"          --          ")</f>
        <v>23</v>
      </c>
      <c r="S25">
        <f>IFERROR(VLOOKUP(tbl_qb_weekly[[#This Row],[Player]],tbl_qb_wk14[[Player]:[FPTS]],15,0),"          --          ")</f>
        <v>23.7</v>
      </c>
      <c r="T25">
        <f>IFERROR(VLOOKUP(tbl_qb_weekly[[#This Row],[Player]],tbl_qb_wk15[[Player]:[FPTS]],15,0),"          --          ")</f>
        <v>18.5</v>
      </c>
      <c r="U25">
        <f>IFERROR(VLOOKUP(tbl_qb_weekly[[#This Row],[Player]],tbl_qb_wk16[[Player]:[FPTS]],15,0),"          --          ")</f>
        <v>20.7</v>
      </c>
      <c r="V25">
        <f>IFERROR(VLOOKUP(tbl_qb_weekly[[#This Row],[Player]],tbl_qb_wk17[[Player]:[FPTS]],15,0),"          --          ")</f>
        <v>14.6</v>
      </c>
      <c r="W25" t="s">
        <v>149</v>
      </c>
    </row>
    <row r="26" spans="1:23" x14ac:dyDescent="0.35">
      <c r="A26" t="s">
        <v>15</v>
      </c>
      <c r="B26" t="str">
        <f>MID(tbl_qb_weekly[[#This Row],[Player]], FIND("(", tbl_qb_weekly[[#This Row],[Player]]) + 1, FIND(")", tbl_qb_weekly[[#This Row],[Player]] tbl_qb_weekly[[#This Row],[Player]])- FIND("(", tbl_qb_weekly[[#This Row],[Player]]) - 1)</f>
        <v>MIA</v>
      </c>
      <c r="C26" s="2"/>
      <c r="D26">
        <f>SUM(tbl_qb_weekly[[#This Row],[Week 1]:[Week 18]])</f>
        <v>284.40000000000003</v>
      </c>
      <c r="E26">
        <f>IFERROR(ROUND(AVERAGE(tbl_qb_weekly[[#This Row],[Week 1]:[Week 18]]),2),0)</f>
        <v>16.73</v>
      </c>
      <c r="F26">
        <f>IFERROR(VLOOKUP(tbl_qb_weekly[[#This Row],[Player]],tbl_qb_wk1[[Player]:[FPTS]],15,0),"         --")</f>
        <v>28.1</v>
      </c>
      <c r="G26">
        <f>IFERROR(VLOOKUP(tbl_qb_weekly[[#This Row],[Player]],tbl_qb_wk2[[Player]:[FPTS]],15,0),"         --")</f>
        <v>13.3</v>
      </c>
      <c r="H26">
        <f>IFERROR(VLOOKUP(tbl_qb_weekly[[#This Row],[Player]],tbl_qb_wk3[[Player]:[FPTS]],15,0),"          --")</f>
        <v>28.4</v>
      </c>
      <c r="I26">
        <f>IFERROR(VLOOKUP(tbl_qb_weekly[[#This Row],[Player]],tbl_qb_wk4[[Player]:[FPTS]],15,0),"          --")</f>
        <v>15</v>
      </c>
      <c r="J26">
        <f>IFERROR(VLOOKUP(tbl_qb_weekly[[#This Row],[Player]],tbl_qb_wk5[[Player]:[ROST]],15,0),"          --          ")</f>
        <v>18.899999999999999</v>
      </c>
      <c r="K26">
        <f>IFERROR(VLOOKUP(tbl_qb_weekly[[#This Row],[Player]],tbl_qb_wk6[[Player]:[FPTS]],15,0),"          --")</f>
        <v>22.5</v>
      </c>
      <c r="L26">
        <f>IFERROR(VLOOKUP(tbl_qb_weekly[[#This Row],[Player]],tbl_qb_wk7[[Player]:[FPTS]],15,0),"          --          ")</f>
        <v>11.3</v>
      </c>
      <c r="M26">
        <f>IFERROR(VLOOKUP(tbl_qb_weekly[[#This Row],[Player]],tbl_qb_wk8[[Player]:[FPTS]],15,0),"          --")</f>
        <v>22.8</v>
      </c>
      <c r="N26">
        <f>IFERROR(VLOOKUP(tbl_qb_weekly[[#This Row],[Player]],tbl_qb_wk9[[Player]:[FPTS]],15,0),"          --          ")</f>
        <v>12.4</v>
      </c>
      <c r="O26" t="s">
        <v>148</v>
      </c>
      <c r="P26">
        <f>IFERROR(VLOOKUP(tbl_qb_weekly[[#This Row],[Player]],tbl_qb_wk11[[Player]:[FPTS]],15,0),"          --          ")</f>
        <v>18.600000000000001</v>
      </c>
      <c r="Q26">
        <f>IFERROR(VLOOKUP(tbl_qb_weekly[[#This Row],[Player]],tbl_qb_wk12[[Player]:[FPTS]],15,0),"          --          ")</f>
        <v>9.8000000000000007</v>
      </c>
      <c r="R26">
        <f>IFERROR(VLOOKUP(tbl_qb_weekly[[#This Row],[Player]],tbl_qb_wk13[[Player]:[FPTS]],15,0),"          --          ")</f>
        <v>19.2</v>
      </c>
      <c r="S26">
        <f>IFERROR(VLOOKUP(tbl_qb_weekly[[#This Row],[Player]],tbl_qb_wk14[[Player]:[FPTS]],15,0),"          --          ")</f>
        <v>9.1</v>
      </c>
      <c r="T26">
        <f>IFERROR(VLOOKUP(tbl_qb_weekly[[#This Row],[Player]],tbl_qb_wk15[[Player]:[FPTS]],15,0),"          --          ")</f>
        <v>13</v>
      </c>
      <c r="U26">
        <f>IFERROR(VLOOKUP(tbl_qb_weekly[[#This Row],[Player]],tbl_qb_wk16[[Player]:[FPTS]],15,0),"          --          ")</f>
        <v>15.5</v>
      </c>
      <c r="V26">
        <f>IFERROR(VLOOKUP(tbl_qb_weekly[[#This Row],[Player]],tbl_qb_wk17[[Player]:[FPTS]],15,0),"          --          ")</f>
        <v>16.899999999999999</v>
      </c>
      <c r="W26">
        <f>IFERROR(VLOOKUP(tbl_qb_weekly[[#This Row],[Player]],tbl_qb_wk18[[Player]:[FPTS]],15,0),"          --          ")</f>
        <v>9.6</v>
      </c>
    </row>
    <row r="27" spans="1:23" x14ac:dyDescent="0.35">
      <c r="A27" t="s">
        <v>27</v>
      </c>
      <c r="B27" t="str">
        <f>MID(tbl_qb_weekly[[#This Row],[Player]], FIND("(", tbl_qb_weekly[[#This Row],[Player]]) + 1, FIND(")", tbl_qb_weekly[[#This Row],[Player]] tbl_qb_weekly[[#This Row],[Player]])- FIND("(", tbl_qb_weekly[[#This Row],[Player]]) - 1)</f>
        <v>TB</v>
      </c>
      <c r="C27" s="2"/>
      <c r="D27">
        <f>SUM(tbl_qb_weekly[[#This Row],[Week 1]:[Week 18]])</f>
        <v>284</v>
      </c>
      <c r="E27">
        <f>IFERROR(ROUND(AVERAGE(tbl_qb_weekly[[#This Row],[Week 1]:[Week 18]]),2),0)</f>
        <v>16.71</v>
      </c>
      <c r="F27">
        <f>IFERROR(VLOOKUP(tbl_qb_weekly[[#This Row],[Player]],tbl_qb_wk1[[Player]:[FPTS]],15,0),"         --")</f>
        <v>16</v>
      </c>
      <c r="G27">
        <f>IFERROR(VLOOKUP(tbl_qb_weekly[[#This Row],[Player]],tbl_qb_wk2[[Player]:[FPTS]],15,0),"         --")</f>
        <v>18.399999999999999</v>
      </c>
      <c r="H27">
        <f>IFERROR(VLOOKUP(tbl_qb_weekly[[#This Row],[Player]],tbl_qb_wk3[[Player]:[FPTS]],15,0),"          --")</f>
        <v>11</v>
      </c>
      <c r="I27">
        <f>IFERROR(VLOOKUP(tbl_qb_weekly[[#This Row],[Player]],tbl_qb_wk4[[Player]:[FPTS]],15,0),"          --")</f>
        <v>23.9</v>
      </c>
      <c r="J27" t="s">
        <v>165</v>
      </c>
      <c r="K27">
        <f>IFERROR(VLOOKUP(tbl_qb_weekly[[#This Row],[Player]],tbl_qb_wk6[[Player]:[FPTS]],15,0),"          --")</f>
        <v>7.8</v>
      </c>
      <c r="L27">
        <f>IFERROR(VLOOKUP(tbl_qb_weekly[[#This Row],[Player]],tbl_qb_wk7[[Player]:[FPTS]],15,0),"          --          ")</f>
        <v>17.2</v>
      </c>
      <c r="M27">
        <f>IFERROR(VLOOKUP(tbl_qb_weekly[[#This Row],[Player]],tbl_qb_wk8[[Player]:[FPTS]],15,0),"          --")</f>
        <v>21.4</v>
      </c>
      <c r="N27">
        <f>IFERROR(VLOOKUP(tbl_qb_weekly[[#This Row],[Player]],tbl_qb_wk9[[Player]:[FPTS]],15,0),"          --          ")</f>
        <v>19</v>
      </c>
      <c r="O27">
        <f>IFERROR(VLOOKUP(tbl_qb_weekly[[#This Row],[Player]],tbl_qb_wk10[[Player]:[FPTS]],15,0),"          --          ")</f>
        <v>19.3</v>
      </c>
      <c r="P27">
        <f>IFERROR(VLOOKUP(tbl_qb_weekly[[#This Row],[Player]],tbl_qb_wk11[[Player]:[FPTS]],15,0),"          --          ")</f>
        <v>11.3</v>
      </c>
      <c r="Q27">
        <f>IFERROR(VLOOKUP(tbl_qb_weekly[[#This Row],[Player]],tbl_qb_wk12[[Player]:[FPTS]],15,0),"          --          ")</f>
        <v>14.4</v>
      </c>
      <c r="R27">
        <f>IFERROR(VLOOKUP(tbl_qb_weekly[[#This Row],[Player]],tbl_qb_wk13[[Player]:[FPTS]],15,0),"          --          ")</f>
        <v>10.9</v>
      </c>
      <c r="S27">
        <f>IFERROR(VLOOKUP(tbl_qb_weekly[[#This Row],[Player]],tbl_qb_wk14[[Player]:[FPTS]],15,0),"          --          ")</f>
        <v>20.100000000000001</v>
      </c>
      <c r="T27">
        <f>IFERROR(VLOOKUP(tbl_qb_weekly[[#This Row],[Player]],tbl_qb_wk15[[Player]:[FPTS]],15,0),"          --          ")</f>
        <v>29</v>
      </c>
      <c r="U27">
        <f>IFERROR(VLOOKUP(tbl_qb_weekly[[#This Row],[Player]],tbl_qb_wk16[[Player]:[FPTS]],15,0),"          --          ")</f>
        <v>19.8</v>
      </c>
      <c r="V27">
        <f>IFERROR(VLOOKUP(tbl_qb_weekly[[#This Row],[Player]],tbl_qb_wk17[[Player]:[FPTS]],15,0),"          --          ")</f>
        <v>18.3</v>
      </c>
      <c r="W27">
        <f>IFERROR(VLOOKUP(tbl_qb_weekly[[#This Row],[Player]],tbl_qb_wk18[[Player]:[FPTS]],15,0),"          --          ")</f>
        <v>6.2</v>
      </c>
    </row>
    <row r="28" spans="1:23" x14ac:dyDescent="0.35">
      <c r="A28" t="s">
        <v>25</v>
      </c>
      <c r="B28" t="str">
        <f>MID(tbl_qb_weekly[[#This Row],[Player]], FIND("(", tbl_qb_weekly[[#This Row],[Player]]) + 1, FIND(")", tbl_qb_weekly[[#This Row],[Player]] tbl_qb_weekly[[#This Row],[Player]])- FIND("(", tbl_qb_weekly[[#This Row],[Player]]) - 1)</f>
        <v>WAS</v>
      </c>
      <c r="C28" s="4"/>
      <c r="D28">
        <f>SUM(tbl_qb_weekly[[#This Row],[Week 1]:[Week 18]])</f>
        <v>278.09999999999991</v>
      </c>
      <c r="E28">
        <f>IFERROR(ROUND(AVERAGE(tbl_qb_weekly[[#This Row],[Week 1]:[Week 18]]),2),0)</f>
        <v>16.36</v>
      </c>
      <c r="F28">
        <f>IFERROR(VLOOKUP(tbl_qb_weekly[[#This Row],[Player]],tbl_qb_wk1[[Player]:[FPTS]],15,0),"         --")</f>
        <v>16.2</v>
      </c>
      <c r="G28">
        <f>IFERROR(VLOOKUP(tbl_qb_weekly[[#This Row],[Player]],tbl_qb_wk2[[Player]:[FPTS]],15,0),"         --")</f>
        <v>21.3</v>
      </c>
      <c r="H28">
        <f>IFERROR(VLOOKUP(tbl_qb_weekly[[#This Row],[Player]],tbl_qb_wk3[[Player]:[FPTS]],15,0),"          --")</f>
        <v>4.5999999999999996</v>
      </c>
      <c r="I28">
        <f>IFERROR(VLOOKUP(tbl_qb_weekly[[#This Row],[Player]],tbl_qb_wk4[[Player]:[FPTS]],15,0),"          --")</f>
        <v>19.600000000000001</v>
      </c>
      <c r="J28">
        <f>IFERROR(VLOOKUP(tbl_qb_weekly[[#This Row],[Player]],tbl_qb_wk5[[Player]:[ROST]],15,0),"          --          ")</f>
        <v>26.4</v>
      </c>
      <c r="K28">
        <f>IFERROR(VLOOKUP(tbl_qb_weekly[[#This Row],[Player]],tbl_qb_wk6[[Player]:[FPTS]],15,0),"          --")</f>
        <v>18.3</v>
      </c>
      <c r="L28">
        <f>IFERROR(VLOOKUP(tbl_qb_weekly[[#This Row],[Player]],tbl_qb_wk7[[Player]:[FPTS]],15,0),"          --          ")</f>
        <v>10.5</v>
      </c>
      <c r="M28">
        <f>IFERROR(VLOOKUP(tbl_qb_weekly[[#This Row],[Player]],tbl_qb_wk8[[Player]:[FPTS]],15,0),"          --")</f>
        <v>32</v>
      </c>
      <c r="N28">
        <f>IFERROR(VLOOKUP(tbl_qb_weekly[[#This Row],[Player]],tbl_qb_wk9[[Player]:[FPTS]],15,0),"          --          ")</f>
        <v>18.7</v>
      </c>
      <c r="O28">
        <f>IFERROR(VLOOKUP(tbl_qb_weekly[[#This Row],[Player]],tbl_qb_wk10[[Player]:[FPTS]],15,0),"          --          ")</f>
        <v>24.2</v>
      </c>
      <c r="P28">
        <f>IFERROR(VLOOKUP(tbl_qb_weekly[[#This Row],[Player]],tbl_qb_wk11[[Player]:[FPTS]],15,0),"          --          ")</f>
        <v>20.7</v>
      </c>
      <c r="Q28">
        <f>IFERROR(VLOOKUP(tbl_qb_weekly[[#This Row],[Player]],tbl_qb_wk12[[Player]:[FPTS]],15,0),"          --          ")</f>
        <v>18.3</v>
      </c>
      <c r="R28">
        <f>IFERROR(VLOOKUP(tbl_qb_weekly[[#This Row],[Player]],tbl_qb_wk13[[Player]:[FPTS]],15,0),"          --          ")</f>
        <v>20.2</v>
      </c>
      <c r="S28" t="s">
        <v>148</v>
      </c>
      <c r="T28">
        <f>IFERROR(VLOOKUP(tbl_qb_weekly[[#This Row],[Player]],tbl_qb_wk15[[Player]:[FPTS]],15,0),"          --          ")</f>
        <v>9.3000000000000007</v>
      </c>
      <c r="U28">
        <f>IFERROR(VLOOKUP(tbl_qb_weekly[[#This Row],[Player]],tbl_qb_wk16[[Player]:[FPTS]],15,0),"          --          ")</f>
        <v>0.2</v>
      </c>
      <c r="V28">
        <f>IFERROR(VLOOKUP(tbl_qb_weekly[[#This Row],[Player]],tbl_qb_wk17[[Player]:[FPTS]],15,0),"          --          ")</f>
        <v>8.6999999999999993</v>
      </c>
      <c r="W28">
        <f>IFERROR(VLOOKUP(tbl_qb_weekly[[#This Row],[Player]],tbl_qb_wk18[[Player]:[FPTS]],15,0),"          --          ")</f>
        <v>8.9</v>
      </c>
    </row>
    <row r="29" spans="1:23" x14ac:dyDescent="0.35">
      <c r="A29" t="s">
        <v>39</v>
      </c>
      <c r="B29" t="str">
        <f>MID(tbl_qb_weekly[[#This Row],[Player]], FIND("(", tbl_qb_weekly[[#This Row],[Player]]) + 1, FIND(")", tbl_qb_weekly[[#This Row],[Player]] tbl_qb_weekly[[#This Row],[Player]])- FIND("(", tbl_qb_weekly[[#This Row],[Player]]) - 1)</f>
        <v>SEA</v>
      </c>
      <c r="C29" s="4"/>
      <c r="D29">
        <f>SUM(tbl_qb_weekly[[#This Row],[Week 1]:[Week 18]])</f>
        <v>235.90000000000003</v>
      </c>
      <c r="E29">
        <f>IFERROR(ROUND(AVERAGE(tbl_qb_weekly[[#This Row],[Week 1]:[Week 18]]),2),0)</f>
        <v>15.73</v>
      </c>
      <c r="F29">
        <f>IFERROR(VLOOKUP(tbl_qb_weekly[[#This Row],[Player]],tbl_qb_wk1[[Player]:[FPTS]],15,0),"         --")</f>
        <v>9.1</v>
      </c>
      <c r="G29">
        <f>IFERROR(VLOOKUP(tbl_qb_weekly[[#This Row],[Player]],tbl_qb_wk2[[Player]:[FPTS]],15,0),"         --")</f>
        <v>23.1</v>
      </c>
      <c r="H29">
        <f>IFERROR(VLOOKUP(tbl_qb_weekly[[#This Row],[Player]],tbl_qb_wk3[[Player]:[FPTS]],15,0),"          --")</f>
        <v>16.399999999999999</v>
      </c>
      <c r="I29">
        <f>IFERROR(VLOOKUP(tbl_qb_weekly[[#This Row],[Player]],tbl_qb_wk4[[Player]:[FPTS]],15,0),"          --")</f>
        <v>8.6999999999999993</v>
      </c>
      <c r="J29" t="s">
        <v>165</v>
      </c>
      <c r="K29">
        <f>IFERROR(VLOOKUP(tbl_qb_weekly[[#This Row],[Player]],tbl_qb_wk6[[Player]:[FPTS]],15,0),"          --")</f>
        <v>13</v>
      </c>
      <c r="L29">
        <f>IFERROR(VLOOKUP(tbl_qb_weekly[[#This Row],[Player]],tbl_qb_wk7[[Player]:[FPTS]],15,0),"          --          ")</f>
        <v>14.8</v>
      </c>
      <c r="M29">
        <f>IFERROR(VLOOKUP(tbl_qb_weekly[[#This Row],[Player]],tbl_qb_wk8[[Player]:[FPTS]],15,0),"          --")</f>
        <v>15.9</v>
      </c>
      <c r="N29">
        <f>IFERROR(VLOOKUP(tbl_qb_weekly[[#This Row],[Player]],tbl_qb_wk9[[Player]:[FPTS]],15,0),"          --          ")</f>
        <v>3.7</v>
      </c>
      <c r="O29">
        <f>IFERROR(VLOOKUP(tbl_qb_weekly[[#This Row],[Player]],tbl_qb_wk10[[Player]:[FPTS]],15,0),"          --          ")</f>
        <v>24.1</v>
      </c>
      <c r="P29">
        <f>IFERROR(VLOOKUP(tbl_qb_weekly[[#This Row],[Player]],tbl_qb_wk11[[Player]:[FPTS]],15,0),"          --          ")</f>
        <v>13.2</v>
      </c>
      <c r="Q29">
        <f>IFERROR(VLOOKUP(tbl_qb_weekly[[#This Row],[Player]],tbl_qb_wk12[[Player]:[FPTS]],15,0),"          --          ")</f>
        <v>8.3000000000000007</v>
      </c>
      <c r="R29">
        <f>IFERROR(VLOOKUP(tbl_qb_weekly[[#This Row],[Player]],tbl_qb_wk13[[Player]:[FPTS]],15,0),"          --          ")</f>
        <v>31</v>
      </c>
      <c r="S29" t="s">
        <v>149</v>
      </c>
      <c r="T29" t="s">
        <v>149</v>
      </c>
      <c r="U29">
        <f>IFERROR(VLOOKUP(tbl_qb_weekly[[#This Row],[Player]],tbl_qb_wk16[[Player]:[FPTS]],15,0),"          --          ")</f>
        <v>17.3</v>
      </c>
      <c r="V29">
        <f>IFERROR(VLOOKUP(tbl_qb_weekly[[#This Row],[Player]],tbl_qb_wk17[[Player]:[FPTS]],15,0),"          --          ")</f>
        <v>16.899999999999999</v>
      </c>
      <c r="W29">
        <f>IFERROR(VLOOKUP(tbl_qb_weekly[[#This Row],[Player]],tbl_qb_wk18[[Player]:[FPTS]],15,0),"          --          ")</f>
        <v>20.399999999999999</v>
      </c>
    </row>
    <row r="30" spans="1:23" x14ac:dyDescent="0.35">
      <c r="A30" t="s">
        <v>45</v>
      </c>
      <c r="B30" t="str">
        <f>MID(tbl_qb_weekly[[#This Row],[Player]], FIND("(", tbl_qb_weekly[[#This Row],[Player]]) + 1, FIND(")", tbl_qb_weekly[[#This Row],[Player]] tbl_qb_weekly[[#This Row],[Player]])- FIND("(", tbl_qb_weekly[[#This Row],[Player]]) - 1)</f>
        <v>CIN</v>
      </c>
      <c r="C30" s="4"/>
      <c r="D30">
        <f>SUM(tbl_qb_weekly[[#This Row],[Week 1]:[Week 18]])</f>
        <v>153.19999999999999</v>
      </c>
      <c r="E30">
        <f>IFERROR(ROUND(AVERAGE(tbl_qb_weekly[[#This Row],[Week 1]:[Week 18]]),2),0)</f>
        <v>15.32</v>
      </c>
      <c r="F30">
        <f>IFERROR(VLOOKUP(tbl_qb_weekly[[#This Row],[Player]],tbl_qb_wk1[[Player]:[FPTS]],15,0),"         --")</f>
        <v>3.2</v>
      </c>
      <c r="G30">
        <f>IFERROR(VLOOKUP(tbl_qb_weekly[[#This Row],[Player]],tbl_qb_wk2[[Player]:[FPTS]],15,0),"         --")</f>
        <v>16.399999999999999</v>
      </c>
      <c r="H30">
        <f>IFERROR(VLOOKUP(tbl_qb_weekly[[#This Row],[Player]],tbl_qb_wk3[[Player]:[FPTS]],15,0),"          --")</f>
        <v>9.1999999999999993</v>
      </c>
      <c r="I30">
        <f>IFERROR(VLOOKUP(tbl_qb_weekly[[#This Row],[Player]],tbl_qb_wk4[[Player]:[FPTS]],15,0),"          --")</f>
        <v>4.7</v>
      </c>
      <c r="J30">
        <f>IFERROR(VLOOKUP(tbl_qb_weekly[[#This Row],[Player]],tbl_qb_wk5[[Player]:[ROST]],15,0),"          --          ")</f>
        <v>24.4</v>
      </c>
      <c r="K30">
        <f>IFERROR(VLOOKUP(tbl_qb_weekly[[#This Row],[Player]],tbl_qb_wk6[[Player]:[FPTS]],15,0),"          --")</f>
        <v>14.8</v>
      </c>
      <c r="L30" t="s">
        <v>148</v>
      </c>
      <c r="M30">
        <f>IFERROR(VLOOKUP(tbl_qb_weekly[[#This Row],[Player]],tbl_qb_wk8[[Player]:[FPTS]],15,0),"          --")</f>
        <v>27.6</v>
      </c>
      <c r="N30">
        <f>IFERROR(VLOOKUP(tbl_qb_weekly[[#This Row],[Player]],tbl_qb_wk9[[Player]:[FPTS]],15,0),"          --          ")</f>
        <v>22.3</v>
      </c>
      <c r="O30">
        <f>IFERROR(VLOOKUP(tbl_qb_weekly[[#This Row],[Player]],tbl_qb_wk10[[Player]:[FPTS]],15,0),"          --          ")</f>
        <v>21.9</v>
      </c>
      <c r="P30">
        <f>IFERROR(VLOOKUP(tbl_qb_weekly[[#This Row],[Player]],tbl_qb_wk11[[Player]:[FPTS]],15,0),"          --          ")</f>
        <v>8.6999999999999993</v>
      </c>
      <c r="Q30" t="s">
        <v>149</v>
      </c>
      <c r="R30" t="s">
        <v>149</v>
      </c>
      <c r="S30" t="s">
        <v>149</v>
      </c>
      <c r="T30" t="s">
        <v>149</v>
      </c>
      <c r="U30" t="s">
        <v>149</v>
      </c>
      <c r="V30" t="s">
        <v>149</v>
      </c>
      <c r="W30" t="s">
        <v>149</v>
      </c>
    </row>
    <row r="31" spans="1:23" x14ac:dyDescent="0.35">
      <c r="A31" t="s">
        <v>19</v>
      </c>
      <c r="B31" t="str">
        <f>MID(tbl_qb_weekly[[#This Row],[Player]], FIND("(", tbl_qb_weekly[[#This Row],[Player]]) + 1, FIND(")", tbl_qb_weekly[[#This Row],[Player]] tbl_qb_weekly[[#This Row],[Player]])- FIND("(", tbl_qb_weekly[[#This Row],[Player]]) - 1)</f>
        <v>CLE</v>
      </c>
      <c r="C31" s="4"/>
      <c r="D31">
        <f>SUM(tbl_qb_weekly[[#This Row],[Week 1]:[Week 18]])</f>
        <v>90.9</v>
      </c>
      <c r="E31">
        <f>IFERROR(ROUND(AVERAGE(tbl_qb_weekly[[#This Row],[Week 1]:[Week 18]]),2),0)</f>
        <v>15.15</v>
      </c>
      <c r="F31">
        <f>IFERROR(VLOOKUP(tbl_qb_weekly[[#This Row],[Player]],tbl_qb_wk1[[Player]:[FPTS]],15,0),"         --")</f>
        <v>21.7</v>
      </c>
      <c r="G31">
        <f>IFERROR(VLOOKUP(tbl_qb_weekly[[#This Row],[Player]],tbl_qb_wk2[[Player]:[FPTS]],15,0),"         --")</f>
        <v>12.6</v>
      </c>
      <c r="H31">
        <f>IFERROR(VLOOKUP(tbl_qb_weekly[[#This Row],[Player]],tbl_qb_wk3[[Player]:[FPTS]],15,0),"          --")</f>
        <v>21.2</v>
      </c>
      <c r="I31" t="s">
        <v>149</v>
      </c>
      <c r="J31" t="s">
        <v>165</v>
      </c>
      <c r="K31" t="s">
        <v>149</v>
      </c>
      <c r="L31">
        <f>IFERROR(VLOOKUP(tbl_qb_weekly[[#This Row],[Player]],tbl_qb_wk7[[Player]:[FPTS]],15,0),"          --          ")</f>
        <v>-0.8</v>
      </c>
      <c r="M31" t="s">
        <v>149</v>
      </c>
      <c r="N31">
        <f>IFERROR(VLOOKUP(tbl_qb_weekly[[#This Row],[Player]],tbl_qb_wk9[[Player]:[FPTS]],15,0),"          --          ")</f>
        <v>19</v>
      </c>
      <c r="O31">
        <f>IFERROR(VLOOKUP(tbl_qb_weekly[[#This Row],[Player]],tbl_qb_wk10[[Player]:[FPTS]],15,0),"          --          ")</f>
        <v>17.2</v>
      </c>
      <c r="P31" t="s">
        <v>149</v>
      </c>
      <c r="Q31" t="s">
        <v>149</v>
      </c>
      <c r="R31" t="s">
        <v>149</v>
      </c>
      <c r="S31" t="s">
        <v>149</v>
      </c>
      <c r="T31" t="s">
        <v>149</v>
      </c>
      <c r="U31" t="s">
        <v>149</v>
      </c>
      <c r="V31" t="s">
        <v>149</v>
      </c>
      <c r="W31" t="s">
        <v>149</v>
      </c>
    </row>
    <row r="32" spans="1:23" x14ac:dyDescent="0.35">
      <c r="A32" t="s">
        <v>121</v>
      </c>
      <c r="B32" t="str">
        <f>MID(tbl_qb_weekly[[#This Row],[Player]], FIND("(", tbl_qb_weekly[[#This Row],[Player]]) + 1, FIND(")", tbl_qb_weekly[[#This Row],[Player]] tbl_qb_weekly[[#This Row],[Player]])- FIND("(", tbl_qb_weekly[[#This Row],[Player]]) - 1)</f>
        <v>MIN</v>
      </c>
      <c r="C32" s="3"/>
      <c r="D32">
        <f>SUM(tbl_qb_weekly[[#This Row],[Week 1]:[Week 18]])</f>
        <v>74.600000000000009</v>
      </c>
      <c r="E32">
        <f>IFERROR(ROUND(AVERAGE(tbl_qb_weekly[[#This Row],[Week 1]:[Week 18]]),2),0)</f>
        <v>14.92</v>
      </c>
      <c r="F32" t="s">
        <v>149</v>
      </c>
      <c r="G32" t="s">
        <v>149</v>
      </c>
      <c r="H32" t="s">
        <v>149</v>
      </c>
      <c r="I32" t="s">
        <v>149</v>
      </c>
      <c r="J32" t="s">
        <v>149</v>
      </c>
      <c r="K32" t="s">
        <v>149</v>
      </c>
      <c r="L32" t="s">
        <v>149</v>
      </c>
      <c r="M32" t="s">
        <v>149</v>
      </c>
      <c r="N32" t="s">
        <v>149</v>
      </c>
      <c r="O32" t="s">
        <v>149</v>
      </c>
      <c r="P32" t="s">
        <v>149</v>
      </c>
      <c r="Q32" t="s">
        <v>149</v>
      </c>
      <c r="R32" t="s">
        <v>148</v>
      </c>
      <c r="S32">
        <f>IFERROR(VLOOKUP(tbl_qb_weekly[[#This Row],[Player]],tbl_qb_wk14[[Player]:[FPTS]],15,0),"          --          ")</f>
        <v>3.3</v>
      </c>
      <c r="T32">
        <f>IFERROR(VLOOKUP(tbl_qb_weekly[[#This Row],[Player]],tbl_qb_wk15[[Player]:[FPTS]],15,0),"          --          ")</f>
        <v>19.100000000000001</v>
      </c>
      <c r="U32">
        <f>IFERROR(VLOOKUP(tbl_qb_weekly[[#This Row],[Player]],tbl_qb_wk16[[Player]:[FPTS]],15,0),"          --          ")</f>
        <v>20.5</v>
      </c>
      <c r="V32">
        <f>IFERROR(VLOOKUP(tbl_qb_weekly[[#This Row],[Player]],tbl_qb_wk17[[Player]:[FPTS]],15,0),"          --          ")</f>
        <v>9.1</v>
      </c>
      <c r="W32">
        <f>IFERROR(VLOOKUP(tbl_qb_weekly[[#This Row],[Player]],tbl_qb_wk18[[Player]:[FPTS]],15,0),"          --          ")</f>
        <v>22.6</v>
      </c>
    </row>
    <row r="33" spans="1:23" x14ac:dyDescent="0.35">
      <c r="A33" t="s">
        <v>28</v>
      </c>
      <c r="B33" t="str">
        <f>MID(tbl_qb_weekly[[#This Row],[Player]], FIND("(", tbl_qb_weekly[[#This Row],[Player]]) + 1, FIND(")", tbl_qb_weekly[[#This Row],[Player]] tbl_qb_weekly[[#This Row],[Player]])- FIND("(", tbl_qb_weekly[[#This Row],[Player]]) - 1)</f>
        <v>NO</v>
      </c>
      <c r="C33" s="4"/>
      <c r="D33">
        <f>SUM(tbl_qb_weekly[[#This Row],[Week 1]:[Week 18]])</f>
        <v>249.10000000000002</v>
      </c>
      <c r="E33">
        <f>IFERROR(ROUND(AVERAGE(tbl_qb_weekly[[#This Row],[Week 1]:[Week 18]]),2),0)</f>
        <v>14.65</v>
      </c>
      <c r="F33">
        <f>IFERROR(VLOOKUP(tbl_qb_weekly[[#This Row],[Player]],tbl_qb_wk1[[Player]:[FPTS]],15,0),"         --")</f>
        <v>15.6</v>
      </c>
      <c r="G33">
        <f>IFERROR(VLOOKUP(tbl_qb_weekly[[#This Row],[Player]],tbl_qb_wk2[[Player]:[FPTS]],15,0),"         --")</f>
        <v>7.7</v>
      </c>
      <c r="H33">
        <f>IFERROR(VLOOKUP(tbl_qb_weekly[[#This Row],[Player]],tbl_qb_wk3[[Player]:[FPTS]],15,0),"          --")</f>
        <v>8.1</v>
      </c>
      <c r="I33">
        <f>IFERROR(VLOOKUP(tbl_qb_weekly[[#This Row],[Player]],tbl_qb_wk4[[Player]:[FPTS]],15,0),"          --")</f>
        <v>3.2</v>
      </c>
      <c r="J33">
        <f>IFERROR(VLOOKUP(tbl_qb_weekly[[#This Row],[Player]],tbl_qb_wk5[[Player]:[ROST]],15,0),"          --          ")</f>
        <v>15.7</v>
      </c>
      <c r="K33">
        <f>IFERROR(VLOOKUP(tbl_qb_weekly[[#This Row],[Player]],tbl_qb_wk6[[Player]:[FPTS]],15,0),"          --")</f>
        <v>17.3</v>
      </c>
      <c r="L33">
        <f>IFERROR(VLOOKUP(tbl_qb_weekly[[#This Row],[Player]],tbl_qb_wk7[[Player]:[FPTS]],15,0),"          --          ")</f>
        <v>18.399999999999999</v>
      </c>
      <c r="M33">
        <f>IFERROR(VLOOKUP(tbl_qb_weekly[[#This Row],[Player]],tbl_qb_wk8[[Player]:[FPTS]],15,0),"          --")</f>
        <v>18.3</v>
      </c>
      <c r="N33">
        <f>IFERROR(VLOOKUP(tbl_qb_weekly[[#This Row],[Player]],tbl_qb_wk9[[Player]:[FPTS]],15,0),"          --          ")</f>
        <v>16.7</v>
      </c>
      <c r="O33">
        <f>IFERROR(VLOOKUP(tbl_qb_weekly[[#This Row],[Player]],tbl_qb_wk10[[Player]:[FPTS]],15,0),"          --          ")</f>
        <v>5.4</v>
      </c>
      <c r="P33" t="s">
        <v>148</v>
      </c>
      <c r="Q33">
        <f>IFERROR(VLOOKUP(tbl_qb_weekly[[#This Row],[Player]],tbl_qb_wk12[[Player]:[FPTS]],15,0),"          --          ")</f>
        <v>11.9</v>
      </c>
      <c r="R33">
        <f>IFERROR(VLOOKUP(tbl_qb_weekly[[#This Row],[Player]],tbl_qb_wk13[[Player]:[FPTS]],15,0),"          --          ")</f>
        <v>9.9</v>
      </c>
      <c r="S33">
        <f>IFERROR(VLOOKUP(tbl_qb_weekly[[#This Row],[Player]],tbl_qb_wk14[[Player]:[FPTS]],15,0),"          --          ")</f>
        <v>11.8</v>
      </c>
      <c r="T33">
        <f>IFERROR(VLOOKUP(tbl_qb_weekly[[#This Row],[Player]],tbl_qb_wk15[[Player]:[FPTS]],15,0),"          --          ")</f>
        <v>20.3</v>
      </c>
      <c r="U33">
        <f>IFERROR(VLOOKUP(tbl_qb_weekly[[#This Row],[Player]],tbl_qb_wk16[[Player]:[FPTS]],15,0),"          --          ")</f>
        <v>26</v>
      </c>
      <c r="V33">
        <f>IFERROR(VLOOKUP(tbl_qb_weekly[[#This Row],[Player]],tbl_qb_wk17[[Player]:[FPTS]],15,0),"          --          ")</f>
        <v>15.6</v>
      </c>
      <c r="W33">
        <f>IFERROR(VLOOKUP(tbl_qb_weekly[[#This Row],[Player]],tbl_qb_wk18[[Player]:[FPTS]],15,0),"          --          ")</f>
        <v>27.2</v>
      </c>
    </row>
    <row r="34" spans="1:23" x14ac:dyDescent="0.35">
      <c r="A34" t="s">
        <v>138</v>
      </c>
      <c r="B34" t="str">
        <f>MID(tbl_qb_weekly[[#This Row],[Player]], FIND("(", tbl_qb_weekly[[#This Row],[Player]]) + 1, FIND(")", tbl_qb_weekly[[#This Row],[Player]] tbl_qb_weekly[[#This Row],[Player]])- FIND("(", tbl_qb_weekly[[#This Row],[Player]]) - 1)</f>
        <v>ATL</v>
      </c>
      <c r="C34" s="2"/>
      <c r="D34">
        <f>SUM(tbl_qb_weekly[[#This Row],[Week 1]:[Week 18]])</f>
        <v>70</v>
      </c>
      <c r="E34">
        <f>IFERROR(ROUND(AVERAGE(tbl_qb_weekly[[#This Row],[Week 1]:[Week 18]]),2),0)</f>
        <v>14</v>
      </c>
      <c r="F34" t="s">
        <v>149</v>
      </c>
      <c r="G34" t="s">
        <v>149</v>
      </c>
      <c r="H34" t="s">
        <v>149</v>
      </c>
      <c r="I34" t="s">
        <v>149</v>
      </c>
      <c r="J34" t="s">
        <v>149</v>
      </c>
      <c r="K34" t="s">
        <v>149</v>
      </c>
      <c r="L34" t="s">
        <v>149</v>
      </c>
      <c r="M34">
        <f>IFERROR(VLOOKUP(tbl_qb_weekly[[#This Row],[Player]],tbl_qb_wk8[[Player]:[FPTS]],15,0),"          --")</f>
        <v>12.4</v>
      </c>
      <c r="N34">
        <f>IFERROR(VLOOKUP(tbl_qb_weekly[[#This Row],[Player]],tbl_qb_wk9[[Player]:[FPTS]],15,0),"          --          ")</f>
        <v>15.7</v>
      </c>
      <c r="O34">
        <f>IFERROR(VLOOKUP(tbl_qb_weekly[[#This Row],[Player]],tbl_qb_wk10[[Player]:[FPTS]],15,0),"          --          ")</f>
        <v>9.6</v>
      </c>
      <c r="P34" t="s">
        <v>148</v>
      </c>
      <c r="Q34" t="s">
        <v>149</v>
      </c>
      <c r="R34" t="s">
        <v>149</v>
      </c>
      <c r="S34" t="s">
        <v>149</v>
      </c>
      <c r="T34" t="s">
        <v>149</v>
      </c>
      <c r="U34">
        <f>IFERROR(VLOOKUP(tbl_qb_weekly[[#This Row],[Player]],tbl_qb_wk16[[Player]:[FPTS]],15,0),"          --          ")</f>
        <v>14.2</v>
      </c>
      <c r="V34">
        <f>IFERROR(VLOOKUP(tbl_qb_weekly[[#This Row],[Player]],tbl_qb_wk17[[Player]:[FPTS]],15,0),"          --          ")</f>
        <v>18.100000000000001</v>
      </c>
      <c r="W34" t="s">
        <v>149</v>
      </c>
    </row>
    <row r="35" spans="1:23" x14ac:dyDescent="0.35">
      <c r="A35" t="s">
        <v>50</v>
      </c>
      <c r="B35" t="str">
        <f>MID(tbl_qb_weekly[[#This Row],[Player]], FIND("(", tbl_qb_weekly[[#This Row],[Player]]) + 1, FIND(")", tbl_qb_weekly[[#This Row],[Player]] tbl_qb_weekly[[#This Row],[Player]])- FIND("(", tbl_qb_weekly[[#This Row],[Player]]) - 1)</f>
        <v>IND</v>
      </c>
      <c r="C35" s="3"/>
      <c r="D35">
        <f>SUM(tbl_qb_weekly[[#This Row],[Week 1]:[Week 18]])</f>
        <v>205.2</v>
      </c>
      <c r="E35">
        <f>IFERROR(ROUND(AVERAGE(tbl_qb_weekly[[#This Row],[Week 1]:[Week 18]]),2),0)</f>
        <v>13.68</v>
      </c>
      <c r="F35" t="s">
        <v>149</v>
      </c>
      <c r="G35">
        <f>IFERROR(VLOOKUP(tbl_qb_weekly[[#This Row],[Player]],tbl_qb_wk2[[Player]:[FPTS]],15,0),"         --")</f>
        <v>11.1</v>
      </c>
      <c r="H35">
        <f>IFERROR(VLOOKUP(tbl_qb_weekly[[#This Row],[Player]],tbl_qb_wk3[[Player]:[FPTS]],15,0),"          --")</f>
        <v>13.1</v>
      </c>
      <c r="I35" t="s">
        <v>149</v>
      </c>
      <c r="J35">
        <f>IFERROR(VLOOKUP(tbl_qb_weekly[[#This Row],[Player]],tbl_qb_wk5[[Player]:[ROST]],15,0),"          --          ")</f>
        <v>6.3</v>
      </c>
      <c r="K35">
        <f>IFERROR(VLOOKUP(tbl_qb_weekly[[#This Row],[Player]],tbl_qb_wk6[[Player]:[FPTS]],15,0),"          --")</f>
        <v>12.6</v>
      </c>
      <c r="L35">
        <f>IFERROR(VLOOKUP(tbl_qb_weekly[[#This Row],[Player]],tbl_qb_wk7[[Player]:[FPTS]],15,0),"          --          ")</f>
        <v>28.1</v>
      </c>
      <c r="M35">
        <f>IFERROR(VLOOKUP(tbl_qb_weekly[[#This Row],[Player]],tbl_qb_wk8[[Player]:[FPTS]],15,0),"          --")</f>
        <v>15.8</v>
      </c>
      <c r="N35">
        <f>IFERROR(VLOOKUP(tbl_qb_weekly[[#This Row],[Player]],tbl_qb_wk9[[Player]:[FPTS]],15,0),"          --          ")</f>
        <v>9.6</v>
      </c>
      <c r="O35">
        <f>IFERROR(VLOOKUP(tbl_qb_weekly[[#This Row],[Player]],tbl_qb_wk10[[Player]:[FPTS]],15,0),"          --          ")</f>
        <v>6.7</v>
      </c>
      <c r="P35" t="s">
        <v>148</v>
      </c>
      <c r="Q35">
        <f>IFERROR(VLOOKUP(tbl_qb_weekly[[#This Row],[Player]],tbl_qb_wk12[[Player]:[FPTS]],15,0),"          --          ")</f>
        <v>15.6</v>
      </c>
      <c r="R35">
        <f>IFERROR(VLOOKUP(tbl_qb_weekly[[#This Row],[Player]],tbl_qb_wk13[[Player]:[FPTS]],15,0),"          --          ")</f>
        <v>18.7</v>
      </c>
      <c r="S35">
        <f>IFERROR(VLOOKUP(tbl_qb_weekly[[#This Row],[Player]],tbl_qb_wk14[[Player]:[FPTS]],15,0),"          --          ")</f>
        <v>15.1</v>
      </c>
      <c r="T35">
        <f>IFERROR(VLOOKUP(tbl_qb_weekly[[#This Row],[Player]],tbl_qb_wk15[[Player]:[FPTS]],15,0),"          --          ")</f>
        <v>20.6</v>
      </c>
      <c r="U35">
        <f>IFERROR(VLOOKUP(tbl_qb_weekly[[#This Row],[Player]],tbl_qb_wk16[[Player]:[FPTS]],15,0),"          --          ")</f>
        <v>10.1</v>
      </c>
      <c r="V35">
        <f>IFERROR(VLOOKUP(tbl_qb_weekly[[#This Row],[Player]],tbl_qb_wk17[[Player]:[FPTS]],15,0),"          --          ")</f>
        <v>13.3</v>
      </c>
      <c r="W35">
        <f>IFERROR(VLOOKUP(tbl_qb_weekly[[#This Row],[Player]],tbl_qb_wk18[[Player]:[FPTS]],15,0),"          --          ")</f>
        <v>8.5</v>
      </c>
    </row>
    <row r="36" spans="1:23" x14ac:dyDescent="0.35">
      <c r="A36" t="s">
        <v>128</v>
      </c>
      <c r="B36" s="3" t="str">
        <f>MID(tbl_qb_weekly[[#This Row],[Player]], FIND("(", tbl_qb_weekly[[#This Row],[Player]]) + 1, FIND(")", tbl_qb_weekly[[#This Row],[Player]] tbl_qb_weekly[[#This Row],[Player]])- FIND("(", tbl_qb_weekly[[#This Row],[Player]]) - 1)</f>
        <v>LAC</v>
      </c>
      <c r="C36" s="3"/>
      <c r="D36">
        <f>SUM(tbl_qb_weekly[[#This Row],[Week 1]:[Week 18]])</f>
        <v>68.099999999999994</v>
      </c>
      <c r="E36">
        <f>IFERROR(ROUND(AVERAGE(tbl_qb_weekly[[#This Row],[Week 1]:[Week 18]]),2),0)</f>
        <v>13.62</v>
      </c>
      <c r="F36" t="str">
        <f>IFERROR(VLOOKUP(tbl_qb_weekly[[#This Row],[Player]],tbl_qb_wk1[[Player]:[FPTS]],15,0),"         --")</f>
        <v xml:space="preserve">         --</v>
      </c>
      <c r="G36" t="s">
        <v>149</v>
      </c>
      <c r="H36" t="s">
        <v>149</v>
      </c>
      <c r="I36" t="s">
        <v>149</v>
      </c>
      <c r="J36" t="s">
        <v>165</v>
      </c>
      <c r="K36" t="s">
        <v>149</v>
      </c>
      <c r="L36" t="s">
        <v>149</v>
      </c>
      <c r="M36" t="s">
        <v>149</v>
      </c>
      <c r="N36" t="s">
        <v>149</v>
      </c>
      <c r="O36" t="s">
        <v>149</v>
      </c>
      <c r="P36" t="s">
        <v>149</v>
      </c>
      <c r="Q36" t="s">
        <v>149</v>
      </c>
      <c r="R36" t="s">
        <v>149</v>
      </c>
      <c r="S36">
        <f>IFERROR(VLOOKUP(tbl_qb_weekly[[#This Row],[Player]],tbl_qb_wk14[[Player]:[FPTS]],15,0),"          --          ")</f>
        <v>5.2</v>
      </c>
      <c r="T36">
        <f>IFERROR(VLOOKUP(tbl_qb_weekly[[#This Row],[Player]],tbl_qb_wk15[[Player]:[FPTS]],15,0),"          --          ")</f>
        <v>18.399999999999999</v>
      </c>
      <c r="U36">
        <f>IFERROR(VLOOKUP(tbl_qb_weekly[[#This Row],[Player]],tbl_qb_wk16[[Player]:[FPTS]],15,0),"          --          ")</f>
        <v>16.600000000000001</v>
      </c>
      <c r="V36">
        <f>IFERROR(VLOOKUP(tbl_qb_weekly[[#This Row],[Player]],tbl_qb_wk17[[Player]:[FPTS]],15,0),"          --          ")</f>
        <v>11.9</v>
      </c>
      <c r="W36">
        <f>IFERROR(VLOOKUP(tbl_qb_weekly[[#This Row],[Player]],tbl_qb_wk18[[Player]:[FPTS]],15,0),"          --          ")</f>
        <v>16</v>
      </c>
    </row>
    <row r="37" spans="1:23" x14ac:dyDescent="0.35">
      <c r="A37" t="s">
        <v>40</v>
      </c>
      <c r="B37" t="str">
        <f>MID(tbl_qb_weekly[[#This Row],[Player]], FIND("(", tbl_qb_weekly[[#This Row],[Player]]) + 1, FIND(")", tbl_qb_weekly[[#This Row],[Player]] tbl_qb_weekly[[#This Row],[Player]])- FIND("(", tbl_qb_weekly[[#This Row],[Player]]) - 1)</f>
        <v>ATL</v>
      </c>
      <c r="C37" s="4"/>
      <c r="D37">
        <f>SUM(tbl_qb_weekly[[#This Row],[Week 1]:[Week 18]])</f>
        <v>188.6</v>
      </c>
      <c r="E37">
        <f>IFERROR(ROUND(AVERAGE(tbl_qb_weekly[[#This Row],[Week 1]:[Week 18]]),2),0)</f>
        <v>12.57</v>
      </c>
      <c r="F37">
        <f>IFERROR(VLOOKUP(tbl_qb_weekly[[#This Row],[Player]],tbl_qb_wk1[[Player]:[FPTS]],15,0),"         --")</f>
        <v>8.4</v>
      </c>
      <c r="G37">
        <f>IFERROR(VLOOKUP(tbl_qb_weekly[[#This Row],[Player]],tbl_qb_wk2[[Player]:[FPTS]],15,0),"         --")</f>
        <v>22.4</v>
      </c>
      <c r="H37">
        <f>IFERROR(VLOOKUP(tbl_qb_weekly[[#This Row],[Player]],tbl_qb_wk3[[Player]:[FPTS]],15,0),"          --")</f>
        <v>6.3</v>
      </c>
      <c r="I37">
        <f>IFERROR(VLOOKUP(tbl_qb_weekly[[#This Row],[Player]],tbl_qb_wk4[[Player]:[FPTS]],15,0),"          --")</f>
        <v>8.1999999999999993</v>
      </c>
      <c r="J37">
        <f>IFERROR(VLOOKUP(tbl_qb_weekly[[#This Row],[Player]],tbl_qb_wk5[[Player]:[ROST]],15,0),"          --          ")</f>
        <v>26.2</v>
      </c>
      <c r="K37">
        <f>IFERROR(VLOOKUP(tbl_qb_weekly[[#This Row],[Player]],tbl_qb_wk6[[Player]:[FPTS]],15,0),"          --")</f>
        <v>19.100000000000001</v>
      </c>
      <c r="L37">
        <f>IFERROR(VLOOKUP(tbl_qb_weekly[[#This Row],[Player]],tbl_qb_wk7[[Player]:[FPTS]],15,0),"          --          ")</f>
        <v>13.8</v>
      </c>
      <c r="M37">
        <f>IFERROR(VLOOKUP(tbl_qb_weekly[[#This Row],[Player]],tbl_qb_wk8[[Player]:[FPTS]],15,0),"          --")</f>
        <v>3.4</v>
      </c>
      <c r="N37" t="s">
        <v>149</v>
      </c>
      <c r="O37">
        <f>IFERROR(VLOOKUP(tbl_qb_weekly[[#This Row],[Player]],tbl_qb_wk10[[Player]:[FPTS]],15,0),"          --          ")</f>
        <v>8.6999999999999993</v>
      </c>
      <c r="P37" t="s">
        <v>148</v>
      </c>
      <c r="Q37">
        <f>IFERROR(VLOOKUP(tbl_qb_weekly[[#This Row],[Player]],tbl_qb_wk12[[Player]:[FPTS]],15,0),"          --          ")</f>
        <v>11.7</v>
      </c>
      <c r="R37">
        <f>IFERROR(VLOOKUP(tbl_qb_weekly[[#This Row],[Player]],tbl_qb_wk13[[Player]:[FPTS]],15,0),"          --          ")</f>
        <v>8.8000000000000007</v>
      </c>
      <c r="S37">
        <f>IFERROR(VLOOKUP(tbl_qb_weekly[[#This Row],[Player]],tbl_qb_wk14[[Player]:[FPTS]],15,0),"          --          ")</f>
        <v>26.4</v>
      </c>
      <c r="T37">
        <f>IFERROR(VLOOKUP(tbl_qb_weekly[[#This Row],[Player]],tbl_qb_wk15[[Player]:[FPTS]],15,0),"          --          ")</f>
        <v>8.9</v>
      </c>
      <c r="U37" t="s">
        <v>149</v>
      </c>
      <c r="V37">
        <f>IFERROR(VLOOKUP(tbl_qb_weekly[[#This Row],[Player]],tbl_qb_wk17[[Player]:[FPTS]],15,0),"          --          ")</f>
        <v>-0.3</v>
      </c>
      <c r="W37">
        <f>IFERROR(VLOOKUP(tbl_qb_weekly[[#This Row],[Player]],tbl_qb_wk18[[Player]:[FPTS]],15,0),"          --          ")</f>
        <v>16.600000000000001</v>
      </c>
    </row>
    <row r="38" spans="1:23" x14ac:dyDescent="0.35">
      <c r="A38" t="s">
        <v>26</v>
      </c>
      <c r="B38" t="str">
        <f>MID(tbl_qb_weekly[[#This Row],[Player]], FIND("(", tbl_qb_weekly[[#This Row],[Player]]) + 1, FIND(")", tbl_qb_weekly[[#This Row],[Player]] tbl_qb_weekly[[#This Row],[Player]])- FIND("(", tbl_qb_weekly[[#This Row],[Player]]) - 1)</f>
        <v>LV</v>
      </c>
      <c r="C38" s="4"/>
      <c r="D38">
        <f>SUM(tbl_qb_weekly[[#This Row],[Week 1]:[Week 18]])</f>
        <v>73.100000000000009</v>
      </c>
      <c r="E38">
        <f>IFERROR(ROUND(AVERAGE(tbl_qb_weekly[[#This Row],[Week 1]:[Week 18]]),2),0)</f>
        <v>12.18</v>
      </c>
      <c r="F38">
        <f>IFERROR(VLOOKUP(tbl_qb_weekly[[#This Row],[Player]],tbl_qb_wk1[[Player]:[FPTS]],15,0),"         --")</f>
        <v>16.100000000000001</v>
      </c>
      <c r="G38">
        <f>IFERROR(VLOOKUP(tbl_qb_weekly[[#This Row],[Player]],tbl_qb_wk2[[Player]:[FPTS]],15,0),"         --")</f>
        <v>9.5</v>
      </c>
      <c r="H38">
        <f>IFERROR(VLOOKUP(tbl_qb_weekly[[#This Row],[Player]],tbl_qb_wk3[[Player]:[FPTS]],15,0),"          --")</f>
        <v>20.7</v>
      </c>
      <c r="I38" t="s">
        <v>149</v>
      </c>
      <c r="J38">
        <f>IFERROR(VLOOKUP(tbl_qb_weekly[[#This Row],[Player]],tbl_qb_wk5[[Player]:[ROST]],15,0),"          --          ")</f>
        <v>11.7</v>
      </c>
      <c r="K38">
        <f>IFERROR(VLOOKUP(tbl_qb_weekly[[#This Row],[Player]],tbl_qb_wk6[[Player]:[FPTS]],15,0),"          --")</f>
        <v>9.9</v>
      </c>
      <c r="L38" t="s">
        <v>149</v>
      </c>
      <c r="M38">
        <f>IFERROR(VLOOKUP(tbl_qb_weekly[[#This Row],[Player]],tbl_qb_wk8[[Player]:[FPTS]],15,0),"          --")</f>
        <v>5.2</v>
      </c>
      <c r="N38" t="s">
        <v>149</v>
      </c>
      <c r="O38" t="s">
        <v>149</v>
      </c>
      <c r="P38" t="s">
        <v>149</v>
      </c>
      <c r="Q38" t="s">
        <v>149</v>
      </c>
      <c r="R38" t="s">
        <v>148</v>
      </c>
      <c r="S38" t="s">
        <v>149</v>
      </c>
      <c r="T38" t="s">
        <v>149</v>
      </c>
      <c r="U38" t="s">
        <v>149</v>
      </c>
      <c r="V38" t="s">
        <v>149</v>
      </c>
      <c r="W38" t="s">
        <v>149</v>
      </c>
    </row>
    <row r="39" spans="1:23" x14ac:dyDescent="0.35">
      <c r="A39" t="s">
        <v>49</v>
      </c>
      <c r="B39" t="str">
        <f>MID(tbl_qb_weekly[[#This Row],[Player]], FIND("(", tbl_qb_weekly[[#This Row],[Player]]) + 1, FIND(")", tbl_qb_weekly[[#This Row],[Player]] tbl_qb_weekly[[#This Row],[Player]])- FIND("(", tbl_qb_weekly[[#This Row],[Player]]) - 1)</f>
        <v>LV</v>
      </c>
      <c r="C39" s="4"/>
      <c r="D39">
        <f>SUM(tbl_qb_weekly[[#This Row],[Week 1]:[Week 18]])</f>
        <v>132.79999999999998</v>
      </c>
      <c r="E39">
        <f>IFERROR(ROUND(AVERAGE(tbl_qb_weekly[[#This Row],[Week 1]:[Week 18]]),2),0)</f>
        <v>12.07</v>
      </c>
      <c r="F39" t="s">
        <v>149</v>
      </c>
      <c r="G39" t="s">
        <v>149</v>
      </c>
      <c r="H39" t="s">
        <v>149</v>
      </c>
      <c r="I39">
        <f>IFERROR(VLOOKUP(tbl_qb_weekly[[#This Row],[Player]],tbl_qb_wk4[[Player]:[FPTS]],15,0),"          --")</f>
        <v>10.8</v>
      </c>
      <c r="J39" t="str">
        <f>IFERROR(VLOOKUP(tbl_qb_weekly[[#This Row],[Trends]],tbl_qb_wk3[[Player]:[FPTS]],15,0),"          --")</f>
        <v xml:space="preserve">          --</v>
      </c>
      <c r="K39" t="s">
        <v>149</v>
      </c>
      <c r="L39">
        <f>IFERROR(VLOOKUP(tbl_qb_weekly[[#This Row],[Player]],tbl_qb_wk7[[Player]:[FPTS]],15,0),"          --          ")</f>
        <v>6</v>
      </c>
      <c r="M39" t="s">
        <v>149</v>
      </c>
      <c r="N39">
        <f>IFERROR(VLOOKUP(tbl_qb_weekly[[#This Row],[Player]],tbl_qb_wk9[[Player]:[FPTS]],15,0),"          --          ")</f>
        <v>8.4</v>
      </c>
      <c r="O39">
        <f>IFERROR(VLOOKUP(tbl_qb_weekly[[#This Row],[Player]],tbl_qb_wk10[[Player]:[FPTS]],15,0),"          --          ")</f>
        <v>9.4</v>
      </c>
      <c r="P39">
        <f>IFERROR(VLOOKUP(tbl_qb_weekly[[#This Row],[Player]],tbl_qb_wk11[[Player]:[FPTS]],15,0),"          --          ")</f>
        <v>12.1</v>
      </c>
      <c r="Q39">
        <f>IFERROR(VLOOKUP(tbl_qb_weekly[[#This Row],[Player]],tbl_qb_wk12[[Player]:[FPTS]],15,0),"          --          ")</f>
        <v>13.9</v>
      </c>
      <c r="R39" t="s">
        <v>148</v>
      </c>
      <c r="S39">
        <f>IFERROR(VLOOKUP(tbl_qb_weekly[[#This Row],[Player]],tbl_qb_wk14[[Player]:[FPTS]],15,0),"          --          ")</f>
        <v>6</v>
      </c>
      <c r="T39">
        <f>IFERROR(VLOOKUP(tbl_qb_weekly[[#This Row],[Player]],tbl_qb_wk15[[Player]:[FPTS]],15,0),"          --          ")</f>
        <v>25.9</v>
      </c>
      <c r="U39">
        <f>IFERROR(VLOOKUP(tbl_qb_weekly[[#This Row],[Player]],tbl_qb_wk16[[Player]:[FPTS]],15,0),"          --          ")</f>
        <v>2.1</v>
      </c>
      <c r="V39">
        <f>IFERROR(VLOOKUP(tbl_qb_weekly[[#This Row],[Player]],tbl_qb_wk17[[Player]:[FPTS]],15,0),"          --          ")</f>
        <v>20.3</v>
      </c>
      <c r="W39">
        <f>IFERROR(VLOOKUP(tbl_qb_weekly[[#This Row],[Player]],tbl_qb_wk18[[Player]:[FPTS]],15,0),"          --          ")</f>
        <v>17.899999999999999</v>
      </c>
    </row>
    <row r="40" spans="1:23" x14ac:dyDescent="0.35">
      <c r="A40" t="s">
        <v>80</v>
      </c>
      <c r="B40" t="str">
        <f>MID(tbl_qb_weekly[[#This Row],[Player]], FIND("(", tbl_qb_weekly[[#This Row],[Player]]) + 1, FIND(")", tbl_qb_weekly[[#This Row],[Player]] tbl_qb_weekly[[#This Row],[Player]])- FIND("(", tbl_qb_weekly[[#This Row],[Player]]) - 1)</f>
        <v>CHI</v>
      </c>
      <c r="C40" s="4"/>
      <c r="D40">
        <f>SUM(tbl_qb_weekly[[#This Row],[Week 1]:[Week 18]])</f>
        <v>59.3</v>
      </c>
      <c r="E40">
        <f>IFERROR(ROUND(AVERAGE(tbl_qb_weekly[[#This Row],[Week 1]:[Week 18]]),2),0)</f>
        <v>11.86</v>
      </c>
      <c r="F40" t="s">
        <v>149</v>
      </c>
      <c r="G40" t="s">
        <v>149</v>
      </c>
      <c r="H40" t="s">
        <v>149</v>
      </c>
      <c r="I40" t="s">
        <v>149</v>
      </c>
      <c r="J40" t="s">
        <v>149</v>
      </c>
      <c r="K40">
        <f>IFERROR(VLOOKUP(tbl_qb_weekly[[#This Row],[Player]],tbl_qb_wk6[[Player]:[FPTS]],15,0),"          --")</f>
        <v>6.7</v>
      </c>
      <c r="L40">
        <f>IFERROR(VLOOKUP(tbl_qb_weekly[[#This Row],[Player]],tbl_qb_wk7[[Player]:[FPTS]],15,0),"          --          ")</f>
        <v>12.9</v>
      </c>
      <c r="M40">
        <f>IFERROR(VLOOKUP(tbl_qb_weekly[[#This Row],[Player]],tbl_qb_wk8[[Player]:[FPTS]],15,0),"          --")</f>
        <v>13.2</v>
      </c>
      <c r="N40">
        <f>IFERROR(VLOOKUP(tbl_qb_weekly[[#This Row],[Player]],tbl_qb_wk9[[Player]:[FPTS]],15,0),"          --          ")</f>
        <v>18.8</v>
      </c>
      <c r="O40">
        <f>IFERROR(VLOOKUP(tbl_qb_weekly[[#This Row],[Player]],tbl_qb_wk10[[Player]:[FPTS]],15,0),"          --          ")</f>
        <v>7.7</v>
      </c>
      <c r="P40" t="s">
        <v>149</v>
      </c>
      <c r="Q40" t="s">
        <v>149</v>
      </c>
      <c r="R40" t="s">
        <v>148</v>
      </c>
      <c r="S40" t="s">
        <v>149</v>
      </c>
      <c r="T40" t="s">
        <v>149</v>
      </c>
      <c r="U40" t="s">
        <v>149</v>
      </c>
      <c r="V40" t="s">
        <v>149</v>
      </c>
      <c r="W40" t="s">
        <v>149</v>
      </c>
    </row>
    <row r="41" spans="1:23" x14ac:dyDescent="0.35">
      <c r="A41" t="s">
        <v>52</v>
      </c>
      <c r="B41" t="str">
        <f>MID(tbl_qb_weekly[[#This Row],[Player]], FIND("(", tbl_qb_weekly[[#This Row],[Player]]) + 1, FIND(")", tbl_qb_weekly[[#This Row],[Player]] tbl_qb_weekly[[#This Row],[Player]])- FIND("(", tbl_qb_weekly[[#This Row],[Player]]) - 1)</f>
        <v>CAR</v>
      </c>
      <c r="C41" s="4"/>
      <c r="D41">
        <f>SUM(tbl_qb_weekly[[#This Row],[Week 1]:[Week 18]])</f>
        <v>23.6</v>
      </c>
      <c r="E41">
        <f>IFERROR(ROUND(AVERAGE(tbl_qb_weekly[[#This Row],[Week 1]:[Week 18]]),2),0)</f>
        <v>11.8</v>
      </c>
      <c r="F41" t="s">
        <v>149</v>
      </c>
      <c r="G41" t="s">
        <v>149</v>
      </c>
      <c r="H41">
        <f>IFERROR(VLOOKUP(tbl_qb_weekly[[#This Row],[Player]],tbl_qb_wk3[[Player]:[FPTS]],15,0),"          --")</f>
        <v>23.5</v>
      </c>
      <c r="I41" t="s">
        <v>149</v>
      </c>
      <c r="J41">
        <f>IFERROR(VLOOKUP(tbl_qb_weekly[[#This Row],[Player]],tbl_qb_wk5[[Player]:[ROST]],15,0),"          --          ")</f>
        <v>0.1</v>
      </c>
      <c r="K41" t="s">
        <v>166</v>
      </c>
      <c r="L41" t="s">
        <v>148</v>
      </c>
      <c r="M41" t="s">
        <v>149</v>
      </c>
      <c r="N41" t="s">
        <v>149</v>
      </c>
      <c r="O41" t="s">
        <v>149</v>
      </c>
      <c r="P41" t="s">
        <v>149</v>
      </c>
      <c r="Q41" t="s">
        <v>149</v>
      </c>
      <c r="R41" t="s">
        <v>149</v>
      </c>
      <c r="S41" t="s">
        <v>149</v>
      </c>
      <c r="T41" t="s">
        <v>149</v>
      </c>
      <c r="U41" t="s">
        <v>149</v>
      </c>
      <c r="V41" t="s">
        <v>149</v>
      </c>
      <c r="W41" t="s">
        <v>149</v>
      </c>
    </row>
    <row r="42" spans="1:23" x14ac:dyDescent="0.35">
      <c r="A42" t="s">
        <v>108</v>
      </c>
      <c r="B42" t="str">
        <f>MID(tbl_qb_weekly[[#This Row],[Player]], FIND("(", tbl_qb_weekly[[#This Row],[Player]]) + 1, FIND(")", tbl_qb_weekly[[#This Row],[Player]] tbl_qb_weekly[[#This Row],[Player]])- FIND("(", tbl_qb_weekly[[#This Row],[Player]]) - 1)</f>
        <v>TEN</v>
      </c>
      <c r="C42" s="4"/>
      <c r="D42">
        <f>SUM(tbl_qb_weekly[[#This Row],[Week 1]:[Week 18]])</f>
        <v>106.1</v>
      </c>
      <c r="E42">
        <f>IFERROR(ROUND(AVERAGE(tbl_qb_weekly[[#This Row],[Week 1]:[Week 18]]),2),0)</f>
        <v>11.79</v>
      </c>
      <c r="F42" t="s">
        <v>149</v>
      </c>
      <c r="G42" t="s">
        <v>149</v>
      </c>
      <c r="H42" t="s">
        <v>149</v>
      </c>
      <c r="I42" t="s">
        <v>149</v>
      </c>
      <c r="J42" t="s">
        <v>149</v>
      </c>
      <c r="K42" t="s">
        <v>149</v>
      </c>
      <c r="L42" t="s">
        <v>148</v>
      </c>
      <c r="M42">
        <f>IFERROR(VLOOKUP(tbl_qb_weekly[[#This Row],[Player]],tbl_qb_wk8[[Player]:[FPTS]],15,0),"          --")</f>
        <v>26.6</v>
      </c>
      <c r="N42">
        <f>IFERROR(VLOOKUP(tbl_qb_weekly[[#This Row],[Player]],tbl_qb_wk9[[Player]:[FPTS]],15,0),"          --          ")</f>
        <v>9.6999999999999993</v>
      </c>
      <c r="O42">
        <f>IFERROR(VLOOKUP(tbl_qb_weekly[[#This Row],[Player]],tbl_qb_wk10[[Player]:[FPTS]],15,0),"          --          ")</f>
        <v>7</v>
      </c>
      <c r="P42">
        <f>IFERROR(VLOOKUP(tbl_qb_weekly[[#This Row],[Player]],tbl_qb_wk11[[Player]:[FPTS]],15,0),"          --          ")</f>
        <v>12.5</v>
      </c>
      <c r="Q42">
        <f>IFERROR(VLOOKUP(tbl_qb_weekly[[#This Row],[Player]],tbl_qb_wk12[[Player]:[FPTS]],15,0),"          --          ")</f>
        <v>7.1</v>
      </c>
      <c r="R42">
        <f>IFERROR(VLOOKUP(tbl_qb_weekly[[#This Row],[Player]],tbl_qb_wk13[[Player]:[FPTS]],15,0),"          --          ")</f>
        <v>11.5</v>
      </c>
      <c r="S42">
        <f>IFERROR(VLOOKUP(tbl_qb_weekly[[#This Row],[Player]],tbl_qb_wk14[[Player]:[FPTS]],15,0),"          --          ")</f>
        <v>17.600000000000001</v>
      </c>
      <c r="T42">
        <f>IFERROR(VLOOKUP(tbl_qb_weekly[[#This Row],[Player]],tbl_qb_wk15[[Player]:[FPTS]],15,0),"          --          ")</f>
        <v>15.5</v>
      </c>
      <c r="U42" t="s">
        <v>149</v>
      </c>
      <c r="V42">
        <f>IFERROR(VLOOKUP(tbl_qb_weekly[[#This Row],[Player]],tbl_qb_wk17[[Player]:[FPTS]],15,0),"          --          ")</f>
        <v>-1.4</v>
      </c>
      <c r="W42" t="s">
        <v>149</v>
      </c>
    </row>
    <row r="43" spans="1:23" x14ac:dyDescent="0.35">
      <c r="A43" t="s">
        <v>137</v>
      </c>
      <c r="B43" t="str">
        <f>MID(tbl_qb_weekly[[#This Row],[Player]], FIND("(", tbl_qb_weekly[[#This Row],[Player]]) + 1, FIND(")", tbl_qb_weekly[[#This Row],[Player]] tbl_qb_weekly[[#This Row],[Player]])- FIND("(", tbl_qb_weekly[[#This Row],[Player]]) - 1)</f>
        <v>WAS</v>
      </c>
      <c r="C43" s="2"/>
      <c r="D43">
        <f>SUM(tbl_qb_weekly[[#This Row],[Week 1]:[Week 18]])</f>
        <v>22.9</v>
      </c>
      <c r="E43">
        <f>IFERROR(ROUND(AVERAGE(tbl_qb_weekly[[#This Row],[Week 1]:[Week 18]]),2),0)</f>
        <v>11.45</v>
      </c>
      <c r="F43" t="s">
        <v>149</v>
      </c>
      <c r="G43" t="s">
        <v>149</v>
      </c>
      <c r="H43" t="s">
        <v>149</v>
      </c>
      <c r="I43" t="s">
        <v>149</v>
      </c>
      <c r="J43" t="s">
        <v>149</v>
      </c>
      <c r="K43" t="s">
        <v>149</v>
      </c>
      <c r="L43" t="s">
        <v>149</v>
      </c>
      <c r="M43" t="s">
        <v>149</v>
      </c>
      <c r="N43" t="s">
        <v>149</v>
      </c>
      <c r="O43" t="s">
        <v>149</v>
      </c>
      <c r="P43" t="s">
        <v>149</v>
      </c>
      <c r="Q43" t="s">
        <v>149</v>
      </c>
      <c r="R43" t="s">
        <v>149</v>
      </c>
      <c r="S43" t="s">
        <v>148</v>
      </c>
      <c r="T43">
        <f>IFERROR(VLOOKUP(tbl_qb_weekly[[#This Row],[Player]],tbl_qb_wk15[[Player]:[FPTS]],15,0),"          --          ")</f>
        <v>13.9</v>
      </c>
      <c r="U43">
        <f>IFERROR(VLOOKUP(tbl_qb_weekly[[#This Row],[Player]],tbl_qb_wk16[[Player]:[FPTS]],15,0),"          --          ")</f>
        <v>9</v>
      </c>
      <c r="V43" t="s">
        <v>149</v>
      </c>
      <c r="W43" t="s">
        <v>149</v>
      </c>
    </row>
    <row r="44" spans="1:23" x14ac:dyDescent="0.35">
      <c r="A44" t="s">
        <v>79</v>
      </c>
      <c r="B44" t="str">
        <f>MID(tbl_qb_weekly[[#This Row],[Player]], FIND("(", tbl_qb_weekly[[#This Row],[Player]]) + 1, FIND(")", tbl_qb_weekly[[#This Row],[Player]] tbl_qb_weekly[[#This Row],[Player]])- FIND("(", tbl_qb_weekly[[#This Row],[Player]]) - 1)</f>
        <v>NYG</v>
      </c>
      <c r="C44" s="3"/>
      <c r="D44">
        <f>SUM(tbl_qb_weekly[[#This Row],[Week 1]:[Week 18]])</f>
        <v>89.9</v>
      </c>
      <c r="E44">
        <f>IFERROR(ROUND(AVERAGE(tbl_qb_weekly[[#This Row],[Week 1]:[Week 18]]),2),0)</f>
        <v>11.24</v>
      </c>
      <c r="F44" t="str">
        <f>IFERROR(VLOOKUP(tbl_qb_weekly[[#This Row],[Player]],tbl_qb_wk1[[Player]:[FPTS]],15,0),"         --")</f>
        <v xml:space="preserve">         --</v>
      </c>
      <c r="G44" t="s">
        <v>149</v>
      </c>
      <c r="H44" t="s">
        <v>149</v>
      </c>
      <c r="I44" t="s">
        <v>149</v>
      </c>
      <c r="J44">
        <f>IFERROR(VLOOKUP(tbl_qb_weekly[[#This Row],[Player]],tbl_qb_wk5[[Player]:[ROST]],15,0),"          --          ")</f>
        <v>4.8</v>
      </c>
      <c r="K44">
        <f>IFERROR(VLOOKUP(tbl_qb_weekly[[#This Row],[Player]],tbl_qb_wk6[[Player]:[FPTS]],15,0),"          --")</f>
        <v>10.4</v>
      </c>
      <c r="L44">
        <f>IFERROR(VLOOKUP(tbl_qb_weekly[[#This Row],[Player]],tbl_qb_wk7[[Player]:[FPTS]],15,0),"          --          ")</f>
        <v>21.7</v>
      </c>
      <c r="M44">
        <f>IFERROR(VLOOKUP(tbl_qb_weekly[[#This Row],[Player]],tbl_qb_wk8[[Player]:[FPTS]],15,0),"          --")</f>
        <v>3.6</v>
      </c>
      <c r="N44" t="s">
        <v>149</v>
      </c>
      <c r="O44" t="s">
        <v>149</v>
      </c>
      <c r="P44" t="s">
        <v>149</v>
      </c>
      <c r="Q44" t="s">
        <v>149</v>
      </c>
      <c r="R44" t="s">
        <v>148</v>
      </c>
      <c r="S44" t="s">
        <v>149</v>
      </c>
      <c r="T44">
        <f>IFERROR(VLOOKUP(tbl_qb_weekly[[#This Row],[Player]],tbl_qb_wk15[[Player]:[FPTS]],15,0),"          --          ")</f>
        <v>0.5</v>
      </c>
      <c r="U44">
        <f>IFERROR(VLOOKUP(tbl_qb_weekly[[#This Row],[Player]],tbl_qb_wk16[[Player]:[FPTS]],15,0),"          --          ")</f>
        <v>10.4</v>
      </c>
      <c r="V44">
        <f>IFERROR(VLOOKUP(tbl_qb_weekly[[#This Row],[Player]],tbl_qb_wk17[[Player]:[FPTS]],15,0),"          --          ")</f>
        <v>19.8</v>
      </c>
      <c r="W44">
        <f>IFERROR(VLOOKUP(tbl_qb_weekly[[#This Row],[Player]],tbl_qb_wk18[[Player]:[FPTS]],15,0),"          --          ")</f>
        <v>18.7</v>
      </c>
    </row>
    <row r="45" spans="1:23" x14ac:dyDescent="0.35">
      <c r="A45" t="s">
        <v>16</v>
      </c>
      <c r="B45" t="str">
        <f>MID(tbl_qb_weekly[[#This Row],[Player]], FIND("(", tbl_qb_weekly[[#This Row],[Player]]) + 1, FIND(")", tbl_qb_weekly[[#This Row],[Player]] tbl_qb_weekly[[#This Row],[Player]])- FIND("(", tbl_qb_weekly[[#This Row],[Player]]) - 1)</f>
        <v>NE</v>
      </c>
      <c r="C45" s="4"/>
      <c r="D45">
        <f>SUM(tbl_qb_weekly[[#This Row],[Week 1]:[Week 18]])</f>
        <v>118.29999999999998</v>
      </c>
      <c r="E45">
        <f>IFERROR(ROUND(AVERAGE(tbl_qb_weekly[[#This Row],[Week 1]:[Week 18]]),2),0)</f>
        <v>10.75</v>
      </c>
      <c r="F45">
        <f>IFERROR(VLOOKUP(tbl_qb_weekly[[#This Row],[Player]],tbl_qb_wk1[[Player]:[FPTS]],15,0),"         --")</f>
        <v>25.1</v>
      </c>
      <c r="G45">
        <f>IFERROR(VLOOKUP(tbl_qb_weekly[[#This Row],[Player]],tbl_qb_wk2[[Player]:[FPTS]],15,0),"         --")</f>
        <v>14.7</v>
      </c>
      <c r="H45">
        <f>IFERROR(VLOOKUP(tbl_qb_weekly[[#This Row],[Player]],tbl_qb_wk3[[Player]:[FPTS]],15,0),"          --")</f>
        <v>13.3</v>
      </c>
      <c r="I45">
        <f>IFERROR(VLOOKUP(tbl_qb_weekly[[#This Row],[Player]],tbl_qb_wk4[[Player]:[FPTS]],15,0),"          --")</f>
        <v>2.7</v>
      </c>
      <c r="J45">
        <f>IFERROR(VLOOKUP(tbl_qb_weekly[[#This Row],[Player]],tbl_qb_wk5[[Player]:[ROST]],15,0),"          --          ")</f>
        <v>0.4</v>
      </c>
      <c r="K45">
        <f>IFERROR(VLOOKUP(tbl_qb_weekly[[#This Row],[Player]],tbl_qb_wk6[[Player]:[FPTS]],15,0),"          --")</f>
        <v>6.9</v>
      </c>
      <c r="L45">
        <f>IFERROR(VLOOKUP(tbl_qb_weekly[[#This Row],[Player]],tbl_qb_wk7[[Player]:[FPTS]],15,0),"          --          ")</f>
        <v>20</v>
      </c>
      <c r="M45">
        <f>IFERROR(VLOOKUP(tbl_qb_weekly[[#This Row],[Player]],tbl_qb_wk8[[Player]:[FPTS]],15,0),"          --")</f>
        <v>13.2</v>
      </c>
      <c r="N45">
        <f>IFERROR(VLOOKUP(tbl_qb_weekly[[#This Row],[Player]],tbl_qb_wk9[[Player]:[FPTS]],15,0),"          --          ")</f>
        <v>12.1</v>
      </c>
      <c r="O45">
        <f>IFERROR(VLOOKUP(tbl_qb_weekly[[#This Row],[Player]],tbl_qb_wk10[[Player]:[FPTS]],15,0),"          --          ")</f>
        <v>8.3000000000000007</v>
      </c>
      <c r="P45" t="s">
        <v>148</v>
      </c>
      <c r="Q45">
        <f>IFERROR(VLOOKUP(tbl_qb_weekly[[#This Row],[Player]],tbl_qb_wk12[[Player]:[FPTS]],15,0),"          --          ")</f>
        <v>1.6</v>
      </c>
      <c r="R45" t="s">
        <v>149</v>
      </c>
      <c r="S45" t="s">
        <v>149</v>
      </c>
      <c r="T45" t="s">
        <v>149</v>
      </c>
      <c r="U45" t="s">
        <v>149</v>
      </c>
      <c r="V45" t="s">
        <v>149</v>
      </c>
      <c r="W45" t="s">
        <v>149</v>
      </c>
    </row>
    <row r="46" spans="1:23" x14ac:dyDescent="0.35">
      <c r="A46" t="s">
        <v>53</v>
      </c>
      <c r="B46" t="str">
        <f>MID(tbl_qb_weekly[[#This Row],[Player]], FIND("(", tbl_qb_weekly[[#This Row],[Player]]) + 1, FIND(")", tbl_qb_weekly[[#This Row],[Player]] tbl_qb_weekly[[#This Row],[Player]])- FIND("(", tbl_qb_weekly[[#This Row],[Player]]) - 1)</f>
        <v>PIT</v>
      </c>
      <c r="C46" s="4"/>
      <c r="D46">
        <f>SUM(tbl_qb_weekly[[#This Row],[Week 1]:[Week 18]])</f>
        <v>53.699999999999996</v>
      </c>
      <c r="E46">
        <f>IFERROR(ROUND(AVERAGE(tbl_qb_weekly[[#This Row],[Week 1]:[Week 18]]),2),0)</f>
        <v>10.74</v>
      </c>
      <c r="F46" t="s">
        <v>149</v>
      </c>
      <c r="G46" t="s">
        <v>149</v>
      </c>
      <c r="H46" t="s">
        <v>149</v>
      </c>
      <c r="I46">
        <f>IFERROR(VLOOKUP(tbl_qb_weekly[[#This Row],[Player]],tbl_qb_wk4[[Player]:[FPTS]],15,0),"          --")</f>
        <v>0.7</v>
      </c>
      <c r="J46" t="str">
        <f>IFERROR(VLOOKUP(tbl_qb_weekly[[#This Row],[Trends]],tbl_qb_wk3[[Player]:[FPTS]],15,0),"          --")</f>
        <v xml:space="preserve">          --</v>
      </c>
      <c r="K46" t="s">
        <v>165</v>
      </c>
      <c r="L46" t="s">
        <v>149</v>
      </c>
      <c r="M46">
        <f>IFERROR(VLOOKUP(tbl_qb_weekly[[#This Row],[Player]],tbl_qb_wk8[[Player]:[FPTS]],15,0),"          --")</f>
        <v>9.3000000000000007</v>
      </c>
      <c r="N46" t="s">
        <v>149</v>
      </c>
      <c r="O46" t="s">
        <v>149</v>
      </c>
      <c r="P46" t="s">
        <v>149</v>
      </c>
      <c r="Q46" t="s">
        <v>149</v>
      </c>
      <c r="R46">
        <f>IFERROR(VLOOKUP(tbl_qb_weekly[[#This Row],[Player]],tbl_qb_wk13[[Player]:[FPTS]],15,0),"          --          ")</f>
        <v>7.2</v>
      </c>
      <c r="S46">
        <f>IFERROR(VLOOKUP(tbl_qb_weekly[[#This Row],[Player]],tbl_qb_wk14[[Player]:[FPTS]],15,0),"          --          ")</f>
        <v>21.6</v>
      </c>
      <c r="T46">
        <f>IFERROR(VLOOKUP(tbl_qb_weekly[[#This Row],[Player]],tbl_qb_wk15[[Player]:[FPTS]],15,0),"          --          ")</f>
        <v>14.9</v>
      </c>
      <c r="U46" t="s">
        <v>149</v>
      </c>
      <c r="V46" t="s">
        <v>149</v>
      </c>
      <c r="W46" t="s">
        <v>149</v>
      </c>
    </row>
    <row r="47" spans="1:23" x14ac:dyDescent="0.35">
      <c r="A47" t="s">
        <v>102</v>
      </c>
      <c r="B47" t="str">
        <f>MID(tbl_qb_weekly[[#This Row],[Player]], FIND("(", tbl_qb_weekly[[#This Row],[Player]]) + 1, FIND(")", tbl_qb_weekly[[#This Row],[Player]] tbl_qb_weekly[[#This Row],[Player]])- FIND("(", tbl_qb_weekly[[#This Row],[Player]]) - 1)</f>
        <v>NYG</v>
      </c>
      <c r="D47">
        <f>SUM(tbl_qb_weekly[[#This Row],[Week 1]:[Week 18]])</f>
        <v>96.5</v>
      </c>
      <c r="E47">
        <f>IFERROR(ROUND(AVERAGE(tbl_qb_weekly[[#This Row],[Week 1]:[Week 18]]),2),0)</f>
        <v>10.72</v>
      </c>
      <c r="F47" t="s">
        <v>149</v>
      </c>
      <c r="G47" t="s">
        <v>149</v>
      </c>
      <c r="H47" t="s">
        <v>149</v>
      </c>
      <c r="I47" t="s">
        <v>149</v>
      </c>
      <c r="J47" t="s">
        <v>149</v>
      </c>
      <c r="K47" t="s">
        <v>149</v>
      </c>
      <c r="L47" t="s">
        <v>149</v>
      </c>
      <c r="M47">
        <f>IFERROR(VLOOKUP(tbl_qb_weekly[[#This Row],[Player]],tbl_qb_wk8[[Player]:[FPTS]],15,0),"          --")</f>
        <v>7.2</v>
      </c>
      <c r="N47">
        <f>IFERROR(VLOOKUP(tbl_qb_weekly[[#This Row],[Player]],tbl_qb_wk9[[Player]:[FPTS]],15,0),"          --          ")</f>
        <v>10.7</v>
      </c>
      <c r="O47">
        <f>IFERROR(VLOOKUP(tbl_qb_weekly[[#This Row],[Player]],tbl_qb_wk10[[Player]:[FPTS]],15,0),"          --          ")</f>
        <v>14.5</v>
      </c>
      <c r="P47">
        <f>IFERROR(VLOOKUP(tbl_qb_weekly[[#This Row],[Player]],tbl_qb_wk11[[Player]:[FPTS]],15,0),"          --          ")</f>
        <v>22.5</v>
      </c>
      <c r="Q47">
        <f>IFERROR(VLOOKUP(tbl_qb_weekly[[#This Row],[Player]],tbl_qb_wk12[[Player]:[FPTS]],15,0),"          --          ")</f>
        <v>10.199999999999999</v>
      </c>
      <c r="R47" t="s">
        <v>148</v>
      </c>
      <c r="S47">
        <f>IFERROR(VLOOKUP(tbl_qb_weekly[[#This Row],[Player]],tbl_qb_wk14[[Player]:[FPTS]],15,0),"          --          ")</f>
        <v>17.399999999999999</v>
      </c>
      <c r="T47">
        <f>IFERROR(VLOOKUP(tbl_qb_weekly[[#This Row],[Player]],tbl_qb_wk15[[Player]:[FPTS]],15,0),"          --          ")</f>
        <v>10.7</v>
      </c>
      <c r="U47">
        <f>IFERROR(VLOOKUP(tbl_qb_weekly[[#This Row],[Player]],tbl_qb_wk16[[Player]:[FPTS]],15,0),"          --          ")</f>
        <v>2.7</v>
      </c>
      <c r="V47" t="s">
        <v>149</v>
      </c>
      <c r="W47">
        <f>IFERROR(VLOOKUP(tbl_qb_weekly[[#This Row],[Player]],tbl_qb_wk18[[Player]:[FPTS]],15,0),"          --          ")</f>
        <v>0.6</v>
      </c>
    </row>
    <row r="48" spans="1:23" x14ac:dyDescent="0.35">
      <c r="A48" t="s">
        <v>38</v>
      </c>
      <c r="B48" t="str">
        <f>MID(tbl_qb_weekly[[#This Row],[Player]], FIND("(", tbl_qb_weekly[[#This Row],[Player]]) + 1, FIND(")", tbl_qb_weekly[[#This Row],[Player]] tbl_qb_weekly[[#This Row],[Player]])- FIND("(", tbl_qb_weekly[[#This Row],[Player]]) - 1)</f>
        <v>NYJ</v>
      </c>
      <c r="C48" s="4"/>
      <c r="D48">
        <f>SUM(tbl_qb_weekly[[#This Row],[Week 1]:[Week 18]])</f>
        <v>126.80000000000001</v>
      </c>
      <c r="E48">
        <f>IFERROR(ROUND(AVERAGE(tbl_qb_weekly[[#This Row],[Week 1]:[Week 18]]),2),0)</f>
        <v>10.57</v>
      </c>
      <c r="F48">
        <f>IFERROR(VLOOKUP(tbl_qb_weekly[[#This Row],[Player]],tbl_qb_wk1[[Player]:[FPTS]],15,0),"         --")</f>
        <v>9.1999999999999993</v>
      </c>
      <c r="G48">
        <f>IFERROR(VLOOKUP(tbl_qb_weekly[[#This Row],[Player]],tbl_qb_wk2[[Player]:[FPTS]],15,0),"         --")</f>
        <v>11.4</v>
      </c>
      <c r="H48">
        <f>IFERROR(VLOOKUP(tbl_qb_weekly[[#This Row],[Player]],tbl_qb_wk3[[Player]:[FPTS]],15,0),"          --")</f>
        <v>6.4</v>
      </c>
      <c r="I48">
        <f>IFERROR(VLOOKUP(tbl_qb_weekly[[#This Row],[Player]],tbl_qb_wk4[[Player]:[FPTS]],15,0),"          --")</f>
        <v>19.2</v>
      </c>
      <c r="J48">
        <f>IFERROR(VLOOKUP(tbl_qb_weekly[[#This Row],[Player]],tbl_qb_wk5[[Player]:[ROST]],15,0),"          --          ")</f>
        <v>9.6</v>
      </c>
      <c r="K48">
        <f>IFERROR(VLOOKUP(tbl_qb_weekly[[#This Row],[Player]],tbl_qb_wk6[[Player]:[FPTS]],15,0),"          --")</f>
        <v>10.9</v>
      </c>
      <c r="L48" t="s">
        <v>148</v>
      </c>
      <c r="M48">
        <f>IFERROR(VLOOKUP(tbl_qb_weekly[[#This Row],[Player]],tbl_qb_wk8[[Player]:[FPTS]],15,0),"          --")</f>
        <v>12.1</v>
      </c>
      <c r="N48">
        <f>IFERROR(VLOOKUP(tbl_qb_weekly[[#This Row],[Player]],tbl_qb_wk9[[Player]:[FPTS]],15,0),"          --          ")</f>
        <v>7.2</v>
      </c>
      <c r="O48">
        <f>IFERROR(VLOOKUP(tbl_qb_weekly[[#This Row],[Player]],tbl_qb_wk10[[Player]:[FPTS]],15,0),"          --          ")</f>
        <v>14.9</v>
      </c>
      <c r="P48">
        <f>IFERROR(VLOOKUP(tbl_qb_weekly[[#This Row],[Player]],tbl_qb_wk11[[Player]:[FPTS]],15,0),"          --          ")</f>
        <v>7.7</v>
      </c>
      <c r="Q48" t="s">
        <v>149</v>
      </c>
      <c r="R48" t="s">
        <v>149</v>
      </c>
      <c r="S48">
        <f>IFERROR(VLOOKUP(tbl_qb_weekly[[#This Row],[Player]],tbl_qb_wk14[[Player]:[FPTS]],15,0),"          --          ")</f>
        <v>19.2</v>
      </c>
      <c r="T48">
        <f>IFERROR(VLOOKUP(tbl_qb_weekly[[#This Row],[Player]],tbl_qb_wk15[[Player]:[FPTS]],15,0),"          --          ")</f>
        <v>-1</v>
      </c>
      <c r="U48" t="s">
        <v>149</v>
      </c>
      <c r="V48" t="s">
        <v>149</v>
      </c>
      <c r="W48" t="s">
        <v>149</v>
      </c>
    </row>
    <row r="49" spans="1:23" x14ac:dyDescent="0.35">
      <c r="A49" t="s">
        <v>42</v>
      </c>
      <c r="B49" t="str">
        <f>MID(tbl_qb_weekly[[#This Row],[Player]], FIND("(", tbl_qb_weekly[[#This Row],[Player]]) + 1, FIND(")", tbl_qb_weekly[[#This Row],[Player]] tbl_qb_weekly[[#This Row],[Player]])- FIND("(", tbl_qb_weekly[[#This Row],[Player]]) - 1)</f>
        <v>NYG</v>
      </c>
      <c r="C49" s="4"/>
      <c r="D49">
        <f>SUM(tbl_qb_weekly[[#This Row],[Week 1]:[Week 18]])</f>
        <v>63.000000000000007</v>
      </c>
      <c r="E49">
        <f>IFERROR(ROUND(AVERAGE(tbl_qb_weekly[[#This Row],[Week 1]:[Week 18]]),2),0)</f>
        <v>10.5</v>
      </c>
      <c r="F49">
        <f>IFERROR(VLOOKUP(tbl_qb_weekly[[#This Row],[Player]],tbl_qb_wk1[[Player]:[FPTS]],15,0),"         --")</f>
        <v>6.5</v>
      </c>
      <c r="G49">
        <f>IFERROR(VLOOKUP(tbl_qb_weekly[[#This Row],[Player]],tbl_qb_wk2[[Player]:[FPTS]],15,0),"         --")</f>
        <v>31.7</v>
      </c>
      <c r="H49">
        <f>IFERROR(VLOOKUP(tbl_qb_weekly[[#This Row],[Player]],tbl_qb_wk3[[Player]:[FPTS]],15,0),"          --")</f>
        <v>5</v>
      </c>
      <c r="I49">
        <f>IFERROR(VLOOKUP(tbl_qb_weekly[[#This Row],[Player]],tbl_qb_wk4[[Player]:[FPTS]],15,0),"          --")</f>
        <v>10.7</v>
      </c>
      <c r="J49">
        <f>IFERROR(VLOOKUP(tbl_qb_weekly[[#This Row],[Player]],tbl_qb_wk5[[Player]:[ROST]],15,0),"          --          ")</f>
        <v>7.2</v>
      </c>
      <c r="K49" t="s">
        <v>149</v>
      </c>
      <c r="L49" t="s">
        <v>149</v>
      </c>
      <c r="M49" t="s">
        <v>149</v>
      </c>
      <c r="N49">
        <f>IFERROR(VLOOKUP(tbl_qb_weekly[[#This Row],[Player]],tbl_qb_wk9[[Player]:[FPTS]],15,0),"          --          ")</f>
        <v>1.9</v>
      </c>
      <c r="O49" t="s">
        <v>149</v>
      </c>
      <c r="P49" t="s">
        <v>149</v>
      </c>
      <c r="Q49" t="s">
        <v>149</v>
      </c>
      <c r="R49" t="s">
        <v>148</v>
      </c>
      <c r="S49" t="s">
        <v>149</v>
      </c>
      <c r="T49" t="s">
        <v>149</v>
      </c>
      <c r="U49" t="s">
        <v>149</v>
      </c>
      <c r="V49" t="s">
        <v>149</v>
      </c>
      <c r="W49" t="s">
        <v>149</v>
      </c>
    </row>
    <row r="50" spans="1:23" x14ac:dyDescent="0.35">
      <c r="A50" t="s">
        <v>37</v>
      </c>
      <c r="B50" t="str">
        <f>MID(tbl_qb_weekly[[#This Row],[Player]], FIND("(", tbl_qb_weekly[[#This Row],[Player]]) + 1, FIND(")", tbl_qb_weekly[[#This Row],[Player]] tbl_qb_weekly[[#This Row],[Player]])- FIND("(", tbl_qb_weekly[[#This Row],[Player]]) - 1)</f>
        <v>CAR</v>
      </c>
      <c r="C50" s="2"/>
      <c r="D50">
        <f>SUM(tbl_qb_weekly[[#This Row],[Week 1]:[Week 18]])</f>
        <v>166.49999999999997</v>
      </c>
      <c r="E50">
        <f>IFERROR(ROUND(AVERAGE(tbl_qb_weekly[[#This Row],[Week 1]:[Week 18]]),2),0)</f>
        <v>10.41</v>
      </c>
      <c r="F50">
        <f>IFERROR(VLOOKUP(tbl_qb_weekly[[#This Row],[Player]],tbl_qb_wk1[[Player]:[FPTS]],15,0),"         --")</f>
        <v>9.5</v>
      </c>
      <c r="G50">
        <f>IFERROR(VLOOKUP(tbl_qb_weekly[[#This Row],[Player]],tbl_qb_wk2[[Player]:[FPTS]],15,0),"         --")</f>
        <v>13.5</v>
      </c>
      <c r="H50" t="s">
        <v>149</v>
      </c>
      <c r="I50">
        <f>IFERROR(VLOOKUP(tbl_qb_weekly[[#This Row],[Player]],tbl_qb_wk4[[Player]:[FPTS]],15,0),"          --")</f>
        <v>7.2</v>
      </c>
      <c r="J50">
        <f>IFERROR(VLOOKUP(tbl_qb_weekly[[#This Row],[Player]],tbl_qb_wk5[[Player]:[ROST]],15,0),"          --          ")</f>
        <v>20.3</v>
      </c>
      <c r="K50">
        <f>IFERROR(VLOOKUP(tbl_qb_weekly[[#This Row],[Player]],tbl_qb_wk6[[Player]:[FPTS]],15,0),"          --")</f>
        <v>12.7</v>
      </c>
      <c r="L50" t="s">
        <v>148</v>
      </c>
      <c r="M50">
        <f>IFERROR(VLOOKUP(tbl_qb_weekly[[#This Row],[Player]],tbl_qb_wk8[[Player]:[FPTS]],15,0),"          --")</f>
        <v>14.5</v>
      </c>
      <c r="N50">
        <f>IFERROR(VLOOKUP(tbl_qb_weekly[[#This Row],[Player]],tbl_qb_wk9[[Player]:[FPTS]],15,0),"          --          ")</f>
        <v>12</v>
      </c>
      <c r="O50">
        <f>IFERROR(VLOOKUP(tbl_qb_weekly[[#This Row],[Player]],tbl_qb_wk10[[Player]:[FPTS]],15,0),"          --          ")</f>
        <v>9.1999999999999993</v>
      </c>
      <c r="P50">
        <f>IFERROR(VLOOKUP(tbl_qb_weekly[[#This Row],[Player]],tbl_qb_wk11[[Player]:[FPTS]],15,0),"          --          ")</f>
        <v>6.2</v>
      </c>
      <c r="Q50">
        <f>IFERROR(VLOOKUP(tbl_qb_weekly[[#This Row],[Player]],tbl_qb_wk12[[Player]:[FPTS]],15,0),"          --          ")</f>
        <v>8.1</v>
      </c>
      <c r="R50">
        <f>IFERROR(VLOOKUP(tbl_qb_weekly[[#This Row],[Player]],tbl_qb_wk13[[Player]:[FPTS]],15,0),"          --          ")</f>
        <v>8.1</v>
      </c>
      <c r="S50">
        <f>IFERROR(VLOOKUP(tbl_qb_weekly[[#This Row],[Player]],tbl_qb_wk14[[Player]:[FPTS]],15,0),"          --          ")</f>
        <v>7.5</v>
      </c>
      <c r="T50">
        <f>IFERROR(VLOOKUP(tbl_qb_weekly[[#This Row],[Player]],tbl_qb_wk15[[Player]:[FPTS]],15,0),"          --          ")</f>
        <v>7.6</v>
      </c>
      <c r="U50">
        <f>IFERROR(VLOOKUP(tbl_qb_weekly[[#This Row],[Player]],tbl_qb_wk16[[Player]:[FPTS]],15,0),"          --          ")</f>
        <v>22.2</v>
      </c>
      <c r="V50">
        <f>IFERROR(VLOOKUP(tbl_qb_weekly[[#This Row],[Player]],tbl_qb_wk17[[Player]:[FPTS]],15,0),"          --          ")</f>
        <v>3.7</v>
      </c>
      <c r="W50">
        <f>IFERROR(VLOOKUP(tbl_qb_weekly[[#This Row],[Player]],tbl_qb_wk18[[Player]:[FPTS]],15,0),"          --          ")</f>
        <v>4.2</v>
      </c>
    </row>
    <row r="51" spans="1:23" x14ac:dyDescent="0.35">
      <c r="A51" t="s">
        <v>122</v>
      </c>
      <c r="B51" t="str">
        <f>MID(tbl_qb_weekly[[#This Row],[Player]], FIND("(", tbl_qb_weekly[[#This Row],[Player]]) + 1, FIND(")", tbl_qb_weekly[[#This Row],[Player]] tbl_qb_weekly[[#This Row],[Player]])- FIND("(", tbl_qb_weekly[[#This Row],[Player]]) - 1)</f>
        <v>PIT</v>
      </c>
      <c r="D51">
        <f>SUM(tbl_qb_weekly[[#This Row],[Week 1]:[Week 18]])</f>
        <v>39.6</v>
      </c>
      <c r="E51">
        <f>IFERROR(ROUND(AVERAGE(tbl_qb_weekly[[#This Row],[Week 1]:[Week 18]]),2),0)</f>
        <v>9.9</v>
      </c>
      <c r="F51" t="s">
        <v>149</v>
      </c>
      <c r="G51" t="s">
        <v>149</v>
      </c>
      <c r="H51" t="s">
        <v>149</v>
      </c>
      <c r="I51" t="s">
        <v>149</v>
      </c>
      <c r="J51" t="s">
        <v>149</v>
      </c>
      <c r="K51" t="s">
        <v>165</v>
      </c>
      <c r="L51" t="s">
        <v>149</v>
      </c>
      <c r="M51" t="s">
        <v>149</v>
      </c>
      <c r="N51" t="s">
        <v>149</v>
      </c>
      <c r="O51" t="s">
        <v>149</v>
      </c>
      <c r="P51" t="s">
        <v>149</v>
      </c>
      <c r="Q51" t="s">
        <v>149</v>
      </c>
      <c r="R51" t="s">
        <v>149</v>
      </c>
      <c r="S51" t="s">
        <v>149</v>
      </c>
      <c r="T51">
        <f>IFERROR(VLOOKUP(tbl_qb_weekly[[#This Row],[Player]],tbl_qb_wk15[[Player]:[FPTS]],15,0),"          --          ")</f>
        <v>0.1</v>
      </c>
      <c r="U51">
        <f>IFERROR(VLOOKUP(tbl_qb_weekly[[#This Row],[Player]],tbl_qb_wk16[[Player]:[FPTS]],15,0),"          --          ")</f>
        <v>20</v>
      </c>
      <c r="V51">
        <f>IFERROR(VLOOKUP(tbl_qb_weekly[[#This Row],[Player]],tbl_qb_wk17[[Player]:[FPTS]],15,0),"          --          ")</f>
        <v>11.5</v>
      </c>
      <c r="W51">
        <f>IFERROR(VLOOKUP(tbl_qb_weekly[[#This Row],[Player]],tbl_qb_wk18[[Player]:[FPTS]],15,0),"          --          ")</f>
        <v>8</v>
      </c>
    </row>
    <row r="52" spans="1:23" x14ac:dyDescent="0.35">
      <c r="A52" t="s">
        <v>44</v>
      </c>
      <c r="B52" t="str">
        <f>MID(tbl_qb_weekly[[#This Row],[Player]], FIND("(", tbl_qb_weekly[[#This Row],[Player]]) + 1, FIND(")", tbl_qb_weekly[[#This Row],[Player]] tbl_qb_weekly[[#This Row],[Player]])- FIND("(", tbl_qb_weekly[[#This Row],[Player]]) - 1)</f>
        <v>TEN</v>
      </c>
      <c r="C52" s="3"/>
      <c r="D52">
        <f>SUM(tbl_qb_weekly[[#This Row],[Week 1]:[Week 18]])</f>
        <v>87</v>
      </c>
      <c r="E52">
        <f>IFERROR(ROUND(AVERAGE(tbl_qb_weekly[[#This Row],[Week 1]:[Week 18]]),2),0)</f>
        <v>9.67</v>
      </c>
      <c r="F52">
        <f>IFERROR(VLOOKUP(tbl_qb_weekly[[#This Row],[Player]],tbl_qb_wk1[[Player]:[FPTS]],15,0),"         --")</f>
        <v>5.4</v>
      </c>
      <c r="G52">
        <f>IFERROR(VLOOKUP(tbl_qb_weekly[[#This Row],[Player]],tbl_qb_wk2[[Player]:[FPTS]],15,0),"         --")</f>
        <v>21</v>
      </c>
      <c r="H52">
        <f>IFERROR(VLOOKUP(tbl_qb_weekly[[#This Row],[Player]],tbl_qb_wk3[[Player]:[FPTS]],15,0),"          --")</f>
        <v>4.2</v>
      </c>
      <c r="I52">
        <f>IFERROR(VLOOKUP(tbl_qb_weekly[[#This Row],[Player]],tbl_qb_wk4[[Player]:[FPTS]],15,0),"          --")</f>
        <v>13.7</v>
      </c>
      <c r="J52">
        <f>IFERROR(VLOOKUP(tbl_qb_weekly[[#This Row],[Player]],tbl_qb_wk5[[Player]:[ROST]],15,0),"          --          ")</f>
        <v>10.8</v>
      </c>
      <c r="K52">
        <f>IFERROR(VLOOKUP(tbl_qb_weekly[[#This Row],[Player]],tbl_qb_wk6[[Player]:[FPTS]],15,0),"          --")</f>
        <v>2</v>
      </c>
      <c r="L52" t="s">
        <v>148</v>
      </c>
      <c r="M52" t="s">
        <v>149</v>
      </c>
      <c r="N52" t="s">
        <v>149</v>
      </c>
      <c r="O52" t="s">
        <v>149</v>
      </c>
      <c r="P52" t="s">
        <v>149</v>
      </c>
      <c r="Q52" t="s">
        <v>149</v>
      </c>
      <c r="R52" t="s">
        <v>149</v>
      </c>
      <c r="S52" t="s">
        <v>149</v>
      </c>
      <c r="T52" t="s">
        <v>149</v>
      </c>
      <c r="U52">
        <f>IFERROR(VLOOKUP(tbl_qb_weekly[[#This Row],[Player]],tbl_qb_wk16[[Player]:[FPTS]],15,0),"          --          ")</f>
        <v>9.8000000000000007</v>
      </c>
      <c r="V52">
        <f>IFERROR(VLOOKUP(tbl_qb_weekly[[#This Row],[Player]],tbl_qb_wk17[[Player]:[FPTS]],15,0),"          --          ")</f>
        <v>6.7</v>
      </c>
      <c r="W52">
        <f>IFERROR(VLOOKUP(tbl_qb_weekly[[#This Row],[Player]],tbl_qb_wk18[[Player]:[FPTS]],15,0),"          --          ")</f>
        <v>13.4</v>
      </c>
    </row>
    <row r="53" spans="1:23" x14ac:dyDescent="0.35">
      <c r="A53" t="s">
        <v>35</v>
      </c>
      <c r="B53" t="str">
        <f>MID(tbl_qb_weekly[[#This Row],[Player]], FIND("(", tbl_qb_weekly[[#This Row],[Player]]) + 1, FIND(")", tbl_qb_weekly[[#This Row],[Player]] tbl_qb_weekly[[#This Row],[Player]])- FIND("(", tbl_qb_weekly[[#This Row],[Player]]) - 1)</f>
        <v>PIT</v>
      </c>
      <c r="C53" s="4"/>
      <c r="D53">
        <f>SUM(tbl_qb_weekly[[#This Row],[Week 1]:[Week 18]])</f>
        <v>114.19999999999997</v>
      </c>
      <c r="E53">
        <f>IFERROR(ROUND(AVERAGE(tbl_qb_weekly[[#This Row],[Week 1]:[Week 18]]),2),0)</f>
        <v>9.52</v>
      </c>
      <c r="F53">
        <f>IFERROR(VLOOKUP(tbl_qb_weekly[[#This Row],[Player]],tbl_qb_wk1[[Player]:[FPTS]],15,0),"         --")</f>
        <v>11.7</v>
      </c>
      <c r="G53">
        <f>IFERROR(VLOOKUP(tbl_qb_weekly[[#This Row],[Player]],tbl_qb_wk2[[Player]:[FPTS]],15,0),"         --")</f>
        <v>11.3</v>
      </c>
      <c r="H53">
        <f>IFERROR(VLOOKUP(tbl_qb_weekly[[#This Row],[Player]],tbl_qb_wk3[[Player]:[FPTS]],15,0),"          --")</f>
        <v>18.5</v>
      </c>
      <c r="I53">
        <f>IFERROR(VLOOKUP(tbl_qb_weekly[[#This Row],[Player]],tbl_qb_wk4[[Player]:[FPTS]],15,0),"          --")</f>
        <v>4.5</v>
      </c>
      <c r="J53">
        <f>IFERROR(VLOOKUP(tbl_qb_weekly[[#This Row],[Player]],tbl_qb_wk5[[Player]:[ROST]],15,0),"          --          ")</f>
        <v>12.4</v>
      </c>
      <c r="K53" t="s">
        <v>165</v>
      </c>
      <c r="L53">
        <f>IFERROR(VLOOKUP(tbl_qb_weekly[[#This Row],[Player]],tbl_qb_wk7[[Player]:[FPTS]],15,0),"          --          ")</f>
        <v>15.2</v>
      </c>
      <c r="M53">
        <f>IFERROR(VLOOKUP(tbl_qb_weekly[[#This Row],[Player]],tbl_qb_wk8[[Player]:[FPTS]],15,0),"          --")</f>
        <v>3.9</v>
      </c>
      <c r="N53">
        <f>IFERROR(VLOOKUP(tbl_qb_weekly[[#This Row],[Player]],tbl_qb_wk9[[Player]:[FPTS]],15,0),"          --          ")</f>
        <v>10.3</v>
      </c>
      <c r="O53">
        <f>IFERROR(VLOOKUP(tbl_qb_weekly[[#This Row],[Player]],tbl_qb_wk10[[Player]:[FPTS]],15,0),"          --          ")</f>
        <v>6.6</v>
      </c>
      <c r="P53">
        <f>IFERROR(VLOOKUP(tbl_qb_weekly[[#This Row],[Player]],tbl_qb_wk11[[Player]:[FPTS]],15,0),"          --          ")</f>
        <v>5.0999999999999996</v>
      </c>
      <c r="Q53">
        <f>IFERROR(VLOOKUP(tbl_qb_weekly[[#This Row],[Player]],tbl_qb_wk12[[Player]:[FPTS]],15,0),"          --          ")</f>
        <v>11.6</v>
      </c>
      <c r="R53">
        <f>IFERROR(VLOOKUP(tbl_qb_weekly[[#This Row],[Player]],tbl_qb_wk13[[Player]:[FPTS]],15,0),"          --          ")</f>
        <v>3.1</v>
      </c>
      <c r="S53" t="s">
        <v>149</v>
      </c>
      <c r="T53" t="s">
        <v>149</v>
      </c>
      <c r="U53" t="s">
        <v>149</v>
      </c>
      <c r="V53" t="s">
        <v>149</v>
      </c>
      <c r="W53" t="s">
        <v>149</v>
      </c>
    </row>
    <row r="54" spans="1:23" x14ac:dyDescent="0.35">
      <c r="A54" t="s">
        <v>85</v>
      </c>
      <c r="B54" t="str">
        <f>MID(tbl_qb_weekly[[#This Row],[Player]], FIND("(", tbl_qb_weekly[[#This Row],[Player]]) + 1, FIND(")", tbl_qb_weekly[[#This Row],[Player]] tbl_qb_weekly[[#This Row],[Player]])- FIND("(", tbl_qb_weekly[[#This Row],[Player]]) - 1)</f>
        <v>NE</v>
      </c>
      <c r="C54" s="4"/>
      <c r="D54">
        <f>SUM(tbl_qb_weekly[[#This Row],[Week 1]:[Week 18]])</f>
        <v>78.199999999999989</v>
      </c>
      <c r="E54">
        <f>IFERROR(ROUND(AVERAGE(tbl_qb_weekly[[#This Row],[Week 1]:[Week 18]]),2),0)</f>
        <v>8.69</v>
      </c>
      <c r="F54" t="str">
        <f>IFERROR(VLOOKUP(tbl_qb_weekly[[#This Row],[Player]],tbl_qb_wk1[[Player]:[FPTS]],15,0),"         --")</f>
        <v xml:space="preserve">         --</v>
      </c>
      <c r="G54" t="s">
        <v>149</v>
      </c>
      <c r="H54" t="s">
        <v>149</v>
      </c>
      <c r="I54">
        <f>IFERROR(VLOOKUP(tbl_qb_weekly[[#This Row],[Player]],tbl_qb_wk4[[Player]:[FPTS]],15,0),"          --")</f>
        <v>2.2999999999999998</v>
      </c>
      <c r="J54">
        <f>IFERROR(VLOOKUP(tbl_qb_weekly[[#This Row],[Player]],tbl_qb_wk5[[Player]:[ROST]],15,0),"          --          ")</f>
        <v>0.9</v>
      </c>
      <c r="K54" t="s">
        <v>149</v>
      </c>
      <c r="L54" t="s">
        <v>149</v>
      </c>
      <c r="M54" t="s">
        <v>149</v>
      </c>
      <c r="N54" t="s">
        <v>149</v>
      </c>
      <c r="O54" t="s">
        <v>149</v>
      </c>
      <c r="P54" t="s">
        <v>148</v>
      </c>
      <c r="Q54">
        <f>IFERROR(VLOOKUP(tbl_qb_weekly[[#This Row],[Player]],tbl_qb_wk12[[Player]:[FPTS]],15,0),"          --          ")</f>
        <v>1.2</v>
      </c>
      <c r="R54">
        <f>IFERROR(VLOOKUP(tbl_qb_weekly[[#This Row],[Player]],tbl_qb_wk13[[Player]:[FPTS]],15,0),"          --          ")</f>
        <v>7.2</v>
      </c>
      <c r="S54">
        <f>IFERROR(VLOOKUP(tbl_qb_weekly[[#This Row],[Player]],tbl_qb_wk14[[Player]:[FPTS]],15,0),"          --          ")</f>
        <v>21.9</v>
      </c>
      <c r="T54">
        <f>IFERROR(VLOOKUP(tbl_qb_weekly[[#This Row],[Player]],tbl_qb_wk15[[Player]:[FPTS]],15,0),"          --          ")</f>
        <v>10.4</v>
      </c>
      <c r="U54">
        <f>IFERROR(VLOOKUP(tbl_qb_weekly[[#This Row],[Player]],tbl_qb_wk16[[Player]:[FPTS]],15,0),"          --          ")</f>
        <v>16.399999999999999</v>
      </c>
      <c r="V54">
        <f>IFERROR(VLOOKUP(tbl_qb_weekly[[#This Row],[Player]],tbl_qb_wk17[[Player]:[FPTS]],15,0),"          --          ")</f>
        <v>15.1</v>
      </c>
      <c r="W54">
        <f>IFERROR(VLOOKUP(tbl_qb_weekly[[#This Row],[Player]],tbl_qb_wk18[[Player]:[FPTS]],15,0),"          --          ")</f>
        <v>2.8</v>
      </c>
    </row>
    <row r="55" spans="1:23" x14ac:dyDescent="0.35">
      <c r="A55" t="s">
        <v>84</v>
      </c>
      <c r="B55" t="str">
        <f>MID(tbl_qb_weekly[[#This Row],[Player]], FIND("(", tbl_qb_weekly[[#This Row],[Player]]) + 1, FIND(")", tbl_qb_weekly[[#This Row],[Player]] tbl_qb_weekly[[#This Row],[Player]])- FIND("(", tbl_qb_weekly[[#This Row],[Player]]) - 1)</f>
        <v>SEA</v>
      </c>
      <c r="C55" s="4"/>
      <c r="D55">
        <f>SUM(tbl_qb_weekly[[#This Row],[Week 1]:[Week 18]])</f>
        <v>32.1</v>
      </c>
      <c r="E55">
        <f>IFERROR(ROUND(AVERAGE(tbl_qb_weekly[[#This Row],[Week 1]:[Week 18]]),2),0)</f>
        <v>8.0299999999999994</v>
      </c>
      <c r="F55" t="str">
        <f>IFERROR(VLOOKUP(tbl_qb_weekly[[#This Row],[Player]],tbl_qb_wk1[[Player]:[FPTS]],15,0),"         --")</f>
        <v xml:space="preserve">         --</v>
      </c>
      <c r="G55" t="s">
        <v>149</v>
      </c>
      <c r="H55" t="s">
        <v>149</v>
      </c>
      <c r="I55">
        <f>IFERROR(VLOOKUP(tbl_qb_weekly[[#This Row],[Player]],tbl_qb_wk4[[Player]:[FPTS]],15,0),"          --")</f>
        <v>3.6</v>
      </c>
      <c r="J55" t="s">
        <v>165</v>
      </c>
      <c r="K55" t="s">
        <v>149</v>
      </c>
      <c r="L55" t="s">
        <v>149</v>
      </c>
      <c r="M55" t="s">
        <v>149</v>
      </c>
      <c r="N55" t="s">
        <v>149</v>
      </c>
      <c r="O55" t="s">
        <v>149</v>
      </c>
      <c r="P55">
        <f>IFERROR(VLOOKUP(tbl_qb_weekly[[#This Row],[Player]],tbl_qb_wk11[[Player]:[FPTS]],15,0),"          --          ")</f>
        <v>-0.9</v>
      </c>
      <c r="Q55" t="s">
        <v>149</v>
      </c>
      <c r="R55" t="s">
        <v>149</v>
      </c>
      <c r="S55">
        <f>IFERROR(VLOOKUP(tbl_qb_weekly[[#This Row],[Player]],tbl_qb_wk14[[Player]:[FPTS]],15,0),"          --          ")</f>
        <v>17.3</v>
      </c>
      <c r="T55">
        <f>IFERROR(VLOOKUP(tbl_qb_weekly[[#This Row],[Player]],tbl_qb_wk15[[Player]:[FPTS]],15,0),"          --          ")</f>
        <v>12.1</v>
      </c>
      <c r="U55" t="s">
        <v>149</v>
      </c>
      <c r="V55" t="s">
        <v>149</v>
      </c>
      <c r="W55" t="s">
        <v>149</v>
      </c>
    </row>
    <row r="56" spans="1:23" x14ac:dyDescent="0.35">
      <c r="A56" t="s">
        <v>118</v>
      </c>
      <c r="B56" t="str">
        <f>MID(tbl_qb_weekly[[#This Row],[Player]], FIND("(", tbl_qb_weekly[[#This Row],[Player]]) + 1, FIND(")", tbl_qb_weekly[[#This Row],[Player]] tbl_qb_weekly[[#This Row],[Player]])- FIND("(", tbl_qb_weekly[[#This Row],[Player]]) - 1)</f>
        <v>HOU</v>
      </c>
      <c r="C56" s="2"/>
      <c r="D56">
        <f>SUM(tbl_qb_weekly[[#This Row],[Week 1]:[Week 18]])</f>
        <v>12.8</v>
      </c>
      <c r="E56">
        <f>IFERROR(ROUND(AVERAGE(tbl_qb_weekly[[#This Row],[Week 1]:[Week 18]]),2),0)</f>
        <v>6.4</v>
      </c>
      <c r="F56" t="s">
        <v>149</v>
      </c>
      <c r="G56" t="s">
        <v>149</v>
      </c>
      <c r="H56" t="s">
        <v>149</v>
      </c>
      <c r="I56" t="s">
        <v>149</v>
      </c>
      <c r="J56" t="s">
        <v>149</v>
      </c>
      <c r="K56" t="s">
        <v>149</v>
      </c>
      <c r="L56" t="s">
        <v>148</v>
      </c>
      <c r="M56" t="s">
        <v>149</v>
      </c>
      <c r="N56" t="s">
        <v>149</v>
      </c>
      <c r="O56" t="s">
        <v>149</v>
      </c>
      <c r="P56" t="s">
        <v>149</v>
      </c>
      <c r="Q56" t="s">
        <v>149</v>
      </c>
      <c r="R56" t="s">
        <v>149</v>
      </c>
      <c r="S56" t="s">
        <v>149</v>
      </c>
      <c r="T56">
        <f>IFERROR(VLOOKUP(tbl_qb_weekly[[#This Row],[Player]],tbl_qb_wk15[[Player]:[FPTS]],15,0),"          --          ")</f>
        <v>12.3</v>
      </c>
      <c r="U56">
        <f>IFERROR(VLOOKUP(tbl_qb_weekly[[#This Row],[Player]],tbl_qb_wk16[[Player]:[FPTS]],15,0),"          --          ")</f>
        <v>0.5</v>
      </c>
      <c r="V56" t="s">
        <v>149</v>
      </c>
      <c r="W56" t="s">
        <v>149</v>
      </c>
    </row>
    <row r="57" spans="1:23" x14ac:dyDescent="0.35">
      <c r="A57" t="s">
        <v>146</v>
      </c>
      <c r="B57" t="str">
        <f>MID(tbl_qb_weekly[[#This Row],[Player]], FIND("(", tbl_qb_weekly[[#This Row],[Player]]) + 1, FIND(")", tbl_qb_weekly[[#This Row],[Player]] tbl_qb_weekly[[#This Row],[Player]])- FIND("(", tbl_qb_weekly[[#This Row],[Player]]) - 1)</f>
        <v>CLE</v>
      </c>
      <c r="C57" s="4"/>
      <c r="D57">
        <f>SUM(tbl_qb_weekly[[#This Row],[Week 1]:[Week 18]])</f>
        <v>24.9</v>
      </c>
      <c r="E57">
        <f>IFERROR(ROUND(AVERAGE(tbl_qb_weekly[[#This Row],[Week 1]:[Week 18]]),2),0)</f>
        <v>6.23</v>
      </c>
      <c r="F57" t="str">
        <f>IFERROR(VLOOKUP(tbl_qb_weekly[[#This Row],[Player]],tbl_qb_wk1[[Player]:[FPTS]],15,0),"         --")</f>
        <v xml:space="preserve">         --</v>
      </c>
      <c r="G57" t="s">
        <v>149</v>
      </c>
      <c r="H57" t="s">
        <v>149</v>
      </c>
      <c r="I57" t="s">
        <v>149</v>
      </c>
      <c r="J57" t="s">
        <v>165</v>
      </c>
      <c r="K57">
        <f>IFERROR(VLOOKUP(tbl_qb_weekly[[#This Row],[Player]],tbl_qb_wk6[[Player]:[FPTS]],15,0),"          --")</f>
        <v>5.8</v>
      </c>
      <c r="L57">
        <f>IFERROR(VLOOKUP(tbl_qb_weekly[[#This Row],[Player]],tbl_qb_wk7[[Player]:[FPTS]],15,0),"          --          ")</f>
        <v>6.4</v>
      </c>
      <c r="M57">
        <f>IFERROR(VLOOKUP(tbl_qb_weekly[[#This Row],[Player]],tbl_qb_wk8[[Player]:[FPTS]],15,0),"          --")</f>
        <v>12.6</v>
      </c>
      <c r="N57" t="s">
        <v>149</v>
      </c>
      <c r="O57" t="s">
        <v>149</v>
      </c>
      <c r="P57" t="s">
        <v>149</v>
      </c>
      <c r="Q57">
        <f>IFERROR(VLOOKUP(tbl_qb_weekly[[#This Row],[Player]],tbl_qb_wk12[[Player]:[FPTS]],15,0),"          --          ")</f>
        <v>0.1</v>
      </c>
      <c r="R57" t="s">
        <v>149</v>
      </c>
      <c r="S57" t="str">
        <f>IFERROR(VLOOKUP(tbl_qb_weekly[[#This Row],[Player]],tbl_qb_wk14[[Player]:[FPTS]],15,0),"          --          ")</f>
        <v xml:space="preserve">          --          </v>
      </c>
      <c r="T57" t="s">
        <v>149</v>
      </c>
      <c r="U57" t="s">
        <v>149</v>
      </c>
      <c r="V57" t="s">
        <v>149</v>
      </c>
      <c r="W57" t="s">
        <v>149</v>
      </c>
    </row>
    <row r="58" spans="1:23" x14ac:dyDescent="0.35">
      <c r="A58" t="s">
        <v>139</v>
      </c>
      <c r="B58" t="str">
        <f>MID(tbl_qb_weekly[[#This Row],[Player]], FIND("(", tbl_qb_weekly[[#This Row],[Player]]) + 1, FIND(")", tbl_qb_weekly[[#This Row],[Player]] tbl_qb_weekly[[#This Row],[Player]])- FIND("(", tbl_qb_weekly[[#This Row],[Player]]) - 1)</f>
        <v>NYJ</v>
      </c>
      <c r="C58" s="4"/>
      <c r="D58">
        <f>SUM(tbl_qb_weekly[[#This Row],[Week 1]:[Week 18]])</f>
        <v>30.9</v>
      </c>
      <c r="E58">
        <f>IFERROR(ROUND(AVERAGE(tbl_qb_weekly[[#This Row],[Week 1]:[Week 18]]),2),0)</f>
        <v>6.18</v>
      </c>
      <c r="F58" t="s">
        <v>149</v>
      </c>
      <c r="G58" t="s">
        <v>149</v>
      </c>
      <c r="H58" t="s">
        <v>149</v>
      </c>
      <c r="I58" t="s">
        <v>149</v>
      </c>
      <c r="J58" t="s">
        <v>149</v>
      </c>
      <c r="K58" t="s">
        <v>149</v>
      </c>
      <c r="L58" t="s">
        <v>148</v>
      </c>
      <c r="M58" t="s">
        <v>149</v>
      </c>
      <c r="N58" t="s">
        <v>149</v>
      </c>
      <c r="O58" t="s">
        <v>149</v>
      </c>
      <c r="P58" t="s">
        <v>149</v>
      </c>
      <c r="Q58" t="s">
        <v>149</v>
      </c>
      <c r="R58">
        <f>IFERROR(VLOOKUP(tbl_qb_weekly[[#This Row],[Player]],tbl_qb_wk13[[Player]:[FPTS]],15,0),"          --          ")</f>
        <v>1.4</v>
      </c>
      <c r="S58" t="s">
        <v>149</v>
      </c>
      <c r="T58">
        <f>IFERROR(VLOOKUP(tbl_qb_weekly[[#This Row],[Player]],tbl_qb_wk15[[Player]:[FPTS]],15,0),"          --          ")</f>
        <v>0.4</v>
      </c>
      <c r="U58">
        <f>IFERROR(VLOOKUP(tbl_qb_weekly[[#This Row],[Player]],tbl_qb_wk16[[Player]:[FPTS]],15,0),"          --          ")</f>
        <v>11.5</v>
      </c>
      <c r="V58">
        <f>IFERROR(VLOOKUP(tbl_qb_weekly[[#This Row],[Player]],tbl_qb_wk17[[Player]:[FPTS]],15,0),"          --          ")</f>
        <v>14.7</v>
      </c>
      <c r="W58">
        <f>IFERROR(VLOOKUP(tbl_qb_weekly[[#This Row],[Player]],tbl_qb_wk18[[Player]:[FPTS]],15,0),"          --          ")</f>
        <v>2.9</v>
      </c>
    </row>
    <row r="59" spans="1:23" x14ac:dyDescent="0.35">
      <c r="A59" t="s">
        <v>106</v>
      </c>
      <c r="B59" t="str">
        <f>MID(tbl_qb_weekly[[#This Row],[Player]], FIND("(", tbl_qb_weekly[[#This Row],[Player]]) + 1, FIND(")", tbl_qb_weekly[[#This Row],[Player]] tbl_qb_weekly[[#This Row],[Player]])- FIND("(", tbl_qb_weekly[[#This Row],[Player]]) - 1)</f>
        <v>HOU</v>
      </c>
      <c r="C59" s="4"/>
      <c r="D59">
        <f>SUM(tbl_qb_weekly[[#This Row],[Week 1]:[Week 18]])</f>
        <v>17.899999999999999</v>
      </c>
      <c r="E59">
        <f>IFERROR(ROUND(AVERAGE(tbl_qb_weekly[[#This Row],[Week 1]:[Week 18]]),2),0)</f>
        <v>4.4800000000000004</v>
      </c>
      <c r="F59" t="s">
        <v>149</v>
      </c>
      <c r="G59" t="s">
        <v>149</v>
      </c>
      <c r="H59" t="s">
        <v>149</v>
      </c>
      <c r="I59" t="s">
        <v>149</v>
      </c>
      <c r="J59" t="s">
        <v>149</v>
      </c>
      <c r="K59" t="s">
        <v>149</v>
      </c>
      <c r="L59" t="s">
        <v>148</v>
      </c>
      <c r="M59" t="s">
        <v>149</v>
      </c>
      <c r="N59" t="s">
        <v>149</v>
      </c>
      <c r="O59" t="s">
        <v>149</v>
      </c>
      <c r="P59">
        <f>IFERROR(VLOOKUP(tbl_qb_weekly[[#This Row],[Player]],tbl_qb_wk11[[Player]:[FPTS]],15,0),"          --          ")</f>
        <v>0.1</v>
      </c>
      <c r="Q59" t="s">
        <v>149</v>
      </c>
      <c r="R59">
        <f>IFERROR(VLOOKUP(tbl_qb_weekly[[#This Row],[Player]],tbl_qb_wk13[[Player]:[FPTS]],15,0),"          --          ")</f>
        <v>0.7</v>
      </c>
      <c r="S59">
        <f>IFERROR(VLOOKUP(tbl_qb_weekly[[#This Row],[Player]],tbl_qb_wk14[[Player]:[FPTS]],15,0),"          --          ")</f>
        <v>0.2</v>
      </c>
      <c r="T59" t="s">
        <v>149</v>
      </c>
      <c r="U59">
        <f>IFERROR(VLOOKUP(tbl_qb_weekly[[#This Row],[Player]],tbl_qb_wk16[[Player]:[FPTS]],15,0),"          --          ")</f>
        <v>16.899999999999999</v>
      </c>
      <c r="V59" t="s">
        <v>149</v>
      </c>
      <c r="W59" t="s">
        <v>149</v>
      </c>
    </row>
    <row r="60" spans="1:23" x14ac:dyDescent="0.35">
      <c r="A60" t="s">
        <v>88</v>
      </c>
      <c r="B60" t="str">
        <f>MID(tbl_qb_weekly[[#This Row],[Player]], FIND("(", tbl_qb_weekly[[#This Row],[Player]]) + 1, FIND(")", tbl_qb_weekly[[#This Row],[Player]] tbl_qb_weekly[[#This Row],[Player]])- FIND("(", tbl_qb_weekly[[#This Row],[Player]]) - 1)</f>
        <v>JAC</v>
      </c>
      <c r="C60" s="4"/>
      <c r="D60">
        <f>SUM(tbl_qb_weekly[[#This Row],[Week 1]:[Week 18]])</f>
        <v>21.1</v>
      </c>
      <c r="E60">
        <f>IFERROR(ROUND(AVERAGE(tbl_qb_weekly[[#This Row],[Week 1]:[Week 18]]),2),0)</f>
        <v>4.22</v>
      </c>
      <c r="F60" t="s">
        <v>149</v>
      </c>
      <c r="G60" t="s">
        <v>149</v>
      </c>
      <c r="H60" t="s">
        <v>149</v>
      </c>
      <c r="I60" t="s">
        <v>149</v>
      </c>
      <c r="J60" t="s">
        <v>149</v>
      </c>
      <c r="K60">
        <f>IFERROR(VLOOKUP(tbl_qb_weekly[[#This Row],[Player]],tbl_qb_wk6[[Player]:[FPTS]],15,0),"          --")</f>
        <v>-0.2</v>
      </c>
      <c r="L60" t="s">
        <v>149</v>
      </c>
      <c r="M60" t="s">
        <v>149</v>
      </c>
      <c r="N60" t="s">
        <v>148</v>
      </c>
      <c r="O60">
        <f>IFERROR(VLOOKUP(tbl_qb_weekly[[#This Row],[Player]],tbl_qb_wk10[[Player]:[FPTS]],15,0),"          --          ")</f>
        <v>0.2</v>
      </c>
      <c r="P60" t="s">
        <v>149</v>
      </c>
      <c r="Q60" t="s">
        <v>149</v>
      </c>
      <c r="R60">
        <f>IFERROR(VLOOKUP(tbl_qb_weekly[[#This Row],[Player]],tbl_qb_wk13[[Player]:[FPTS]],15,0),"          --          ")</f>
        <v>3.2</v>
      </c>
      <c r="S60" t="s">
        <v>149</v>
      </c>
      <c r="T60" t="s">
        <v>149</v>
      </c>
      <c r="U60">
        <f>IFERROR(VLOOKUP(tbl_qb_weekly[[#This Row],[Player]],tbl_qb_wk16[[Player]:[FPTS]],15,0),"          --          ")</f>
        <v>8.4</v>
      </c>
      <c r="V60">
        <f>IFERROR(VLOOKUP(tbl_qb_weekly[[#This Row],[Player]],tbl_qb_wk17[[Player]:[FPTS]],15,0),"          --          ")</f>
        <v>9.5</v>
      </c>
      <c r="W60" t="s">
        <v>149</v>
      </c>
    </row>
    <row r="61" spans="1:23" x14ac:dyDescent="0.35">
      <c r="A61" t="s">
        <v>48</v>
      </c>
      <c r="B61" t="str">
        <f>MID(tbl_qb_weekly[[#This Row],[Player]], FIND("(", tbl_qb_weekly[[#This Row],[Player]]) + 1, FIND(")", tbl_qb_weekly[[#This Row],[Player]] tbl_qb_weekly[[#This Row],[Player]])- FIND("(", tbl_qb_weekly[[#This Row],[Player]]) - 1)</f>
        <v>CLE</v>
      </c>
      <c r="C61" s="2"/>
      <c r="D61">
        <f>SUM(tbl_qb_weekly[[#This Row],[Week 1]:[Week 18]])</f>
        <v>26.099999999999998</v>
      </c>
      <c r="E61">
        <f>IFERROR(ROUND(AVERAGE(tbl_qb_weekly[[#This Row],[Week 1]:[Week 18]]),2),0)</f>
        <v>3.73</v>
      </c>
      <c r="F61" t="str">
        <f>IFERROR(VLOOKUP(tbl_qb_weekly[[#This Row],[Player]],tbl_qb_wk1[[Player]:[FPTS]],15,0),"         --")</f>
        <v xml:space="preserve">         --</v>
      </c>
      <c r="G61" t="s">
        <v>149</v>
      </c>
      <c r="H61" t="s">
        <v>149</v>
      </c>
      <c r="I61">
        <f>IFERROR(VLOOKUP(tbl_qb_weekly[[#This Row],[Player]],tbl_qb_wk4[[Player]:[FPTS]],15,0),"          --")</f>
        <v>4.2</v>
      </c>
      <c r="J61" t="s">
        <v>165</v>
      </c>
      <c r="K61" t="s">
        <v>149</v>
      </c>
      <c r="L61" t="s">
        <v>149</v>
      </c>
      <c r="M61">
        <f>IFERROR(VLOOKUP(tbl_qb_weekly[[#This Row],[Player]],tbl_qb_wk8[[Player]:[FPTS]],15,0),"          --")</f>
        <v>0.4</v>
      </c>
      <c r="N61" t="s">
        <v>149</v>
      </c>
      <c r="O61" t="s">
        <v>149</v>
      </c>
      <c r="P61">
        <f>IFERROR(VLOOKUP(tbl_qb_weekly[[#This Row],[Player]],tbl_qb_wk11[[Player]:[FPTS]],15,0),"          --          ")</f>
        <v>7.6</v>
      </c>
      <c r="Q61">
        <f>IFERROR(VLOOKUP(tbl_qb_weekly[[#This Row],[Player]],tbl_qb_wk12[[Player]:[FPTS]],15,0),"          --          ")</f>
        <v>11.5</v>
      </c>
      <c r="R61" t="s">
        <v>149</v>
      </c>
      <c r="S61">
        <f>IFERROR(VLOOKUP(tbl_qb_weekly[[#This Row],[Player]],tbl_qb_wk14[[Player]:[FPTS]],15,0),"          --          ")</f>
        <v>0.5</v>
      </c>
      <c r="T61">
        <f>IFERROR(VLOOKUP(tbl_qb_weekly[[#This Row],[Player]],tbl_qb_wk15[[Player]:[FPTS]],15,0),"          --          ")</f>
        <v>0.2</v>
      </c>
      <c r="U61">
        <f>IFERROR(VLOOKUP(tbl_qb_weekly[[#This Row],[Player]],tbl_qb_wk16[[Player]:[FPTS]],15,0),"          --          ")</f>
        <v>1.7</v>
      </c>
      <c r="V61" t="s">
        <v>149</v>
      </c>
      <c r="W61" t="s">
        <v>149</v>
      </c>
    </row>
    <row r="62" spans="1:23" x14ac:dyDescent="0.35">
      <c r="A62" t="s">
        <v>83</v>
      </c>
      <c r="B62" t="str">
        <f>MID(tbl_qb_weekly[[#This Row],[Player]], FIND("(", tbl_qb_weekly[[#This Row],[Player]]) + 1, FIND(")", tbl_qb_weekly[[#This Row],[Player]] tbl_qb_weekly[[#This Row],[Player]])- FIND("(", tbl_qb_weekly[[#This Row],[Player]]) - 1)</f>
        <v>LV</v>
      </c>
      <c r="C62" s="4"/>
      <c r="D62">
        <f>SUM(tbl_qb_weekly[[#This Row],[Week 1]:[Week 18]])</f>
        <v>7</v>
      </c>
      <c r="E62">
        <f>IFERROR(ROUND(AVERAGE(tbl_qb_weekly[[#This Row],[Week 1]:[Week 18]]),2),0)</f>
        <v>3.5</v>
      </c>
      <c r="F62" t="s">
        <v>149</v>
      </c>
      <c r="G62" t="s">
        <v>149</v>
      </c>
      <c r="H62" t="s">
        <v>149</v>
      </c>
      <c r="I62" t="s">
        <v>149</v>
      </c>
      <c r="J62" t="s">
        <v>149</v>
      </c>
      <c r="K62">
        <f>IFERROR(VLOOKUP(tbl_qb_weekly[[#This Row],[Player]],tbl_qb_wk6[[Player]:[FPTS]],15,0),"          --")</f>
        <v>3.8</v>
      </c>
      <c r="L62">
        <f>IFERROR(VLOOKUP(tbl_qb_weekly[[#This Row],[Player]],tbl_qb_wk7[[Player]:[FPTS]],15,0),"          --          ")</f>
        <v>3.2</v>
      </c>
      <c r="M62" t="s">
        <v>149</v>
      </c>
      <c r="N62" t="s">
        <v>149</v>
      </c>
      <c r="O62" t="s">
        <v>149</v>
      </c>
      <c r="P62" t="s">
        <v>149</v>
      </c>
      <c r="Q62" t="s">
        <v>149</v>
      </c>
      <c r="R62" t="s">
        <v>148</v>
      </c>
      <c r="S62" t="s">
        <v>149</v>
      </c>
      <c r="T62" t="s">
        <v>149</v>
      </c>
      <c r="U62" t="s">
        <v>149</v>
      </c>
      <c r="V62" t="s">
        <v>149</v>
      </c>
      <c r="W62" t="s">
        <v>149</v>
      </c>
    </row>
    <row r="63" spans="1:23" x14ac:dyDescent="0.35">
      <c r="A63" t="s">
        <v>142</v>
      </c>
      <c r="B63" t="str">
        <f>MID(tbl_qb_weekly[[#This Row],[Player]], FIND("(", tbl_qb_weekly[[#This Row],[Player]]) + 1, FIND(")", tbl_qb_weekly[[#This Row],[Player]] tbl_qb_weekly[[#This Row],[Player]])- FIND("(", tbl_qb_weekly[[#This Row],[Player]]) - 1)</f>
        <v>SF</v>
      </c>
      <c r="C63" s="4"/>
      <c r="D63">
        <f>SUM(tbl_qb_weekly[[#This Row],[Week 1]:[Week 18]])</f>
        <v>24.6</v>
      </c>
      <c r="E63">
        <f>IFERROR(ROUND(AVERAGE(tbl_qb_weekly[[#This Row],[Week 1]:[Week 18]]),2),0)</f>
        <v>3.08</v>
      </c>
      <c r="F63" t="s">
        <v>149</v>
      </c>
      <c r="G63" t="s">
        <v>149</v>
      </c>
      <c r="H63" t="s">
        <v>149</v>
      </c>
      <c r="I63">
        <f>IFERROR(VLOOKUP(tbl_qb_weekly[[#This Row],[Player]],tbl_qb_wk4[[Player]:[FPTS]],15,0),"          --")</f>
        <v>-0.1</v>
      </c>
      <c r="J63">
        <f>IFERROR(VLOOKUP(tbl_qb_weekly[[#This Row],[Player]],tbl_qb_wk5[[Player]:[ROST]],15,0),"          --          ")</f>
        <v>-0.1</v>
      </c>
      <c r="K63" t="s">
        <v>149</v>
      </c>
      <c r="L63" t="s">
        <v>149</v>
      </c>
      <c r="M63" t="s">
        <v>149</v>
      </c>
      <c r="N63" t="s">
        <v>165</v>
      </c>
      <c r="O63">
        <f>IFERROR(VLOOKUP(tbl_qb_weekly[[#This Row],[Player]],tbl_qb_wk10[[Player]:[FPTS]],15,0),"          --          ")</f>
        <v>-0.1</v>
      </c>
      <c r="P63" t="s">
        <v>149</v>
      </c>
      <c r="Q63" t="s">
        <v>149</v>
      </c>
      <c r="R63">
        <f>IFERROR(VLOOKUP(tbl_qb_weekly[[#This Row],[Player]],tbl_qb_wk13[[Player]:[FPTS]],15,0),"          --          ")</f>
        <v>-0.1</v>
      </c>
      <c r="S63" t="s">
        <v>149</v>
      </c>
      <c r="T63">
        <f>IFERROR(VLOOKUP(tbl_qb_weekly[[#This Row],[Player]],tbl_qb_wk15[[Player]:[FPTS]],15,0),"          --          ")</f>
        <v>0.6</v>
      </c>
      <c r="U63">
        <f>IFERROR(VLOOKUP(tbl_qb_weekly[[#This Row],[Player]],tbl_qb_wk16[[Player]:[FPTS]],15,0),"          --          ")</f>
        <v>7.1</v>
      </c>
      <c r="V63">
        <f>IFERROR(VLOOKUP(tbl_qb_weekly[[#This Row],[Player]],tbl_qb_wk17[[Player]:[FPTS]],15,0),"          --          ")</f>
        <v>-0.2</v>
      </c>
      <c r="W63">
        <f>IFERROR(VLOOKUP(tbl_qb_weekly[[#This Row],[Player]],tbl_qb_wk18[[Player]:[FPTS]],15,0),"          --          ")</f>
        <v>17.5</v>
      </c>
    </row>
    <row r="64" spans="1:23" x14ac:dyDescent="0.35">
      <c r="A64" s="5" t="s">
        <v>54</v>
      </c>
      <c r="B64" t="str">
        <f>MID(tbl_qb_weekly[[#This Row],[Player]], FIND("(", tbl_qb_weekly[[#This Row],[Player]]) + 1, FIND(")", tbl_qb_weekly[[#This Row],[Player]] tbl_qb_weekly[[#This Row],[Player]])- FIND("(", tbl_qb_weekly[[#This Row],[Player]]) - 1)</f>
        <v>NO</v>
      </c>
      <c r="C64" s="4"/>
      <c r="D64">
        <f>SUM(tbl_qb_weekly[[#This Row],[Week 1]:[Week 18]])</f>
        <v>14.9</v>
      </c>
      <c r="E64">
        <f>IFERROR(ROUND(AVERAGE(tbl_qb_weekly[[#This Row],[Week 1]:[Week 18]]),2),0)</f>
        <v>2.48</v>
      </c>
      <c r="F64" t="s">
        <v>149</v>
      </c>
      <c r="G64" t="s">
        <v>149</v>
      </c>
      <c r="H64">
        <f>IFERROR(VLOOKUP(tbl_qb_weekly[[#This Row],[Player]],tbl_qb_wk3[[Player]:[FPTS]],15,0),"          --")</f>
        <v>4</v>
      </c>
      <c r="I64">
        <f>IFERROR(VLOOKUP(tbl_qb_weekly[[#This Row],[Player]],tbl_qb_wk4[[Player]:[FPTS]],15,0),"          --")</f>
        <v>-1</v>
      </c>
      <c r="J64">
        <f>IFERROR(VLOOKUP(tbl_qb_weekly[[#This Row],[Player]],tbl_qb_wk5[[Player]:[ROST]],15,0),"          --          ")</f>
        <v>-0.4</v>
      </c>
      <c r="K64" t="s">
        <v>149</v>
      </c>
      <c r="L64" t="s">
        <v>149</v>
      </c>
      <c r="M64" t="s">
        <v>149</v>
      </c>
      <c r="N64" t="s">
        <v>149</v>
      </c>
      <c r="O64">
        <f>IFERROR(VLOOKUP(tbl_qb_weekly[[#This Row],[Player]],tbl_qb_wk10[[Player]:[FPTS]],15,0),"          --          ")</f>
        <v>10.9</v>
      </c>
      <c r="P64" t="s">
        <v>148</v>
      </c>
      <c r="Q64" t="s">
        <v>149</v>
      </c>
      <c r="R64">
        <f>IFERROR(VLOOKUP(tbl_qb_weekly[[#This Row],[Player]],tbl_qb_wk13[[Player]:[FPTS]],15,0),"          --          ")</f>
        <v>1.6</v>
      </c>
      <c r="S64">
        <f>IFERROR(VLOOKUP(tbl_qb_weekly[[#This Row],[Player]],tbl_qb_wk14[[Player]:[FPTS]],15,0),"          --          ")</f>
        <v>-0.2</v>
      </c>
      <c r="T64" t="s">
        <v>149</v>
      </c>
      <c r="U64" t="s">
        <v>149</v>
      </c>
      <c r="V64" t="s">
        <v>149</v>
      </c>
      <c r="W64" t="s">
        <v>149</v>
      </c>
    </row>
    <row r="65" spans="1:23" x14ac:dyDescent="0.35">
      <c r="A65" s="6" t="s">
        <v>47</v>
      </c>
      <c r="B65" t="str">
        <f>MID(tbl_qb_weekly[[#This Row],[Player]], FIND("(", tbl_qb_weekly[[#This Row],[Player]]) + 1, FIND(")", tbl_qb_weekly[[#This Row],[Player]] tbl_qb_weekly[[#This Row],[Player]])- FIND("(", tbl_qb_weekly[[#This Row],[Player]]) - 1)</f>
        <v>NYJ</v>
      </c>
      <c r="C65" s="4"/>
      <c r="D65">
        <f>SUM(tbl_qb_weekly[[#This Row],[Week 1]:[Week 18]])</f>
        <v>0</v>
      </c>
      <c r="E65">
        <f>IFERROR(ROUND(AVERAGE(tbl_qb_weekly[[#This Row],[Week 1]:[Week 18]]),2),0)</f>
        <v>0</v>
      </c>
      <c r="F65" t="s">
        <v>149</v>
      </c>
      <c r="G65" t="s">
        <v>149</v>
      </c>
      <c r="H65" t="s">
        <v>149</v>
      </c>
      <c r="I65" t="s">
        <v>149</v>
      </c>
      <c r="J65" t="s">
        <v>149</v>
      </c>
      <c r="K65" t="s">
        <v>149</v>
      </c>
      <c r="L65" t="s">
        <v>149</v>
      </c>
      <c r="M65" t="s">
        <v>149</v>
      </c>
      <c r="N65" t="s">
        <v>149</v>
      </c>
      <c r="O65" t="s">
        <v>149</v>
      </c>
      <c r="P65" t="s">
        <v>149</v>
      </c>
      <c r="Q65" t="s">
        <v>149</v>
      </c>
      <c r="R65" t="s">
        <v>149</v>
      </c>
      <c r="S65" t="s">
        <v>149</v>
      </c>
      <c r="T65" t="s">
        <v>149</v>
      </c>
      <c r="U65" t="s">
        <v>149</v>
      </c>
      <c r="V65" t="s">
        <v>149</v>
      </c>
      <c r="W65" t="s">
        <v>149</v>
      </c>
    </row>
  </sheetData>
  <conditionalFormatting sqref="E5:E65">
    <cfRule type="top10" dxfId="99" priority="12969" rank="1"/>
    <cfRule type="top10" dxfId="98" priority="12970" percent="1" rank="5"/>
    <cfRule type="top10" dxfId="97" priority="12971" percent="1" rank="10"/>
    <cfRule type="top10" dxfId="96" priority="12972" percent="1" rank="25"/>
    <cfRule type="aboveAverage" dxfId="95" priority="12973"/>
  </conditionalFormatting>
  <conditionalFormatting sqref="G5:G63">
    <cfRule type="top10" dxfId="94" priority="81" rank="1"/>
    <cfRule type="top10" dxfId="93" priority="82" percent="1" rank="5"/>
    <cfRule type="top10" dxfId="92" priority="83" percent="1" rank="10"/>
    <cfRule type="top10" dxfId="91" priority="84" percent="1" rank="25"/>
    <cfRule type="aboveAverage" dxfId="90" priority="85"/>
  </conditionalFormatting>
  <conditionalFormatting sqref="G64:U65 F5:F65">
    <cfRule type="top10" dxfId="89" priority="86" rank="1"/>
    <cfRule type="top10" dxfId="88" priority="87" percent="1" rank="5"/>
    <cfRule type="top10" dxfId="87" priority="88" percent="1" rank="10"/>
    <cfRule type="top10" dxfId="86" priority="89" percent="1" rank="25"/>
    <cfRule type="aboveAverage" dxfId="85" priority="90"/>
  </conditionalFormatting>
  <conditionalFormatting sqref="H5:H63">
    <cfRule type="top10" dxfId="84" priority="76" rank="1"/>
    <cfRule type="top10" dxfId="83" priority="77" percent="1" rank="5"/>
    <cfRule type="top10" dxfId="82" priority="78" percent="1" rank="10"/>
    <cfRule type="top10" dxfId="81" priority="79" percent="1" rank="25"/>
    <cfRule type="aboveAverage" dxfId="80" priority="80"/>
  </conditionalFormatting>
  <conditionalFormatting sqref="I5:I63">
    <cfRule type="top10" dxfId="79" priority="71" rank="1"/>
    <cfRule type="top10" dxfId="78" priority="72" percent="1" rank="5"/>
    <cfRule type="top10" dxfId="77" priority="73" percent="1" rank="10"/>
    <cfRule type="top10" dxfId="76" priority="74" percent="1" rank="25"/>
    <cfRule type="aboveAverage" dxfId="75" priority="75"/>
  </conditionalFormatting>
  <conditionalFormatting sqref="J4">
    <cfRule type="top10" dxfId="74" priority="10069" rank="1"/>
    <cfRule type="top10" dxfId="73" priority="10070" percent="1" rank="5"/>
    <cfRule type="top10" dxfId="72" priority="10071" percent="1" rank="10"/>
    <cfRule type="top10" dxfId="71" priority="10072" percent="1" rank="25"/>
    <cfRule type="aboveAverage" dxfId="70" priority="10073"/>
  </conditionalFormatting>
  <conditionalFormatting sqref="J5:J63">
    <cfRule type="top10" dxfId="69" priority="66" rank="1"/>
    <cfRule type="top10" dxfId="68" priority="67" percent="1" rank="5"/>
    <cfRule type="top10" dxfId="67" priority="68" percent="1" rank="10"/>
    <cfRule type="top10" dxfId="66" priority="69" percent="1" rank="25"/>
    <cfRule type="aboveAverage" dxfId="65" priority="70"/>
  </conditionalFormatting>
  <conditionalFormatting sqref="K5:K63">
    <cfRule type="top10" dxfId="64" priority="61" rank="1"/>
    <cfRule type="top10" dxfId="63" priority="62" percent="1" rank="5"/>
    <cfRule type="top10" dxfId="62" priority="63" percent="1" rank="10"/>
    <cfRule type="top10" dxfId="61" priority="64" percent="1" rank="25"/>
    <cfRule type="aboveAverage" dxfId="60" priority="65"/>
  </conditionalFormatting>
  <conditionalFormatting sqref="L5:L63">
    <cfRule type="top10" dxfId="59" priority="56" rank="1"/>
    <cfRule type="top10" dxfId="58" priority="57" percent="1" rank="5"/>
    <cfRule type="top10" dxfId="57" priority="58" percent="1" rank="10"/>
    <cfRule type="top10" dxfId="56" priority="59" percent="1" rank="25"/>
    <cfRule type="aboveAverage" dxfId="55" priority="60"/>
  </conditionalFormatting>
  <conditionalFormatting sqref="M5:M63">
    <cfRule type="top10" dxfId="54" priority="51" rank="1"/>
    <cfRule type="top10" dxfId="53" priority="52" percent="1" rank="5"/>
    <cfRule type="top10" dxfId="52" priority="53" percent="1" rank="10"/>
    <cfRule type="top10" dxfId="51" priority="54" percent="1" rank="25"/>
    <cfRule type="aboveAverage" dxfId="50" priority="55"/>
  </conditionalFormatting>
  <conditionalFormatting sqref="N5:N63">
    <cfRule type="top10" dxfId="49" priority="46" rank="1"/>
    <cfRule type="top10" dxfId="48" priority="47" percent="1" rank="5"/>
    <cfRule type="top10" dxfId="47" priority="48" percent="1" rank="10"/>
    <cfRule type="top10" dxfId="46" priority="49" percent="1" rank="25"/>
    <cfRule type="aboveAverage" dxfId="45" priority="50"/>
  </conditionalFormatting>
  <conditionalFormatting sqref="O5:O63">
    <cfRule type="top10" dxfId="44" priority="41" rank="1"/>
    <cfRule type="top10" dxfId="43" priority="42" percent="1" rank="5"/>
    <cfRule type="top10" dxfId="42" priority="43" percent="1" rank="10"/>
    <cfRule type="top10" dxfId="41" priority="44" percent="1" rank="25"/>
    <cfRule type="aboveAverage" dxfId="40" priority="45"/>
  </conditionalFormatting>
  <conditionalFormatting sqref="P5:P63">
    <cfRule type="top10" dxfId="39" priority="36" rank="1"/>
    <cfRule type="top10" dxfId="38" priority="37" percent="1" rank="5"/>
    <cfRule type="top10" dxfId="37" priority="38" percent="1" rank="10"/>
    <cfRule type="top10" dxfId="36" priority="39" percent="1" rank="25"/>
    <cfRule type="aboveAverage" dxfId="35" priority="40"/>
  </conditionalFormatting>
  <conditionalFormatting sqref="Q5:Q63">
    <cfRule type="top10" dxfId="34" priority="31" rank="1"/>
    <cfRule type="top10" dxfId="33" priority="32" percent="1" rank="5"/>
    <cfRule type="top10" dxfId="32" priority="33" percent="1" rank="10"/>
    <cfRule type="top10" dxfId="31" priority="34" percent="1" rank="25"/>
    <cfRule type="aboveAverage" dxfId="30" priority="35"/>
  </conditionalFormatting>
  <conditionalFormatting sqref="R5:R63">
    <cfRule type="top10" dxfId="29" priority="26" rank="1"/>
    <cfRule type="top10" dxfId="28" priority="27" percent="1" rank="5"/>
    <cfRule type="top10" dxfId="27" priority="28" percent="1" rank="10"/>
    <cfRule type="top10" dxfId="26" priority="29" percent="1" rank="25"/>
    <cfRule type="aboveAverage" dxfId="25" priority="30"/>
  </conditionalFormatting>
  <conditionalFormatting sqref="S5:S63">
    <cfRule type="top10" dxfId="24" priority="21" rank="1"/>
    <cfRule type="top10" dxfId="23" priority="22" percent="1" rank="5"/>
    <cfRule type="top10" dxfId="22" priority="23" percent="1" rank="10"/>
    <cfRule type="top10" dxfId="21" priority="24" percent="1" rank="25"/>
    <cfRule type="aboveAverage" dxfId="20" priority="25"/>
  </conditionalFormatting>
  <conditionalFormatting sqref="T5:T63">
    <cfRule type="top10" dxfId="19" priority="16" rank="1"/>
    <cfRule type="top10" dxfId="18" priority="17" percent="1" rank="5"/>
    <cfRule type="top10" dxfId="17" priority="18" percent="1" rank="10"/>
    <cfRule type="top10" dxfId="16" priority="19" percent="1" rank="25"/>
    <cfRule type="aboveAverage" dxfId="15" priority="20"/>
  </conditionalFormatting>
  <conditionalFormatting sqref="U5:U63 V8:V34 W5:W36">
    <cfRule type="top10" dxfId="14" priority="11" rank="1"/>
    <cfRule type="top10" dxfId="13" priority="12" percent="1" rank="5"/>
    <cfRule type="top10" dxfId="12" priority="13" percent="1" rank="10"/>
    <cfRule type="top10" dxfId="11" priority="14" percent="1" rank="25"/>
    <cfRule type="aboveAverage" dxfId="10" priority="15"/>
  </conditionalFormatting>
  <conditionalFormatting sqref="V5:V7 V35:V65">
    <cfRule type="top10" dxfId="9" priority="6" rank="1"/>
    <cfRule type="top10" dxfId="8" priority="7" percent="1" rank="5"/>
    <cfRule type="top10" dxfId="7" priority="8" percent="1" rank="10"/>
    <cfRule type="top10" dxfId="6" priority="9" percent="1" rank="25"/>
    <cfRule type="aboveAverage" dxfId="5" priority="10"/>
  </conditionalFormatting>
  <conditionalFormatting sqref="W37:W65">
    <cfRule type="top10" dxfId="4" priority="1" rank="1"/>
    <cfRule type="top10" dxfId="3" priority="2" percent="1" rank="5"/>
    <cfRule type="top10" dxfId="2" priority="3" percent="1" rank="10"/>
    <cfRule type="top10" dxfId="1" priority="4" percent="1" rank="25"/>
    <cfRule type="aboveAverage" dxfId="0" priority="5"/>
  </conditionalFormatting>
  <pageMargins left="0.7" right="0.7" top="0.75" bottom="0.75" header="0.3" footer="0.3"/>
  <pageSetup orientation="portrait" horizontalDpi="4294967294" verticalDpi="0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theme="2" tint="-0.89999084444715716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Weekly!F5:W5</xm:f>
              <xm:sqref>C5</xm:sqref>
            </x14:sparkline>
            <x14:sparkline>
              <xm:f>Weekly!F6:W6</xm:f>
              <xm:sqref>C6</xm:sqref>
            </x14:sparkline>
            <x14:sparkline>
              <xm:f>Weekly!F7:W7</xm:f>
              <xm:sqref>C7</xm:sqref>
            </x14:sparkline>
            <x14:sparkline>
              <xm:f>Weekly!F8:W8</xm:f>
              <xm:sqref>C8</xm:sqref>
            </x14:sparkline>
            <x14:sparkline>
              <xm:f>Weekly!F9:W9</xm:f>
              <xm:sqref>C9</xm:sqref>
            </x14:sparkline>
            <x14:sparkline>
              <xm:f>Weekly!F10:W10</xm:f>
              <xm:sqref>C10</xm:sqref>
            </x14:sparkline>
            <x14:sparkline>
              <xm:f>Weekly!F11:W11</xm:f>
              <xm:sqref>C11</xm:sqref>
            </x14:sparkline>
            <x14:sparkline>
              <xm:f>Weekly!F12:W12</xm:f>
              <xm:sqref>C12</xm:sqref>
            </x14:sparkline>
            <x14:sparkline>
              <xm:f>Weekly!F13:W13</xm:f>
              <xm:sqref>C13</xm:sqref>
            </x14:sparkline>
            <x14:sparkline>
              <xm:f>Weekly!F14:W14</xm:f>
              <xm:sqref>C14</xm:sqref>
            </x14:sparkline>
            <x14:sparkline>
              <xm:f>Weekly!F15:W15</xm:f>
              <xm:sqref>C15</xm:sqref>
            </x14:sparkline>
            <x14:sparkline>
              <xm:f>Weekly!F16:W16</xm:f>
              <xm:sqref>C16</xm:sqref>
            </x14:sparkline>
            <x14:sparkline>
              <xm:f>Weekly!F17:W17</xm:f>
              <xm:sqref>C17</xm:sqref>
            </x14:sparkline>
            <x14:sparkline>
              <xm:f>Weekly!F18:W18</xm:f>
              <xm:sqref>C18</xm:sqref>
            </x14:sparkline>
            <x14:sparkline>
              <xm:f>Weekly!F19:W19</xm:f>
              <xm:sqref>C19</xm:sqref>
            </x14:sparkline>
            <x14:sparkline>
              <xm:f>Weekly!F20:W20</xm:f>
              <xm:sqref>C20</xm:sqref>
            </x14:sparkline>
            <x14:sparkline>
              <xm:f>Weekly!F21:W21</xm:f>
              <xm:sqref>C21</xm:sqref>
            </x14:sparkline>
            <x14:sparkline>
              <xm:f>Weekly!F22:W22</xm:f>
              <xm:sqref>C22</xm:sqref>
            </x14:sparkline>
            <x14:sparkline>
              <xm:f>Weekly!F23:W23</xm:f>
              <xm:sqref>C23</xm:sqref>
            </x14:sparkline>
            <x14:sparkline>
              <xm:f>Weekly!F24:W24</xm:f>
              <xm:sqref>C24</xm:sqref>
            </x14:sparkline>
            <x14:sparkline>
              <xm:f>Weekly!F25:W25</xm:f>
              <xm:sqref>C25</xm:sqref>
            </x14:sparkline>
            <x14:sparkline>
              <xm:f>Weekly!F26:W26</xm:f>
              <xm:sqref>C26</xm:sqref>
            </x14:sparkline>
            <x14:sparkline>
              <xm:f>Weekly!F27:W27</xm:f>
              <xm:sqref>C27</xm:sqref>
            </x14:sparkline>
            <x14:sparkline>
              <xm:f>Weekly!F28:W28</xm:f>
              <xm:sqref>C28</xm:sqref>
            </x14:sparkline>
            <x14:sparkline>
              <xm:f>Weekly!F29:W29</xm:f>
              <xm:sqref>C29</xm:sqref>
            </x14:sparkline>
            <x14:sparkline>
              <xm:f>Weekly!F30:W30</xm:f>
              <xm:sqref>C30</xm:sqref>
            </x14:sparkline>
            <x14:sparkline>
              <xm:f>Weekly!F31:W31</xm:f>
              <xm:sqref>C31</xm:sqref>
            </x14:sparkline>
            <x14:sparkline>
              <xm:f>Weekly!F32:W32</xm:f>
              <xm:sqref>C32</xm:sqref>
            </x14:sparkline>
            <x14:sparkline>
              <xm:f>Weekly!F33:W33</xm:f>
              <xm:sqref>C33</xm:sqref>
            </x14:sparkline>
            <x14:sparkline>
              <xm:f>Weekly!F34:W34</xm:f>
              <xm:sqref>C34</xm:sqref>
            </x14:sparkline>
            <x14:sparkline>
              <xm:f>Weekly!F35:W35</xm:f>
              <xm:sqref>C35</xm:sqref>
            </x14:sparkline>
            <x14:sparkline>
              <xm:f>Weekly!F36:W36</xm:f>
              <xm:sqref>C36</xm:sqref>
            </x14:sparkline>
            <x14:sparkline>
              <xm:f>Weekly!F37:W37</xm:f>
              <xm:sqref>C37</xm:sqref>
            </x14:sparkline>
            <x14:sparkline>
              <xm:f>Weekly!F38:W38</xm:f>
              <xm:sqref>C38</xm:sqref>
            </x14:sparkline>
            <x14:sparkline>
              <xm:f>Weekly!F39:W39</xm:f>
              <xm:sqref>C39</xm:sqref>
            </x14:sparkline>
            <x14:sparkline>
              <xm:f>Weekly!F40:W40</xm:f>
              <xm:sqref>C40</xm:sqref>
            </x14:sparkline>
            <x14:sparkline>
              <xm:f>Weekly!F41:W41</xm:f>
              <xm:sqref>C41</xm:sqref>
            </x14:sparkline>
            <x14:sparkline>
              <xm:f>Weekly!F42:W42</xm:f>
              <xm:sqref>C42</xm:sqref>
            </x14:sparkline>
            <x14:sparkline>
              <xm:f>Weekly!F43:W43</xm:f>
              <xm:sqref>C43</xm:sqref>
            </x14:sparkline>
            <x14:sparkline>
              <xm:f>Weekly!F44:W44</xm:f>
              <xm:sqref>C44</xm:sqref>
            </x14:sparkline>
            <x14:sparkline>
              <xm:f>Weekly!F45:W45</xm:f>
              <xm:sqref>C45</xm:sqref>
            </x14:sparkline>
            <x14:sparkline>
              <xm:f>Weekly!F46:W46</xm:f>
              <xm:sqref>C46</xm:sqref>
            </x14:sparkline>
            <x14:sparkline>
              <xm:f>Weekly!F47:W47</xm:f>
              <xm:sqref>C47</xm:sqref>
            </x14:sparkline>
            <x14:sparkline>
              <xm:f>Weekly!F48:W48</xm:f>
              <xm:sqref>C48</xm:sqref>
            </x14:sparkline>
            <x14:sparkline>
              <xm:f>Weekly!F49:W49</xm:f>
              <xm:sqref>C49</xm:sqref>
            </x14:sparkline>
            <x14:sparkline>
              <xm:f>Weekly!F50:W50</xm:f>
              <xm:sqref>C50</xm:sqref>
            </x14:sparkline>
            <x14:sparkline>
              <xm:f>Weekly!F51:W51</xm:f>
              <xm:sqref>C51</xm:sqref>
            </x14:sparkline>
            <x14:sparkline>
              <xm:f>Weekly!F52:W52</xm:f>
              <xm:sqref>C52</xm:sqref>
            </x14:sparkline>
            <x14:sparkline>
              <xm:f>Weekly!F53:W53</xm:f>
              <xm:sqref>C53</xm:sqref>
            </x14:sparkline>
            <x14:sparkline>
              <xm:f>Weekly!F54:W54</xm:f>
              <xm:sqref>C54</xm:sqref>
            </x14:sparkline>
            <x14:sparkline>
              <xm:f>Weekly!F55:W55</xm:f>
              <xm:sqref>C55</xm:sqref>
            </x14:sparkline>
            <x14:sparkline>
              <xm:f>Weekly!F56:W56</xm:f>
              <xm:sqref>C56</xm:sqref>
            </x14:sparkline>
            <x14:sparkline>
              <xm:f>Weekly!F57:W57</xm:f>
              <xm:sqref>C57</xm:sqref>
            </x14:sparkline>
            <x14:sparkline>
              <xm:f>Weekly!F58:W58</xm:f>
              <xm:sqref>C58</xm:sqref>
            </x14:sparkline>
            <x14:sparkline>
              <xm:f>Weekly!F59:W59</xm:f>
              <xm:sqref>C59</xm:sqref>
            </x14:sparkline>
            <x14:sparkline>
              <xm:f>Weekly!F60:W60</xm:f>
              <xm:sqref>C60</xm:sqref>
            </x14:sparkline>
            <x14:sparkline>
              <xm:f>Weekly!F61:W61</xm:f>
              <xm:sqref>C61</xm:sqref>
            </x14:sparkline>
            <x14:sparkline>
              <xm:f>Weekly!F62:W62</xm:f>
              <xm:sqref>C62</xm:sqref>
            </x14:sparkline>
            <x14:sparkline>
              <xm:f>Weekly!F63:W63</xm:f>
              <xm:sqref>C63</xm:sqref>
            </x14:sparkline>
            <x14:sparkline>
              <xm:f>Weekly!F64:W64</xm:f>
              <xm:sqref>C64</xm:sqref>
            </x14:sparkline>
            <x14:sparkline>
              <xm:f>Weekly!F65:W65</xm:f>
              <xm:sqref>C65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R117"/>
  <sheetViews>
    <sheetView showGridLines="0" workbookViewId="0">
      <selection activeCell="A5" sqref="A5:R117"/>
    </sheetView>
  </sheetViews>
  <sheetFormatPr defaultRowHeight="14.5" x14ac:dyDescent="0.35"/>
  <cols>
    <col min="1" max="1" width="7.54296875" bestFit="1" customWidth="1"/>
    <col min="2" max="2" width="24.26953125" bestFit="1" customWidth="1"/>
    <col min="3" max="3" width="7.453125" bestFit="1" customWidth="1"/>
    <col min="4" max="5" width="6.54296875" bestFit="1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bestFit="1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9</v>
      </c>
      <c r="B5" t="s">
        <v>36</v>
      </c>
      <c r="C5">
        <v>30</v>
      </c>
      <c r="D5">
        <v>42</v>
      </c>
      <c r="E5">
        <v>71.400000000000006</v>
      </c>
      <c r="F5">
        <v>470</v>
      </c>
      <c r="G5">
        <v>11.2</v>
      </c>
      <c r="H5">
        <v>5</v>
      </c>
      <c r="I5">
        <v>0</v>
      </c>
      <c r="J5">
        <v>3</v>
      </c>
      <c r="K5">
        <v>0</v>
      </c>
      <c r="L5">
        <v>10</v>
      </c>
      <c r="M5">
        <v>0</v>
      </c>
      <c r="N5">
        <v>0</v>
      </c>
      <c r="O5">
        <v>1</v>
      </c>
      <c r="P5">
        <v>41.8</v>
      </c>
      <c r="Q5">
        <v>41.8</v>
      </c>
      <c r="R5" s="1">
        <v>0.95199999999999996</v>
      </c>
    </row>
    <row r="6" spans="1:18" x14ac:dyDescent="0.35">
      <c r="A6">
        <v>9</v>
      </c>
      <c r="B6" t="s">
        <v>43</v>
      </c>
      <c r="C6">
        <v>29</v>
      </c>
      <c r="D6">
        <v>44</v>
      </c>
      <c r="E6">
        <v>65.900000000000006</v>
      </c>
      <c r="F6">
        <v>374</v>
      </c>
      <c r="G6">
        <v>8.5</v>
      </c>
      <c r="H6">
        <v>3</v>
      </c>
      <c r="I6">
        <v>0</v>
      </c>
      <c r="J6">
        <v>5</v>
      </c>
      <c r="K6">
        <v>6</v>
      </c>
      <c r="L6">
        <v>14</v>
      </c>
      <c r="M6">
        <v>0</v>
      </c>
      <c r="N6">
        <v>0</v>
      </c>
      <c r="O6">
        <v>1</v>
      </c>
      <c r="P6">
        <v>28.4</v>
      </c>
      <c r="Q6">
        <v>28.4</v>
      </c>
      <c r="R6" s="1">
        <v>0.97499999999999998</v>
      </c>
    </row>
    <row r="7" spans="1:18" x14ac:dyDescent="0.35">
      <c r="A7">
        <v>9</v>
      </c>
      <c r="B7" t="s">
        <v>33</v>
      </c>
      <c r="C7">
        <v>17</v>
      </c>
      <c r="D7">
        <v>23</v>
      </c>
      <c r="E7">
        <v>73.900000000000006</v>
      </c>
      <c r="F7">
        <v>207</v>
      </c>
      <c r="G7">
        <v>9</v>
      </c>
      <c r="H7">
        <v>2</v>
      </c>
      <c r="I7">
        <v>0</v>
      </c>
      <c r="J7">
        <v>3</v>
      </c>
      <c r="K7">
        <v>10</v>
      </c>
      <c r="L7">
        <v>36</v>
      </c>
      <c r="M7">
        <v>1</v>
      </c>
      <c r="N7">
        <v>0</v>
      </c>
      <c r="O7">
        <v>1</v>
      </c>
      <c r="P7">
        <v>25.9</v>
      </c>
      <c r="Q7">
        <v>25.9</v>
      </c>
      <c r="R7" s="1">
        <v>1</v>
      </c>
    </row>
    <row r="8" spans="1:18" x14ac:dyDescent="0.35">
      <c r="A8">
        <v>9</v>
      </c>
      <c r="B8" t="s">
        <v>34</v>
      </c>
      <c r="C8">
        <v>26</v>
      </c>
      <c r="D8">
        <v>38</v>
      </c>
      <c r="E8">
        <v>68.400000000000006</v>
      </c>
      <c r="F8">
        <v>258</v>
      </c>
      <c r="G8">
        <v>6.8</v>
      </c>
      <c r="H8">
        <v>1</v>
      </c>
      <c r="I8">
        <v>1</v>
      </c>
      <c r="J8">
        <v>1</v>
      </c>
      <c r="K8">
        <v>8</v>
      </c>
      <c r="L8">
        <v>44</v>
      </c>
      <c r="M8">
        <v>1</v>
      </c>
      <c r="N8">
        <v>0</v>
      </c>
      <c r="O8">
        <v>1</v>
      </c>
      <c r="P8">
        <v>25.7</v>
      </c>
      <c r="Q8">
        <v>25.7</v>
      </c>
      <c r="R8" s="1">
        <v>1</v>
      </c>
    </row>
    <row r="9" spans="1:18" x14ac:dyDescent="0.35">
      <c r="A9">
        <v>9</v>
      </c>
      <c r="B9" t="s">
        <v>145</v>
      </c>
      <c r="C9">
        <v>20</v>
      </c>
      <c r="D9">
        <v>30</v>
      </c>
      <c r="E9">
        <v>66.7</v>
      </c>
      <c r="F9">
        <v>158</v>
      </c>
      <c r="G9">
        <v>5.3</v>
      </c>
      <c r="H9">
        <v>2</v>
      </c>
      <c r="I9">
        <v>0</v>
      </c>
      <c r="J9">
        <v>3</v>
      </c>
      <c r="K9">
        <v>7</v>
      </c>
      <c r="L9">
        <v>66</v>
      </c>
      <c r="M9">
        <v>1</v>
      </c>
      <c r="N9">
        <v>2</v>
      </c>
      <c r="O9">
        <v>1</v>
      </c>
      <c r="P9">
        <v>24.9</v>
      </c>
      <c r="Q9">
        <v>24.9</v>
      </c>
      <c r="R9" s="1">
        <v>0.47499999999999998</v>
      </c>
    </row>
    <row r="10" spans="1:18" x14ac:dyDescent="0.35">
      <c r="A10">
        <v>9</v>
      </c>
      <c r="B10" t="s">
        <v>45</v>
      </c>
      <c r="C10">
        <v>31</v>
      </c>
      <c r="D10">
        <v>44</v>
      </c>
      <c r="E10">
        <v>70.5</v>
      </c>
      <c r="F10">
        <v>348</v>
      </c>
      <c r="G10">
        <v>7.9</v>
      </c>
      <c r="H10">
        <v>2</v>
      </c>
      <c r="I10">
        <v>0</v>
      </c>
      <c r="J10">
        <v>1</v>
      </c>
      <c r="K10">
        <v>5</v>
      </c>
      <c r="L10">
        <v>4</v>
      </c>
      <c r="M10">
        <v>0</v>
      </c>
      <c r="N10">
        <v>0</v>
      </c>
      <c r="O10">
        <v>1</v>
      </c>
      <c r="P10">
        <v>22.3</v>
      </c>
      <c r="Q10">
        <v>22.3</v>
      </c>
      <c r="R10" s="1">
        <v>0.42499999999999999</v>
      </c>
    </row>
    <row r="11" spans="1:18" x14ac:dyDescent="0.35">
      <c r="A11">
        <v>9</v>
      </c>
      <c r="B11" t="s">
        <v>19</v>
      </c>
      <c r="C11">
        <v>19</v>
      </c>
      <c r="D11">
        <v>30</v>
      </c>
      <c r="E11">
        <v>63.3</v>
      </c>
      <c r="F11">
        <v>219</v>
      </c>
      <c r="G11">
        <v>7.3</v>
      </c>
      <c r="H11">
        <v>2</v>
      </c>
      <c r="I11">
        <v>0</v>
      </c>
      <c r="J11">
        <v>1</v>
      </c>
      <c r="K11">
        <v>3</v>
      </c>
      <c r="L11">
        <v>22</v>
      </c>
      <c r="M11">
        <v>0</v>
      </c>
      <c r="N11">
        <v>0</v>
      </c>
      <c r="O11">
        <v>1</v>
      </c>
      <c r="P11">
        <v>19</v>
      </c>
      <c r="Q11">
        <v>19</v>
      </c>
      <c r="R11" s="1">
        <v>0.27200000000000002</v>
      </c>
    </row>
    <row r="12" spans="1:18" x14ac:dyDescent="0.35">
      <c r="A12">
        <v>9</v>
      </c>
      <c r="B12" t="s">
        <v>27</v>
      </c>
      <c r="C12">
        <v>21</v>
      </c>
      <c r="D12">
        <v>30</v>
      </c>
      <c r="E12">
        <v>70</v>
      </c>
      <c r="F12">
        <v>265</v>
      </c>
      <c r="G12">
        <v>8.8000000000000007</v>
      </c>
      <c r="H12">
        <v>2</v>
      </c>
      <c r="I12">
        <v>0</v>
      </c>
      <c r="J12">
        <v>2</v>
      </c>
      <c r="K12">
        <v>4</v>
      </c>
      <c r="L12">
        <v>4</v>
      </c>
      <c r="M12">
        <v>0</v>
      </c>
      <c r="N12">
        <v>0</v>
      </c>
      <c r="O12">
        <v>1</v>
      </c>
      <c r="P12">
        <v>19</v>
      </c>
      <c r="Q12">
        <v>19</v>
      </c>
      <c r="R12" s="1">
        <v>0.54500000000000004</v>
      </c>
    </row>
    <row r="13" spans="1:18" x14ac:dyDescent="0.35">
      <c r="A13">
        <v>9</v>
      </c>
      <c r="B13" t="s">
        <v>80</v>
      </c>
      <c r="C13">
        <v>18</v>
      </c>
      <c r="D13">
        <v>30</v>
      </c>
      <c r="E13">
        <v>60</v>
      </c>
      <c r="F13">
        <v>220</v>
      </c>
      <c r="G13">
        <v>7.3</v>
      </c>
      <c r="H13">
        <v>2</v>
      </c>
      <c r="I13">
        <v>3</v>
      </c>
      <c r="J13">
        <v>2</v>
      </c>
      <c r="K13">
        <v>8</v>
      </c>
      <c r="L13">
        <v>70</v>
      </c>
      <c r="M13">
        <v>0</v>
      </c>
      <c r="N13">
        <v>1</v>
      </c>
      <c r="O13">
        <v>1</v>
      </c>
      <c r="P13">
        <v>18.8</v>
      </c>
      <c r="Q13">
        <v>18.8</v>
      </c>
      <c r="R13" s="1">
        <v>1.0999999999999999E-2</v>
      </c>
    </row>
    <row r="14" spans="1:18" x14ac:dyDescent="0.35">
      <c r="A14">
        <v>9</v>
      </c>
      <c r="B14" t="s">
        <v>25</v>
      </c>
      <c r="C14">
        <v>29</v>
      </c>
      <c r="D14">
        <v>45</v>
      </c>
      <c r="E14">
        <v>64.400000000000006</v>
      </c>
      <c r="F14">
        <v>325</v>
      </c>
      <c r="G14">
        <v>7.2</v>
      </c>
      <c r="H14">
        <v>1</v>
      </c>
      <c r="I14">
        <v>1</v>
      </c>
      <c r="J14">
        <v>3</v>
      </c>
      <c r="K14">
        <v>5</v>
      </c>
      <c r="L14">
        <v>27</v>
      </c>
      <c r="M14">
        <v>0</v>
      </c>
      <c r="N14">
        <v>0</v>
      </c>
      <c r="O14">
        <v>1</v>
      </c>
      <c r="P14">
        <v>18.7</v>
      </c>
      <c r="Q14">
        <v>18.7</v>
      </c>
      <c r="R14" s="1">
        <v>0.77600000000000002</v>
      </c>
    </row>
    <row r="15" spans="1:18" x14ac:dyDescent="0.35">
      <c r="A15">
        <v>9</v>
      </c>
      <c r="B15" t="s">
        <v>28</v>
      </c>
      <c r="C15">
        <v>25</v>
      </c>
      <c r="D15">
        <v>34</v>
      </c>
      <c r="E15">
        <v>73.5</v>
      </c>
      <c r="F15">
        <v>211</v>
      </c>
      <c r="G15">
        <v>6.2</v>
      </c>
      <c r="H15">
        <v>2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1</v>
      </c>
      <c r="P15">
        <v>16.7</v>
      </c>
      <c r="Q15">
        <v>16.7</v>
      </c>
      <c r="R15" s="1">
        <v>0.41</v>
      </c>
    </row>
    <row r="16" spans="1:18" x14ac:dyDescent="0.35">
      <c r="A16">
        <v>9</v>
      </c>
      <c r="B16" t="s">
        <v>21</v>
      </c>
      <c r="C16">
        <v>20</v>
      </c>
      <c r="D16">
        <v>30</v>
      </c>
      <c r="E16">
        <v>66.7</v>
      </c>
      <c r="F16">
        <v>185</v>
      </c>
      <c r="G16">
        <v>6.2</v>
      </c>
      <c r="H16">
        <v>2</v>
      </c>
      <c r="I16">
        <v>0</v>
      </c>
      <c r="J16">
        <v>2</v>
      </c>
      <c r="K16">
        <v>6</v>
      </c>
      <c r="L16">
        <v>24</v>
      </c>
      <c r="M16">
        <v>0</v>
      </c>
      <c r="N16">
        <v>1</v>
      </c>
      <c r="O16">
        <v>1</v>
      </c>
      <c r="P16">
        <v>15.8</v>
      </c>
      <c r="Q16">
        <v>15.8</v>
      </c>
      <c r="R16" s="1">
        <v>1</v>
      </c>
    </row>
    <row r="17" spans="1:18" x14ac:dyDescent="0.35">
      <c r="A17">
        <v>9</v>
      </c>
      <c r="B17" t="s">
        <v>138</v>
      </c>
      <c r="C17">
        <v>21</v>
      </c>
      <c r="D17">
        <v>38</v>
      </c>
      <c r="E17">
        <v>55.3</v>
      </c>
      <c r="F17">
        <v>268</v>
      </c>
      <c r="G17">
        <v>7.1</v>
      </c>
      <c r="H17">
        <v>1</v>
      </c>
      <c r="I17">
        <v>1</v>
      </c>
      <c r="J17">
        <v>1</v>
      </c>
      <c r="K17">
        <v>3</v>
      </c>
      <c r="L17">
        <v>20</v>
      </c>
      <c r="M17">
        <v>0</v>
      </c>
      <c r="N17">
        <v>0</v>
      </c>
      <c r="O17">
        <v>1</v>
      </c>
      <c r="P17">
        <v>15.7</v>
      </c>
      <c r="Q17">
        <v>15.7</v>
      </c>
      <c r="R17" s="1">
        <v>3.7999999999999999E-2</v>
      </c>
    </row>
    <row r="18" spans="1:18" x14ac:dyDescent="0.35">
      <c r="A18">
        <v>9</v>
      </c>
      <c r="B18" t="s">
        <v>17</v>
      </c>
      <c r="C18">
        <v>20</v>
      </c>
      <c r="D18">
        <v>26</v>
      </c>
      <c r="E18">
        <v>76.900000000000006</v>
      </c>
      <c r="F18">
        <v>228</v>
      </c>
      <c r="G18">
        <v>8.8000000000000007</v>
      </c>
      <c r="H18">
        <v>1</v>
      </c>
      <c r="I18">
        <v>0</v>
      </c>
      <c r="J18">
        <v>4</v>
      </c>
      <c r="K18">
        <v>4</v>
      </c>
      <c r="L18">
        <v>7</v>
      </c>
      <c r="M18">
        <v>0</v>
      </c>
      <c r="N18">
        <v>0</v>
      </c>
      <c r="O18">
        <v>1</v>
      </c>
      <c r="P18">
        <v>13.8</v>
      </c>
      <c r="Q18">
        <v>13.8</v>
      </c>
      <c r="R18" s="1">
        <v>0.61399999999999999</v>
      </c>
    </row>
    <row r="19" spans="1:18" x14ac:dyDescent="0.35">
      <c r="A19">
        <v>9</v>
      </c>
      <c r="B19" t="s">
        <v>15</v>
      </c>
      <c r="C19">
        <v>21</v>
      </c>
      <c r="D19">
        <v>34</v>
      </c>
      <c r="E19">
        <v>61.8</v>
      </c>
      <c r="F19">
        <v>193</v>
      </c>
      <c r="G19">
        <v>5.7</v>
      </c>
      <c r="H19">
        <v>1</v>
      </c>
      <c r="I19">
        <v>0</v>
      </c>
      <c r="J19">
        <v>3</v>
      </c>
      <c r="K19">
        <v>2</v>
      </c>
      <c r="L19">
        <v>7</v>
      </c>
      <c r="M19">
        <v>0</v>
      </c>
      <c r="N19">
        <v>0</v>
      </c>
      <c r="O19">
        <v>1</v>
      </c>
      <c r="P19">
        <v>12.4</v>
      </c>
      <c r="Q19">
        <v>12.4</v>
      </c>
      <c r="R19" s="1">
        <v>0.97</v>
      </c>
    </row>
    <row r="20" spans="1:18" x14ac:dyDescent="0.35">
      <c r="A20">
        <v>9</v>
      </c>
      <c r="B20" t="s">
        <v>16</v>
      </c>
      <c r="C20">
        <v>24</v>
      </c>
      <c r="D20">
        <v>44</v>
      </c>
      <c r="E20">
        <v>54.5</v>
      </c>
      <c r="F20">
        <v>220</v>
      </c>
      <c r="G20">
        <v>5</v>
      </c>
      <c r="H20">
        <v>1</v>
      </c>
      <c r="I20">
        <v>1</v>
      </c>
      <c r="J20">
        <v>0</v>
      </c>
      <c r="K20">
        <v>3</v>
      </c>
      <c r="L20">
        <v>3</v>
      </c>
      <c r="M20">
        <v>0</v>
      </c>
      <c r="N20">
        <v>0</v>
      </c>
      <c r="O20">
        <v>1</v>
      </c>
      <c r="P20">
        <v>12.1</v>
      </c>
      <c r="Q20">
        <v>12.1</v>
      </c>
      <c r="R20" s="1">
        <v>4.3999999999999997E-2</v>
      </c>
    </row>
    <row r="21" spans="1:18" x14ac:dyDescent="0.35">
      <c r="A21">
        <v>9</v>
      </c>
      <c r="B21" t="s">
        <v>37</v>
      </c>
      <c r="C21">
        <v>24</v>
      </c>
      <c r="D21">
        <v>39</v>
      </c>
      <c r="E21">
        <v>61.5</v>
      </c>
      <c r="F21">
        <v>173</v>
      </c>
      <c r="G21">
        <v>4.4000000000000004</v>
      </c>
      <c r="H21">
        <v>1</v>
      </c>
      <c r="I21">
        <v>3</v>
      </c>
      <c r="J21">
        <v>4</v>
      </c>
      <c r="K21">
        <v>5</v>
      </c>
      <c r="L21">
        <v>41</v>
      </c>
      <c r="M21">
        <v>0</v>
      </c>
      <c r="N21">
        <v>0</v>
      </c>
      <c r="O21">
        <v>1</v>
      </c>
      <c r="P21">
        <v>12</v>
      </c>
      <c r="Q21">
        <v>12</v>
      </c>
      <c r="R21" s="1">
        <v>0.13</v>
      </c>
    </row>
    <row r="22" spans="1:18" x14ac:dyDescent="0.35">
      <c r="A22">
        <v>9</v>
      </c>
      <c r="B22" t="s">
        <v>41</v>
      </c>
      <c r="C22">
        <v>21</v>
      </c>
      <c r="D22">
        <v>26</v>
      </c>
      <c r="E22">
        <v>80.8</v>
      </c>
      <c r="F22">
        <v>187</v>
      </c>
      <c r="G22">
        <v>7.2</v>
      </c>
      <c r="H22">
        <v>0</v>
      </c>
      <c r="I22">
        <v>0</v>
      </c>
      <c r="J22">
        <v>1</v>
      </c>
      <c r="K22">
        <v>10</v>
      </c>
      <c r="L22">
        <v>60</v>
      </c>
      <c r="M22">
        <v>0</v>
      </c>
      <c r="N22">
        <v>1</v>
      </c>
      <c r="O22">
        <v>1</v>
      </c>
      <c r="P22">
        <v>11.5</v>
      </c>
      <c r="Q22">
        <v>11.5</v>
      </c>
      <c r="R22" s="1">
        <v>0.99099999999999999</v>
      </c>
    </row>
    <row r="23" spans="1:18" x14ac:dyDescent="0.35">
      <c r="A23">
        <v>9</v>
      </c>
      <c r="B23" t="s">
        <v>102</v>
      </c>
      <c r="C23">
        <v>15</v>
      </c>
      <c r="D23">
        <v>20</v>
      </c>
      <c r="E23">
        <v>75</v>
      </c>
      <c r="F23">
        <v>175</v>
      </c>
      <c r="G23">
        <v>8.8000000000000007</v>
      </c>
      <c r="H23">
        <v>1</v>
      </c>
      <c r="I23">
        <v>2</v>
      </c>
      <c r="J23">
        <v>6</v>
      </c>
      <c r="K23">
        <v>4</v>
      </c>
      <c r="L23">
        <v>17</v>
      </c>
      <c r="M23">
        <v>0</v>
      </c>
      <c r="N23">
        <v>0</v>
      </c>
      <c r="O23">
        <v>1</v>
      </c>
      <c r="P23">
        <v>10.7</v>
      </c>
      <c r="Q23">
        <v>10.7</v>
      </c>
      <c r="R23" s="1">
        <v>2.8000000000000001E-2</v>
      </c>
    </row>
    <row r="24" spans="1:18" x14ac:dyDescent="0.35">
      <c r="A24">
        <v>9</v>
      </c>
      <c r="B24" t="s">
        <v>35</v>
      </c>
      <c r="C24">
        <v>19</v>
      </c>
      <c r="D24">
        <v>30</v>
      </c>
      <c r="E24">
        <v>63.3</v>
      </c>
      <c r="F24">
        <v>160</v>
      </c>
      <c r="G24">
        <v>5.3</v>
      </c>
      <c r="H24">
        <v>1</v>
      </c>
      <c r="I24">
        <v>0</v>
      </c>
      <c r="J24">
        <v>0</v>
      </c>
      <c r="K24">
        <v>1</v>
      </c>
      <c r="L24">
        <v>-1</v>
      </c>
      <c r="M24">
        <v>0</v>
      </c>
      <c r="N24">
        <v>0</v>
      </c>
      <c r="O24">
        <v>1</v>
      </c>
      <c r="P24">
        <v>10.3</v>
      </c>
      <c r="Q24">
        <v>10.3</v>
      </c>
      <c r="R24" s="1">
        <v>0.20300000000000001</v>
      </c>
    </row>
    <row r="25" spans="1:18" x14ac:dyDescent="0.35">
      <c r="A25">
        <v>9</v>
      </c>
      <c r="B25" t="s">
        <v>108</v>
      </c>
      <c r="C25">
        <v>22</v>
      </c>
      <c r="D25">
        <v>39</v>
      </c>
      <c r="E25">
        <v>56.4</v>
      </c>
      <c r="F25">
        <v>262</v>
      </c>
      <c r="G25">
        <v>6.7</v>
      </c>
      <c r="H25">
        <v>0</v>
      </c>
      <c r="I25">
        <v>1</v>
      </c>
      <c r="J25">
        <v>4</v>
      </c>
      <c r="K25">
        <v>1</v>
      </c>
      <c r="L25">
        <v>2</v>
      </c>
      <c r="M25">
        <v>0</v>
      </c>
      <c r="N25">
        <v>0</v>
      </c>
      <c r="O25">
        <v>1</v>
      </c>
      <c r="P25">
        <v>9.6999999999999993</v>
      </c>
      <c r="Q25">
        <v>9.6999999999999993</v>
      </c>
      <c r="R25" s="1">
        <v>0.188</v>
      </c>
    </row>
    <row r="26" spans="1:18" x14ac:dyDescent="0.35">
      <c r="A26">
        <v>9</v>
      </c>
      <c r="B26" t="s">
        <v>50</v>
      </c>
      <c r="C26">
        <v>17</v>
      </c>
      <c r="D26">
        <v>26</v>
      </c>
      <c r="E26">
        <v>65.400000000000006</v>
      </c>
      <c r="F26">
        <v>127</v>
      </c>
      <c r="G26">
        <v>4.9000000000000004</v>
      </c>
      <c r="H26">
        <v>1</v>
      </c>
      <c r="I26">
        <v>0</v>
      </c>
      <c r="J26">
        <v>1</v>
      </c>
      <c r="K26">
        <v>5</v>
      </c>
      <c r="L26">
        <v>5</v>
      </c>
      <c r="M26">
        <v>0</v>
      </c>
      <c r="N26">
        <v>0</v>
      </c>
      <c r="O26">
        <v>1</v>
      </c>
      <c r="P26">
        <v>9.6</v>
      </c>
      <c r="Q26">
        <v>9.6</v>
      </c>
      <c r="R26" s="1">
        <v>0.16700000000000001</v>
      </c>
    </row>
    <row r="27" spans="1:18" x14ac:dyDescent="0.35">
      <c r="A27">
        <v>9</v>
      </c>
      <c r="B27" t="s">
        <v>49</v>
      </c>
      <c r="C27">
        <v>16</v>
      </c>
      <c r="D27">
        <v>25</v>
      </c>
      <c r="E27">
        <v>64</v>
      </c>
      <c r="F27">
        <v>209</v>
      </c>
      <c r="G27">
        <v>8.4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8.4</v>
      </c>
      <c r="Q27">
        <v>8.4</v>
      </c>
      <c r="R27" s="1">
        <v>0.03</v>
      </c>
    </row>
    <row r="28" spans="1:18" x14ac:dyDescent="0.35">
      <c r="A28">
        <v>9</v>
      </c>
      <c r="B28" t="s">
        <v>38</v>
      </c>
      <c r="C28">
        <v>33</v>
      </c>
      <c r="D28">
        <v>49</v>
      </c>
      <c r="E28">
        <v>67.3</v>
      </c>
      <c r="F28">
        <v>263</v>
      </c>
      <c r="G28">
        <v>5.4</v>
      </c>
      <c r="H28">
        <v>0</v>
      </c>
      <c r="I28">
        <v>0</v>
      </c>
      <c r="J28">
        <v>8</v>
      </c>
      <c r="K28">
        <v>2</v>
      </c>
      <c r="L28">
        <v>7</v>
      </c>
      <c r="M28">
        <v>0</v>
      </c>
      <c r="N28">
        <v>2</v>
      </c>
      <c r="O28">
        <v>1</v>
      </c>
      <c r="P28">
        <v>7.2</v>
      </c>
      <c r="Q28">
        <v>7.2</v>
      </c>
      <c r="R28" s="1">
        <v>3.5000000000000003E-2</v>
      </c>
    </row>
    <row r="29" spans="1:18" x14ac:dyDescent="0.35">
      <c r="A29">
        <v>9</v>
      </c>
      <c r="B29" t="s">
        <v>20</v>
      </c>
      <c r="C29">
        <v>16</v>
      </c>
      <c r="D29">
        <v>30</v>
      </c>
      <c r="E29">
        <v>53.3</v>
      </c>
      <c r="F29">
        <v>136</v>
      </c>
      <c r="G29">
        <v>4.5</v>
      </c>
      <c r="H29">
        <v>0</v>
      </c>
      <c r="I29">
        <v>0</v>
      </c>
      <c r="J29">
        <v>5</v>
      </c>
      <c r="K29">
        <v>3</v>
      </c>
      <c r="L29">
        <v>17</v>
      </c>
      <c r="M29">
        <v>0</v>
      </c>
      <c r="N29">
        <v>0</v>
      </c>
      <c r="O29">
        <v>1</v>
      </c>
      <c r="P29">
        <v>7.1</v>
      </c>
      <c r="Q29">
        <v>7.1</v>
      </c>
      <c r="R29" s="1">
        <v>0.98699999999999999</v>
      </c>
    </row>
    <row r="30" spans="1:18" x14ac:dyDescent="0.35">
      <c r="A30">
        <v>9</v>
      </c>
      <c r="B30" t="s">
        <v>86</v>
      </c>
      <c r="C30">
        <v>5</v>
      </c>
      <c r="D30">
        <v>7</v>
      </c>
      <c r="E30">
        <v>71.400000000000006</v>
      </c>
      <c r="F30">
        <v>38</v>
      </c>
      <c r="G30">
        <v>5.4</v>
      </c>
      <c r="H30">
        <v>1</v>
      </c>
      <c r="I30">
        <v>0</v>
      </c>
      <c r="J30">
        <v>0</v>
      </c>
      <c r="K30">
        <v>4</v>
      </c>
      <c r="L30">
        <v>8</v>
      </c>
      <c r="M30">
        <v>0</v>
      </c>
      <c r="N30">
        <v>0</v>
      </c>
      <c r="O30">
        <v>1</v>
      </c>
      <c r="P30">
        <v>6.3</v>
      </c>
      <c r="Q30">
        <v>6.3</v>
      </c>
      <c r="R30" s="1">
        <v>1E-3</v>
      </c>
    </row>
    <row r="31" spans="1:18" x14ac:dyDescent="0.35">
      <c r="A31">
        <v>9</v>
      </c>
      <c r="B31" t="s">
        <v>111</v>
      </c>
      <c r="C31">
        <v>5</v>
      </c>
      <c r="D31">
        <v>6</v>
      </c>
      <c r="E31">
        <v>83.3</v>
      </c>
      <c r="F31">
        <v>78</v>
      </c>
      <c r="G31">
        <v>13</v>
      </c>
      <c r="H31">
        <v>0</v>
      </c>
      <c r="I31">
        <v>0</v>
      </c>
      <c r="J31">
        <v>0</v>
      </c>
      <c r="K31">
        <v>2</v>
      </c>
      <c r="L31">
        <v>11</v>
      </c>
      <c r="M31">
        <v>0</v>
      </c>
      <c r="N31">
        <v>0</v>
      </c>
      <c r="O31">
        <v>1</v>
      </c>
      <c r="P31">
        <v>4.2</v>
      </c>
      <c r="Q31">
        <v>4.2</v>
      </c>
      <c r="R31" s="1">
        <v>4.0000000000000001E-3</v>
      </c>
    </row>
    <row r="32" spans="1:18" x14ac:dyDescent="0.35">
      <c r="A32">
        <v>9</v>
      </c>
      <c r="B32" t="s">
        <v>151</v>
      </c>
      <c r="C32">
        <v>13</v>
      </c>
      <c r="D32">
        <v>28</v>
      </c>
      <c r="E32">
        <v>46.4</v>
      </c>
      <c r="F32">
        <v>130</v>
      </c>
      <c r="G32">
        <v>4.5999999999999996</v>
      </c>
      <c r="H32">
        <v>0</v>
      </c>
      <c r="I32">
        <v>1</v>
      </c>
      <c r="J32">
        <v>1</v>
      </c>
      <c r="K32">
        <v>3</v>
      </c>
      <c r="L32">
        <v>19</v>
      </c>
      <c r="M32">
        <v>0</v>
      </c>
      <c r="N32">
        <v>1</v>
      </c>
      <c r="O32">
        <v>1</v>
      </c>
      <c r="P32">
        <v>4.0999999999999996</v>
      </c>
      <c r="Q32">
        <v>4.0999999999999996</v>
      </c>
      <c r="R32" s="1">
        <v>0</v>
      </c>
    </row>
    <row r="33" spans="1:18" x14ac:dyDescent="0.35">
      <c r="A33">
        <v>9</v>
      </c>
      <c r="B33" t="s">
        <v>39</v>
      </c>
      <c r="C33">
        <v>13</v>
      </c>
      <c r="D33">
        <v>28</v>
      </c>
      <c r="E33">
        <v>46.4</v>
      </c>
      <c r="F33">
        <v>157</v>
      </c>
      <c r="G33">
        <v>5.6</v>
      </c>
      <c r="H33">
        <v>0</v>
      </c>
      <c r="I33">
        <v>1</v>
      </c>
      <c r="J33">
        <v>4</v>
      </c>
      <c r="K33">
        <v>2</v>
      </c>
      <c r="L33">
        <v>4</v>
      </c>
      <c r="M33">
        <v>0</v>
      </c>
      <c r="N33">
        <v>1</v>
      </c>
      <c r="O33">
        <v>1</v>
      </c>
      <c r="P33">
        <v>3.7</v>
      </c>
      <c r="Q33">
        <v>3.7</v>
      </c>
      <c r="R33" s="1">
        <v>0.59899999999999998</v>
      </c>
    </row>
    <row r="34" spans="1:18" x14ac:dyDescent="0.35">
      <c r="A34">
        <v>9</v>
      </c>
      <c r="B34" t="s">
        <v>42</v>
      </c>
      <c r="C34">
        <v>4</v>
      </c>
      <c r="D34">
        <v>9</v>
      </c>
      <c r="E34">
        <v>44.4</v>
      </c>
      <c r="F34">
        <v>25</v>
      </c>
      <c r="G34">
        <v>2.8</v>
      </c>
      <c r="H34">
        <v>0</v>
      </c>
      <c r="I34">
        <v>0</v>
      </c>
      <c r="J34">
        <v>2</v>
      </c>
      <c r="K34">
        <v>2</v>
      </c>
      <c r="L34">
        <v>9</v>
      </c>
      <c r="M34">
        <v>0</v>
      </c>
      <c r="N34">
        <v>0</v>
      </c>
      <c r="O34">
        <v>1</v>
      </c>
      <c r="P34">
        <v>1.9</v>
      </c>
      <c r="Q34">
        <v>1.9</v>
      </c>
      <c r="R34" s="1">
        <v>0.2</v>
      </c>
    </row>
    <row r="35" spans="1:18" x14ac:dyDescent="0.35">
      <c r="A35">
        <v>9</v>
      </c>
      <c r="B35" t="s">
        <v>103</v>
      </c>
      <c r="C35">
        <v>11</v>
      </c>
      <c r="D35">
        <v>20</v>
      </c>
      <c r="E35">
        <v>55</v>
      </c>
      <c r="F35">
        <v>58</v>
      </c>
      <c r="G35">
        <v>2.9</v>
      </c>
      <c r="H35">
        <v>0</v>
      </c>
      <c r="I35">
        <v>2</v>
      </c>
      <c r="J35">
        <v>7</v>
      </c>
      <c r="K35">
        <v>5</v>
      </c>
      <c r="L35">
        <v>28</v>
      </c>
      <c r="M35">
        <v>0</v>
      </c>
      <c r="N35">
        <v>1</v>
      </c>
      <c r="O35">
        <v>1</v>
      </c>
      <c r="P35">
        <v>1.1000000000000001</v>
      </c>
      <c r="Q35">
        <v>1.1000000000000001</v>
      </c>
      <c r="R35" s="1">
        <v>1E-3</v>
      </c>
    </row>
    <row r="36" spans="1:18" x14ac:dyDescent="0.35">
      <c r="A36">
        <v>9</v>
      </c>
      <c r="B36" t="s">
        <v>97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">
        <v>0</v>
      </c>
    </row>
    <row r="37" spans="1:18" x14ac:dyDescent="0.35">
      <c r="A37">
        <v>9</v>
      </c>
      <c r="B37" t="s">
        <v>113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1">
        <v>0</v>
      </c>
    </row>
    <row r="38" spans="1:18" x14ac:dyDescent="0.35">
      <c r="A38">
        <v>9</v>
      </c>
      <c r="B38" t="s">
        <v>129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v>1E-3</v>
      </c>
    </row>
    <row r="39" spans="1:18" x14ac:dyDescent="0.35">
      <c r="A39">
        <v>9</v>
      </c>
      <c r="B39" t="s">
        <v>51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>
        <v>0.77900000000000003</v>
      </c>
    </row>
    <row r="40" spans="1:18" x14ac:dyDescent="0.35">
      <c r="A40">
        <v>9</v>
      </c>
      <c r="B40" t="s">
        <v>140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v>9.8000000000000004E-2</v>
      </c>
    </row>
    <row r="41" spans="1:18" x14ac:dyDescent="0.35">
      <c r="A41">
        <v>9</v>
      </c>
      <c r="B41" t="s">
        <v>22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v>0.93899999999999995</v>
      </c>
    </row>
    <row r="42" spans="1:18" x14ac:dyDescent="0.35">
      <c r="A42">
        <v>9</v>
      </c>
      <c r="B42" t="s">
        <v>29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0.84399999999999997</v>
      </c>
    </row>
    <row r="43" spans="1:18" x14ac:dyDescent="0.35">
      <c r="A43">
        <v>9</v>
      </c>
      <c r="B43" t="s">
        <v>24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0.90100000000000002</v>
      </c>
    </row>
    <row r="44" spans="1:18" x14ac:dyDescent="0.35">
      <c r="A44">
        <v>9</v>
      </c>
      <c r="B44" t="s">
        <v>92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2E-3</v>
      </c>
    </row>
    <row r="45" spans="1:18" x14ac:dyDescent="0.35">
      <c r="A45">
        <v>9</v>
      </c>
      <c r="B45" t="s">
        <v>94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0</v>
      </c>
    </row>
    <row r="46" spans="1:18" x14ac:dyDescent="0.35">
      <c r="A46">
        <v>9</v>
      </c>
      <c r="B46" t="s">
        <v>90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0</v>
      </c>
    </row>
    <row r="47" spans="1:18" x14ac:dyDescent="0.35">
      <c r="A47">
        <v>9</v>
      </c>
      <c r="B47" t="s">
        <v>91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0</v>
      </c>
    </row>
    <row r="48" spans="1:18" x14ac:dyDescent="0.35">
      <c r="A48">
        <v>9</v>
      </c>
      <c r="B48" t="s">
        <v>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0</v>
      </c>
    </row>
    <row r="49" spans="1:18" x14ac:dyDescent="0.35">
      <c r="A49">
        <v>9</v>
      </c>
      <c r="B49" t="s">
        <v>150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0</v>
      </c>
    </row>
    <row r="50" spans="1:18" x14ac:dyDescent="0.35">
      <c r="A50">
        <v>9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2.8000000000000001E-2</v>
      </c>
    </row>
    <row r="51" spans="1:18" x14ac:dyDescent="0.35">
      <c r="A51">
        <v>9</v>
      </c>
      <c r="B51" t="s">
        <v>93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>
        <v>1E-3</v>
      </c>
    </row>
    <row r="52" spans="1:18" x14ac:dyDescent="0.35">
      <c r="A52">
        <v>9</v>
      </c>
      <c r="B52" t="s">
        <v>40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5.0999999999999997E-2</v>
      </c>
    </row>
    <row r="53" spans="1:18" x14ac:dyDescent="0.35">
      <c r="A53">
        <v>9</v>
      </c>
      <c r="B53" t="s">
        <v>95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0</v>
      </c>
    </row>
    <row r="54" spans="1:18" x14ac:dyDescent="0.35">
      <c r="A54">
        <v>9</v>
      </c>
      <c r="B54" t="s">
        <v>96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7.0000000000000001E-3</v>
      </c>
    </row>
    <row r="55" spans="1:18" x14ac:dyDescent="0.35">
      <c r="A55">
        <v>9</v>
      </c>
      <c r="B55" t="s">
        <v>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0</v>
      </c>
    </row>
    <row r="56" spans="1:18" x14ac:dyDescent="0.35">
      <c r="A56">
        <v>9</v>
      </c>
      <c r="B56" t="s">
        <v>98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0</v>
      </c>
    </row>
    <row r="57" spans="1:18" x14ac:dyDescent="0.35">
      <c r="A57">
        <v>9</v>
      </c>
      <c r="B57" t="s">
        <v>100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</v>
      </c>
    </row>
    <row r="58" spans="1:18" x14ac:dyDescent="0.35">
      <c r="A58">
        <v>9</v>
      </c>
      <c r="B58" t="s">
        <v>154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0</v>
      </c>
    </row>
    <row r="59" spans="1:18" x14ac:dyDescent="0.35">
      <c r="A59">
        <v>9</v>
      </c>
      <c r="B59" t="s">
        <v>101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2E-3</v>
      </c>
    </row>
    <row r="60" spans="1:18" x14ac:dyDescent="0.35">
      <c r="A60">
        <v>9</v>
      </c>
      <c r="B60" t="s">
        <v>18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0.223</v>
      </c>
    </row>
    <row r="61" spans="1:18" x14ac:dyDescent="0.35">
      <c r="A61">
        <v>9</v>
      </c>
      <c r="B61" t="s">
        <v>104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0</v>
      </c>
    </row>
    <row r="62" spans="1:18" x14ac:dyDescent="0.35">
      <c r="A62">
        <v>9</v>
      </c>
      <c r="B62" t="s">
        <v>105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</v>
      </c>
    </row>
    <row r="63" spans="1:18" x14ac:dyDescent="0.35">
      <c r="A63">
        <v>9</v>
      </c>
      <c r="B63" t="s">
        <v>109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0</v>
      </c>
    </row>
    <row r="64" spans="1:18" x14ac:dyDescent="0.35">
      <c r="A64">
        <v>9</v>
      </c>
      <c r="B64" t="s">
        <v>106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0</v>
      </c>
    </row>
    <row r="65" spans="1:18" x14ac:dyDescent="0.35">
      <c r="A65">
        <v>9</v>
      </c>
      <c r="B65" t="s">
        <v>107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1E-3</v>
      </c>
    </row>
    <row r="66" spans="1:18" x14ac:dyDescent="0.35">
      <c r="A66">
        <v>9</v>
      </c>
      <c r="B66" t="s">
        <v>110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1E-3</v>
      </c>
    </row>
    <row r="67" spans="1:18" x14ac:dyDescent="0.35">
      <c r="A67">
        <v>9</v>
      </c>
      <c r="B67" t="s">
        <v>85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0.02</v>
      </c>
    </row>
    <row r="68" spans="1:18" x14ac:dyDescent="0.35">
      <c r="A68">
        <v>9</v>
      </c>
      <c r="B68" t="s">
        <v>82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1E-3</v>
      </c>
    </row>
    <row r="69" spans="1:18" x14ac:dyDescent="0.35">
      <c r="A69">
        <v>9</v>
      </c>
      <c r="B69" t="s">
        <v>112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 s="1">
        <v>0</v>
      </c>
    </row>
    <row r="70" spans="1:18" x14ac:dyDescent="0.35">
      <c r="A70">
        <v>9</v>
      </c>
      <c r="B70" t="s">
        <v>47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0.216</v>
      </c>
    </row>
    <row r="71" spans="1:18" x14ac:dyDescent="0.35">
      <c r="A71">
        <v>9</v>
      </c>
      <c r="B71" t="s">
        <v>144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1E-3</v>
      </c>
    </row>
    <row r="72" spans="1:18" x14ac:dyDescent="0.35">
      <c r="A72">
        <v>9</v>
      </c>
      <c r="B72" t="s">
        <v>52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1E-3</v>
      </c>
    </row>
    <row r="73" spans="1:18" x14ac:dyDescent="0.35">
      <c r="A73">
        <v>9</v>
      </c>
      <c r="B73" t="s">
        <v>79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7.0000000000000001E-3</v>
      </c>
    </row>
    <row r="74" spans="1:18" x14ac:dyDescent="0.35">
      <c r="A74">
        <v>9</v>
      </c>
      <c r="B74" t="s">
        <v>114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0</v>
      </c>
    </row>
    <row r="75" spans="1:18" x14ac:dyDescent="0.35">
      <c r="A75">
        <v>9</v>
      </c>
      <c r="B75" t="s">
        <v>116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0</v>
      </c>
    </row>
    <row r="76" spans="1:18" x14ac:dyDescent="0.35">
      <c r="A76">
        <v>9</v>
      </c>
      <c r="B76" t="s">
        <v>117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0</v>
      </c>
    </row>
    <row r="77" spans="1:18" x14ac:dyDescent="0.35">
      <c r="A77">
        <v>9</v>
      </c>
      <c r="B77" t="s">
        <v>118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</v>
      </c>
    </row>
    <row r="78" spans="1:18" x14ac:dyDescent="0.35">
      <c r="A78">
        <v>9</v>
      </c>
      <c r="B78" t="s">
        <v>115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0</v>
      </c>
    </row>
    <row r="79" spans="1:18" x14ac:dyDescent="0.35">
      <c r="A79">
        <v>9</v>
      </c>
      <c r="B79" t="s">
        <v>44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1.6E-2</v>
      </c>
    </row>
    <row r="80" spans="1:18" x14ac:dyDescent="0.35">
      <c r="A80">
        <v>9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0.21099999999999999</v>
      </c>
    </row>
    <row r="81" spans="1:18" x14ac:dyDescent="0.35">
      <c r="A81">
        <v>9</v>
      </c>
      <c r="B81" t="s">
        <v>30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0.71199999999999997</v>
      </c>
    </row>
    <row r="82" spans="1:18" x14ac:dyDescent="0.35">
      <c r="A82">
        <v>9</v>
      </c>
      <c r="B82" t="s">
        <v>155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2.9000000000000001E-2</v>
      </c>
    </row>
    <row r="83" spans="1:18" x14ac:dyDescent="0.35">
      <c r="A83">
        <v>9</v>
      </c>
      <c r="B83" t="s">
        <v>119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</row>
    <row r="84" spans="1:18" x14ac:dyDescent="0.35">
      <c r="A84">
        <v>9</v>
      </c>
      <c r="B84" t="s">
        <v>120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9</v>
      </c>
      <c r="B85" t="s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2E-3</v>
      </c>
    </row>
    <row r="86" spans="1:18" x14ac:dyDescent="0.35">
      <c r="A86">
        <v>9</v>
      </c>
      <c r="B86" t="s">
        <v>31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0.432</v>
      </c>
    </row>
    <row r="87" spans="1:18" x14ac:dyDescent="0.35">
      <c r="A87">
        <v>9</v>
      </c>
      <c r="B87" t="s">
        <v>128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</v>
      </c>
    </row>
    <row r="88" spans="1:18" x14ac:dyDescent="0.35">
      <c r="A88">
        <v>9</v>
      </c>
      <c r="B88" t="s">
        <v>121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1E-3</v>
      </c>
    </row>
    <row r="89" spans="1:18" x14ac:dyDescent="0.35">
      <c r="A89">
        <v>9</v>
      </c>
      <c r="B89" t="s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</v>
      </c>
    </row>
    <row r="90" spans="1:18" x14ac:dyDescent="0.35">
      <c r="A90">
        <v>9</v>
      </c>
      <c r="B90" t="s">
        <v>87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1E-3</v>
      </c>
    </row>
    <row r="91" spans="1:18" x14ac:dyDescent="0.35">
      <c r="A91">
        <v>9</v>
      </c>
      <c r="B91" t="s">
        <v>146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 s="1">
        <v>7.0000000000000001E-3</v>
      </c>
    </row>
    <row r="92" spans="1:18" x14ac:dyDescent="0.35">
      <c r="A92">
        <v>9</v>
      </c>
      <c r="B92" t="s">
        <v>123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</v>
      </c>
    </row>
    <row r="93" spans="1:18" x14ac:dyDescent="0.35">
      <c r="A93">
        <v>9</v>
      </c>
      <c r="B93" t="s">
        <v>124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</v>
      </c>
    </row>
    <row r="94" spans="1:18" x14ac:dyDescent="0.35">
      <c r="A94">
        <v>9</v>
      </c>
      <c r="B94" t="s">
        <v>53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2E-3</v>
      </c>
    </row>
    <row r="95" spans="1:18" x14ac:dyDescent="0.35">
      <c r="A95">
        <v>9</v>
      </c>
      <c r="B95" t="s">
        <v>122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</v>
      </c>
    </row>
    <row r="96" spans="1:18" x14ac:dyDescent="0.35">
      <c r="A96">
        <v>9</v>
      </c>
      <c r="B96" t="s">
        <v>143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1E-3</v>
      </c>
    </row>
    <row r="97" spans="1:18" x14ac:dyDescent="0.35">
      <c r="A97">
        <v>9</v>
      </c>
      <c r="B97" t="s">
        <v>126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9</v>
      </c>
      <c r="B98" t="s">
        <v>84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1E-3</v>
      </c>
    </row>
    <row r="99" spans="1:18" x14ac:dyDescent="0.35">
      <c r="A99">
        <v>9</v>
      </c>
      <c r="B99" t="s">
        <v>127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</row>
    <row r="100" spans="1:18" x14ac:dyDescent="0.35">
      <c r="A100">
        <v>9</v>
      </c>
      <c r="B100" t="s">
        <v>81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1E-3</v>
      </c>
    </row>
    <row r="101" spans="1:18" x14ac:dyDescent="0.35">
      <c r="A101">
        <v>9</v>
      </c>
      <c r="B101" t="s">
        <v>142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3.0000000000000001E-3</v>
      </c>
    </row>
    <row r="102" spans="1:18" x14ac:dyDescent="0.35">
      <c r="A102">
        <v>9</v>
      </c>
      <c r="B102" t="s">
        <v>125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</v>
      </c>
    </row>
    <row r="103" spans="1:18" x14ac:dyDescent="0.35">
      <c r="A103">
        <v>9</v>
      </c>
      <c r="B103" t="s">
        <v>130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9</v>
      </c>
      <c r="B104" t="s">
        <v>131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0.02</v>
      </c>
    </row>
    <row r="105" spans="1:18" x14ac:dyDescent="0.35">
      <c r="A105">
        <v>9</v>
      </c>
      <c r="B105" t="s">
        <v>135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0</v>
      </c>
    </row>
    <row r="106" spans="1:18" x14ac:dyDescent="0.35">
      <c r="A106">
        <v>9</v>
      </c>
      <c r="B106" t="s">
        <v>141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1E-3</v>
      </c>
    </row>
    <row r="107" spans="1:18" x14ac:dyDescent="0.35">
      <c r="A107">
        <v>9</v>
      </c>
      <c r="B107" t="s">
        <v>147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1E-3</v>
      </c>
    </row>
    <row r="108" spans="1:18" x14ac:dyDescent="0.35">
      <c r="A108">
        <v>9</v>
      </c>
      <c r="B108" t="s">
        <v>133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</row>
    <row r="109" spans="1:18" x14ac:dyDescent="0.35">
      <c r="A109">
        <v>9</v>
      </c>
      <c r="B109" t="s">
        <v>26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3.3000000000000002E-2</v>
      </c>
    </row>
    <row r="110" spans="1:18" x14ac:dyDescent="0.35">
      <c r="A110">
        <v>9</v>
      </c>
      <c r="B110" t="s">
        <v>134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9</v>
      </c>
      <c r="B111" t="s">
        <v>32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0.82699999999999996</v>
      </c>
    </row>
    <row r="112" spans="1:18" x14ac:dyDescent="0.35">
      <c r="A112">
        <v>9</v>
      </c>
      <c r="B112" t="s">
        <v>152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2E-3</v>
      </c>
    </row>
    <row r="113" spans="1:18" x14ac:dyDescent="0.35">
      <c r="A113">
        <v>9</v>
      </c>
      <c r="B113" t="s">
        <v>136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0</v>
      </c>
    </row>
    <row r="114" spans="1:18" x14ac:dyDescent="0.35">
      <c r="A114">
        <v>9</v>
      </c>
      <c r="B114" t="s">
        <v>137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1E-3</v>
      </c>
    </row>
    <row r="115" spans="1:18" x14ac:dyDescent="0.35">
      <c r="A115">
        <v>9</v>
      </c>
      <c r="B115" t="s">
        <v>132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2E-3</v>
      </c>
    </row>
    <row r="116" spans="1:18" x14ac:dyDescent="0.35">
      <c r="A116">
        <v>9</v>
      </c>
      <c r="B116" t="s">
        <v>54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7.0000000000000001E-3</v>
      </c>
    </row>
    <row r="117" spans="1:18" x14ac:dyDescent="0.35">
      <c r="A117">
        <v>9</v>
      </c>
      <c r="B117" t="s">
        <v>139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R117"/>
  <sheetViews>
    <sheetView showGridLines="0" workbookViewId="0">
      <selection activeCell="A5" sqref="A5:R117"/>
    </sheetView>
  </sheetViews>
  <sheetFormatPr defaultRowHeight="14.5" x14ac:dyDescent="0.35"/>
  <cols>
    <col min="1" max="1" width="7.54296875" bestFit="1" customWidth="1"/>
    <col min="2" max="2" width="24.26953125" bestFit="1" customWidth="1"/>
    <col min="3" max="3" width="7.453125" bestFit="1" customWidth="1"/>
    <col min="4" max="5" width="6.54296875" bestFit="1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bestFit="1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10</v>
      </c>
      <c r="B5" t="s">
        <v>43</v>
      </c>
      <c r="C5">
        <v>26</v>
      </c>
      <c r="D5">
        <v>35</v>
      </c>
      <c r="E5">
        <v>74.3</v>
      </c>
      <c r="F5">
        <v>404</v>
      </c>
      <c r="G5">
        <v>11.5</v>
      </c>
      <c r="H5">
        <v>4</v>
      </c>
      <c r="I5">
        <v>1</v>
      </c>
      <c r="J5">
        <v>0</v>
      </c>
      <c r="K5">
        <v>2</v>
      </c>
      <c r="L5">
        <v>17</v>
      </c>
      <c r="M5">
        <v>1</v>
      </c>
      <c r="N5">
        <v>0</v>
      </c>
      <c r="O5">
        <v>1</v>
      </c>
      <c r="P5">
        <v>38.9</v>
      </c>
      <c r="Q5">
        <v>38.9</v>
      </c>
      <c r="R5" s="1">
        <v>0.97499999999999998</v>
      </c>
    </row>
    <row r="6" spans="1:18" x14ac:dyDescent="0.35">
      <c r="A6">
        <v>10</v>
      </c>
      <c r="B6" t="s">
        <v>20</v>
      </c>
      <c r="C6">
        <v>27</v>
      </c>
      <c r="D6">
        <v>40</v>
      </c>
      <c r="E6">
        <v>67.5</v>
      </c>
      <c r="F6">
        <v>323</v>
      </c>
      <c r="G6">
        <v>8.1</v>
      </c>
      <c r="H6">
        <v>4</v>
      </c>
      <c r="I6">
        <v>1</v>
      </c>
      <c r="J6">
        <v>0</v>
      </c>
      <c r="K6">
        <v>4</v>
      </c>
      <c r="L6">
        <v>15</v>
      </c>
      <c r="M6">
        <v>0</v>
      </c>
      <c r="N6">
        <v>0</v>
      </c>
      <c r="O6">
        <v>1</v>
      </c>
      <c r="P6">
        <v>29.4</v>
      </c>
      <c r="Q6">
        <v>29.4</v>
      </c>
      <c r="R6" s="1">
        <v>0.98699999999999999</v>
      </c>
    </row>
    <row r="7" spans="1:18" x14ac:dyDescent="0.35">
      <c r="A7">
        <v>10</v>
      </c>
      <c r="B7" t="s">
        <v>145</v>
      </c>
      <c r="C7">
        <v>23</v>
      </c>
      <c r="D7">
        <v>34</v>
      </c>
      <c r="E7">
        <v>67.599999999999994</v>
      </c>
      <c r="F7">
        <v>268</v>
      </c>
      <c r="G7">
        <v>7.9</v>
      </c>
      <c r="H7">
        <v>1</v>
      </c>
      <c r="I7">
        <v>0</v>
      </c>
      <c r="J7">
        <v>1</v>
      </c>
      <c r="K7">
        <v>8</v>
      </c>
      <c r="L7">
        <v>44</v>
      </c>
      <c r="M7">
        <v>1</v>
      </c>
      <c r="N7">
        <v>0</v>
      </c>
      <c r="O7">
        <v>1</v>
      </c>
      <c r="P7">
        <v>25.1</v>
      </c>
      <c r="Q7">
        <v>25.1</v>
      </c>
      <c r="R7" s="1">
        <v>0.47499999999999998</v>
      </c>
    </row>
    <row r="8" spans="1:18" x14ac:dyDescent="0.35">
      <c r="A8">
        <v>10</v>
      </c>
      <c r="B8" t="s">
        <v>25</v>
      </c>
      <c r="C8">
        <v>29</v>
      </c>
      <c r="D8">
        <v>44</v>
      </c>
      <c r="E8">
        <v>65.900000000000006</v>
      </c>
      <c r="F8">
        <v>312</v>
      </c>
      <c r="G8">
        <v>7.1</v>
      </c>
      <c r="H8">
        <v>3</v>
      </c>
      <c r="I8">
        <v>0</v>
      </c>
      <c r="J8">
        <v>3</v>
      </c>
      <c r="K8">
        <v>2</v>
      </c>
      <c r="L8">
        <v>17</v>
      </c>
      <c r="M8">
        <v>0</v>
      </c>
      <c r="N8">
        <v>1</v>
      </c>
      <c r="O8">
        <v>1</v>
      </c>
      <c r="P8">
        <v>24.2</v>
      </c>
      <c r="Q8">
        <v>24.2</v>
      </c>
      <c r="R8" s="1">
        <v>0.77600000000000002</v>
      </c>
    </row>
    <row r="9" spans="1:18" x14ac:dyDescent="0.35">
      <c r="A9">
        <v>10</v>
      </c>
      <c r="B9" t="s">
        <v>39</v>
      </c>
      <c r="C9">
        <v>31</v>
      </c>
      <c r="D9">
        <v>47</v>
      </c>
      <c r="E9">
        <v>66</v>
      </c>
      <c r="F9">
        <v>369</v>
      </c>
      <c r="G9">
        <v>7.9</v>
      </c>
      <c r="H9">
        <v>2</v>
      </c>
      <c r="I9">
        <v>0</v>
      </c>
      <c r="J9">
        <v>1</v>
      </c>
      <c r="K9">
        <v>1</v>
      </c>
      <c r="L9">
        <v>13</v>
      </c>
      <c r="M9">
        <v>0</v>
      </c>
      <c r="N9">
        <v>0</v>
      </c>
      <c r="O9">
        <v>1</v>
      </c>
      <c r="P9">
        <v>24.1</v>
      </c>
      <c r="Q9">
        <v>24.1</v>
      </c>
      <c r="R9" s="1">
        <v>0.59899999999999998</v>
      </c>
    </row>
    <row r="10" spans="1:18" x14ac:dyDescent="0.35">
      <c r="A10">
        <v>10</v>
      </c>
      <c r="B10" t="s">
        <v>24</v>
      </c>
      <c r="C10">
        <v>19</v>
      </c>
      <c r="D10">
        <v>26</v>
      </c>
      <c r="E10">
        <v>73.099999999999994</v>
      </c>
      <c r="F10">
        <v>296</v>
      </c>
      <c r="G10">
        <v>11.4</v>
      </c>
      <c r="H10">
        <v>3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1</v>
      </c>
      <c r="P10">
        <v>23.8</v>
      </c>
      <c r="Q10">
        <v>23.8</v>
      </c>
      <c r="R10" s="1">
        <v>0.90100000000000002</v>
      </c>
    </row>
    <row r="11" spans="1:18" x14ac:dyDescent="0.35">
      <c r="A11">
        <v>10</v>
      </c>
      <c r="B11" t="s">
        <v>45</v>
      </c>
      <c r="C11">
        <v>27</v>
      </c>
      <c r="D11">
        <v>40</v>
      </c>
      <c r="E11">
        <v>67.5</v>
      </c>
      <c r="F11">
        <v>347</v>
      </c>
      <c r="G11">
        <v>8.6999999999999993</v>
      </c>
      <c r="H11">
        <v>2</v>
      </c>
      <c r="I11">
        <v>2</v>
      </c>
      <c r="J11">
        <v>4</v>
      </c>
      <c r="K11">
        <v>5</v>
      </c>
      <c r="L11">
        <v>20</v>
      </c>
      <c r="M11">
        <v>0</v>
      </c>
      <c r="N11">
        <v>0</v>
      </c>
      <c r="O11">
        <v>1</v>
      </c>
      <c r="P11">
        <v>21.9</v>
      </c>
      <c r="Q11">
        <v>21.9</v>
      </c>
      <c r="R11" s="1">
        <v>0.42499999999999999</v>
      </c>
    </row>
    <row r="12" spans="1:18" x14ac:dyDescent="0.35">
      <c r="A12">
        <v>10</v>
      </c>
      <c r="B12" t="s">
        <v>32</v>
      </c>
      <c r="C12">
        <v>23</v>
      </c>
      <c r="D12">
        <v>33</v>
      </c>
      <c r="E12">
        <v>69.7</v>
      </c>
      <c r="F12">
        <v>333</v>
      </c>
      <c r="G12">
        <v>10.1</v>
      </c>
      <c r="H12">
        <v>2</v>
      </c>
      <c r="I12">
        <v>0</v>
      </c>
      <c r="J12">
        <v>0</v>
      </c>
      <c r="K12">
        <v>3</v>
      </c>
      <c r="L12">
        <v>-2</v>
      </c>
      <c r="M12">
        <v>0</v>
      </c>
      <c r="N12">
        <v>0</v>
      </c>
      <c r="O12">
        <v>1</v>
      </c>
      <c r="P12">
        <v>21.1</v>
      </c>
      <c r="Q12">
        <v>21.1</v>
      </c>
      <c r="R12" s="1">
        <v>0.82699999999999996</v>
      </c>
    </row>
    <row r="13" spans="1:18" x14ac:dyDescent="0.35">
      <c r="A13">
        <v>10</v>
      </c>
      <c r="B13" t="s">
        <v>36</v>
      </c>
      <c r="C13">
        <v>23</v>
      </c>
      <c r="D13">
        <v>39</v>
      </c>
      <c r="E13">
        <v>59</v>
      </c>
      <c r="F13">
        <v>356</v>
      </c>
      <c r="G13">
        <v>9.1</v>
      </c>
      <c r="H13">
        <v>1</v>
      </c>
      <c r="I13">
        <v>1</v>
      </c>
      <c r="J13">
        <v>1</v>
      </c>
      <c r="K13">
        <v>2</v>
      </c>
      <c r="L13">
        <v>8</v>
      </c>
      <c r="M13">
        <v>1</v>
      </c>
      <c r="N13">
        <v>2</v>
      </c>
      <c r="O13">
        <v>1</v>
      </c>
      <c r="P13">
        <v>20</v>
      </c>
      <c r="Q13">
        <v>20</v>
      </c>
      <c r="R13" s="1">
        <v>0.95199999999999996</v>
      </c>
    </row>
    <row r="14" spans="1:18" x14ac:dyDescent="0.35">
      <c r="A14">
        <v>10</v>
      </c>
      <c r="B14" t="s">
        <v>27</v>
      </c>
      <c r="C14">
        <v>18</v>
      </c>
      <c r="D14">
        <v>29</v>
      </c>
      <c r="E14">
        <v>62.1</v>
      </c>
      <c r="F14">
        <v>278</v>
      </c>
      <c r="G14">
        <v>9.6</v>
      </c>
      <c r="H14">
        <v>2</v>
      </c>
      <c r="I14">
        <v>1</v>
      </c>
      <c r="J14">
        <v>3</v>
      </c>
      <c r="K14">
        <v>3</v>
      </c>
      <c r="L14">
        <v>12</v>
      </c>
      <c r="M14">
        <v>0</v>
      </c>
      <c r="N14">
        <v>0</v>
      </c>
      <c r="O14">
        <v>1</v>
      </c>
      <c r="P14">
        <v>19.3</v>
      </c>
      <c r="Q14">
        <v>19.3</v>
      </c>
      <c r="R14" s="1">
        <v>0.54500000000000004</v>
      </c>
    </row>
    <row r="15" spans="1:18" x14ac:dyDescent="0.35">
      <c r="A15">
        <v>10</v>
      </c>
      <c r="B15" t="s">
        <v>30</v>
      </c>
      <c r="C15">
        <v>24</v>
      </c>
      <c r="D15">
        <v>29</v>
      </c>
      <c r="E15">
        <v>82.8</v>
      </c>
      <c r="F15">
        <v>193</v>
      </c>
      <c r="G15">
        <v>6.7</v>
      </c>
      <c r="H15">
        <v>2</v>
      </c>
      <c r="I15">
        <v>0</v>
      </c>
      <c r="J15">
        <v>4</v>
      </c>
      <c r="K15">
        <v>9</v>
      </c>
      <c r="L15">
        <v>30</v>
      </c>
      <c r="M15">
        <v>0</v>
      </c>
      <c r="N15">
        <v>0</v>
      </c>
      <c r="O15">
        <v>1</v>
      </c>
      <c r="P15">
        <v>18.7</v>
      </c>
      <c r="Q15">
        <v>18.7</v>
      </c>
      <c r="R15" s="1">
        <v>0.71199999999999997</v>
      </c>
    </row>
    <row r="16" spans="1:18" x14ac:dyDescent="0.35">
      <c r="A16">
        <v>10</v>
      </c>
      <c r="B16" t="s">
        <v>17</v>
      </c>
      <c r="C16">
        <v>21</v>
      </c>
      <c r="D16">
        <v>40</v>
      </c>
      <c r="E16">
        <v>52.5</v>
      </c>
      <c r="F16">
        <v>289</v>
      </c>
      <c r="G16">
        <v>7.2</v>
      </c>
      <c r="H16">
        <v>2</v>
      </c>
      <c r="I16">
        <v>2</v>
      </c>
      <c r="J16">
        <v>1</v>
      </c>
      <c r="K16">
        <v>2</v>
      </c>
      <c r="L16">
        <v>11</v>
      </c>
      <c r="M16">
        <v>0</v>
      </c>
      <c r="N16">
        <v>0</v>
      </c>
      <c r="O16">
        <v>1</v>
      </c>
      <c r="P16">
        <v>18.7</v>
      </c>
      <c r="Q16">
        <v>18.7</v>
      </c>
      <c r="R16" s="1">
        <v>0.61399999999999999</v>
      </c>
    </row>
    <row r="17" spans="1:18" x14ac:dyDescent="0.35">
      <c r="A17">
        <v>10</v>
      </c>
      <c r="B17" t="s">
        <v>51</v>
      </c>
      <c r="C17">
        <v>19</v>
      </c>
      <c r="D17">
        <v>32</v>
      </c>
      <c r="E17">
        <v>59.4</v>
      </c>
      <c r="F17">
        <v>249</v>
      </c>
      <c r="G17">
        <v>7.8</v>
      </c>
      <c r="H17">
        <v>0</v>
      </c>
      <c r="I17">
        <v>1</v>
      </c>
      <c r="J17">
        <v>2</v>
      </c>
      <c r="K17">
        <v>6</v>
      </c>
      <c r="L17">
        <v>33</v>
      </c>
      <c r="M17">
        <v>1</v>
      </c>
      <c r="N17">
        <v>0</v>
      </c>
      <c r="O17">
        <v>1</v>
      </c>
      <c r="P17">
        <v>18.3</v>
      </c>
      <c r="Q17">
        <v>18.3</v>
      </c>
      <c r="R17" s="1">
        <v>0.77900000000000003</v>
      </c>
    </row>
    <row r="18" spans="1:18" x14ac:dyDescent="0.35">
      <c r="A18">
        <v>10</v>
      </c>
      <c r="B18" t="s">
        <v>19</v>
      </c>
      <c r="C18">
        <v>20</v>
      </c>
      <c r="D18">
        <v>34</v>
      </c>
      <c r="E18">
        <v>58.8</v>
      </c>
      <c r="F18">
        <v>213</v>
      </c>
      <c r="G18">
        <v>6.3</v>
      </c>
      <c r="H18">
        <v>1</v>
      </c>
      <c r="I18">
        <v>1</v>
      </c>
      <c r="J18">
        <v>4</v>
      </c>
      <c r="K18">
        <v>8</v>
      </c>
      <c r="L18">
        <v>37</v>
      </c>
      <c r="M18">
        <v>0</v>
      </c>
      <c r="N18">
        <v>0</v>
      </c>
      <c r="O18">
        <v>1</v>
      </c>
      <c r="P18">
        <v>17.2</v>
      </c>
      <c r="Q18">
        <v>17.2</v>
      </c>
      <c r="R18" s="1">
        <v>0.27200000000000002</v>
      </c>
    </row>
    <row r="19" spans="1:18" x14ac:dyDescent="0.35">
      <c r="A19">
        <v>10</v>
      </c>
      <c r="B19" t="s">
        <v>34</v>
      </c>
      <c r="C19">
        <v>15</v>
      </c>
      <c r="D19">
        <v>26</v>
      </c>
      <c r="E19">
        <v>57.7</v>
      </c>
      <c r="F19">
        <v>177</v>
      </c>
      <c r="G19">
        <v>6.8</v>
      </c>
      <c r="H19">
        <v>1</v>
      </c>
      <c r="I19">
        <v>2</v>
      </c>
      <c r="J19">
        <v>0</v>
      </c>
      <c r="K19">
        <v>4</v>
      </c>
      <c r="L19">
        <v>13</v>
      </c>
      <c r="M19">
        <v>1</v>
      </c>
      <c r="N19">
        <v>1</v>
      </c>
      <c r="O19">
        <v>1</v>
      </c>
      <c r="P19">
        <v>16.399999999999999</v>
      </c>
      <c r="Q19">
        <v>16.399999999999999</v>
      </c>
      <c r="R19" s="1">
        <v>1</v>
      </c>
    </row>
    <row r="20" spans="1:18" x14ac:dyDescent="0.35">
      <c r="A20">
        <v>10</v>
      </c>
      <c r="B20" t="s">
        <v>41</v>
      </c>
      <c r="C20">
        <v>13</v>
      </c>
      <c r="D20">
        <v>23</v>
      </c>
      <c r="E20">
        <v>56.5</v>
      </c>
      <c r="F20">
        <v>223</v>
      </c>
      <c r="G20">
        <v>9.6999999999999993</v>
      </c>
      <c r="H20">
        <v>1</v>
      </c>
      <c r="I20">
        <v>2</v>
      </c>
      <c r="J20">
        <v>3</v>
      </c>
      <c r="K20">
        <v>8</v>
      </c>
      <c r="L20">
        <v>41</v>
      </c>
      <c r="M20">
        <v>0</v>
      </c>
      <c r="N20">
        <v>0</v>
      </c>
      <c r="O20">
        <v>1</v>
      </c>
      <c r="P20">
        <v>15</v>
      </c>
      <c r="Q20">
        <v>15</v>
      </c>
      <c r="R20" s="1">
        <v>0.99099999999999999</v>
      </c>
    </row>
    <row r="21" spans="1:18" x14ac:dyDescent="0.35">
      <c r="A21">
        <v>10</v>
      </c>
      <c r="B21" t="s">
        <v>38</v>
      </c>
      <c r="C21">
        <v>23</v>
      </c>
      <c r="D21">
        <v>39</v>
      </c>
      <c r="E21">
        <v>59</v>
      </c>
      <c r="F21">
        <v>263</v>
      </c>
      <c r="G21">
        <v>6.7</v>
      </c>
      <c r="H21">
        <v>0</v>
      </c>
      <c r="I21">
        <v>1</v>
      </c>
      <c r="J21">
        <v>2</v>
      </c>
      <c r="K21">
        <v>4</v>
      </c>
      <c r="L21">
        <v>54</v>
      </c>
      <c r="M21">
        <v>0</v>
      </c>
      <c r="N21">
        <v>0</v>
      </c>
      <c r="O21">
        <v>1</v>
      </c>
      <c r="P21">
        <v>14.9</v>
      </c>
      <c r="Q21">
        <v>14.9</v>
      </c>
      <c r="R21" s="1">
        <v>3.5000000000000003E-2</v>
      </c>
    </row>
    <row r="22" spans="1:18" x14ac:dyDescent="0.35">
      <c r="A22">
        <v>10</v>
      </c>
      <c r="B22" t="s">
        <v>102</v>
      </c>
      <c r="C22">
        <v>14</v>
      </c>
      <c r="D22">
        <v>27</v>
      </c>
      <c r="E22">
        <v>51.9</v>
      </c>
      <c r="F22">
        <v>86</v>
      </c>
      <c r="G22">
        <v>3.2</v>
      </c>
      <c r="H22">
        <v>2</v>
      </c>
      <c r="I22">
        <v>1</v>
      </c>
      <c r="J22">
        <v>5</v>
      </c>
      <c r="K22">
        <v>7</v>
      </c>
      <c r="L22">
        <v>41</v>
      </c>
      <c r="M22">
        <v>0</v>
      </c>
      <c r="N22">
        <v>0</v>
      </c>
      <c r="O22">
        <v>1</v>
      </c>
      <c r="P22">
        <v>14.5</v>
      </c>
      <c r="Q22">
        <v>14.5</v>
      </c>
      <c r="R22" s="1">
        <v>2.8000000000000001E-2</v>
      </c>
    </row>
    <row r="23" spans="1:18" x14ac:dyDescent="0.35">
      <c r="A23">
        <v>10</v>
      </c>
      <c r="B23" t="s">
        <v>54</v>
      </c>
      <c r="C23">
        <v>13</v>
      </c>
      <c r="D23">
        <v>25</v>
      </c>
      <c r="E23">
        <v>52</v>
      </c>
      <c r="F23">
        <v>122</v>
      </c>
      <c r="G23">
        <v>4.9000000000000004</v>
      </c>
      <c r="H23">
        <v>2</v>
      </c>
      <c r="I23">
        <v>2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10.9</v>
      </c>
      <c r="Q23">
        <v>10.9</v>
      </c>
      <c r="R23" s="1">
        <v>7.0000000000000001E-3</v>
      </c>
    </row>
    <row r="24" spans="1:18" x14ac:dyDescent="0.35">
      <c r="A24">
        <v>10</v>
      </c>
      <c r="B24" t="s">
        <v>138</v>
      </c>
      <c r="C24">
        <v>8</v>
      </c>
      <c r="D24">
        <v>15</v>
      </c>
      <c r="E24">
        <v>53.3</v>
      </c>
      <c r="F24">
        <v>55</v>
      </c>
      <c r="G24">
        <v>3.7</v>
      </c>
      <c r="H24">
        <v>1</v>
      </c>
      <c r="I24">
        <v>0</v>
      </c>
      <c r="J24">
        <v>3</v>
      </c>
      <c r="K24">
        <v>4</v>
      </c>
      <c r="L24">
        <v>34</v>
      </c>
      <c r="M24">
        <v>0</v>
      </c>
      <c r="N24">
        <v>0</v>
      </c>
      <c r="O24">
        <v>1</v>
      </c>
      <c r="P24">
        <v>9.6</v>
      </c>
      <c r="Q24">
        <v>9.6</v>
      </c>
      <c r="R24" s="1">
        <v>3.7999999999999999E-2</v>
      </c>
    </row>
    <row r="25" spans="1:18" x14ac:dyDescent="0.35">
      <c r="A25">
        <v>10</v>
      </c>
      <c r="B25" t="s">
        <v>49</v>
      </c>
      <c r="C25">
        <v>16</v>
      </c>
      <c r="D25">
        <v>27</v>
      </c>
      <c r="E25">
        <v>59.3</v>
      </c>
      <c r="F25">
        <v>153</v>
      </c>
      <c r="G25">
        <v>5.7</v>
      </c>
      <c r="H25">
        <v>1</v>
      </c>
      <c r="I25">
        <v>1</v>
      </c>
      <c r="J25">
        <v>3</v>
      </c>
      <c r="K25">
        <v>2</v>
      </c>
      <c r="L25">
        <v>3</v>
      </c>
      <c r="M25">
        <v>0</v>
      </c>
      <c r="N25">
        <v>0</v>
      </c>
      <c r="O25">
        <v>1</v>
      </c>
      <c r="P25">
        <v>9.4</v>
      </c>
      <c r="Q25">
        <v>9.4</v>
      </c>
      <c r="R25" s="1">
        <v>0.03</v>
      </c>
    </row>
    <row r="26" spans="1:18" x14ac:dyDescent="0.35">
      <c r="A26">
        <v>10</v>
      </c>
      <c r="B26" t="s">
        <v>37</v>
      </c>
      <c r="C26">
        <v>21</v>
      </c>
      <c r="D26">
        <v>38</v>
      </c>
      <c r="E26">
        <v>55.3</v>
      </c>
      <c r="F26">
        <v>185</v>
      </c>
      <c r="G26">
        <v>4.9000000000000004</v>
      </c>
      <c r="H26">
        <v>0</v>
      </c>
      <c r="I26">
        <v>0</v>
      </c>
      <c r="J26">
        <v>3</v>
      </c>
      <c r="K26">
        <v>3</v>
      </c>
      <c r="L26">
        <v>18</v>
      </c>
      <c r="M26">
        <v>0</v>
      </c>
      <c r="N26">
        <v>0</v>
      </c>
      <c r="O26">
        <v>1</v>
      </c>
      <c r="P26">
        <v>9.1999999999999993</v>
      </c>
      <c r="Q26">
        <v>9.1999999999999993</v>
      </c>
      <c r="R26" s="1">
        <v>0.13</v>
      </c>
    </row>
    <row r="27" spans="1:18" x14ac:dyDescent="0.35">
      <c r="A27">
        <v>10</v>
      </c>
      <c r="B27" t="s">
        <v>40</v>
      </c>
      <c r="C27">
        <v>4</v>
      </c>
      <c r="D27">
        <v>6</v>
      </c>
      <c r="E27">
        <v>66.7</v>
      </c>
      <c r="F27">
        <v>39</v>
      </c>
      <c r="G27">
        <v>6.5</v>
      </c>
      <c r="H27">
        <v>0</v>
      </c>
      <c r="I27">
        <v>0</v>
      </c>
      <c r="J27">
        <v>0</v>
      </c>
      <c r="K27">
        <v>3</v>
      </c>
      <c r="L27">
        <v>11</v>
      </c>
      <c r="M27">
        <v>1</v>
      </c>
      <c r="N27">
        <v>0</v>
      </c>
      <c r="O27">
        <v>1</v>
      </c>
      <c r="P27">
        <v>8.6999999999999993</v>
      </c>
      <c r="Q27">
        <v>8.6999999999999993</v>
      </c>
      <c r="R27" s="1">
        <v>5.0999999999999997E-2</v>
      </c>
    </row>
    <row r="28" spans="1:18" x14ac:dyDescent="0.35">
      <c r="A28">
        <v>10</v>
      </c>
      <c r="B28" t="s">
        <v>16</v>
      </c>
      <c r="C28">
        <v>15</v>
      </c>
      <c r="D28">
        <v>20</v>
      </c>
      <c r="E28">
        <v>75</v>
      </c>
      <c r="F28">
        <v>170</v>
      </c>
      <c r="G28">
        <v>8.5</v>
      </c>
      <c r="H28">
        <v>0</v>
      </c>
      <c r="I28">
        <v>1</v>
      </c>
      <c r="J28">
        <v>5</v>
      </c>
      <c r="K28">
        <v>3</v>
      </c>
      <c r="L28">
        <v>25</v>
      </c>
      <c r="M28">
        <v>0</v>
      </c>
      <c r="N28">
        <v>0</v>
      </c>
      <c r="O28">
        <v>1</v>
      </c>
      <c r="P28">
        <v>8.3000000000000007</v>
      </c>
      <c r="Q28">
        <v>8.3000000000000007</v>
      </c>
      <c r="R28" s="1">
        <v>4.3999999999999997E-2</v>
      </c>
    </row>
    <row r="29" spans="1:18" x14ac:dyDescent="0.35">
      <c r="A29">
        <v>10</v>
      </c>
      <c r="B29" t="s">
        <v>80</v>
      </c>
      <c r="C29">
        <v>20</v>
      </c>
      <c r="D29">
        <v>33</v>
      </c>
      <c r="E29">
        <v>60.6</v>
      </c>
      <c r="F29">
        <v>162</v>
      </c>
      <c r="G29">
        <v>4.9000000000000004</v>
      </c>
      <c r="H29">
        <v>0</v>
      </c>
      <c r="I29">
        <v>0</v>
      </c>
      <c r="J29">
        <v>0</v>
      </c>
      <c r="K29">
        <v>6</v>
      </c>
      <c r="L29">
        <v>12</v>
      </c>
      <c r="M29">
        <v>0</v>
      </c>
      <c r="N29">
        <v>0</v>
      </c>
      <c r="O29">
        <v>1</v>
      </c>
      <c r="P29">
        <v>7.7</v>
      </c>
      <c r="Q29">
        <v>7.7</v>
      </c>
      <c r="R29" s="1">
        <v>1.0999999999999999E-2</v>
      </c>
    </row>
    <row r="30" spans="1:18" x14ac:dyDescent="0.35">
      <c r="A30">
        <v>10</v>
      </c>
      <c r="B30" t="s">
        <v>108</v>
      </c>
      <c r="C30">
        <v>19</v>
      </c>
      <c r="D30">
        <v>39</v>
      </c>
      <c r="E30">
        <v>48.7</v>
      </c>
      <c r="F30">
        <v>199</v>
      </c>
      <c r="G30">
        <v>5.0999999999999996</v>
      </c>
      <c r="H30">
        <v>0</v>
      </c>
      <c r="I30">
        <v>1</v>
      </c>
      <c r="J30">
        <v>4</v>
      </c>
      <c r="K30">
        <v>0</v>
      </c>
      <c r="L30">
        <v>0</v>
      </c>
      <c r="M30">
        <v>0</v>
      </c>
      <c r="N30">
        <v>0</v>
      </c>
      <c r="O30">
        <v>1</v>
      </c>
      <c r="P30">
        <v>7</v>
      </c>
      <c r="Q30">
        <v>7</v>
      </c>
      <c r="R30" s="1">
        <v>0.188</v>
      </c>
    </row>
    <row r="31" spans="1:18" x14ac:dyDescent="0.35">
      <c r="A31">
        <v>10</v>
      </c>
      <c r="B31" t="s">
        <v>50</v>
      </c>
      <c r="C31">
        <v>18</v>
      </c>
      <c r="D31">
        <v>28</v>
      </c>
      <c r="E31">
        <v>64.3</v>
      </c>
      <c r="F31">
        <v>194</v>
      </c>
      <c r="G31">
        <v>6.9</v>
      </c>
      <c r="H31">
        <v>0</v>
      </c>
      <c r="I31">
        <v>1</v>
      </c>
      <c r="J31">
        <v>0</v>
      </c>
      <c r="K31">
        <v>2</v>
      </c>
      <c r="L31">
        <v>-1</v>
      </c>
      <c r="M31">
        <v>0</v>
      </c>
      <c r="N31">
        <v>0</v>
      </c>
      <c r="O31">
        <v>1</v>
      </c>
      <c r="P31">
        <v>6.7</v>
      </c>
      <c r="Q31">
        <v>6.7</v>
      </c>
      <c r="R31" s="1">
        <v>0.16700000000000001</v>
      </c>
    </row>
    <row r="32" spans="1:18" x14ac:dyDescent="0.35">
      <c r="A32">
        <v>10</v>
      </c>
      <c r="B32" t="s">
        <v>35</v>
      </c>
      <c r="C32">
        <v>14</v>
      </c>
      <c r="D32">
        <v>23</v>
      </c>
      <c r="E32">
        <v>60.9</v>
      </c>
      <c r="F32">
        <v>126</v>
      </c>
      <c r="G32">
        <v>5.5</v>
      </c>
      <c r="H32">
        <v>0</v>
      </c>
      <c r="I32">
        <v>0</v>
      </c>
      <c r="J32">
        <v>1</v>
      </c>
      <c r="K32">
        <v>4</v>
      </c>
      <c r="L32">
        <v>16</v>
      </c>
      <c r="M32">
        <v>0</v>
      </c>
      <c r="N32">
        <v>0</v>
      </c>
      <c r="O32">
        <v>1</v>
      </c>
      <c r="P32">
        <v>6.6</v>
      </c>
      <c r="Q32">
        <v>6.6</v>
      </c>
      <c r="R32" s="1">
        <v>0.20300000000000001</v>
      </c>
    </row>
    <row r="33" spans="1:18" x14ac:dyDescent="0.35">
      <c r="A33">
        <v>10</v>
      </c>
      <c r="B33" t="s">
        <v>103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N33">
        <v>0</v>
      </c>
      <c r="O33">
        <v>1</v>
      </c>
      <c r="P33">
        <v>6.1</v>
      </c>
      <c r="Q33">
        <v>6.1</v>
      </c>
      <c r="R33" s="1">
        <v>1E-3</v>
      </c>
    </row>
    <row r="34" spans="1:18" x14ac:dyDescent="0.35">
      <c r="A34">
        <v>10</v>
      </c>
      <c r="B34" t="s">
        <v>28</v>
      </c>
      <c r="C34">
        <v>13</v>
      </c>
      <c r="D34">
        <v>18</v>
      </c>
      <c r="E34">
        <v>72.2</v>
      </c>
      <c r="F34">
        <v>110</v>
      </c>
      <c r="G34">
        <v>6.1</v>
      </c>
      <c r="H34">
        <v>0</v>
      </c>
      <c r="I34">
        <v>0</v>
      </c>
      <c r="J34">
        <v>2</v>
      </c>
      <c r="K34">
        <v>1</v>
      </c>
      <c r="L34">
        <v>10</v>
      </c>
      <c r="M34">
        <v>0</v>
      </c>
      <c r="N34">
        <v>0</v>
      </c>
      <c r="O34">
        <v>1</v>
      </c>
      <c r="P34">
        <v>5.4</v>
      </c>
      <c r="Q34">
        <v>5.4</v>
      </c>
      <c r="R34" s="1">
        <v>0.41</v>
      </c>
    </row>
    <row r="35" spans="1:18" x14ac:dyDescent="0.35">
      <c r="A35">
        <v>10</v>
      </c>
      <c r="B35" t="s">
        <v>22</v>
      </c>
      <c r="C35">
        <v>17</v>
      </c>
      <c r="D35">
        <v>29</v>
      </c>
      <c r="E35">
        <v>58.6</v>
      </c>
      <c r="F35">
        <v>185</v>
      </c>
      <c r="G35">
        <v>6.4</v>
      </c>
      <c r="H35">
        <v>0</v>
      </c>
      <c r="I35">
        <v>2</v>
      </c>
      <c r="J35">
        <v>5</v>
      </c>
      <c r="K35">
        <v>2</v>
      </c>
      <c r="L35">
        <v>7</v>
      </c>
      <c r="M35">
        <v>0</v>
      </c>
      <c r="N35">
        <v>1</v>
      </c>
      <c r="O35">
        <v>1</v>
      </c>
      <c r="P35">
        <v>4.0999999999999996</v>
      </c>
      <c r="Q35">
        <v>4.0999999999999996</v>
      </c>
      <c r="R35" s="1">
        <v>0.93899999999999995</v>
      </c>
    </row>
    <row r="36" spans="1:18" x14ac:dyDescent="0.35">
      <c r="A36">
        <v>10</v>
      </c>
      <c r="B36" t="s">
        <v>87</v>
      </c>
      <c r="C36">
        <v>7</v>
      </c>
      <c r="D36">
        <v>9</v>
      </c>
      <c r="E36">
        <v>77.8</v>
      </c>
      <c r="F36">
        <v>68</v>
      </c>
      <c r="G36">
        <v>7.6</v>
      </c>
      <c r="H36">
        <v>0</v>
      </c>
      <c r="I36">
        <v>1</v>
      </c>
      <c r="J36">
        <v>0</v>
      </c>
      <c r="K36">
        <v>2</v>
      </c>
      <c r="L36">
        <v>5</v>
      </c>
      <c r="M36">
        <v>0</v>
      </c>
      <c r="N36">
        <v>0</v>
      </c>
      <c r="O36">
        <v>1</v>
      </c>
      <c r="P36">
        <v>2.2000000000000002</v>
      </c>
      <c r="Q36">
        <v>2.2000000000000002</v>
      </c>
      <c r="R36" s="1">
        <v>1E-3</v>
      </c>
    </row>
    <row r="37" spans="1:18" x14ac:dyDescent="0.35">
      <c r="A37">
        <v>10</v>
      </c>
      <c r="B37" t="s">
        <v>88</v>
      </c>
      <c r="C37">
        <v>1</v>
      </c>
      <c r="D37">
        <v>2</v>
      </c>
      <c r="E37">
        <v>50</v>
      </c>
      <c r="F37">
        <v>5</v>
      </c>
      <c r="G37">
        <v>2.5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0.2</v>
      </c>
      <c r="Q37">
        <v>0.2</v>
      </c>
      <c r="R37" s="1">
        <v>0</v>
      </c>
    </row>
    <row r="38" spans="1:18" x14ac:dyDescent="0.35">
      <c r="A38">
        <v>10</v>
      </c>
      <c r="B38" t="s">
        <v>91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v>0</v>
      </c>
    </row>
    <row r="39" spans="1:18" x14ac:dyDescent="0.35">
      <c r="A39">
        <v>10</v>
      </c>
      <c r="B39" t="s">
        <v>113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>
        <v>0</v>
      </c>
    </row>
    <row r="40" spans="1:18" x14ac:dyDescent="0.35">
      <c r="A40">
        <v>10</v>
      </c>
      <c r="B40" t="s">
        <v>129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v>1E-3</v>
      </c>
    </row>
    <row r="41" spans="1:18" x14ac:dyDescent="0.35">
      <c r="A41">
        <v>10</v>
      </c>
      <c r="B41" t="s">
        <v>94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v>0</v>
      </c>
    </row>
    <row r="42" spans="1:18" x14ac:dyDescent="0.35">
      <c r="A42">
        <v>10</v>
      </c>
      <c r="B42" t="s">
        <v>97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0</v>
      </c>
    </row>
    <row r="43" spans="1:18" x14ac:dyDescent="0.35">
      <c r="A43">
        <v>10</v>
      </c>
      <c r="B43" t="s">
        <v>29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0.84399999999999997</v>
      </c>
    </row>
    <row r="44" spans="1:18" x14ac:dyDescent="0.35">
      <c r="A44">
        <v>10</v>
      </c>
      <c r="B44" t="s">
        <v>150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0</v>
      </c>
    </row>
    <row r="45" spans="1:18" x14ac:dyDescent="0.35">
      <c r="A45">
        <v>10</v>
      </c>
      <c r="B45" t="s">
        <v>90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0</v>
      </c>
    </row>
    <row r="46" spans="1:18" x14ac:dyDescent="0.35">
      <c r="A46">
        <v>10</v>
      </c>
      <c r="B46" t="s">
        <v>33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1</v>
      </c>
    </row>
    <row r="47" spans="1:18" x14ac:dyDescent="0.35">
      <c r="A47">
        <v>10</v>
      </c>
      <c r="B47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1E-3</v>
      </c>
    </row>
    <row r="48" spans="1:18" x14ac:dyDescent="0.35">
      <c r="A48">
        <v>10</v>
      </c>
      <c r="B48" t="s">
        <v>86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1E-3</v>
      </c>
    </row>
    <row r="49" spans="1:18" x14ac:dyDescent="0.35">
      <c r="A49">
        <v>10</v>
      </c>
      <c r="B49" t="s">
        <v>89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0</v>
      </c>
    </row>
    <row r="50" spans="1:18" x14ac:dyDescent="0.35">
      <c r="A50">
        <v>10</v>
      </c>
      <c r="B50" t="s">
        <v>95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0</v>
      </c>
    </row>
    <row r="51" spans="1:18" x14ac:dyDescent="0.35">
      <c r="A51">
        <v>10</v>
      </c>
      <c r="B51" t="s">
        <v>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>
        <v>0.97</v>
      </c>
    </row>
    <row r="52" spans="1:18" x14ac:dyDescent="0.35">
      <c r="A52">
        <v>10</v>
      </c>
      <c r="B52" t="s">
        <v>96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7.0000000000000001E-3</v>
      </c>
    </row>
    <row r="53" spans="1:18" x14ac:dyDescent="0.35">
      <c r="A53">
        <v>10</v>
      </c>
      <c r="B53" t="s">
        <v>48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2.8000000000000001E-2</v>
      </c>
    </row>
    <row r="54" spans="1:18" x14ac:dyDescent="0.35">
      <c r="A54">
        <v>10</v>
      </c>
      <c r="B54" t="s">
        <v>47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0.216</v>
      </c>
    </row>
    <row r="55" spans="1:18" x14ac:dyDescent="0.35">
      <c r="A55">
        <v>10</v>
      </c>
      <c r="B55" t="s">
        <v>106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0</v>
      </c>
    </row>
    <row r="56" spans="1:18" x14ac:dyDescent="0.35">
      <c r="A56">
        <v>10</v>
      </c>
      <c r="B56" t="s">
        <v>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0</v>
      </c>
    </row>
    <row r="57" spans="1:18" x14ac:dyDescent="0.35">
      <c r="A57">
        <v>10</v>
      </c>
      <c r="B57" t="s">
        <v>98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</v>
      </c>
    </row>
    <row r="58" spans="1:18" x14ac:dyDescent="0.35">
      <c r="A58">
        <v>10</v>
      </c>
      <c r="B58" t="s">
        <v>100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0</v>
      </c>
    </row>
    <row r="59" spans="1:18" x14ac:dyDescent="0.35">
      <c r="A59">
        <v>10</v>
      </c>
      <c r="B59" t="s">
        <v>154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0</v>
      </c>
    </row>
    <row r="60" spans="1:18" x14ac:dyDescent="0.35">
      <c r="A60">
        <v>10</v>
      </c>
      <c r="B60" t="s">
        <v>101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2E-3</v>
      </c>
    </row>
    <row r="61" spans="1:18" x14ac:dyDescent="0.35">
      <c r="A61">
        <v>10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0.223</v>
      </c>
    </row>
    <row r="62" spans="1:18" x14ac:dyDescent="0.35">
      <c r="A62">
        <v>10</v>
      </c>
      <c r="B62" t="s">
        <v>104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</v>
      </c>
    </row>
    <row r="63" spans="1:18" x14ac:dyDescent="0.35">
      <c r="A63">
        <v>10</v>
      </c>
      <c r="B63" t="s">
        <v>105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0</v>
      </c>
    </row>
    <row r="64" spans="1:18" x14ac:dyDescent="0.35">
      <c r="A64">
        <v>10</v>
      </c>
      <c r="B64" t="s">
        <v>109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0</v>
      </c>
    </row>
    <row r="65" spans="1:18" x14ac:dyDescent="0.35">
      <c r="A65">
        <v>10</v>
      </c>
      <c r="B65" t="s">
        <v>107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1E-3</v>
      </c>
    </row>
    <row r="66" spans="1:18" x14ac:dyDescent="0.35">
      <c r="A66">
        <v>10</v>
      </c>
      <c r="B66" t="s">
        <v>110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1E-3</v>
      </c>
    </row>
    <row r="67" spans="1:18" x14ac:dyDescent="0.35">
      <c r="A67">
        <v>10</v>
      </c>
      <c r="B67" t="s">
        <v>85</v>
      </c>
      <c r="C67">
        <v>3</v>
      </c>
      <c r="D67">
        <v>7</v>
      </c>
      <c r="E67">
        <v>42.9</v>
      </c>
      <c r="F67">
        <v>25</v>
      </c>
      <c r="G67">
        <v>3.6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 s="1">
        <v>0.02</v>
      </c>
    </row>
    <row r="68" spans="1:18" x14ac:dyDescent="0.35">
      <c r="A68">
        <v>10</v>
      </c>
      <c r="B68" t="s">
        <v>82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1E-3</v>
      </c>
    </row>
    <row r="69" spans="1:18" x14ac:dyDescent="0.35">
      <c r="A69">
        <v>10</v>
      </c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4.0000000000000001E-3</v>
      </c>
    </row>
    <row r="70" spans="1:18" x14ac:dyDescent="0.35">
      <c r="A70">
        <v>10</v>
      </c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0</v>
      </c>
    </row>
    <row r="71" spans="1:18" x14ac:dyDescent="0.35">
      <c r="A71">
        <v>10</v>
      </c>
      <c r="B71" t="s">
        <v>140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9.8000000000000004E-2</v>
      </c>
    </row>
    <row r="72" spans="1:18" x14ac:dyDescent="0.35">
      <c r="A72">
        <v>10</v>
      </c>
      <c r="B72" t="s">
        <v>151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0</v>
      </c>
    </row>
    <row r="73" spans="1:18" x14ac:dyDescent="0.35">
      <c r="A73">
        <v>10</v>
      </c>
      <c r="B73" t="s">
        <v>144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1E-3</v>
      </c>
    </row>
    <row r="74" spans="1:18" x14ac:dyDescent="0.35">
      <c r="A74">
        <v>10</v>
      </c>
      <c r="B74" t="s">
        <v>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1E-3</v>
      </c>
    </row>
    <row r="75" spans="1:18" x14ac:dyDescent="0.35">
      <c r="A75">
        <v>10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7.0000000000000001E-3</v>
      </c>
    </row>
    <row r="76" spans="1:18" x14ac:dyDescent="0.35">
      <c r="A76">
        <v>10</v>
      </c>
      <c r="B76" t="s">
        <v>114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0</v>
      </c>
    </row>
    <row r="77" spans="1:18" x14ac:dyDescent="0.35">
      <c r="A77">
        <v>10</v>
      </c>
      <c r="B77" t="s">
        <v>116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</v>
      </c>
    </row>
    <row r="78" spans="1:18" x14ac:dyDescent="0.35">
      <c r="A78">
        <v>10</v>
      </c>
      <c r="B78" t="s">
        <v>117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0</v>
      </c>
    </row>
    <row r="79" spans="1:18" x14ac:dyDescent="0.35">
      <c r="A79">
        <v>10</v>
      </c>
      <c r="B79" t="s">
        <v>118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</v>
      </c>
    </row>
    <row r="80" spans="1:18" x14ac:dyDescent="0.35">
      <c r="A80">
        <v>10</v>
      </c>
      <c r="B80" t="s">
        <v>115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0</v>
      </c>
    </row>
    <row r="81" spans="1:18" x14ac:dyDescent="0.35">
      <c r="A81">
        <v>10</v>
      </c>
      <c r="B81" t="s">
        <v>44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1.6E-2</v>
      </c>
    </row>
    <row r="82" spans="1:18" x14ac:dyDescent="0.35">
      <c r="A82">
        <v>10</v>
      </c>
      <c r="B82" t="s">
        <v>23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0.21099999999999999</v>
      </c>
    </row>
    <row r="83" spans="1:18" x14ac:dyDescent="0.35">
      <c r="A83">
        <v>10</v>
      </c>
      <c r="B83" t="s">
        <v>155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2.9000000000000001E-2</v>
      </c>
    </row>
    <row r="84" spans="1:18" x14ac:dyDescent="0.35">
      <c r="A84">
        <v>10</v>
      </c>
      <c r="B84" t="s">
        <v>119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10</v>
      </c>
      <c r="B85" t="s">
        <v>120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</v>
      </c>
    </row>
    <row r="86" spans="1:18" x14ac:dyDescent="0.35">
      <c r="A86">
        <v>10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2E-3</v>
      </c>
    </row>
    <row r="87" spans="1:18" x14ac:dyDescent="0.35">
      <c r="A87">
        <v>10</v>
      </c>
      <c r="B87" t="s">
        <v>31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0.432</v>
      </c>
    </row>
    <row r="88" spans="1:18" x14ac:dyDescent="0.35">
      <c r="A88">
        <v>10</v>
      </c>
      <c r="B88" t="s">
        <v>146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 s="1">
        <v>7.0000000000000001E-3</v>
      </c>
    </row>
    <row r="89" spans="1:18" x14ac:dyDescent="0.35">
      <c r="A89">
        <v>10</v>
      </c>
      <c r="B89" t="s">
        <v>121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1E-3</v>
      </c>
    </row>
    <row r="90" spans="1:18" x14ac:dyDescent="0.35">
      <c r="A90">
        <v>10</v>
      </c>
      <c r="B90" t="s">
        <v>123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0</v>
      </c>
    </row>
    <row r="91" spans="1:18" x14ac:dyDescent="0.35">
      <c r="A91">
        <v>10</v>
      </c>
      <c r="B91" t="s">
        <v>124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0</v>
      </c>
    </row>
    <row r="92" spans="1:18" x14ac:dyDescent="0.35">
      <c r="A92">
        <v>10</v>
      </c>
      <c r="B92" t="s">
        <v>53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2E-3</v>
      </c>
    </row>
    <row r="93" spans="1:18" x14ac:dyDescent="0.35">
      <c r="A93">
        <v>10</v>
      </c>
      <c r="B93" t="s">
        <v>21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1</v>
      </c>
    </row>
    <row r="94" spans="1:18" x14ac:dyDescent="0.35">
      <c r="A94">
        <v>10</v>
      </c>
      <c r="B94" t="s">
        <v>122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</v>
      </c>
    </row>
    <row r="95" spans="1:18" x14ac:dyDescent="0.35">
      <c r="A95">
        <v>10</v>
      </c>
      <c r="B95" t="s">
        <v>125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</v>
      </c>
    </row>
    <row r="96" spans="1:18" x14ac:dyDescent="0.35">
      <c r="A96">
        <v>10</v>
      </c>
      <c r="B96" t="s">
        <v>84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1E-3</v>
      </c>
    </row>
    <row r="97" spans="1:18" x14ac:dyDescent="0.35">
      <c r="A97">
        <v>10</v>
      </c>
      <c r="B97" t="s">
        <v>126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10</v>
      </c>
      <c r="B98" t="s">
        <v>42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0.2</v>
      </c>
    </row>
    <row r="99" spans="1:18" x14ac:dyDescent="0.35">
      <c r="A99">
        <v>10</v>
      </c>
      <c r="B99" t="s">
        <v>127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</row>
    <row r="100" spans="1:18" x14ac:dyDescent="0.35">
      <c r="A100">
        <v>10</v>
      </c>
      <c r="B100" t="s">
        <v>128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10</v>
      </c>
      <c r="B101" t="s">
        <v>143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1E-3</v>
      </c>
    </row>
    <row r="102" spans="1:18" x14ac:dyDescent="0.35">
      <c r="A102">
        <v>10</v>
      </c>
      <c r="B102" t="s">
        <v>81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1E-3</v>
      </c>
    </row>
    <row r="103" spans="1:18" x14ac:dyDescent="0.35">
      <c r="A103">
        <v>10</v>
      </c>
      <c r="B103" t="s">
        <v>130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10</v>
      </c>
      <c r="B104" t="s">
        <v>131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0.02</v>
      </c>
    </row>
    <row r="105" spans="1:18" x14ac:dyDescent="0.35">
      <c r="A105">
        <v>10</v>
      </c>
      <c r="B105" t="s">
        <v>147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1E-3</v>
      </c>
    </row>
    <row r="106" spans="1:18" x14ac:dyDescent="0.35">
      <c r="A106">
        <v>10</v>
      </c>
      <c r="B106" t="s">
        <v>141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1E-3</v>
      </c>
    </row>
    <row r="107" spans="1:18" x14ac:dyDescent="0.35">
      <c r="A107">
        <v>10</v>
      </c>
      <c r="B107" t="s">
        <v>133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</row>
    <row r="108" spans="1:18" x14ac:dyDescent="0.35">
      <c r="A108">
        <v>10</v>
      </c>
      <c r="B108" t="s">
        <v>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3.3000000000000002E-2</v>
      </c>
    </row>
    <row r="109" spans="1:18" x14ac:dyDescent="0.35">
      <c r="A109">
        <v>10</v>
      </c>
      <c r="B109" t="s">
        <v>134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</v>
      </c>
    </row>
    <row r="110" spans="1:18" x14ac:dyDescent="0.35">
      <c r="A110">
        <v>10</v>
      </c>
      <c r="B110" t="s">
        <v>135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10</v>
      </c>
      <c r="B111" t="s">
        <v>152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2E-3</v>
      </c>
    </row>
    <row r="112" spans="1:18" x14ac:dyDescent="0.35">
      <c r="A112">
        <v>10</v>
      </c>
      <c r="B112" t="s">
        <v>136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0</v>
      </c>
    </row>
    <row r="113" spans="1:18" x14ac:dyDescent="0.35">
      <c r="A113">
        <v>10</v>
      </c>
      <c r="B113" t="s">
        <v>137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1E-3</v>
      </c>
    </row>
    <row r="114" spans="1:18" x14ac:dyDescent="0.35">
      <c r="A114">
        <v>10</v>
      </c>
      <c r="B114" t="s">
        <v>139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0</v>
      </c>
    </row>
    <row r="115" spans="1:18" x14ac:dyDescent="0.35">
      <c r="A115">
        <v>10</v>
      </c>
      <c r="B115" t="s">
        <v>132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2E-3</v>
      </c>
    </row>
    <row r="116" spans="1:18" x14ac:dyDescent="0.35">
      <c r="A116">
        <v>10</v>
      </c>
      <c r="B116" t="s">
        <v>92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-1</v>
      </c>
      <c r="M116">
        <v>0</v>
      </c>
      <c r="N116">
        <v>0</v>
      </c>
      <c r="O116">
        <v>1</v>
      </c>
      <c r="P116">
        <v>-0.1</v>
      </c>
      <c r="Q116">
        <v>-0.1</v>
      </c>
      <c r="R116" s="1">
        <v>2E-3</v>
      </c>
    </row>
    <row r="117" spans="1:18" x14ac:dyDescent="0.35">
      <c r="A117">
        <v>10</v>
      </c>
      <c r="B117" t="s">
        <v>142</v>
      </c>
      <c r="C117">
        <v>1</v>
      </c>
      <c r="D117">
        <v>2</v>
      </c>
      <c r="E117">
        <v>50</v>
      </c>
      <c r="F117">
        <v>6</v>
      </c>
      <c r="G117">
        <v>3</v>
      </c>
      <c r="H117">
        <v>0</v>
      </c>
      <c r="I117">
        <v>0</v>
      </c>
      <c r="J117">
        <v>0</v>
      </c>
      <c r="K117">
        <v>3</v>
      </c>
      <c r="L117">
        <v>-3</v>
      </c>
      <c r="M117">
        <v>0</v>
      </c>
      <c r="N117">
        <v>0</v>
      </c>
      <c r="O117">
        <v>1</v>
      </c>
      <c r="P117">
        <v>-0.1</v>
      </c>
      <c r="Q117">
        <v>-0.1</v>
      </c>
      <c r="R117" s="1">
        <v>3.0000000000000001E-3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R117"/>
  <sheetViews>
    <sheetView showGridLines="0" workbookViewId="0">
      <selection activeCell="A5" sqref="A5:R120"/>
    </sheetView>
  </sheetViews>
  <sheetFormatPr defaultRowHeight="14.5" x14ac:dyDescent="0.35"/>
  <cols>
    <col min="1" max="1" width="7.54296875" bestFit="1" customWidth="1"/>
    <col min="2" max="2" width="24.26953125" bestFit="1" customWidth="1"/>
    <col min="3" max="3" width="7.453125" bestFit="1" customWidth="1"/>
    <col min="4" max="5" width="6.54296875" bestFit="1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bestFit="1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11</v>
      </c>
      <c r="B5" t="s">
        <v>47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v>0.216</v>
      </c>
    </row>
    <row r="6" spans="1:18" x14ac:dyDescent="0.35">
      <c r="A6">
        <v>11</v>
      </c>
      <c r="B6" t="s">
        <v>115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v>0</v>
      </c>
    </row>
    <row r="7" spans="1:18" x14ac:dyDescent="0.35">
      <c r="A7">
        <v>11</v>
      </c>
      <c r="B7" t="s">
        <v>49</v>
      </c>
      <c r="C7">
        <v>24</v>
      </c>
      <c r="D7">
        <v>41</v>
      </c>
      <c r="E7">
        <v>58.5</v>
      </c>
      <c r="F7">
        <v>271</v>
      </c>
      <c r="G7">
        <v>6.6</v>
      </c>
      <c r="H7">
        <v>1</v>
      </c>
      <c r="I7">
        <v>3</v>
      </c>
      <c r="J7">
        <v>2</v>
      </c>
      <c r="K7">
        <v>1</v>
      </c>
      <c r="L7">
        <v>3</v>
      </c>
      <c r="M7">
        <v>0</v>
      </c>
      <c r="N7">
        <v>0</v>
      </c>
      <c r="O7">
        <v>1</v>
      </c>
      <c r="P7">
        <v>12.1</v>
      </c>
      <c r="Q7">
        <v>12.1</v>
      </c>
      <c r="R7" s="1">
        <v>0.03</v>
      </c>
    </row>
    <row r="8" spans="1:18" x14ac:dyDescent="0.35">
      <c r="A8">
        <v>11</v>
      </c>
      <c r="B8" t="s">
        <v>133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1">
        <v>0</v>
      </c>
    </row>
    <row r="9" spans="1:18" x14ac:dyDescent="0.35">
      <c r="A9">
        <v>11</v>
      </c>
      <c r="B9" t="s">
        <v>130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>
        <v>0</v>
      </c>
    </row>
    <row r="10" spans="1:18" x14ac:dyDescent="0.35">
      <c r="A10">
        <v>11</v>
      </c>
      <c r="B10" t="s">
        <v>52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v>1E-3</v>
      </c>
    </row>
    <row r="11" spans="1:18" x14ac:dyDescent="0.35">
      <c r="A11">
        <v>11</v>
      </c>
      <c r="B11" t="s">
        <v>18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">
        <v>0.223</v>
      </c>
    </row>
    <row r="12" spans="1:18" x14ac:dyDescent="0.35">
      <c r="A12">
        <v>11</v>
      </c>
      <c r="B12" t="s">
        <v>85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">
        <v>0.02</v>
      </c>
    </row>
    <row r="13" spans="1:18" x14ac:dyDescent="0.35">
      <c r="A13">
        <v>11</v>
      </c>
      <c r="B13" t="s">
        <v>27</v>
      </c>
      <c r="C13">
        <v>29</v>
      </c>
      <c r="D13">
        <v>45</v>
      </c>
      <c r="E13">
        <v>64.400000000000006</v>
      </c>
      <c r="F13">
        <v>246</v>
      </c>
      <c r="G13">
        <v>5.5</v>
      </c>
      <c r="H13">
        <v>1</v>
      </c>
      <c r="I13">
        <v>1</v>
      </c>
      <c r="J13">
        <v>4</v>
      </c>
      <c r="K13">
        <v>3</v>
      </c>
      <c r="L13">
        <v>5</v>
      </c>
      <c r="M13">
        <v>0</v>
      </c>
      <c r="N13">
        <v>1</v>
      </c>
      <c r="O13">
        <v>1</v>
      </c>
      <c r="P13">
        <v>11.3</v>
      </c>
      <c r="Q13">
        <v>11.3</v>
      </c>
      <c r="R13" s="1">
        <v>0.54500000000000004</v>
      </c>
    </row>
    <row r="14" spans="1:18" x14ac:dyDescent="0.35">
      <c r="A14">
        <v>11</v>
      </c>
      <c r="B14" t="s">
        <v>114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0</v>
      </c>
    </row>
    <row r="15" spans="1:18" x14ac:dyDescent="0.35">
      <c r="A15">
        <v>11</v>
      </c>
      <c r="B15" t="s">
        <v>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0</v>
      </c>
    </row>
    <row r="16" spans="1:18" x14ac:dyDescent="0.35">
      <c r="A16">
        <v>11</v>
      </c>
      <c r="B16" t="s">
        <v>144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">
        <v>1E-3</v>
      </c>
    </row>
    <row r="17" spans="1:18" x14ac:dyDescent="0.35">
      <c r="A17">
        <v>11</v>
      </c>
      <c r="B17" t="s">
        <v>135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">
        <v>0</v>
      </c>
    </row>
    <row r="18" spans="1:18" x14ac:dyDescent="0.35">
      <c r="A18">
        <v>11</v>
      </c>
      <c r="B18" t="s">
        <v>120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0</v>
      </c>
    </row>
    <row r="19" spans="1:18" x14ac:dyDescent="0.35">
      <c r="A19">
        <v>11</v>
      </c>
      <c r="B19" t="s">
        <v>151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v>0</v>
      </c>
    </row>
    <row r="20" spans="1:18" x14ac:dyDescent="0.35">
      <c r="A20">
        <v>11</v>
      </c>
      <c r="B20" t="s">
        <v>134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v>0</v>
      </c>
    </row>
    <row r="21" spans="1:18" x14ac:dyDescent="0.35">
      <c r="A21">
        <v>11</v>
      </c>
      <c r="B21" t="s">
        <v>83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1">
        <v>2E-3</v>
      </c>
    </row>
    <row r="22" spans="1:18" x14ac:dyDescent="0.35">
      <c r="A22">
        <v>11</v>
      </c>
      <c r="B22" t="s">
        <v>24</v>
      </c>
      <c r="C22">
        <v>21</v>
      </c>
      <c r="D22">
        <v>25</v>
      </c>
      <c r="E22">
        <v>84</v>
      </c>
      <c r="F22">
        <v>333</v>
      </c>
      <c r="G22">
        <v>13.3</v>
      </c>
      <c r="H22">
        <v>3</v>
      </c>
      <c r="I22">
        <v>0</v>
      </c>
      <c r="J22">
        <v>4</v>
      </c>
      <c r="K22">
        <v>4</v>
      </c>
      <c r="L22">
        <v>14</v>
      </c>
      <c r="M22">
        <v>0</v>
      </c>
      <c r="N22">
        <v>0</v>
      </c>
      <c r="O22">
        <v>1</v>
      </c>
      <c r="P22">
        <v>26.7</v>
      </c>
      <c r="Q22">
        <v>26.7</v>
      </c>
      <c r="R22" s="1">
        <v>0.90100000000000002</v>
      </c>
    </row>
    <row r="23" spans="1:18" x14ac:dyDescent="0.35">
      <c r="A23">
        <v>11</v>
      </c>
      <c r="B23" t="s">
        <v>37</v>
      </c>
      <c r="C23">
        <v>16</v>
      </c>
      <c r="D23">
        <v>29</v>
      </c>
      <c r="E23">
        <v>55.2</v>
      </c>
      <c r="F23">
        <v>123</v>
      </c>
      <c r="G23">
        <v>4.2</v>
      </c>
      <c r="H23">
        <v>1</v>
      </c>
      <c r="I23">
        <v>1</v>
      </c>
      <c r="J23">
        <v>7</v>
      </c>
      <c r="K23">
        <v>2</v>
      </c>
      <c r="L23">
        <v>3</v>
      </c>
      <c r="M23">
        <v>0</v>
      </c>
      <c r="N23">
        <v>1</v>
      </c>
      <c r="O23">
        <v>1</v>
      </c>
      <c r="P23">
        <v>6.2</v>
      </c>
      <c r="Q23">
        <v>6.2</v>
      </c>
      <c r="R23" s="1">
        <v>0.13</v>
      </c>
    </row>
    <row r="24" spans="1:18" x14ac:dyDescent="0.35">
      <c r="A24">
        <v>11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 s="1">
        <v>0</v>
      </c>
    </row>
    <row r="25" spans="1:18" x14ac:dyDescent="0.35">
      <c r="A25">
        <v>11</v>
      </c>
      <c r="B25" t="s">
        <v>36</v>
      </c>
      <c r="C25">
        <v>27</v>
      </c>
      <c r="D25">
        <v>37</v>
      </c>
      <c r="E25">
        <v>73</v>
      </c>
      <c r="F25">
        <v>336</v>
      </c>
      <c r="G25">
        <v>9.1</v>
      </c>
      <c r="H25">
        <v>2</v>
      </c>
      <c r="I25">
        <v>3</v>
      </c>
      <c r="J25">
        <v>3</v>
      </c>
      <c r="K25">
        <v>1</v>
      </c>
      <c r="L25">
        <v>-1</v>
      </c>
      <c r="M25">
        <v>0</v>
      </c>
      <c r="N25">
        <v>0</v>
      </c>
      <c r="O25">
        <v>1</v>
      </c>
      <c r="P25">
        <v>18.3</v>
      </c>
      <c r="Q25">
        <v>18.3</v>
      </c>
      <c r="R25" s="1">
        <v>0.95199999999999996</v>
      </c>
    </row>
    <row r="26" spans="1:18" x14ac:dyDescent="0.35">
      <c r="A26">
        <v>11</v>
      </c>
      <c r="B26" t="s">
        <v>152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">
        <v>2E-3</v>
      </c>
    </row>
    <row r="27" spans="1:18" x14ac:dyDescent="0.35">
      <c r="A27">
        <v>11</v>
      </c>
      <c r="B27" t="s">
        <v>118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">
        <v>0</v>
      </c>
    </row>
    <row r="28" spans="1:18" x14ac:dyDescent="0.35">
      <c r="A28">
        <v>11</v>
      </c>
      <c r="B28" t="s">
        <v>105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1">
        <v>0</v>
      </c>
    </row>
    <row r="29" spans="1:18" x14ac:dyDescent="0.35">
      <c r="A29">
        <v>11</v>
      </c>
      <c r="B29" t="s">
        <v>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1">
        <v>0</v>
      </c>
    </row>
    <row r="30" spans="1:18" x14ac:dyDescent="0.35">
      <c r="A30">
        <v>11</v>
      </c>
      <c r="B30" t="s">
        <v>103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">
        <v>1E-3</v>
      </c>
    </row>
    <row r="31" spans="1:18" x14ac:dyDescent="0.35">
      <c r="A31">
        <v>11</v>
      </c>
      <c r="B31" t="s">
        <v>87</v>
      </c>
      <c r="C31">
        <v>2</v>
      </c>
      <c r="D31">
        <v>3</v>
      </c>
      <c r="E31">
        <v>66.7</v>
      </c>
      <c r="F31">
        <v>15</v>
      </c>
      <c r="G31">
        <v>5</v>
      </c>
      <c r="H31">
        <v>0</v>
      </c>
      <c r="I31">
        <v>0</v>
      </c>
      <c r="J31">
        <v>0</v>
      </c>
      <c r="K31">
        <v>3</v>
      </c>
      <c r="L31">
        <v>-3</v>
      </c>
      <c r="M31">
        <v>0</v>
      </c>
      <c r="N31">
        <v>0</v>
      </c>
      <c r="O31">
        <v>1</v>
      </c>
      <c r="P31">
        <v>0.3</v>
      </c>
      <c r="Q31">
        <v>0.3</v>
      </c>
      <c r="R31" s="1">
        <v>1E-3</v>
      </c>
    </row>
    <row r="32" spans="1:18" x14ac:dyDescent="0.35">
      <c r="A32">
        <v>11</v>
      </c>
      <c r="B32" t="s">
        <v>43</v>
      </c>
      <c r="C32">
        <v>25</v>
      </c>
      <c r="D32">
        <v>38</v>
      </c>
      <c r="E32">
        <v>65.8</v>
      </c>
      <c r="F32">
        <v>189</v>
      </c>
      <c r="G32">
        <v>5</v>
      </c>
      <c r="H32">
        <v>2</v>
      </c>
      <c r="I32">
        <v>0</v>
      </c>
      <c r="J32">
        <v>0</v>
      </c>
      <c r="K32">
        <v>2</v>
      </c>
      <c r="L32">
        <v>6</v>
      </c>
      <c r="M32">
        <v>0</v>
      </c>
      <c r="N32">
        <v>0</v>
      </c>
      <c r="O32">
        <v>1</v>
      </c>
      <c r="P32">
        <v>16.2</v>
      </c>
      <c r="Q32">
        <v>16.2</v>
      </c>
      <c r="R32" s="1">
        <v>0.97499999999999998</v>
      </c>
    </row>
    <row r="33" spans="1:18" x14ac:dyDescent="0.35">
      <c r="A33">
        <v>11</v>
      </c>
      <c r="B33" t="s">
        <v>42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1">
        <v>0.2</v>
      </c>
    </row>
    <row r="34" spans="1:18" x14ac:dyDescent="0.35">
      <c r="A34">
        <v>11</v>
      </c>
      <c r="B34" t="s">
        <v>113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1">
        <v>0</v>
      </c>
    </row>
    <row r="35" spans="1:18" x14ac:dyDescent="0.35">
      <c r="A35">
        <v>11</v>
      </c>
      <c r="B35" t="s">
        <v>106</v>
      </c>
      <c r="C35">
        <v>1</v>
      </c>
      <c r="D35">
        <v>1</v>
      </c>
      <c r="E35">
        <v>100</v>
      </c>
      <c r="F35">
        <v>2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0.1</v>
      </c>
      <c r="Q35">
        <v>0.1</v>
      </c>
      <c r="R35" s="1">
        <v>0</v>
      </c>
    </row>
    <row r="36" spans="1:18" x14ac:dyDescent="0.35">
      <c r="A36">
        <v>11</v>
      </c>
      <c r="B36" t="s">
        <v>28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">
        <v>0.41</v>
      </c>
    </row>
    <row r="37" spans="1:18" x14ac:dyDescent="0.35">
      <c r="A37">
        <v>11</v>
      </c>
      <c r="B37" t="s">
        <v>19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1">
        <v>0.27200000000000002</v>
      </c>
    </row>
    <row r="38" spans="1:18" x14ac:dyDescent="0.35">
      <c r="A38">
        <v>11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v>5.0999999999999997E-2</v>
      </c>
    </row>
    <row r="39" spans="1:18" x14ac:dyDescent="0.35">
      <c r="A39">
        <v>11</v>
      </c>
      <c r="B39" t="s">
        <v>48</v>
      </c>
      <c r="C39">
        <v>24</v>
      </c>
      <c r="D39">
        <v>43</v>
      </c>
      <c r="E39">
        <v>55.8</v>
      </c>
      <c r="F39">
        <v>165</v>
      </c>
      <c r="G39">
        <v>3.8</v>
      </c>
      <c r="H39">
        <v>0</v>
      </c>
      <c r="I39">
        <v>1</v>
      </c>
      <c r="J39">
        <v>1</v>
      </c>
      <c r="K39">
        <v>3</v>
      </c>
      <c r="L39">
        <v>20</v>
      </c>
      <c r="M39">
        <v>0</v>
      </c>
      <c r="N39">
        <v>0</v>
      </c>
      <c r="O39">
        <v>1</v>
      </c>
      <c r="P39">
        <v>7.6</v>
      </c>
      <c r="Q39">
        <v>7.6</v>
      </c>
      <c r="R39" s="1">
        <v>2.8000000000000001E-2</v>
      </c>
    </row>
    <row r="40" spans="1:18" x14ac:dyDescent="0.35">
      <c r="A40">
        <v>11</v>
      </c>
      <c r="B40" t="s">
        <v>84</v>
      </c>
      <c r="C40">
        <v>2</v>
      </c>
      <c r="D40">
        <v>6</v>
      </c>
      <c r="E40">
        <v>33.299999999999997</v>
      </c>
      <c r="F40">
        <v>3</v>
      </c>
      <c r="G40">
        <v>0.5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-0.9</v>
      </c>
      <c r="Q40">
        <v>-0.9</v>
      </c>
      <c r="R40" s="1">
        <v>1E-3</v>
      </c>
    </row>
    <row r="41" spans="1:18" x14ac:dyDescent="0.35">
      <c r="A41">
        <v>11</v>
      </c>
      <c r="B41" t="s">
        <v>154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v>0</v>
      </c>
    </row>
    <row r="42" spans="1:18" x14ac:dyDescent="0.35">
      <c r="A42">
        <v>11</v>
      </c>
      <c r="B42" t="s">
        <v>128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0</v>
      </c>
    </row>
    <row r="43" spans="1:18" x14ac:dyDescent="0.35">
      <c r="A43">
        <v>11</v>
      </c>
      <c r="B43" t="s">
        <v>116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0</v>
      </c>
    </row>
    <row r="44" spans="1:18" x14ac:dyDescent="0.35">
      <c r="A44">
        <v>11</v>
      </c>
      <c r="B44" t="s">
        <v>95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0</v>
      </c>
    </row>
    <row r="45" spans="1:18" x14ac:dyDescent="0.35">
      <c r="A45">
        <v>11</v>
      </c>
      <c r="B45" t="s">
        <v>50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0.16700000000000001</v>
      </c>
    </row>
    <row r="46" spans="1:18" x14ac:dyDescent="0.35">
      <c r="A46">
        <v>11</v>
      </c>
      <c r="B46" t="s">
        <v>39</v>
      </c>
      <c r="C46">
        <v>22</v>
      </c>
      <c r="D46">
        <v>34</v>
      </c>
      <c r="E46">
        <v>64.7</v>
      </c>
      <c r="F46">
        <v>233</v>
      </c>
      <c r="G46">
        <v>6.9</v>
      </c>
      <c r="H46">
        <v>1</v>
      </c>
      <c r="I46">
        <v>0</v>
      </c>
      <c r="J46">
        <v>2</v>
      </c>
      <c r="K46">
        <v>1</v>
      </c>
      <c r="L46">
        <v>-1</v>
      </c>
      <c r="M46">
        <v>0</v>
      </c>
      <c r="N46">
        <v>0</v>
      </c>
      <c r="O46">
        <v>1</v>
      </c>
      <c r="P46">
        <v>13.2</v>
      </c>
      <c r="Q46">
        <v>13.2</v>
      </c>
      <c r="R46" s="1">
        <v>0.59899999999999998</v>
      </c>
    </row>
    <row r="47" spans="1:18" x14ac:dyDescent="0.35">
      <c r="A47">
        <v>11</v>
      </c>
      <c r="B47" t="s">
        <v>101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2E-3</v>
      </c>
    </row>
    <row r="48" spans="1:18" x14ac:dyDescent="0.35">
      <c r="A48">
        <v>11</v>
      </c>
      <c r="B48" t="s">
        <v>117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0</v>
      </c>
    </row>
    <row r="49" spans="1:18" x14ac:dyDescent="0.35">
      <c r="A49">
        <v>11</v>
      </c>
      <c r="B49" t="s">
        <v>150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 s="1">
        <v>0</v>
      </c>
    </row>
    <row r="50" spans="1:18" x14ac:dyDescent="0.35">
      <c r="A50">
        <v>11</v>
      </c>
      <c r="B50" t="s">
        <v>137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1E-3</v>
      </c>
    </row>
    <row r="51" spans="1:18" x14ac:dyDescent="0.35">
      <c r="A51">
        <v>11</v>
      </c>
      <c r="B51" t="s">
        <v>140</v>
      </c>
      <c r="C51">
        <v>8</v>
      </c>
      <c r="D51">
        <v>14</v>
      </c>
      <c r="E51">
        <v>57.1</v>
      </c>
      <c r="F51">
        <v>68</v>
      </c>
      <c r="G51">
        <v>4.9000000000000004</v>
      </c>
      <c r="H51">
        <v>1</v>
      </c>
      <c r="I51">
        <v>0</v>
      </c>
      <c r="J51">
        <v>3</v>
      </c>
      <c r="K51">
        <v>4</v>
      </c>
      <c r="L51">
        <v>40</v>
      </c>
      <c r="M51">
        <v>0</v>
      </c>
      <c r="N51">
        <v>0</v>
      </c>
      <c r="O51">
        <v>1</v>
      </c>
      <c r="P51">
        <v>10.7</v>
      </c>
      <c r="Q51">
        <v>10.7</v>
      </c>
      <c r="R51" s="1">
        <v>9.8000000000000004E-2</v>
      </c>
    </row>
    <row r="52" spans="1:18" x14ac:dyDescent="0.35">
      <c r="A52">
        <v>11</v>
      </c>
      <c r="B52" t="s">
        <v>97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0</v>
      </c>
    </row>
    <row r="53" spans="1:18" x14ac:dyDescent="0.35">
      <c r="A53">
        <v>11</v>
      </c>
      <c r="B53" t="s">
        <v>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0</v>
      </c>
    </row>
    <row r="54" spans="1:18" x14ac:dyDescent="0.35">
      <c r="A54">
        <v>11</v>
      </c>
      <c r="B54" t="s">
        <v>33</v>
      </c>
      <c r="C54">
        <v>14</v>
      </c>
      <c r="D54">
        <v>22</v>
      </c>
      <c r="E54">
        <v>63.6</v>
      </c>
      <c r="F54">
        <v>150</v>
      </c>
      <c r="G54">
        <v>6.8</v>
      </c>
      <c r="H54">
        <v>0</v>
      </c>
      <c r="I54">
        <v>1</v>
      </c>
      <c r="J54">
        <v>5</v>
      </c>
      <c r="K54">
        <v>12</v>
      </c>
      <c r="L54">
        <v>29</v>
      </c>
      <c r="M54">
        <v>2</v>
      </c>
      <c r="N54">
        <v>0</v>
      </c>
      <c r="O54">
        <v>1</v>
      </c>
      <c r="P54">
        <v>19.899999999999999</v>
      </c>
      <c r="Q54">
        <v>19.899999999999999</v>
      </c>
      <c r="R54" s="1">
        <v>1</v>
      </c>
    </row>
    <row r="55" spans="1:18" x14ac:dyDescent="0.35">
      <c r="A55">
        <v>11</v>
      </c>
      <c r="B55" t="s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7.0000000000000001E-3</v>
      </c>
    </row>
    <row r="56" spans="1:18" x14ac:dyDescent="0.35">
      <c r="A56">
        <v>11</v>
      </c>
      <c r="B56" t="s">
        <v>32</v>
      </c>
      <c r="C56">
        <v>23</v>
      </c>
      <c r="D56">
        <v>35</v>
      </c>
      <c r="E56">
        <v>65.7</v>
      </c>
      <c r="F56">
        <v>236</v>
      </c>
      <c r="G56">
        <v>6.7</v>
      </c>
      <c r="H56">
        <v>2</v>
      </c>
      <c r="I56">
        <v>3</v>
      </c>
      <c r="J56">
        <v>2</v>
      </c>
      <c r="K56">
        <v>2</v>
      </c>
      <c r="L56">
        <v>3</v>
      </c>
      <c r="M56">
        <v>0</v>
      </c>
      <c r="N56">
        <v>0</v>
      </c>
      <c r="O56">
        <v>1</v>
      </c>
      <c r="P56">
        <v>16.7</v>
      </c>
      <c r="Q56">
        <v>16.7</v>
      </c>
      <c r="R56" s="1">
        <v>0.82699999999999996</v>
      </c>
    </row>
    <row r="57" spans="1:18" x14ac:dyDescent="0.35">
      <c r="A57">
        <v>11</v>
      </c>
      <c r="B57" t="s">
        <v>111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4.0000000000000001E-3</v>
      </c>
    </row>
    <row r="58" spans="1:18" x14ac:dyDescent="0.35">
      <c r="A58">
        <v>11</v>
      </c>
      <c r="B58" t="s">
        <v>129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1E-3</v>
      </c>
    </row>
    <row r="59" spans="1:18" x14ac:dyDescent="0.35">
      <c r="A59">
        <v>11</v>
      </c>
      <c r="B59" t="s">
        <v>136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0</v>
      </c>
    </row>
    <row r="60" spans="1:18" x14ac:dyDescent="0.35">
      <c r="A60">
        <v>11</v>
      </c>
      <c r="B60" t="s">
        <v>26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3.3000000000000002E-2</v>
      </c>
    </row>
    <row r="61" spans="1:18" x14ac:dyDescent="0.35">
      <c r="A61">
        <v>11</v>
      </c>
      <c r="B61" t="s">
        <v>45</v>
      </c>
      <c r="C61">
        <v>11</v>
      </c>
      <c r="D61">
        <v>17</v>
      </c>
      <c r="E61">
        <v>64.7</v>
      </c>
      <c r="F61">
        <v>101</v>
      </c>
      <c r="G61">
        <v>5.9</v>
      </c>
      <c r="H61">
        <v>1</v>
      </c>
      <c r="I61">
        <v>0</v>
      </c>
      <c r="J61">
        <v>2</v>
      </c>
      <c r="K61">
        <v>1</v>
      </c>
      <c r="L61">
        <v>7</v>
      </c>
      <c r="M61">
        <v>0</v>
      </c>
      <c r="N61">
        <v>0</v>
      </c>
      <c r="O61">
        <v>1</v>
      </c>
      <c r="P61">
        <v>8.6999999999999993</v>
      </c>
      <c r="Q61">
        <v>8.6999999999999993</v>
      </c>
      <c r="R61" s="1">
        <v>0.42499999999999999</v>
      </c>
    </row>
    <row r="62" spans="1:18" x14ac:dyDescent="0.35">
      <c r="A62">
        <v>11</v>
      </c>
      <c r="B62" t="s">
        <v>155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2.9000000000000001E-2</v>
      </c>
    </row>
    <row r="63" spans="1:18" x14ac:dyDescent="0.35">
      <c r="A63">
        <v>11</v>
      </c>
      <c r="B63" t="s">
        <v>126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0</v>
      </c>
    </row>
    <row r="64" spans="1:18" x14ac:dyDescent="0.35">
      <c r="A64">
        <v>11</v>
      </c>
      <c r="B64" t="s">
        <v>17</v>
      </c>
      <c r="C64">
        <v>27</v>
      </c>
      <c r="D64">
        <v>40</v>
      </c>
      <c r="E64">
        <v>67.5</v>
      </c>
      <c r="F64">
        <v>322</v>
      </c>
      <c r="G64">
        <v>8.1</v>
      </c>
      <c r="H64">
        <v>2</v>
      </c>
      <c r="I64">
        <v>0</v>
      </c>
      <c r="J64">
        <v>3</v>
      </c>
      <c r="K64">
        <v>3</v>
      </c>
      <c r="L64">
        <v>0</v>
      </c>
      <c r="M64">
        <v>0</v>
      </c>
      <c r="N64">
        <v>0</v>
      </c>
      <c r="O64">
        <v>1</v>
      </c>
      <c r="P64">
        <v>20.9</v>
      </c>
      <c r="Q64">
        <v>20.9</v>
      </c>
      <c r="R64" s="1">
        <v>0.61399999999999999</v>
      </c>
    </row>
    <row r="65" spans="1:18" x14ac:dyDescent="0.35">
      <c r="A65">
        <v>11</v>
      </c>
      <c r="B65" t="s">
        <v>34</v>
      </c>
      <c r="C65">
        <v>20</v>
      </c>
      <c r="D65">
        <v>32</v>
      </c>
      <c r="E65">
        <v>62.5</v>
      </c>
      <c r="F65">
        <v>275</v>
      </c>
      <c r="G65">
        <v>8.6</v>
      </c>
      <c r="H65">
        <v>3</v>
      </c>
      <c r="I65">
        <v>1</v>
      </c>
      <c r="J65">
        <v>1</v>
      </c>
      <c r="K65">
        <v>5</v>
      </c>
      <c r="L65">
        <v>15</v>
      </c>
      <c r="M65">
        <v>0</v>
      </c>
      <c r="N65">
        <v>0</v>
      </c>
      <c r="O65">
        <v>1</v>
      </c>
      <c r="P65">
        <v>23.5</v>
      </c>
      <c r="Q65">
        <v>23.5</v>
      </c>
      <c r="R65" s="1">
        <v>1</v>
      </c>
    </row>
    <row r="66" spans="1:18" x14ac:dyDescent="0.35">
      <c r="A66">
        <v>11</v>
      </c>
      <c r="B66" t="s">
        <v>119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0</v>
      </c>
    </row>
    <row r="67" spans="1:18" x14ac:dyDescent="0.35">
      <c r="A67">
        <v>11</v>
      </c>
      <c r="B67" t="s">
        <v>145</v>
      </c>
      <c r="C67">
        <v>20</v>
      </c>
      <c r="D67">
        <v>32</v>
      </c>
      <c r="E67">
        <v>62.5</v>
      </c>
      <c r="F67">
        <v>221</v>
      </c>
      <c r="G67">
        <v>6.9</v>
      </c>
      <c r="H67">
        <v>1</v>
      </c>
      <c r="I67">
        <v>1</v>
      </c>
      <c r="J67">
        <v>2</v>
      </c>
      <c r="K67">
        <v>8</v>
      </c>
      <c r="L67">
        <v>21</v>
      </c>
      <c r="M67">
        <v>1</v>
      </c>
      <c r="N67">
        <v>1</v>
      </c>
      <c r="O67">
        <v>1</v>
      </c>
      <c r="P67">
        <v>17.899999999999999</v>
      </c>
      <c r="Q67">
        <v>17.899999999999999</v>
      </c>
      <c r="R67" s="1">
        <v>0.47499999999999998</v>
      </c>
    </row>
    <row r="68" spans="1:18" x14ac:dyDescent="0.35">
      <c r="A68">
        <v>11</v>
      </c>
      <c r="B68" t="s">
        <v>29</v>
      </c>
      <c r="C68">
        <v>16</v>
      </c>
      <c r="D68">
        <v>23</v>
      </c>
      <c r="E68">
        <v>69.599999999999994</v>
      </c>
      <c r="F68">
        <v>169</v>
      </c>
      <c r="G68">
        <v>7.3</v>
      </c>
      <c r="H68">
        <v>1</v>
      </c>
      <c r="I68">
        <v>0</v>
      </c>
      <c r="J68">
        <v>2</v>
      </c>
      <c r="K68">
        <v>18</v>
      </c>
      <c r="L68">
        <v>104</v>
      </c>
      <c r="M68">
        <v>0</v>
      </c>
      <c r="N68">
        <v>0</v>
      </c>
      <c r="O68">
        <v>1</v>
      </c>
      <c r="P68">
        <v>21.2</v>
      </c>
      <c r="Q68">
        <v>21.2</v>
      </c>
      <c r="R68" s="1">
        <v>0.84399999999999997</v>
      </c>
    </row>
    <row r="69" spans="1:18" x14ac:dyDescent="0.35">
      <c r="A69">
        <v>11</v>
      </c>
      <c r="B69" t="s">
        <v>20</v>
      </c>
      <c r="C69">
        <v>21</v>
      </c>
      <c r="D69">
        <v>36</v>
      </c>
      <c r="E69">
        <v>58.3</v>
      </c>
      <c r="F69">
        <v>260</v>
      </c>
      <c r="G69">
        <v>7.2</v>
      </c>
      <c r="H69">
        <v>2</v>
      </c>
      <c r="I69">
        <v>0</v>
      </c>
      <c r="J69">
        <v>2</v>
      </c>
      <c r="K69">
        <v>8</v>
      </c>
      <c r="L69">
        <v>73</v>
      </c>
      <c r="M69">
        <v>0</v>
      </c>
      <c r="N69">
        <v>0</v>
      </c>
      <c r="O69">
        <v>1</v>
      </c>
      <c r="P69">
        <v>25.7</v>
      </c>
      <c r="Q69">
        <v>25.7</v>
      </c>
      <c r="R69" s="1">
        <v>0.98699999999999999</v>
      </c>
    </row>
    <row r="70" spans="1:18" x14ac:dyDescent="0.35">
      <c r="A70">
        <v>11</v>
      </c>
      <c r="B70" t="s">
        <v>89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0</v>
      </c>
    </row>
    <row r="71" spans="1:18" x14ac:dyDescent="0.35">
      <c r="A71">
        <v>11</v>
      </c>
      <c r="B71" t="s">
        <v>35</v>
      </c>
      <c r="C71">
        <v>15</v>
      </c>
      <c r="D71">
        <v>28</v>
      </c>
      <c r="E71">
        <v>53.6</v>
      </c>
      <c r="F71">
        <v>106</v>
      </c>
      <c r="G71">
        <v>3.8</v>
      </c>
      <c r="H71">
        <v>0</v>
      </c>
      <c r="I71">
        <v>0</v>
      </c>
      <c r="J71">
        <v>3</v>
      </c>
      <c r="K71">
        <v>4</v>
      </c>
      <c r="L71">
        <v>9</v>
      </c>
      <c r="M71">
        <v>0</v>
      </c>
      <c r="N71">
        <v>0</v>
      </c>
      <c r="O71">
        <v>1</v>
      </c>
      <c r="P71">
        <v>5.0999999999999996</v>
      </c>
      <c r="Q71">
        <v>5.0999999999999996</v>
      </c>
      <c r="R71" s="1">
        <v>0.20300000000000001</v>
      </c>
    </row>
    <row r="72" spans="1:18" x14ac:dyDescent="0.35">
      <c r="A72">
        <v>11</v>
      </c>
      <c r="B72" t="s">
        <v>23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0.21099999999999999</v>
      </c>
    </row>
    <row r="73" spans="1:18" x14ac:dyDescent="0.35">
      <c r="A73">
        <v>11</v>
      </c>
      <c r="B73" t="s">
        <v>143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</v>
      </c>
      <c r="L73">
        <v>-2</v>
      </c>
      <c r="M73">
        <v>0</v>
      </c>
      <c r="N73">
        <v>0</v>
      </c>
      <c r="O73">
        <v>1</v>
      </c>
      <c r="P73">
        <v>-0.2</v>
      </c>
      <c r="Q73">
        <v>-0.2</v>
      </c>
      <c r="R73" s="1">
        <v>1E-3</v>
      </c>
    </row>
    <row r="74" spans="1:18" x14ac:dyDescent="0.35">
      <c r="A74">
        <v>11</v>
      </c>
      <c r="B74" t="s">
        <v>92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2E-3</v>
      </c>
    </row>
    <row r="75" spans="1:18" x14ac:dyDescent="0.35">
      <c r="A75">
        <v>11</v>
      </c>
      <c r="B75" t="s">
        <v>51</v>
      </c>
      <c r="C75">
        <v>20</v>
      </c>
      <c r="D75">
        <v>30</v>
      </c>
      <c r="E75">
        <v>66.7</v>
      </c>
      <c r="F75">
        <v>214</v>
      </c>
      <c r="G75">
        <v>7.1</v>
      </c>
      <c r="H75">
        <v>1</v>
      </c>
      <c r="I75">
        <v>1</v>
      </c>
      <c r="J75">
        <v>3</v>
      </c>
      <c r="K75">
        <v>7</v>
      </c>
      <c r="L75">
        <v>51</v>
      </c>
      <c r="M75">
        <v>1</v>
      </c>
      <c r="N75">
        <v>0</v>
      </c>
      <c r="O75">
        <v>1</v>
      </c>
      <c r="P75">
        <v>22.7</v>
      </c>
      <c r="Q75">
        <v>22.7</v>
      </c>
      <c r="R75" s="1">
        <v>0.77900000000000003</v>
      </c>
    </row>
    <row r="76" spans="1:18" x14ac:dyDescent="0.35">
      <c r="A76">
        <v>11</v>
      </c>
      <c r="B76" t="s">
        <v>41</v>
      </c>
      <c r="C76">
        <v>16</v>
      </c>
      <c r="D76">
        <v>26</v>
      </c>
      <c r="E76">
        <v>61.5</v>
      </c>
      <c r="F76">
        <v>264</v>
      </c>
      <c r="G76">
        <v>10.199999999999999</v>
      </c>
      <c r="H76">
        <v>2</v>
      </c>
      <c r="I76">
        <v>0</v>
      </c>
      <c r="J76">
        <v>3</v>
      </c>
      <c r="K76">
        <v>9</v>
      </c>
      <c r="L76">
        <v>54</v>
      </c>
      <c r="M76">
        <v>0</v>
      </c>
      <c r="N76">
        <v>0</v>
      </c>
      <c r="O76">
        <v>1</v>
      </c>
      <c r="P76">
        <v>24</v>
      </c>
      <c r="Q76">
        <v>24</v>
      </c>
      <c r="R76" s="1">
        <v>0.99099999999999999</v>
      </c>
    </row>
    <row r="77" spans="1:18" x14ac:dyDescent="0.35">
      <c r="A77">
        <v>11</v>
      </c>
      <c r="B77" t="s">
        <v>125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</v>
      </c>
    </row>
    <row r="78" spans="1:18" x14ac:dyDescent="0.35">
      <c r="A78">
        <v>11</v>
      </c>
      <c r="B78" t="s">
        <v>16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4.3999999999999997E-2</v>
      </c>
    </row>
    <row r="79" spans="1:18" x14ac:dyDescent="0.35">
      <c r="A79">
        <v>11</v>
      </c>
      <c r="B79" t="s">
        <v>107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1E-3</v>
      </c>
    </row>
    <row r="80" spans="1:18" x14ac:dyDescent="0.35">
      <c r="A80">
        <v>11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1E-3</v>
      </c>
    </row>
    <row r="81" spans="1:18" x14ac:dyDescent="0.35">
      <c r="A81">
        <v>11</v>
      </c>
      <c r="B81" t="s">
        <v>132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2E-3</v>
      </c>
    </row>
    <row r="82" spans="1:18" x14ac:dyDescent="0.35">
      <c r="A82">
        <v>11</v>
      </c>
      <c r="B82" t="s">
        <v>122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0</v>
      </c>
    </row>
    <row r="83" spans="1:18" x14ac:dyDescent="0.35">
      <c r="A83">
        <v>11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1E-3</v>
      </c>
    </row>
    <row r="84" spans="1:18" x14ac:dyDescent="0.35">
      <c r="A84">
        <v>11</v>
      </c>
      <c r="B84" t="s">
        <v>31</v>
      </c>
      <c r="C84">
        <v>17</v>
      </c>
      <c r="D84">
        <v>31</v>
      </c>
      <c r="E84">
        <v>54.8</v>
      </c>
      <c r="F84">
        <v>190</v>
      </c>
      <c r="G84">
        <v>6.1</v>
      </c>
      <c r="H84">
        <v>1</v>
      </c>
      <c r="I84">
        <v>1</v>
      </c>
      <c r="J84">
        <v>1</v>
      </c>
      <c r="K84">
        <v>2</v>
      </c>
      <c r="L84">
        <v>1</v>
      </c>
      <c r="M84">
        <v>0</v>
      </c>
      <c r="N84">
        <v>0</v>
      </c>
      <c r="O84">
        <v>1</v>
      </c>
      <c r="P84">
        <v>10.7</v>
      </c>
      <c r="Q84">
        <v>10.7</v>
      </c>
      <c r="R84" s="1">
        <v>0.432</v>
      </c>
    </row>
    <row r="85" spans="1:18" x14ac:dyDescent="0.35">
      <c r="A85">
        <v>11</v>
      </c>
      <c r="B85" t="s">
        <v>112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</v>
      </c>
    </row>
    <row r="86" spans="1:18" x14ac:dyDescent="0.35">
      <c r="A86">
        <v>11</v>
      </c>
      <c r="B86" t="s">
        <v>81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1E-3</v>
      </c>
    </row>
    <row r="87" spans="1:18" x14ac:dyDescent="0.35">
      <c r="A87">
        <v>11</v>
      </c>
      <c r="B87" t="s">
        <v>53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2E-3</v>
      </c>
    </row>
    <row r="88" spans="1:18" x14ac:dyDescent="0.35">
      <c r="A88">
        <v>11</v>
      </c>
      <c r="B88" t="s">
        <v>123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</v>
      </c>
    </row>
    <row r="89" spans="1:18" x14ac:dyDescent="0.35">
      <c r="A89">
        <v>11</v>
      </c>
      <c r="B89" t="s">
        <v>124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</v>
      </c>
    </row>
    <row r="90" spans="1:18" x14ac:dyDescent="0.35">
      <c r="A90">
        <v>11</v>
      </c>
      <c r="B90" t="s">
        <v>104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0</v>
      </c>
    </row>
    <row r="91" spans="1:18" x14ac:dyDescent="0.35">
      <c r="A91">
        <v>11</v>
      </c>
      <c r="B91" t="s">
        <v>121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1E-3</v>
      </c>
    </row>
    <row r="92" spans="1:18" x14ac:dyDescent="0.35">
      <c r="A92">
        <v>11</v>
      </c>
      <c r="B92" t="s">
        <v>146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7.0000000000000001E-3</v>
      </c>
    </row>
    <row r="93" spans="1:18" x14ac:dyDescent="0.35">
      <c r="A93">
        <v>11</v>
      </c>
      <c r="B93" t="s">
        <v>21</v>
      </c>
      <c r="C93">
        <v>24</v>
      </c>
      <c r="D93">
        <v>43</v>
      </c>
      <c r="E93">
        <v>55.8</v>
      </c>
      <c r="F93">
        <v>177</v>
      </c>
      <c r="G93">
        <v>4.0999999999999996</v>
      </c>
      <c r="H93">
        <v>2</v>
      </c>
      <c r="I93">
        <v>1</v>
      </c>
      <c r="J93">
        <v>1</v>
      </c>
      <c r="K93">
        <v>6</v>
      </c>
      <c r="L93">
        <v>38</v>
      </c>
      <c r="M93">
        <v>0</v>
      </c>
      <c r="N93">
        <v>0</v>
      </c>
      <c r="O93">
        <v>1</v>
      </c>
      <c r="P93">
        <v>17.899999999999999</v>
      </c>
      <c r="Q93">
        <v>17.899999999999999</v>
      </c>
      <c r="R93" s="1">
        <v>1</v>
      </c>
    </row>
    <row r="94" spans="1:18" x14ac:dyDescent="0.35">
      <c r="A94">
        <v>11</v>
      </c>
      <c r="B94" t="s">
        <v>30</v>
      </c>
      <c r="C94">
        <v>27</v>
      </c>
      <c r="D94">
        <v>35</v>
      </c>
      <c r="E94">
        <v>77.099999999999994</v>
      </c>
      <c r="F94">
        <v>259</v>
      </c>
      <c r="G94">
        <v>7.4</v>
      </c>
      <c r="H94">
        <v>1</v>
      </c>
      <c r="I94">
        <v>0</v>
      </c>
      <c r="J94">
        <v>2</v>
      </c>
      <c r="K94">
        <v>2</v>
      </c>
      <c r="L94">
        <v>1</v>
      </c>
      <c r="M94">
        <v>0</v>
      </c>
      <c r="N94">
        <v>0</v>
      </c>
      <c r="O94">
        <v>1</v>
      </c>
      <c r="P94">
        <v>14.5</v>
      </c>
      <c r="Q94">
        <v>14.5</v>
      </c>
      <c r="R94" s="1">
        <v>0.71199999999999997</v>
      </c>
    </row>
    <row r="95" spans="1:18" x14ac:dyDescent="0.35">
      <c r="A95">
        <v>11</v>
      </c>
      <c r="B95" t="s">
        <v>44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1.6E-2</v>
      </c>
    </row>
    <row r="96" spans="1:18" x14ac:dyDescent="0.35">
      <c r="A96">
        <v>11</v>
      </c>
      <c r="B96" t="s">
        <v>142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3.0000000000000001E-3</v>
      </c>
    </row>
    <row r="97" spans="1:18" x14ac:dyDescent="0.35">
      <c r="A97">
        <v>11</v>
      </c>
      <c r="B97" t="s">
        <v>94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11</v>
      </c>
      <c r="B98" t="s">
        <v>25</v>
      </c>
      <c r="C98">
        <v>31</v>
      </c>
      <c r="D98">
        <v>45</v>
      </c>
      <c r="E98">
        <v>68.900000000000006</v>
      </c>
      <c r="F98">
        <v>256</v>
      </c>
      <c r="G98">
        <v>5.7</v>
      </c>
      <c r="H98">
        <v>1</v>
      </c>
      <c r="I98">
        <v>3</v>
      </c>
      <c r="J98">
        <v>4</v>
      </c>
      <c r="K98">
        <v>3</v>
      </c>
      <c r="L98">
        <v>35</v>
      </c>
      <c r="M98">
        <v>1</v>
      </c>
      <c r="N98">
        <v>0</v>
      </c>
      <c r="O98">
        <v>1</v>
      </c>
      <c r="P98">
        <v>20.7</v>
      </c>
      <c r="Q98">
        <v>20.7</v>
      </c>
      <c r="R98" s="1">
        <v>0.77600000000000002</v>
      </c>
    </row>
    <row r="99" spans="1:18" x14ac:dyDescent="0.35">
      <c r="A99">
        <v>11</v>
      </c>
      <c r="B99" t="s">
        <v>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1E-3</v>
      </c>
    </row>
    <row r="100" spans="1:18" x14ac:dyDescent="0.35">
      <c r="A100">
        <v>11</v>
      </c>
      <c r="B100" t="s">
        <v>91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11</v>
      </c>
      <c r="B101" t="s">
        <v>109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</v>
      </c>
    </row>
    <row r="102" spans="1:18" x14ac:dyDescent="0.35">
      <c r="A102">
        <v>11</v>
      </c>
      <c r="B102" t="s">
        <v>110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1E-3</v>
      </c>
    </row>
    <row r="103" spans="1:18" x14ac:dyDescent="0.35">
      <c r="A103">
        <v>11</v>
      </c>
      <c r="B103" t="s">
        <v>100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11</v>
      </c>
      <c r="B104" t="s">
        <v>138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3.7999999999999999E-2</v>
      </c>
    </row>
    <row r="105" spans="1:18" x14ac:dyDescent="0.35">
      <c r="A105">
        <v>11</v>
      </c>
      <c r="B105" t="s">
        <v>141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1E-3</v>
      </c>
    </row>
    <row r="106" spans="1:18" x14ac:dyDescent="0.35">
      <c r="A106">
        <v>11</v>
      </c>
      <c r="B106" t="s">
        <v>131</v>
      </c>
      <c r="C106">
        <v>7</v>
      </c>
      <c r="D106">
        <v>14</v>
      </c>
      <c r="E106">
        <v>50</v>
      </c>
      <c r="F106">
        <v>33</v>
      </c>
      <c r="G106">
        <v>2.4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0.4</v>
      </c>
      <c r="Q106">
        <v>0.4</v>
      </c>
      <c r="R106" s="1">
        <v>0.02</v>
      </c>
    </row>
    <row r="107" spans="1:18" x14ac:dyDescent="0.35">
      <c r="A107">
        <v>11</v>
      </c>
      <c r="B107" t="s">
        <v>102</v>
      </c>
      <c r="C107">
        <v>18</v>
      </c>
      <c r="D107">
        <v>26</v>
      </c>
      <c r="E107">
        <v>69.2</v>
      </c>
      <c r="F107">
        <v>246</v>
      </c>
      <c r="G107">
        <v>9.5</v>
      </c>
      <c r="H107">
        <v>3</v>
      </c>
      <c r="I107">
        <v>0</v>
      </c>
      <c r="J107">
        <v>9</v>
      </c>
      <c r="K107">
        <v>1</v>
      </c>
      <c r="L107">
        <v>7</v>
      </c>
      <c r="M107">
        <v>0</v>
      </c>
      <c r="N107">
        <v>0</v>
      </c>
      <c r="O107">
        <v>1</v>
      </c>
      <c r="P107">
        <v>22.5</v>
      </c>
      <c r="Q107">
        <v>22.5</v>
      </c>
      <c r="R107" s="1">
        <v>2.8000000000000001E-2</v>
      </c>
    </row>
    <row r="108" spans="1:18" x14ac:dyDescent="0.35">
      <c r="A108">
        <v>11</v>
      </c>
      <c r="B108" t="s">
        <v>22</v>
      </c>
      <c r="C108">
        <v>24</v>
      </c>
      <c r="D108">
        <v>32</v>
      </c>
      <c r="E108">
        <v>75</v>
      </c>
      <c r="F108">
        <v>262</v>
      </c>
      <c r="G108">
        <v>8.1999999999999993</v>
      </c>
      <c r="H108">
        <v>2</v>
      </c>
      <c r="I108">
        <v>0</v>
      </c>
      <c r="J108">
        <v>1</v>
      </c>
      <c r="K108">
        <v>5</v>
      </c>
      <c r="L108">
        <v>17</v>
      </c>
      <c r="M108">
        <v>2</v>
      </c>
      <c r="N108">
        <v>0</v>
      </c>
      <c r="O108">
        <v>1</v>
      </c>
      <c r="P108">
        <v>32.200000000000003</v>
      </c>
      <c r="Q108">
        <v>32.200000000000003</v>
      </c>
      <c r="R108" s="1">
        <v>0.93899999999999995</v>
      </c>
    </row>
    <row r="109" spans="1:18" x14ac:dyDescent="0.35">
      <c r="A109">
        <v>11</v>
      </c>
      <c r="B109" t="s">
        <v>139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</v>
      </c>
    </row>
    <row r="110" spans="1:18" x14ac:dyDescent="0.35">
      <c r="A110">
        <v>11</v>
      </c>
      <c r="B110" t="s">
        <v>96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7.0000000000000001E-3</v>
      </c>
    </row>
    <row r="111" spans="1:18" x14ac:dyDescent="0.35">
      <c r="A111">
        <v>11</v>
      </c>
      <c r="B111" t="s">
        <v>15</v>
      </c>
      <c r="C111">
        <v>28</v>
      </c>
      <c r="D111">
        <v>39</v>
      </c>
      <c r="E111">
        <v>71.8</v>
      </c>
      <c r="F111">
        <v>325</v>
      </c>
      <c r="G111">
        <v>8.3000000000000007</v>
      </c>
      <c r="H111">
        <v>2</v>
      </c>
      <c r="I111">
        <v>1</v>
      </c>
      <c r="J111">
        <v>1</v>
      </c>
      <c r="K111">
        <v>2</v>
      </c>
      <c r="L111">
        <v>6</v>
      </c>
      <c r="M111">
        <v>0</v>
      </c>
      <c r="N111">
        <v>1</v>
      </c>
      <c r="O111">
        <v>1</v>
      </c>
      <c r="P111">
        <v>18.600000000000001</v>
      </c>
      <c r="Q111">
        <v>18.600000000000001</v>
      </c>
      <c r="R111" s="1">
        <v>0.97</v>
      </c>
    </row>
    <row r="112" spans="1:18" x14ac:dyDescent="0.35">
      <c r="A112">
        <v>11</v>
      </c>
      <c r="B112" t="s">
        <v>86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1E-3</v>
      </c>
    </row>
    <row r="113" spans="1:18" x14ac:dyDescent="0.35">
      <c r="A113">
        <v>11</v>
      </c>
      <c r="B113" t="s">
        <v>79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7.0000000000000001E-3</v>
      </c>
    </row>
    <row r="114" spans="1:18" x14ac:dyDescent="0.35">
      <c r="A114">
        <v>11</v>
      </c>
      <c r="B114" t="s">
        <v>80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1.0999999999999999E-2</v>
      </c>
    </row>
    <row r="115" spans="1:18" x14ac:dyDescent="0.35">
      <c r="A115">
        <v>11</v>
      </c>
      <c r="B115" t="s">
        <v>127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0</v>
      </c>
    </row>
    <row r="116" spans="1:18" x14ac:dyDescent="0.35">
      <c r="A116">
        <v>11</v>
      </c>
      <c r="B116" t="s">
        <v>108</v>
      </c>
      <c r="C116">
        <v>13</v>
      </c>
      <c r="D116">
        <v>17</v>
      </c>
      <c r="E116">
        <v>76.5</v>
      </c>
      <c r="F116">
        <v>158</v>
      </c>
      <c r="G116">
        <v>9.3000000000000007</v>
      </c>
      <c r="H116">
        <v>2</v>
      </c>
      <c r="I116">
        <v>0</v>
      </c>
      <c r="J116">
        <v>2</v>
      </c>
      <c r="K116">
        <v>4</v>
      </c>
      <c r="L116">
        <v>2</v>
      </c>
      <c r="M116">
        <v>0</v>
      </c>
      <c r="N116">
        <v>1</v>
      </c>
      <c r="O116">
        <v>1</v>
      </c>
      <c r="P116">
        <v>12.5</v>
      </c>
      <c r="Q116">
        <v>12.5</v>
      </c>
      <c r="R116" s="1">
        <v>0.188</v>
      </c>
    </row>
    <row r="117" spans="1:18" x14ac:dyDescent="0.35">
      <c r="A117">
        <v>11</v>
      </c>
      <c r="B117" t="s">
        <v>38</v>
      </c>
      <c r="C117">
        <v>7</v>
      </c>
      <c r="D117">
        <v>15</v>
      </c>
      <c r="E117">
        <v>46.7</v>
      </c>
      <c r="F117">
        <v>81</v>
      </c>
      <c r="G117">
        <v>5.4</v>
      </c>
      <c r="H117">
        <v>1</v>
      </c>
      <c r="I117">
        <v>1</v>
      </c>
      <c r="J117">
        <v>5</v>
      </c>
      <c r="K117">
        <v>4</v>
      </c>
      <c r="L117">
        <v>15</v>
      </c>
      <c r="M117">
        <v>0</v>
      </c>
      <c r="N117">
        <v>0</v>
      </c>
      <c r="O117">
        <v>1</v>
      </c>
      <c r="P117">
        <v>7.7</v>
      </c>
      <c r="Q117">
        <v>7.7</v>
      </c>
      <c r="R117" s="1">
        <v>3.5000000000000003E-2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R120"/>
  <sheetViews>
    <sheetView showGridLines="0" topLeftCell="A92" workbookViewId="0">
      <selection activeCell="A5" sqref="A5:R120"/>
    </sheetView>
  </sheetViews>
  <sheetFormatPr defaultRowHeight="14.5" x14ac:dyDescent="0.35"/>
  <cols>
    <col min="1" max="1" width="7.54296875" bestFit="1" customWidth="1"/>
    <col min="2" max="2" width="24.26953125" bestFit="1" customWidth="1"/>
    <col min="3" max="3" width="7.453125" bestFit="1" customWidth="1"/>
    <col min="4" max="5" width="6.54296875" bestFit="1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bestFit="1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12</v>
      </c>
      <c r="B5" t="s">
        <v>34</v>
      </c>
      <c r="C5">
        <v>29</v>
      </c>
      <c r="D5">
        <v>51</v>
      </c>
      <c r="E5">
        <v>56.9</v>
      </c>
      <c r="F5">
        <v>339</v>
      </c>
      <c r="G5">
        <v>6.6</v>
      </c>
      <c r="H5">
        <v>2</v>
      </c>
      <c r="I5">
        <v>1</v>
      </c>
      <c r="J5">
        <v>1</v>
      </c>
      <c r="K5">
        <v>9</v>
      </c>
      <c r="L5">
        <v>81</v>
      </c>
      <c r="M5">
        <v>2</v>
      </c>
      <c r="N5">
        <v>0</v>
      </c>
      <c r="O5">
        <v>1</v>
      </c>
      <c r="P5">
        <v>40.700000000000003</v>
      </c>
      <c r="Q5">
        <v>40.700000000000003</v>
      </c>
      <c r="R5" s="1">
        <v>1</v>
      </c>
    </row>
    <row r="6" spans="1:18" x14ac:dyDescent="0.35">
      <c r="A6">
        <v>12</v>
      </c>
      <c r="B6" t="s">
        <v>33</v>
      </c>
      <c r="C6">
        <v>18</v>
      </c>
      <c r="D6">
        <v>31</v>
      </c>
      <c r="E6">
        <v>58.1</v>
      </c>
      <c r="F6">
        <v>200</v>
      </c>
      <c r="G6">
        <v>6.5</v>
      </c>
      <c r="H6">
        <v>3</v>
      </c>
      <c r="I6">
        <v>1</v>
      </c>
      <c r="J6">
        <v>2</v>
      </c>
      <c r="K6">
        <v>14</v>
      </c>
      <c r="L6">
        <v>65</v>
      </c>
      <c r="M6">
        <v>2</v>
      </c>
      <c r="N6">
        <v>1</v>
      </c>
      <c r="O6">
        <v>1</v>
      </c>
      <c r="P6">
        <v>35.5</v>
      </c>
      <c r="Q6">
        <v>35.5</v>
      </c>
      <c r="R6" s="1">
        <v>1</v>
      </c>
    </row>
    <row r="7" spans="1:18" x14ac:dyDescent="0.35">
      <c r="A7">
        <v>12</v>
      </c>
      <c r="B7" t="s">
        <v>43</v>
      </c>
      <c r="C7">
        <v>22</v>
      </c>
      <c r="D7">
        <v>32</v>
      </c>
      <c r="E7">
        <v>68.8</v>
      </c>
      <c r="F7">
        <v>331</v>
      </c>
      <c r="G7">
        <v>10.3</v>
      </c>
      <c r="H7">
        <v>4</v>
      </c>
      <c r="I7">
        <v>0</v>
      </c>
      <c r="J7">
        <v>0</v>
      </c>
      <c r="K7">
        <v>1</v>
      </c>
      <c r="L7">
        <v>10</v>
      </c>
      <c r="M7">
        <v>0</v>
      </c>
      <c r="N7">
        <v>0</v>
      </c>
      <c r="O7">
        <v>1</v>
      </c>
      <c r="P7">
        <v>32.200000000000003</v>
      </c>
      <c r="Q7">
        <v>32.200000000000003</v>
      </c>
      <c r="R7" s="1">
        <v>0.97499999999999998</v>
      </c>
    </row>
    <row r="8" spans="1:18" x14ac:dyDescent="0.35">
      <c r="A8">
        <v>12</v>
      </c>
      <c r="B8" t="s">
        <v>36</v>
      </c>
      <c r="C8">
        <v>26</v>
      </c>
      <c r="D8">
        <v>36</v>
      </c>
      <c r="E8">
        <v>72.2</v>
      </c>
      <c r="F8">
        <v>304</v>
      </c>
      <c r="G8">
        <v>8.4</v>
      </c>
      <c r="H8">
        <v>2</v>
      </c>
      <c r="I8">
        <v>0</v>
      </c>
      <c r="J8">
        <v>4</v>
      </c>
      <c r="K8">
        <v>6</v>
      </c>
      <c r="L8">
        <v>47</v>
      </c>
      <c r="M8">
        <v>1</v>
      </c>
      <c r="N8">
        <v>0</v>
      </c>
      <c r="O8">
        <v>1</v>
      </c>
      <c r="P8">
        <v>30.9</v>
      </c>
      <c r="Q8">
        <v>30.9</v>
      </c>
      <c r="R8" s="1">
        <v>0.95199999999999996</v>
      </c>
    </row>
    <row r="9" spans="1:18" x14ac:dyDescent="0.35">
      <c r="A9">
        <v>12</v>
      </c>
      <c r="B9" t="s">
        <v>17</v>
      </c>
      <c r="C9">
        <v>22</v>
      </c>
      <c r="D9">
        <v>32</v>
      </c>
      <c r="E9">
        <v>68.8</v>
      </c>
      <c r="F9">
        <v>268</v>
      </c>
      <c r="G9">
        <v>8.4</v>
      </c>
      <c r="H9">
        <v>3</v>
      </c>
      <c r="I9">
        <v>0</v>
      </c>
      <c r="J9">
        <v>0</v>
      </c>
      <c r="K9">
        <v>3</v>
      </c>
      <c r="L9">
        <v>39</v>
      </c>
      <c r="M9">
        <v>0</v>
      </c>
      <c r="N9">
        <v>0</v>
      </c>
      <c r="O9">
        <v>1</v>
      </c>
      <c r="P9">
        <v>26.6</v>
      </c>
      <c r="Q9">
        <v>26.6</v>
      </c>
      <c r="R9" s="1">
        <v>0.61399999999999999</v>
      </c>
    </row>
    <row r="10" spans="1:18" x14ac:dyDescent="0.35">
      <c r="A10">
        <v>12</v>
      </c>
      <c r="B10" t="s">
        <v>22</v>
      </c>
      <c r="C10">
        <v>23</v>
      </c>
      <c r="D10">
        <v>38</v>
      </c>
      <c r="E10">
        <v>60.5</v>
      </c>
      <c r="F10">
        <v>364</v>
      </c>
      <c r="G10">
        <v>9.6</v>
      </c>
      <c r="H10">
        <v>1</v>
      </c>
      <c r="I10">
        <v>1</v>
      </c>
      <c r="J10">
        <v>0</v>
      </c>
      <c r="K10">
        <v>2</v>
      </c>
      <c r="L10">
        <v>0</v>
      </c>
      <c r="M10">
        <v>1</v>
      </c>
      <c r="N10">
        <v>0</v>
      </c>
      <c r="O10">
        <v>1</v>
      </c>
      <c r="P10">
        <v>25.6</v>
      </c>
      <c r="Q10">
        <v>25.6</v>
      </c>
      <c r="R10" s="1">
        <v>0.93899999999999995</v>
      </c>
    </row>
    <row r="11" spans="1:18" x14ac:dyDescent="0.35">
      <c r="A11">
        <v>12</v>
      </c>
      <c r="B11" t="s">
        <v>31</v>
      </c>
      <c r="C11">
        <v>25</v>
      </c>
      <c r="D11">
        <v>33</v>
      </c>
      <c r="E11">
        <v>75.8</v>
      </c>
      <c r="F11">
        <v>229</v>
      </c>
      <c r="G11">
        <v>6.9</v>
      </c>
      <c r="H11">
        <v>4</v>
      </c>
      <c r="I11">
        <v>1</v>
      </c>
      <c r="J11">
        <v>0</v>
      </c>
      <c r="K11">
        <v>1</v>
      </c>
      <c r="L11">
        <v>2</v>
      </c>
      <c r="M11">
        <v>0</v>
      </c>
      <c r="N11">
        <v>0</v>
      </c>
      <c r="O11">
        <v>1</v>
      </c>
      <c r="P11">
        <v>24.4</v>
      </c>
      <c r="Q11">
        <v>24.4</v>
      </c>
      <c r="R11" s="1">
        <v>0.432</v>
      </c>
    </row>
    <row r="12" spans="1:18" x14ac:dyDescent="0.35">
      <c r="A12">
        <v>12</v>
      </c>
      <c r="B12" t="s">
        <v>21</v>
      </c>
      <c r="C12">
        <v>27</v>
      </c>
      <c r="D12">
        <v>34</v>
      </c>
      <c r="E12">
        <v>79.400000000000006</v>
      </c>
      <c r="F12">
        <v>298</v>
      </c>
      <c r="G12">
        <v>8.8000000000000007</v>
      </c>
      <c r="H12">
        <v>2</v>
      </c>
      <c r="I12">
        <v>0</v>
      </c>
      <c r="J12">
        <v>1</v>
      </c>
      <c r="K12">
        <v>5</v>
      </c>
      <c r="L12">
        <v>9</v>
      </c>
      <c r="M12">
        <v>0</v>
      </c>
      <c r="N12">
        <v>0</v>
      </c>
      <c r="O12">
        <v>1</v>
      </c>
      <c r="P12">
        <v>20.8</v>
      </c>
      <c r="Q12">
        <v>20.8</v>
      </c>
      <c r="R12" s="1">
        <v>1</v>
      </c>
    </row>
    <row r="13" spans="1:18" x14ac:dyDescent="0.35">
      <c r="A13">
        <v>12</v>
      </c>
      <c r="B13" t="s">
        <v>51</v>
      </c>
      <c r="C13">
        <v>27</v>
      </c>
      <c r="D13">
        <v>45</v>
      </c>
      <c r="E13">
        <v>60</v>
      </c>
      <c r="F13">
        <v>256</v>
      </c>
      <c r="G13">
        <v>5.7</v>
      </c>
      <c r="H13">
        <v>1</v>
      </c>
      <c r="I13">
        <v>0</v>
      </c>
      <c r="J13">
        <v>4</v>
      </c>
      <c r="K13">
        <v>1</v>
      </c>
      <c r="L13">
        <v>2</v>
      </c>
      <c r="M13">
        <v>1</v>
      </c>
      <c r="N13">
        <v>0</v>
      </c>
      <c r="O13">
        <v>1</v>
      </c>
      <c r="P13">
        <v>20.399999999999999</v>
      </c>
      <c r="Q13">
        <v>20.399999999999999</v>
      </c>
      <c r="R13" s="1">
        <v>0.77900000000000003</v>
      </c>
    </row>
    <row r="14" spans="1:18" x14ac:dyDescent="0.35">
      <c r="A14">
        <v>12</v>
      </c>
      <c r="B14" t="s">
        <v>25</v>
      </c>
      <c r="C14">
        <v>28</v>
      </c>
      <c r="D14">
        <v>44</v>
      </c>
      <c r="E14">
        <v>63.6</v>
      </c>
      <c r="F14">
        <v>300</v>
      </c>
      <c r="G14">
        <v>6.8</v>
      </c>
      <c r="H14">
        <v>0</v>
      </c>
      <c r="I14">
        <v>1</v>
      </c>
      <c r="J14">
        <v>4</v>
      </c>
      <c r="K14">
        <v>2</v>
      </c>
      <c r="L14">
        <v>13</v>
      </c>
      <c r="M14">
        <v>1</v>
      </c>
      <c r="N14">
        <v>0</v>
      </c>
      <c r="O14">
        <v>1</v>
      </c>
      <c r="P14">
        <v>18.3</v>
      </c>
      <c r="Q14">
        <v>18.3</v>
      </c>
      <c r="R14" s="1">
        <v>0.77600000000000002</v>
      </c>
    </row>
    <row r="15" spans="1:18" x14ac:dyDescent="0.35">
      <c r="A15">
        <v>12</v>
      </c>
      <c r="B15" t="s">
        <v>32</v>
      </c>
      <c r="C15">
        <v>29</v>
      </c>
      <c r="D15">
        <v>44</v>
      </c>
      <c r="E15">
        <v>65.900000000000006</v>
      </c>
      <c r="F15">
        <v>332</v>
      </c>
      <c r="G15">
        <v>7.5</v>
      </c>
      <c r="H15">
        <v>2</v>
      </c>
      <c r="I15">
        <v>0</v>
      </c>
      <c r="J15">
        <v>3</v>
      </c>
      <c r="K15">
        <v>3</v>
      </c>
      <c r="L15">
        <v>9</v>
      </c>
      <c r="M15">
        <v>0</v>
      </c>
      <c r="N15">
        <v>3</v>
      </c>
      <c r="O15">
        <v>1</v>
      </c>
      <c r="P15">
        <v>18.2</v>
      </c>
      <c r="Q15">
        <v>18.2</v>
      </c>
      <c r="R15" s="1">
        <v>0.82699999999999996</v>
      </c>
    </row>
    <row r="16" spans="1:18" x14ac:dyDescent="0.35">
      <c r="A16">
        <v>12</v>
      </c>
      <c r="B16" t="s">
        <v>30</v>
      </c>
      <c r="C16">
        <v>13</v>
      </c>
      <c r="D16">
        <v>22</v>
      </c>
      <c r="E16">
        <v>59.1</v>
      </c>
      <c r="F16">
        <v>134</v>
      </c>
      <c r="G16">
        <v>6.1</v>
      </c>
      <c r="H16">
        <v>1</v>
      </c>
      <c r="I16">
        <v>0</v>
      </c>
      <c r="J16">
        <v>1</v>
      </c>
      <c r="K16">
        <v>11</v>
      </c>
      <c r="L16">
        <v>34</v>
      </c>
      <c r="M16">
        <v>1</v>
      </c>
      <c r="N16">
        <v>1</v>
      </c>
      <c r="O16">
        <v>1</v>
      </c>
      <c r="P16">
        <v>16.8</v>
      </c>
      <c r="Q16">
        <v>16.8</v>
      </c>
      <c r="R16" s="1">
        <v>0.71199999999999997</v>
      </c>
    </row>
    <row r="17" spans="1:18" x14ac:dyDescent="0.35">
      <c r="A17">
        <v>12</v>
      </c>
      <c r="B17" t="s">
        <v>50</v>
      </c>
      <c r="C17">
        <v>24</v>
      </c>
      <c r="D17">
        <v>41</v>
      </c>
      <c r="E17">
        <v>58.5</v>
      </c>
      <c r="F17">
        <v>251</v>
      </c>
      <c r="G17">
        <v>6.1</v>
      </c>
      <c r="H17">
        <v>0</v>
      </c>
      <c r="I17">
        <v>1</v>
      </c>
      <c r="J17">
        <v>2</v>
      </c>
      <c r="K17">
        <v>3</v>
      </c>
      <c r="L17">
        <v>6</v>
      </c>
      <c r="M17">
        <v>1</v>
      </c>
      <c r="N17">
        <v>0</v>
      </c>
      <c r="O17">
        <v>1</v>
      </c>
      <c r="P17">
        <v>15.6</v>
      </c>
      <c r="Q17">
        <v>15.6</v>
      </c>
      <c r="R17" s="1">
        <v>0.16700000000000001</v>
      </c>
    </row>
    <row r="18" spans="1:18" x14ac:dyDescent="0.35">
      <c r="A18">
        <v>12</v>
      </c>
      <c r="B18" t="s">
        <v>41</v>
      </c>
      <c r="C18">
        <v>18</v>
      </c>
      <c r="D18">
        <v>32</v>
      </c>
      <c r="E18">
        <v>56.3</v>
      </c>
      <c r="F18">
        <v>177</v>
      </c>
      <c r="G18">
        <v>5.5</v>
      </c>
      <c r="H18">
        <v>1</v>
      </c>
      <c r="I18">
        <v>0</v>
      </c>
      <c r="J18">
        <v>2</v>
      </c>
      <c r="K18">
        <v>11</v>
      </c>
      <c r="L18">
        <v>39</v>
      </c>
      <c r="M18">
        <v>0</v>
      </c>
      <c r="N18">
        <v>0</v>
      </c>
      <c r="O18">
        <v>1</v>
      </c>
      <c r="P18">
        <v>15</v>
      </c>
      <c r="Q18">
        <v>15</v>
      </c>
      <c r="R18" s="1">
        <v>0.99099999999999999</v>
      </c>
    </row>
    <row r="19" spans="1:18" x14ac:dyDescent="0.35">
      <c r="A19">
        <v>12</v>
      </c>
      <c r="B19" t="s">
        <v>27</v>
      </c>
      <c r="C19">
        <v>20</v>
      </c>
      <c r="D19">
        <v>30</v>
      </c>
      <c r="E19">
        <v>66.7</v>
      </c>
      <c r="F19">
        <v>199</v>
      </c>
      <c r="G19">
        <v>6.6</v>
      </c>
      <c r="H19">
        <v>2</v>
      </c>
      <c r="I19">
        <v>1</v>
      </c>
      <c r="J19">
        <v>6</v>
      </c>
      <c r="K19">
        <v>3</v>
      </c>
      <c r="L19">
        <v>14</v>
      </c>
      <c r="M19">
        <v>0</v>
      </c>
      <c r="N19">
        <v>1</v>
      </c>
      <c r="O19">
        <v>1</v>
      </c>
      <c r="P19">
        <v>14.4</v>
      </c>
      <c r="Q19">
        <v>14.4</v>
      </c>
      <c r="R19" s="1">
        <v>0.54500000000000004</v>
      </c>
    </row>
    <row r="20" spans="1:18" x14ac:dyDescent="0.35">
      <c r="A20">
        <v>12</v>
      </c>
      <c r="B20" t="s">
        <v>20</v>
      </c>
      <c r="C20">
        <v>29</v>
      </c>
      <c r="D20">
        <v>44</v>
      </c>
      <c r="E20">
        <v>65.900000000000006</v>
      </c>
      <c r="F20">
        <v>217</v>
      </c>
      <c r="G20">
        <v>4.9000000000000004</v>
      </c>
      <c r="H20">
        <v>1</v>
      </c>
      <c r="I20">
        <v>1</v>
      </c>
      <c r="J20">
        <v>3</v>
      </c>
      <c r="K20">
        <v>4</v>
      </c>
      <c r="L20">
        <v>47</v>
      </c>
      <c r="M20">
        <v>0</v>
      </c>
      <c r="N20">
        <v>1</v>
      </c>
      <c r="O20">
        <v>1</v>
      </c>
      <c r="P20">
        <v>14.4</v>
      </c>
      <c r="Q20">
        <v>14.4</v>
      </c>
      <c r="R20" s="1">
        <v>0.98699999999999999</v>
      </c>
    </row>
    <row r="21" spans="1:18" x14ac:dyDescent="0.35">
      <c r="A21">
        <v>12</v>
      </c>
      <c r="B21" t="s">
        <v>49</v>
      </c>
      <c r="C21">
        <v>23</v>
      </c>
      <c r="D21">
        <v>33</v>
      </c>
      <c r="E21">
        <v>69.7</v>
      </c>
      <c r="F21">
        <v>248</v>
      </c>
      <c r="G21">
        <v>7.5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13.9</v>
      </c>
      <c r="Q21">
        <v>13.9</v>
      </c>
      <c r="R21" s="1">
        <v>0.03</v>
      </c>
    </row>
    <row r="22" spans="1:18" x14ac:dyDescent="0.35">
      <c r="A22">
        <v>12</v>
      </c>
      <c r="B22" t="s">
        <v>140</v>
      </c>
      <c r="C22">
        <v>19</v>
      </c>
      <c r="D22">
        <v>26</v>
      </c>
      <c r="E22">
        <v>73.099999999999994</v>
      </c>
      <c r="F22">
        <v>227</v>
      </c>
      <c r="G22">
        <v>8.6999999999999993</v>
      </c>
      <c r="H22">
        <v>1</v>
      </c>
      <c r="I22">
        <v>1</v>
      </c>
      <c r="J22">
        <v>4</v>
      </c>
      <c r="K22">
        <v>3</v>
      </c>
      <c r="L22">
        <v>9</v>
      </c>
      <c r="M22">
        <v>0</v>
      </c>
      <c r="N22">
        <v>0</v>
      </c>
      <c r="O22">
        <v>1</v>
      </c>
      <c r="P22">
        <v>13</v>
      </c>
      <c r="Q22">
        <v>13</v>
      </c>
      <c r="R22" s="1">
        <v>9.8000000000000004E-2</v>
      </c>
    </row>
    <row r="23" spans="1:18" x14ac:dyDescent="0.35">
      <c r="A23">
        <v>12</v>
      </c>
      <c r="B23" t="s">
        <v>28</v>
      </c>
      <c r="C23">
        <v>24</v>
      </c>
      <c r="D23">
        <v>38</v>
      </c>
      <c r="E23">
        <v>63.2</v>
      </c>
      <c r="F23">
        <v>304</v>
      </c>
      <c r="G23">
        <v>8</v>
      </c>
      <c r="H23">
        <v>0</v>
      </c>
      <c r="I23">
        <v>1</v>
      </c>
      <c r="J23">
        <v>1</v>
      </c>
      <c r="K23">
        <v>2</v>
      </c>
      <c r="L23">
        <v>7</v>
      </c>
      <c r="M23">
        <v>0</v>
      </c>
      <c r="N23">
        <v>0</v>
      </c>
      <c r="O23">
        <v>1</v>
      </c>
      <c r="P23">
        <v>11.9</v>
      </c>
      <c r="Q23">
        <v>11.9</v>
      </c>
      <c r="R23" s="1">
        <v>0.41</v>
      </c>
    </row>
    <row r="24" spans="1:18" x14ac:dyDescent="0.35">
      <c r="A24">
        <v>12</v>
      </c>
      <c r="B24" t="s">
        <v>40</v>
      </c>
      <c r="C24">
        <v>13</v>
      </c>
      <c r="D24">
        <v>21</v>
      </c>
      <c r="E24">
        <v>61.9</v>
      </c>
      <c r="F24">
        <v>168</v>
      </c>
      <c r="G24">
        <v>8</v>
      </c>
      <c r="H24">
        <v>1</v>
      </c>
      <c r="I24">
        <v>2</v>
      </c>
      <c r="J24">
        <v>0</v>
      </c>
      <c r="K24">
        <v>7</v>
      </c>
      <c r="L24">
        <v>30</v>
      </c>
      <c r="M24">
        <v>0</v>
      </c>
      <c r="N24">
        <v>0</v>
      </c>
      <c r="O24">
        <v>1</v>
      </c>
      <c r="P24">
        <v>11.7</v>
      </c>
      <c r="Q24">
        <v>11.7</v>
      </c>
      <c r="R24" s="1">
        <v>5.0999999999999997E-2</v>
      </c>
    </row>
    <row r="25" spans="1:18" x14ac:dyDescent="0.35">
      <c r="A25">
        <v>12</v>
      </c>
      <c r="B25" t="s">
        <v>35</v>
      </c>
      <c r="C25">
        <v>24</v>
      </c>
      <c r="D25">
        <v>33</v>
      </c>
      <c r="E25">
        <v>72.7</v>
      </c>
      <c r="F25">
        <v>278</v>
      </c>
      <c r="G25">
        <v>8.4</v>
      </c>
      <c r="H25">
        <v>0</v>
      </c>
      <c r="I25">
        <v>0</v>
      </c>
      <c r="J25">
        <v>2</v>
      </c>
      <c r="K25">
        <v>5</v>
      </c>
      <c r="L25">
        <v>5</v>
      </c>
      <c r="M25">
        <v>0</v>
      </c>
      <c r="N25">
        <v>0</v>
      </c>
      <c r="O25">
        <v>1</v>
      </c>
      <c r="P25">
        <v>11.6</v>
      </c>
      <c r="Q25">
        <v>11.6</v>
      </c>
      <c r="R25" s="1">
        <v>0.20300000000000001</v>
      </c>
    </row>
    <row r="26" spans="1:18" x14ac:dyDescent="0.35">
      <c r="A26">
        <v>12</v>
      </c>
      <c r="B26" t="s">
        <v>48</v>
      </c>
      <c r="C26">
        <v>14</v>
      </c>
      <c r="D26">
        <v>29</v>
      </c>
      <c r="E26">
        <v>48.3</v>
      </c>
      <c r="F26">
        <v>134</v>
      </c>
      <c r="G26">
        <v>4.5999999999999996</v>
      </c>
      <c r="H26">
        <v>1</v>
      </c>
      <c r="I26">
        <v>0</v>
      </c>
      <c r="J26">
        <v>0</v>
      </c>
      <c r="K26">
        <v>5</v>
      </c>
      <c r="L26">
        <v>21</v>
      </c>
      <c r="M26">
        <v>0</v>
      </c>
      <c r="N26">
        <v>0</v>
      </c>
      <c r="O26">
        <v>1</v>
      </c>
      <c r="P26">
        <v>11.5</v>
      </c>
      <c r="Q26">
        <v>11.5</v>
      </c>
      <c r="R26" s="1">
        <v>2.8000000000000001E-2</v>
      </c>
    </row>
    <row r="27" spans="1:18" x14ac:dyDescent="0.35">
      <c r="A27">
        <v>12</v>
      </c>
      <c r="B27" t="s">
        <v>24</v>
      </c>
      <c r="C27">
        <v>21</v>
      </c>
      <c r="D27">
        <v>30</v>
      </c>
      <c r="E27">
        <v>70</v>
      </c>
      <c r="F27">
        <v>209</v>
      </c>
      <c r="G27">
        <v>7</v>
      </c>
      <c r="H27">
        <v>1</v>
      </c>
      <c r="I27">
        <v>1</v>
      </c>
      <c r="J27">
        <v>1</v>
      </c>
      <c r="K27">
        <v>3</v>
      </c>
      <c r="L27">
        <v>1</v>
      </c>
      <c r="M27">
        <v>0</v>
      </c>
      <c r="N27">
        <v>0</v>
      </c>
      <c r="O27">
        <v>1</v>
      </c>
      <c r="P27">
        <v>11.5</v>
      </c>
      <c r="Q27">
        <v>11.5</v>
      </c>
      <c r="R27" s="1">
        <v>0.90100000000000002</v>
      </c>
    </row>
    <row r="28" spans="1:18" x14ac:dyDescent="0.35">
      <c r="A28">
        <v>12</v>
      </c>
      <c r="B28" t="s">
        <v>29</v>
      </c>
      <c r="C28">
        <v>27</v>
      </c>
      <c r="D28">
        <v>37</v>
      </c>
      <c r="E28">
        <v>73</v>
      </c>
      <c r="F28">
        <v>217</v>
      </c>
      <c r="G28">
        <v>5.9</v>
      </c>
      <c r="H28">
        <v>0</v>
      </c>
      <c r="I28">
        <v>0</v>
      </c>
      <c r="J28">
        <v>3</v>
      </c>
      <c r="K28">
        <v>12</v>
      </c>
      <c r="L28">
        <v>59</v>
      </c>
      <c r="M28">
        <v>0</v>
      </c>
      <c r="N28">
        <v>2</v>
      </c>
      <c r="O28">
        <v>1</v>
      </c>
      <c r="P28">
        <v>10.6</v>
      </c>
      <c r="Q28">
        <v>10.6</v>
      </c>
      <c r="R28" s="1">
        <v>0.84399999999999997</v>
      </c>
    </row>
    <row r="29" spans="1:18" x14ac:dyDescent="0.35">
      <c r="A29">
        <v>12</v>
      </c>
      <c r="B29" t="s">
        <v>102</v>
      </c>
      <c r="C29">
        <v>17</v>
      </c>
      <c r="D29">
        <v>25</v>
      </c>
      <c r="E29">
        <v>68</v>
      </c>
      <c r="F29">
        <v>191</v>
      </c>
      <c r="G29">
        <v>7.6</v>
      </c>
      <c r="H29">
        <v>1</v>
      </c>
      <c r="I29">
        <v>0</v>
      </c>
      <c r="J29">
        <v>6</v>
      </c>
      <c r="K29">
        <v>5</v>
      </c>
      <c r="L29">
        <v>6</v>
      </c>
      <c r="M29">
        <v>0</v>
      </c>
      <c r="N29">
        <v>1</v>
      </c>
      <c r="O29">
        <v>1</v>
      </c>
      <c r="P29">
        <v>10.199999999999999</v>
      </c>
      <c r="Q29">
        <v>10.199999999999999</v>
      </c>
      <c r="R29" s="1">
        <v>2.8000000000000001E-2</v>
      </c>
    </row>
    <row r="30" spans="1:18" x14ac:dyDescent="0.35">
      <c r="A30">
        <v>12</v>
      </c>
      <c r="B30" t="s">
        <v>15</v>
      </c>
      <c r="C30">
        <v>21</v>
      </c>
      <c r="D30">
        <v>30</v>
      </c>
      <c r="E30">
        <v>70</v>
      </c>
      <c r="F30">
        <v>243</v>
      </c>
      <c r="G30">
        <v>8.1</v>
      </c>
      <c r="H30">
        <v>1</v>
      </c>
      <c r="I30">
        <v>2</v>
      </c>
      <c r="J30">
        <v>2</v>
      </c>
      <c r="K30">
        <v>2</v>
      </c>
      <c r="L30">
        <v>1</v>
      </c>
      <c r="M30">
        <v>0</v>
      </c>
      <c r="N30">
        <v>1</v>
      </c>
      <c r="O30">
        <v>1</v>
      </c>
      <c r="P30">
        <v>9.8000000000000007</v>
      </c>
      <c r="Q30">
        <v>9.8000000000000007</v>
      </c>
      <c r="R30" s="1">
        <v>0.97</v>
      </c>
    </row>
    <row r="31" spans="1:18" x14ac:dyDescent="0.35">
      <c r="A31">
        <v>12</v>
      </c>
      <c r="B31" t="s">
        <v>131</v>
      </c>
      <c r="C31">
        <v>27</v>
      </c>
      <c r="D31">
        <v>38</v>
      </c>
      <c r="E31">
        <v>71.099999999999994</v>
      </c>
      <c r="F31">
        <v>179</v>
      </c>
      <c r="G31">
        <v>4.7</v>
      </c>
      <c r="H31">
        <v>1</v>
      </c>
      <c r="I31">
        <v>2</v>
      </c>
      <c r="J31">
        <v>7</v>
      </c>
      <c r="K31">
        <v>2</v>
      </c>
      <c r="L31">
        <v>2</v>
      </c>
      <c r="M31">
        <v>0</v>
      </c>
      <c r="N31">
        <v>0</v>
      </c>
      <c r="O31">
        <v>1</v>
      </c>
      <c r="P31">
        <v>9.4</v>
      </c>
      <c r="Q31">
        <v>9.4</v>
      </c>
      <c r="R31" s="1">
        <v>0.02</v>
      </c>
    </row>
    <row r="32" spans="1:18" x14ac:dyDescent="0.35">
      <c r="A32">
        <v>12</v>
      </c>
      <c r="B32" t="s">
        <v>145</v>
      </c>
      <c r="C32">
        <v>22</v>
      </c>
      <c r="D32">
        <v>32</v>
      </c>
      <c r="E32">
        <v>68.8</v>
      </c>
      <c r="F32">
        <v>185</v>
      </c>
      <c r="G32">
        <v>5.8</v>
      </c>
      <c r="H32">
        <v>1</v>
      </c>
      <c r="I32">
        <v>4</v>
      </c>
      <c r="J32">
        <v>2</v>
      </c>
      <c r="K32">
        <v>2</v>
      </c>
      <c r="L32">
        <v>11</v>
      </c>
      <c r="M32">
        <v>0</v>
      </c>
      <c r="N32">
        <v>0</v>
      </c>
      <c r="O32">
        <v>1</v>
      </c>
      <c r="P32">
        <v>8.5</v>
      </c>
      <c r="Q32">
        <v>8.5</v>
      </c>
      <c r="R32" s="1">
        <v>0.47499999999999998</v>
      </c>
    </row>
    <row r="33" spans="1:18" x14ac:dyDescent="0.35">
      <c r="A33">
        <v>12</v>
      </c>
      <c r="B33" t="s">
        <v>39</v>
      </c>
      <c r="C33">
        <v>18</v>
      </c>
      <c r="D33">
        <v>27</v>
      </c>
      <c r="E33">
        <v>66.7</v>
      </c>
      <c r="F33">
        <v>180</v>
      </c>
      <c r="G33">
        <v>6.7</v>
      </c>
      <c r="H33">
        <v>0</v>
      </c>
      <c r="I33">
        <v>1</v>
      </c>
      <c r="J33">
        <v>6</v>
      </c>
      <c r="K33">
        <v>4</v>
      </c>
      <c r="L33">
        <v>21</v>
      </c>
      <c r="M33">
        <v>0</v>
      </c>
      <c r="N33">
        <v>0</v>
      </c>
      <c r="O33">
        <v>1</v>
      </c>
      <c r="P33">
        <v>8.3000000000000007</v>
      </c>
      <c r="Q33">
        <v>8.3000000000000007</v>
      </c>
      <c r="R33" s="1">
        <v>0.59899999999999998</v>
      </c>
    </row>
    <row r="34" spans="1:18" x14ac:dyDescent="0.35">
      <c r="A34">
        <v>12</v>
      </c>
      <c r="B34" t="s">
        <v>37</v>
      </c>
      <c r="C34">
        <v>18</v>
      </c>
      <c r="D34">
        <v>31</v>
      </c>
      <c r="E34">
        <v>58.1</v>
      </c>
      <c r="F34">
        <v>194</v>
      </c>
      <c r="G34">
        <v>6.3</v>
      </c>
      <c r="H34">
        <v>0</v>
      </c>
      <c r="I34">
        <v>0</v>
      </c>
      <c r="J34">
        <v>4</v>
      </c>
      <c r="K34">
        <v>3</v>
      </c>
      <c r="L34">
        <v>23</v>
      </c>
      <c r="M34">
        <v>0</v>
      </c>
      <c r="N34">
        <v>1</v>
      </c>
      <c r="O34">
        <v>1</v>
      </c>
      <c r="P34">
        <v>8.1</v>
      </c>
      <c r="Q34">
        <v>8.1</v>
      </c>
      <c r="R34" s="1">
        <v>0.13</v>
      </c>
    </row>
    <row r="35" spans="1:18" x14ac:dyDescent="0.35">
      <c r="A35">
        <v>12</v>
      </c>
      <c r="B35" t="s">
        <v>108</v>
      </c>
      <c r="C35">
        <v>18</v>
      </c>
      <c r="D35">
        <v>28</v>
      </c>
      <c r="E35">
        <v>64.3</v>
      </c>
      <c r="F35">
        <v>185</v>
      </c>
      <c r="G35">
        <v>6.6</v>
      </c>
      <c r="H35">
        <v>0</v>
      </c>
      <c r="I35">
        <v>0</v>
      </c>
      <c r="J35">
        <v>1</v>
      </c>
      <c r="K35">
        <v>3</v>
      </c>
      <c r="L35">
        <v>-3</v>
      </c>
      <c r="M35">
        <v>0</v>
      </c>
      <c r="N35">
        <v>0</v>
      </c>
      <c r="O35">
        <v>1</v>
      </c>
      <c r="P35">
        <v>7.1</v>
      </c>
      <c r="Q35">
        <v>7.1</v>
      </c>
      <c r="R35" s="1">
        <v>0.188</v>
      </c>
    </row>
    <row r="36" spans="1:18" x14ac:dyDescent="0.35">
      <c r="A36">
        <v>12</v>
      </c>
      <c r="B36" t="s">
        <v>103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2</v>
      </c>
      <c r="Q36">
        <v>2</v>
      </c>
      <c r="R36" s="1">
        <v>1E-3</v>
      </c>
    </row>
    <row r="37" spans="1:18" x14ac:dyDescent="0.35">
      <c r="A37">
        <v>12</v>
      </c>
      <c r="B37" t="s">
        <v>16</v>
      </c>
      <c r="C37">
        <v>12</v>
      </c>
      <c r="D37">
        <v>21</v>
      </c>
      <c r="E37">
        <v>57.1</v>
      </c>
      <c r="F37">
        <v>89</v>
      </c>
      <c r="G37">
        <v>4.2</v>
      </c>
      <c r="H37">
        <v>0</v>
      </c>
      <c r="I37">
        <v>2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1.6</v>
      </c>
      <c r="Q37">
        <v>1.6</v>
      </c>
      <c r="R37" s="1">
        <v>4.3999999999999997E-2</v>
      </c>
    </row>
    <row r="38" spans="1:18" x14ac:dyDescent="0.35">
      <c r="A38">
        <v>12</v>
      </c>
      <c r="B38" t="s">
        <v>85</v>
      </c>
      <c r="C38">
        <v>9</v>
      </c>
      <c r="D38">
        <v>14</v>
      </c>
      <c r="E38">
        <v>64.3</v>
      </c>
      <c r="F38">
        <v>54</v>
      </c>
      <c r="G38">
        <v>3.9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1.2</v>
      </c>
      <c r="Q38">
        <v>1.2</v>
      </c>
      <c r="R38" s="1">
        <v>0.02</v>
      </c>
    </row>
    <row r="39" spans="1:18" x14ac:dyDescent="0.35">
      <c r="A39">
        <v>12</v>
      </c>
      <c r="B39" t="s">
        <v>146</v>
      </c>
      <c r="C39">
        <v>6</v>
      </c>
      <c r="D39">
        <v>13</v>
      </c>
      <c r="E39">
        <v>46.2</v>
      </c>
      <c r="F39">
        <v>56</v>
      </c>
      <c r="G39">
        <v>4.3</v>
      </c>
      <c r="H39">
        <v>0</v>
      </c>
      <c r="I39">
        <v>0</v>
      </c>
      <c r="J39">
        <v>4</v>
      </c>
      <c r="K39">
        <v>1</v>
      </c>
      <c r="L39">
        <v>-1</v>
      </c>
      <c r="M39">
        <v>0</v>
      </c>
      <c r="N39">
        <v>1</v>
      </c>
      <c r="O39">
        <v>1</v>
      </c>
      <c r="P39">
        <v>0.1</v>
      </c>
      <c r="Q39">
        <v>0.1</v>
      </c>
      <c r="R39" s="1">
        <v>7.0000000000000001E-3</v>
      </c>
    </row>
    <row r="40" spans="1:18" x14ac:dyDescent="0.35">
      <c r="A40">
        <v>12</v>
      </c>
      <c r="B40" t="s">
        <v>86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v>1E-3</v>
      </c>
    </row>
    <row r="41" spans="1:18" x14ac:dyDescent="0.35">
      <c r="A41">
        <v>12</v>
      </c>
      <c r="B41" t="s">
        <v>91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v>0</v>
      </c>
    </row>
    <row r="42" spans="1:18" x14ac:dyDescent="0.35">
      <c r="A42">
        <v>12</v>
      </c>
      <c r="B42" t="s">
        <v>89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0</v>
      </c>
    </row>
    <row r="43" spans="1:18" x14ac:dyDescent="0.35">
      <c r="A43">
        <v>12</v>
      </c>
      <c r="B43" t="s">
        <v>150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 s="1">
        <v>0</v>
      </c>
    </row>
    <row r="44" spans="1:18" x14ac:dyDescent="0.35">
      <c r="A44">
        <v>12</v>
      </c>
      <c r="B44" t="s">
        <v>97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0</v>
      </c>
    </row>
    <row r="45" spans="1:18" x14ac:dyDescent="0.35">
      <c r="A45">
        <v>12</v>
      </c>
      <c r="B45" t="s">
        <v>129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1E-3</v>
      </c>
    </row>
    <row r="46" spans="1:18" x14ac:dyDescent="0.35">
      <c r="A46">
        <v>12</v>
      </c>
      <c r="B46" t="s">
        <v>113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0</v>
      </c>
    </row>
    <row r="47" spans="1:18" x14ac:dyDescent="0.35">
      <c r="A47">
        <v>12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0.42499999999999999</v>
      </c>
    </row>
    <row r="48" spans="1:18" x14ac:dyDescent="0.35">
      <c r="A48">
        <v>12</v>
      </c>
      <c r="B48" t="s">
        <v>93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1E-3</v>
      </c>
    </row>
    <row r="49" spans="1:18" x14ac:dyDescent="0.35">
      <c r="A49">
        <v>12</v>
      </c>
      <c r="B49" t="s">
        <v>95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0</v>
      </c>
    </row>
    <row r="50" spans="1:18" x14ac:dyDescent="0.35">
      <c r="A50">
        <v>12</v>
      </c>
      <c r="B50" t="s">
        <v>96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7.0000000000000001E-3</v>
      </c>
    </row>
    <row r="51" spans="1:18" x14ac:dyDescent="0.35">
      <c r="A51">
        <v>12</v>
      </c>
      <c r="B51" t="s">
        <v>92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 s="1">
        <v>2E-3</v>
      </c>
    </row>
    <row r="52" spans="1:18" x14ac:dyDescent="0.35">
      <c r="A52">
        <v>12</v>
      </c>
      <c r="B52" t="s">
        <v>94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0</v>
      </c>
    </row>
    <row r="53" spans="1:18" x14ac:dyDescent="0.35">
      <c r="A53">
        <v>12</v>
      </c>
      <c r="B53" t="s">
        <v>90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0</v>
      </c>
    </row>
    <row r="54" spans="1:18" x14ac:dyDescent="0.35">
      <c r="A54">
        <v>12</v>
      </c>
      <c r="B54" t="s">
        <v>101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2E-3</v>
      </c>
    </row>
    <row r="55" spans="1:18" x14ac:dyDescent="0.35">
      <c r="A55">
        <v>12</v>
      </c>
      <c r="B55" t="s">
        <v>18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0.223</v>
      </c>
    </row>
    <row r="56" spans="1:18" x14ac:dyDescent="0.35">
      <c r="A56">
        <v>12</v>
      </c>
      <c r="B56" t="s">
        <v>154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0</v>
      </c>
    </row>
    <row r="57" spans="1:18" x14ac:dyDescent="0.35">
      <c r="A57">
        <v>12</v>
      </c>
      <c r="B57" t="s">
        <v>110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1E-3</v>
      </c>
    </row>
    <row r="58" spans="1:18" x14ac:dyDescent="0.35">
      <c r="A58">
        <v>12</v>
      </c>
      <c r="B58" t="s">
        <v>111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4.0000000000000001E-3</v>
      </c>
    </row>
    <row r="59" spans="1:18" x14ac:dyDescent="0.35">
      <c r="A59">
        <v>12</v>
      </c>
      <c r="B59" t="s">
        <v>109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0</v>
      </c>
    </row>
    <row r="60" spans="1:18" x14ac:dyDescent="0.35">
      <c r="A60">
        <v>12</v>
      </c>
      <c r="B60" t="s">
        <v>104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0</v>
      </c>
    </row>
    <row r="61" spans="1:18" x14ac:dyDescent="0.35">
      <c r="A61">
        <v>12</v>
      </c>
      <c r="B61" t="s">
        <v>80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1.0999999999999999E-2</v>
      </c>
    </row>
    <row r="62" spans="1:18" x14ac:dyDescent="0.35">
      <c r="A62">
        <v>12</v>
      </c>
      <c r="B62" t="s">
        <v>98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</v>
      </c>
    </row>
    <row r="63" spans="1:18" x14ac:dyDescent="0.35">
      <c r="A63">
        <v>12</v>
      </c>
      <c r="B63" t="s">
        <v>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0</v>
      </c>
    </row>
    <row r="64" spans="1:18" x14ac:dyDescent="0.35">
      <c r="A64">
        <v>12</v>
      </c>
      <c r="B64" t="s">
        <v>100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0</v>
      </c>
    </row>
    <row r="65" spans="1:18" x14ac:dyDescent="0.35">
      <c r="A65">
        <v>12</v>
      </c>
      <c r="B65" t="s">
        <v>82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1E-3</v>
      </c>
    </row>
    <row r="66" spans="1:18" x14ac:dyDescent="0.35">
      <c r="A66">
        <v>12</v>
      </c>
      <c r="B66" t="s">
        <v>107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1E-3</v>
      </c>
    </row>
    <row r="67" spans="1:18" x14ac:dyDescent="0.35">
      <c r="A67">
        <v>12</v>
      </c>
      <c r="B67" t="s">
        <v>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3.5000000000000003E-2</v>
      </c>
    </row>
    <row r="68" spans="1:18" x14ac:dyDescent="0.35">
      <c r="A68">
        <v>12</v>
      </c>
      <c r="B68" t="s">
        <v>106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0</v>
      </c>
    </row>
    <row r="69" spans="1:18" x14ac:dyDescent="0.35">
      <c r="A69">
        <v>12</v>
      </c>
      <c r="B69" t="s">
        <v>112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0</v>
      </c>
    </row>
    <row r="70" spans="1:18" x14ac:dyDescent="0.35">
      <c r="A70">
        <v>12</v>
      </c>
      <c r="B70" t="s">
        <v>105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0</v>
      </c>
    </row>
    <row r="71" spans="1:18" x14ac:dyDescent="0.35">
      <c r="A71">
        <v>12</v>
      </c>
      <c r="B71" t="s">
        <v>47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0.216</v>
      </c>
    </row>
    <row r="72" spans="1:18" x14ac:dyDescent="0.35">
      <c r="A72">
        <v>12</v>
      </c>
      <c r="B72" t="s">
        <v>151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0</v>
      </c>
    </row>
    <row r="73" spans="1:18" x14ac:dyDescent="0.35">
      <c r="A73">
        <v>12</v>
      </c>
      <c r="B73" t="s">
        <v>144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1E-3</v>
      </c>
    </row>
    <row r="74" spans="1:18" x14ac:dyDescent="0.35">
      <c r="A74">
        <v>12</v>
      </c>
      <c r="B74" t="s">
        <v>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1E-3</v>
      </c>
    </row>
    <row r="75" spans="1:18" x14ac:dyDescent="0.35">
      <c r="A75">
        <v>12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7.0000000000000001E-3</v>
      </c>
    </row>
    <row r="76" spans="1:18" x14ac:dyDescent="0.35">
      <c r="A76">
        <v>12</v>
      </c>
      <c r="B76" t="s">
        <v>116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0</v>
      </c>
    </row>
    <row r="77" spans="1:18" x14ac:dyDescent="0.35">
      <c r="A77">
        <v>12</v>
      </c>
      <c r="B77" t="s">
        <v>117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</v>
      </c>
    </row>
    <row r="78" spans="1:18" x14ac:dyDescent="0.35">
      <c r="A78">
        <v>12</v>
      </c>
      <c r="B78" t="s">
        <v>114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0</v>
      </c>
    </row>
    <row r="79" spans="1:18" x14ac:dyDescent="0.35">
      <c r="A79">
        <v>12</v>
      </c>
      <c r="B79" t="s">
        <v>115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</v>
      </c>
    </row>
    <row r="80" spans="1:18" x14ac:dyDescent="0.35">
      <c r="A80">
        <v>12</v>
      </c>
      <c r="B80" t="s">
        <v>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1.6E-2</v>
      </c>
    </row>
    <row r="81" spans="1:18" x14ac:dyDescent="0.35">
      <c r="A81">
        <v>12</v>
      </c>
      <c r="B81" t="s">
        <v>118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</v>
      </c>
    </row>
    <row r="82" spans="1:18" x14ac:dyDescent="0.35">
      <c r="A82">
        <v>12</v>
      </c>
      <c r="B82" t="s">
        <v>23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0.21099999999999999</v>
      </c>
    </row>
    <row r="83" spans="1:18" x14ac:dyDescent="0.35">
      <c r="A83">
        <v>12</v>
      </c>
      <c r="B83" t="s">
        <v>155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2.9000000000000001E-2</v>
      </c>
    </row>
    <row r="84" spans="1:18" x14ac:dyDescent="0.35">
      <c r="A84">
        <v>12</v>
      </c>
      <c r="B84" t="s">
        <v>119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12</v>
      </c>
      <c r="B85" t="s">
        <v>120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</v>
      </c>
    </row>
    <row r="86" spans="1:18" x14ac:dyDescent="0.35">
      <c r="A86">
        <v>12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2E-3</v>
      </c>
    </row>
    <row r="87" spans="1:18" x14ac:dyDescent="0.35">
      <c r="A87">
        <v>12</v>
      </c>
      <c r="B87" t="s">
        <v>121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1E-3</v>
      </c>
    </row>
    <row r="88" spans="1:18" x14ac:dyDescent="0.35">
      <c r="A88">
        <v>12</v>
      </c>
      <c r="B88" t="s">
        <v>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</v>
      </c>
    </row>
    <row r="89" spans="1:18" x14ac:dyDescent="0.35">
      <c r="A89">
        <v>12</v>
      </c>
      <c r="B89" t="s">
        <v>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1E-3</v>
      </c>
    </row>
    <row r="90" spans="1:18" x14ac:dyDescent="0.35">
      <c r="A90">
        <v>12</v>
      </c>
      <c r="B90" t="s">
        <v>122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0</v>
      </c>
    </row>
    <row r="91" spans="1:18" x14ac:dyDescent="0.35">
      <c r="A91">
        <v>12</v>
      </c>
      <c r="B91" t="s">
        <v>123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0</v>
      </c>
    </row>
    <row r="92" spans="1:18" x14ac:dyDescent="0.35">
      <c r="A92">
        <v>12</v>
      </c>
      <c r="B92" t="s">
        <v>124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</v>
      </c>
    </row>
    <row r="93" spans="1:18" x14ac:dyDescent="0.35">
      <c r="A93">
        <v>12</v>
      </c>
      <c r="B93" t="s">
        <v>53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2E-3</v>
      </c>
    </row>
    <row r="94" spans="1:18" x14ac:dyDescent="0.35">
      <c r="A94">
        <v>12</v>
      </c>
      <c r="B94" t="s">
        <v>19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0.27200000000000002</v>
      </c>
    </row>
    <row r="95" spans="1:18" x14ac:dyDescent="0.35">
      <c r="A95">
        <v>12</v>
      </c>
      <c r="B95" t="s">
        <v>84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1E-3</v>
      </c>
    </row>
    <row r="96" spans="1:18" x14ac:dyDescent="0.35">
      <c r="A96">
        <v>12</v>
      </c>
      <c r="B96" t="s">
        <v>126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</row>
    <row r="97" spans="1:18" x14ac:dyDescent="0.35">
      <c r="A97">
        <v>12</v>
      </c>
      <c r="B97" t="s">
        <v>42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0.2</v>
      </c>
    </row>
    <row r="98" spans="1:18" x14ac:dyDescent="0.35">
      <c r="A98">
        <v>12</v>
      </c>
      <c r="B98" t="s">
        <v>127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12</v>
      </c>
      <c r="B99" t="s">
        <v>128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</row>
    <row r="100" spans="1:18" x14ac:dyDescent="0.35">
      <c r="A100">
        <v>12</v>
      </c>
      <c r="B100" t="s">
        <v>143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1E-3</v>
      </c>
    </row>
    <row r="101" spans="1:18" x14ac:dyDescent="0.35">
      <c r="A101">
        <v>12</v>
      </c>
      <c r="B101" t="s">
        <v>142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3.0000000000000001E-3</v>
      </c>
    </row>
    <row r="102" spans="1:18" x14ac:dyDescent="0.35">
      <c r="A102">
        <v>12</v>
      </c>
      <c r="B102" t="s">
        <v>125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</v>
      </c>
    </row>
    <row r="103" spans="1:18" x14ac:dyDescent="0.35">
      <c r="A103">
        <v>12</v>
      </c>
      <c r="B103" t="s">
        <v>130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12</v>
      </c>
      <c r="B104" t="s">
        <v>147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1E-3</v>
      </c>
    </row>
    <row r="105" spans="1:18" x14ac:dyDescent="0.35">
      <c r="A105">
        <v>12</v>
      </c>
      <c r="B105" t="s">
        <v>141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1E-3</v>
      </c>
    </row>
    <row r="106" spans="1:18" x14ac:dyDescent="0.35">
      <c r="A106">
        <v>12</v>
      </c>
      <c r="B106" t="s">
        <v>133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0</v>
      </c>
    </row>
    <row r="107" spans="1:18" x14ac:dyDescent="0.35">
      <c r="A107">
        <v>12</v>
      </c>
      <c r="B107" t="s">
        <v>26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3.3000000000000002E-2</v>
      </c>
    </row>
    <row r="108" spans="1:18" x14ac:dyDescent="0.35">
      <c r="A108">
        <v>12</v>
      </c>
      <c r="B108" t="s">
        <v>134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</row>
    <row r="109" spans="1:18" x14ac:dyDescent="0.35">
      <c r="A109">
        <v>12</v>
      </c>
      <c r="B109" t="s">
        <v>135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</v>
      </c>
    </row>
    <row r="110" spans="1:18" x14ac:dyDescent="0.35">
      <c r="A110">
        <v>12</v>
      </c>
      <c r="B110" t="s">
        <v>152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 s="1">
        <v>2E-3</v>
      </c>
    </row>
    <row r="111" spans="1:18" x14ac:dyDescent="0.35">
      <c r="A111">
        <v>12</v>
      </c>
      <c r="B111" t="s">
        <v>136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</row>
    <row r="112" spans="1:18" x14ac:dyDescent="0.35">
      <c r="A112">
        <v>12</v>
      </c>
      <c r="B112" t="s">
        <v>137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1E-3</v>
      </c>
    </row>
    <row r="113" spans="1:18" x14ac:dyDescent="0.35">
      <c r="A113">
        <v>12</v>
      </c>
      <c r="B113" t="s">
        <v>139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0</v>
      </c>
    </row>
    <row r="114" spans="1:18" x14ac:dyDescent="0.35">
      <c r="A114">
        <v>12</v>
      </c>
      <c r="B114" t="s">
        <v>132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2E-3</v>
      </c>
    </row>
    <row r="115" spans="1:18" x14ac:dyDescent="0.35">
      <c r="A115">
        <v>12</v>
      </c>
      <c r="B115" t="s">
        <v>54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7.0000000000000001E-3</v>
      </c>
    </row>
    <row r="116" spans="1:18" x14ac:dyDescent="0.35">
      <c r="A116">
        <v>12</v>
      </c>
      <c r="B116" t="s">
        <v>138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3.7999999999999999E-2</v>
      </c>
    </row>
    <row r="117" spans="1:18" x14ac:dyDescent="0.35">
      <c r="A117">
        <v>12</v>
      </c>
      <c r="B117" t="s">
        <v>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-2</v>
      </c>
      <c r="M117">
        <v>0</v>
      </c>
      <c r="N117">
        <v>0</v>
      </c>
      <c r="O117">
        <v>1</v>
      </c>
      <c r="P117">
        <v>-0.2</v>
      </c>
      <c r="Q117">
        <v>-0.2</v>
      </c>
      <c r="R117" s="1">
        <v>1E-3</v>
      </c>
    </row>
    <row r="118" spans="1:18" x14ac:dyDescent="0.35">
      <c r="A118">
        <v>12</v>
      </c>
      <c r="B118" t="s">
        <v>81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-2</v>
      </c>
      <c r="M118">
        <v>0</v>
      </c>
      <c r="N118">
        <v>0</v>
      </c>
      <c r="O118">
        <v>1</v>
      </c>
      <c r="P118">
        <v>-0.2</v>
      </c>
      <c r="Q118">
        <v>-0.2</v>
      </c>
      <c r="R118" s="1">
        <v>1E-3</v>
      </c>
    </row>
    <row r="119" spans="1:18" x14ac:dyDescent="0.35">
      <c r="A119">
        <v>12</v>
      </c>
      <c r="B119" t="s">
        <v>114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0</v>
      </c>
    </row>
    <row r="120" spans="1:18" x14ac:dyDescent="0.35">
      <c r="A120">
        <v>12</v>
      </c>
      <c r="B120" t="s">
        <v>137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R120"/>
  <sheetViews>
    <sheetView showGridLines="0" topLeftCell="A92" workbookViewId="0">
      <selection activeCell="A5" sqref="A5:R120"/>
    </sheetView>
  </sheetViews>
  <sheetFormatPr defaultRowHeight="14.5" x14ac:dyDescent="0.35"/>
  <cols>
    <col min="1" max="1" width="7.54296875" bestFit="1" customWidth="1"/>
    <col min="2" max="2" width="24.26953125" bestFit="1" customWidth="1"/>
    <col min="3" max="3" width="7.453125" bestFit="1" customWidth="1"/>
    <col min="4" max="5" width="6.54296875" bestFit="1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bestFit="1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13</v>
      </c>
      <c r="B5" t="s">
        <v>39</v>
      </c>
      <c r="C5">
        <v>23</v>
      </c>
      <c r="D5">
        <v>41</v>
      </c>
      <c r="E5">
        <v>56.1</v>
      </c>
      <c r="F5">
        <v>334</v>
      </c>
      <c r="G5">
        <v>8.1</v>
      </c>
      <c r="H5">
        <v>3</v>
      </c>
      <c r="I5">
        <v>1</v>
      </c>
      <c r="J5">
        <v>0</v>
      </c>
      <c r="K5">
        <v>2</v>
      </c>
      <c r="L5">
        <v>6</v>
      </c>
      <c r="M5">
        <v>1</v>
      </c>
      <c r="N5">
        <v>0</v>
      </c>
      <c r="O5">
        <v>1</v>
      </c>
      <c r="P5">
        <v>31</v>
      </c>
      <c r="Q5">
        <v>31</v>
      </c>
      <c r="R5" s="1">
        <v>0.59799999999999998</v>
      </c>
    </row>
    <row r="6" spans="1:18" x14ac:dyDescent="0.35">
      <c r="A6">
        <v>13</v>
      </c>
      <c r="B6" t="s">
        <v>24</v>
      </c>
      <c r="C6">
        <v>19</v>
      </c>
      <c r="D6">
        <v>27</v>
      </c>
      <c r="E6">
        <v>70.400000000000006</v>
      </c>
      <c r="F6">
        <v>314</v>
      </c>
      <c r="G6">
        <v>11.6</v>
      </c>
      <c r="H6">
        <v>4</v>
      </c>
      <c r="I6">
        <v>0</v>
      </c>
      <c r="J6">
        <v>2</v>
      </c>
      <c r="K6">
        <v>2</v>
      </c>
      <c r="L6">
        <v>9</v>
      </c>
      <c r="M6">
        <v>0</v>
      </c>
      <c r="N6">
        <v>0</v>
      </c>
      <c r="O6">
        <v>1</v>
      </c>
      <c r="P6">
        <v>29.5</v>
      </c>
      <c r="Q6">
        <v>29.5</v>
      </c>
      <c r="R6" s="1">
        <v>0.90700000000000003</v>
      </c>
    </row>
    <row r="7" spans="1:18" x14ac:dyDescent="0.35">
      <c r="A7">
        <v>13</v>
      </c>
      <c r="B7" t="s">
        <v>43</v>
      </c>
      <c r="C7">
        <v>29</v>
      </c>
      <c r="D7">
        <v>41</v>
      </c>
      <c r="E7">
        <v>70.7</v>
      </c>
      <c r="F7">
        <v>299</v>
      </c>
      <c r="G7">
        <v>7.3</v>
      </c>
      <c r="H7">
        <v>3</v>
      </c>
      <c r="I7">
        <v>0</v>
      </c>
      <c r="J7">
        <v>4</v>
      </c>
      <c r="K7">
        <v>7</v>
      </c>
      <c r="L7">
        <v>23</v>
      </c>
      <c r="M7">
        <v>0</v>
      </c>
      <c r="N7">
        <v>0</v>
      </c>
      <c r="O7">
        <v>1</v>
      </c>
      <c r="P7">
        <v>28.3</v>
      </c>
      <c r="Q7">
        <v>28.3</v>
      </c>
      <c r="R7" s="1">
        <v>0.97399999999999998</v>
      </c>
    </row>
    <row r="8" spans="1:18" x14ac:dyDescent="0.35">
      <c r="A8">
        <v>13</v>
      </c>
      <c r="B8" t="s">
        <v>140</v>
      </c>
      <c r="C8">
        <v>32</v>
      </c>
      <c r="D8">
        <v>37</v>
      </c>
      <c r="E8">
        <v>86.5</v>
      </c>
      <c r="F8">
        <v>354</v>
      </c>
      <c r="G8">
        <v>9.6</v>
      </c>
      <c r="H8">
        <v>1</v>
      </c>
      <c r="I8">
        <v>0</v>
      </c>
      <c r="J8">
        <v>2</v>
      </c>
      <c r="K8">
        <v>2</v>
      </c>
      <c r="L8">
        <v>22</v>
      </c>
      <c r="M8">
        <v>1</v>
      </c>
      <c r="N8">
        <v>0</v>
      </c>
      <c r="O8">
        <v>1</v>
      </c>
      <c r="P8">
        <v>25.7</v>
      </c>
      <c r="Q8">
        <v>25.7</v>
      </c>
      <c r="R8" s="1">
        <v>0.11</v>
      </c>
    </row>
    <row r="9" spans="1:18" x14ac:dyDescent="0.35">
      <c r="A9">
        <v>13</v>
      </c>
      <c r="B9" t="s">
        <v>22</v>
      </c>
      <c r="C9">
        <v>22</v>
      </c>
      <c r="D9">
        <v>29</v>
      </c>
      <c r="E9">
        <v>75.900000000000006</v>
      </c>
      <c r="F9">
        <v>258</v>
      </c>
      <c r="G9">
        <v>8.9</v>
      </c>
      <c r="H9">
        <v>2</v>
      </c>
      <c r="I9">
        <v>0</v>
      </c>
      <c r="J9">
        <v>2</v>
      </c>
      <c r="K9">
        <v>5</v>
      </c>
      <c r="L9">
        <v>8</v>
      </c>
      <c r="M9">
        <v>1</v>
      </c>
      <c r="N9">
        <v>0</v>
      </c>
      <c r="O9">
        <v>1</v>
      </c>
      <c r="P9">
        <v>25.1</v>
      </c>
      <c r="Q9">
        <v>25.1</v>
      </c>
      <c r="R9" s="1">
        <v>0.94</v>
      </c>
    </row>
    <row r="10" spans="1:18" x14ac:dyDescent="0.35">
      <c r="A10">
        <v>13</v>
      </c>
      <c r="B10" t="s">
        <v>33</v>
      </c>
      <c r="C10">
        <v>26</v>
      </c>
      <c r="D10">
        <v>45</v>
      </c>
      <c r="E10">
        <v>57.8</v>
      </c>
      <c r="F10">
        <v>298</v>
      </c>
      <c r="G10">
        <v>6.6</v>
      </c>
      <c r="H10">
        <v>1</v>
      </c>
      <c r="I10">
        <v>0</v>
      </c>
      <c r="J10">
        <v>3</v>
      </c>
      <c r="K10">
        <v>7</v>
      </c>
      <c r="L10">
        <v>20</v>
      </c>
      <c r="M10">
        <v>1</v>
      </c>
      <c r="N10">
        <v>0</v>
      </c>
      <c r="O10">
        <v>1</v>
      </c>
      <c r="P10">
        <v>23.9</v>
      </c>
      <c r="Q10">
        <v>23.9</v>
      </c>
      <c r="R10" s="1">
        <v>1</v>
      </c>
    </row>
    <row r="11" spans="1:18" x14ac:dyDescent="0.35">
      <c r="A11">
        <v>13</v>
      </c>
      <c r="B11" t="s">
        <v>17</v>
      </c>
      <c r="C11">
        <v>25</v>
      </c>
      <c r="D11">
        <v>36</v>
      </c>
      <c r="E11">
        <v>69.400000000000006</v>
      </c>
      <c r="F11">
        <v>267</v>
      </c>
      <c r="G11">
        <v>7.4</v>
      </c>
      <c r="H11">
        <v>3</v>
      </c>
      <c r="I11">
        <v>0</v>
      </c>
      <c r="J11">
        <v>2</v>
      </c>
      <c r="K11">
        <v>2</v>
      </c>
      <c r="L11">
        <v>10</v>
      </c>
      <c r="M11">
        <v>0</v>
      </c>
      <c r="N11">
        <v>0</v>
      </c>
      <c r="O11">
        <v>1</v>
      </c>
      <c r="P11">
        <v>23.7</v>
      </c>
      <c r="Q11">
        <v>23.7</v>
      </c>
      <c r="R11" s="1">
        <v>0.628</v>
      </c>
    </row>
    <row r="12" spans="1:18" x14ac:dyDescent="0.35">
      <c r="A12">
        <v>13</v>
      </c>
      <c r="B12" t="s">
        <v>31</v>
      </c>
      <c r="C12">
        <v>22</v>
      </c>
      <c r="D12">
        <v>37</v>
      </c>
      <c r="E12">
        <v>59.5</v>
      </c>
      <c r="F12">
        <v>279</v>
      </c>
      <c r="G12">
        <v>7.5</v>
      </c>
      <c r="H12">
        <v>3</v>
      </c>
      <c r="I12">
        <v>0</v>
      </c>
      <c r="J12">
        <v>0</v>
      </c>
      <c r="K12">
        <v>1</v>
      </c>
      <c r="L12">
        <v>-2</v>
      </c>
      <c r="M12">
        <v>0</v>
      </c>
      <c r="N12">
        <v>0</v>
      </c>
      <c r="O12">
        <v>1</v>
      </c>
      <c r="P12">
        <v>23</v>
      </c>
      <c r="Q12">
        <v>23</v>
      </c>
      <c r="R12" s="1">
        <v>0.43</v>
      </c>
    </row>
    <row r="13" spans="1:18" x14ac:dyDescent="0.35">
      <c r="A13">
        <v>13</v>
      </c>
      <c r="B13" t="s">
        <v>25</v>
      </c>
      <c r="C13">
        <v>12</v>
      </c>
      <c r="D13">
        <v>23</v>
      </c>
      <c r="E13">
        <v>52.2</v>
      </c>
      <c r="F13">
        <v>127</v>
      </c>
      <c r="G13">
        <v>5.5</v>
      </c>
      <c r="H13">
        <v>0</v>
      </c>
      <c r="I13">
        <v>1</v>
      </c>
      <c r="J13">
        <v>3</v>
      </c>
      <c r="K13">
        <v>4</v>
      </c>
      <c r="L13">
        <v>21</v>
      </c>
      <c r="M13">
        <v>2</v>
      </c>
      <c r="N13">
        <v>0</v>
      </c>
      <c r="O13">
        <v>1</v>
      </c>
      <c r="P13">
        <v>20.2</v>
      </c>
      <c r="Q13">
        <v>20.2</v>
      </c>
      <c r="R13" s="1">
        <v>0.77</v>
      </c>
    </row>
    <row r="14" spans="1:18" x14ac:dyDescent="0.35">
      <c r="A14">
        <v>13</v>
      </c>
      <c r="B14" t="s">
        <v>15</v>
      </c>
      <c r="C14">
        <v>18</v>
      </c>
      <c r="D14">
        <v>24</v>
      </c>
      <c r="E14">
        <v>75</v>
      </c>
      <c r="F14">
        <v>280</v>
      </c>
      <c r="G14">
        <v>11.7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19.2</v>
      </c>
      <c r="Q14">
        <v>19.2</v>
      </c>
      <c r="R14" s="1">
        <v>0.97</v>
      </c>
    </row>
    <row r="15" spans="1:18" x14ac:dyDescent="0.35">
      <c r="A15">
        <v>13</v>
      </c>
      <c r="B15" t="s">
        <v>30</v>
      </c>
      <c r="C15">
        <v>15</v>
      </c>
      <c r="D15">
        <v>26</v>
      </c>
      <c r="E15">
        <v>57.7</v>
      </c>
      <c r="F15">
        <v>186</v>
      </c>
      <c r="G15">
        <v>7.2</v>
      </c>
      <c r="H15">
        <v>1</v>
      </c>
      <c r="I15">
        <v>3</v>
      </c>
      <c r="J15">
        <v>3</v>
      </c>
      <c r="K15">
        <v>10</v>
      </c>
      <c r="L15">
        <v>44</v>
      </c>
      <c r="M15">
        <v>1</v>
      </c>
      <c r="N15">
        <v>0</v>
      </c>
      <c r="O15">
        <v>1</v>
      </c>
      <c r="P15">
        <v>18.8</v>
      </c>
      <c r="Q15">
        <v>18.8</v>
      </c>
      <c r="R15" s="1">
        <v>0.72099999999999997</v>
      </c>
    </row>
    <row r="16" spans="1:18" x14ac:dyDescent="0.35">
      <c r="A16">
        <v>13</v>
      </c>
      <c r="B16" t="s">
        <v>50</v>
      </c>
      <c r="C16">
        <v>26</v>
      </c>
      <c r="D16">
        <v>42</v>
      </c>
      <c r="E16">
        <v>61.9</v>
      </c>
      <c r="F16">
        <v>312</v>
      </c>
      <c r="G16">
        <v>7.4</v>
      </c>
      <c r="H16">
        <v>2</v>
      </c>
      <c r="I16">
        <v>0</v>
      </c>
      <c r="J16">
        <v>3</v>
      </c>
      <c r="K16">
        <v>3</v>
      </c>
      <c r="L16">
        <v>2</v>
      </c>
      <c r="M16">
        <v>0</v>
      </c>
      <c r="N16">
        <v>1</v>
      </c>
      <c r="O16">
        <v>1</v>
      </c>
      <c r="P16">
        <v>18.7</v>
      </c>
      <c r="Q16">
        <v>18.7</v>
      </c>
      <c r="R16" s="1">
        <v>0.16800000000000001</v>
      </c>
    </row>
    <row r="17" spans="1:18" x14ac:dyDescent="0.35">
      <c r="A17">
        <v>13</v>
      </c>
      <c r="B17" t="s">
        <v>155</v>
      </c>
      <c r="C17">
        <v>23</v>
      </c>
      <c r="D17">
        <v>44</v>
      </c>
      <c r="E17">
        <v>52.3</v>
      </c>
      <c r="F17">
        <v>254</v>
      </c>
      <c r="G17">
        <v>5.8</v>
      </c>
      <c r="H17">
        <v>2</v>
      </c>
      <c r="I17">
        <v>1</v>
      </c>
      <c r="J17">
        <v>2</v>
      </c>
      <c r="K17">
        <v>0</v>
      </c>
      <c r="L17">
        <v>0</v>
      </c>
      <c r="M17">
        <v>0</v>
      </c>
      <c r="N17">
        <v>0</v>
      </c>
      <c r="O17">
        <v>1</v>
      </c>
      <c r="P17">
        <v>17.2</v>
      </c>
      <c r="Q17">
        <v>17.2</v>
      </c>
      <c r="R17" s="1">
        <v>3.7999999999999999E-2</v>
      </c>
    </row>
    <row r="18" spans="1:18" x14ac:dyDescent="0.35">
      <c r="A18">
        <v>13</v>
      </c>
      <c r="B18" t="s">
        <v>32</v>
      </c>
      <c r="C18">
        <v>16</v>
      </c>
      <c r="D18">
        <v>25</v>
      </c>
      <c r="E18">
        <v>64</v>
      </c>
      <c r="F18">
        <v>213</v>
      </c>
      <c r="G18">
        <v>8.5</v>
      </c>
      <c r="H18">
        <v>2</v>
      </c>
      <c r="I18">
        <v>0</v>
      </c>
      <c r="J18">
        <v>1</v>
      </c>
      <c r="K18">
        <v>2</v>
      </c>
      <c r="L18">
        <v>-2</v>
      </c>
      <c r="M18">
        <v>0</v>
      </c>
      <c r="N18">
        <v>0</v>
      </c>
      <c r="O18">
        <v>1</v>
      </c>
      <c r="P18">
        <v>16.3</v>
      </c>
      <c r="Q18">
        <v>16.3</v>
      </c>
      <c r="R18" s="1">
        <v>0.82599999999999996</v>
      </c>
    </row>
    <row r="19" spans="1:18" x14ac:dyDescent="0.35">
      <c r="A19">
        <v>13</v>
      </c>
      <c r="B19" t="s">
        <v>36</v>
      </c>
      <c r="C19">
        <v>16</v>
      </c>
      <c r="D19">
        <v>27</v>
      </c>
      <c r="E19">
        <v>59.3</v>
      </c>
      <c r="F19">
        <v>274</v>
      </c>
      <c r="G19">
        <v>10.1</v>
      </c>
      <c r="H19">
        <v>1</v>
      </c>
      <c r="I19">
        <v>0</v>
      </c>
      <c r="J19">
        <v>5</v>
      </c>
      <c r="K19">
        <v>6</v>
      </c>
      <c r="L19">
        <v>11</v>
      </c>
      <c r="M19">
        <v>0</v>
      </c>
      <c r="N19">
        <v>0</v>
      </c>
      <c r="O19">
        <v>1</v>
      </c>
      <c r="P19">
        <v>16.100000000000001</v>
      </c>
      <c r="Q19">
        <v>16.100000000000001</v>
      </c>
      <c r="R19" s="1">
        <v>0.95199999999999996</v>
      </c>
    </row>
    <row r="20" spans="1:18" x14ac:dyDescent="0.35">
      <c r="A20">
        <v>13</v>
      </c>
      <c r="B20" t="s">
        <v>21</v>
      </c>
      <c r="C20">
        <v>21</v>
      </c>
      <c r="D20">
        <v>33</v>
      </c>
      <c r="E20">
        <v>63.6</v>
      </c>
      <c r="F20">
        <v>210</v>
      </c>
      <c r="G20">
        <v>6.4</v>
      </c>
      <c r="H20">
        <v>1</v>
      </c>
      <c r="I20">
        <v>1</v>
      </c>
      <c r="J20">
        <v>3</v>
      </c>
      <c r="K20">
        <v>4</v>
      </c>
      <c r="L20">
        <v>26</v>
      </c>
      <c r="M20">
        <v>0</v>
      </c>
      <c r="N20">
        <v>0</v>
      </c>
      <c r="O20">
        <v>1</v>
      </c>
      <c r="P20">
        <v>14</v>
      </c>
      <c r="Q20">
        <v>14</v>
      </c>
      <c r="R20" s="1">
        <v>1</v>
      </c>
    </row>
    <row r="21" spans="1:18" x14ac:dyDescent="0.35">
      <c r="A21">
        <v>13</v>
      </c>
      <c r="B21" t="s">
        <v>51</v>
      </c>
      <c r="C21">
        <v>13</v>
      </c>
      <c r="D21">
        <v>23</v>
      </c>
      <c r="E21">
        <v>56.5</v>
      </c>
      <c r="F21">
        <v>145</v>
      </c>
      <c r="G21">
        <v>6.3</v>
      </c>
      <c r="H21">
        <v>1</v>
      </c>
      <c r="I21">
        <v>0</v>
      </c>
      <c r="J21">
        <v>2</v>
      </c>
      <c r="K21">
        <v>9</v>
      </c>
      <c r="L21">
        <v>20</v>
      </c>
      <c r="M21">
        <v>0</v>
      </c>
      <c r="N21">
        <v>0</v>
      </c>
      <c r="O21">
        <v>1</v>
      </c>
      <c r="P21">
        <v>11.8</v>
      </c>
      <c r="Q21">
        <v>11.8</v>
      </c>
      <c r="R21" s="1">
        <v>0.77300000000000002</v>
      </c>
    </row>
    <row r="22" spans="1:18" x14ac:dyDescent="0.35">
      <c r="A22">
        <v>13</v>
      </c>
      <c r="B22" t="s">
        <v>108</v>
      </c>
      <c r="C22">
        <v>16</v>
      </c>
      <c r="D22">
        <v>33</v>
      </c>
      <c r="E22">
        <v>48.5</v>
      </c>
      <c r="F22">
        <v>224</v>
      </c>
      <c r="G22">
        <v>6.8</v>
      </c>
      <c r="H22">
        <v>1</v>
      </c>
      <c r="I22">
        <v>0</v>
      </c>
      <c r="J22">
        <v>6</v>
      </c>
      <c r="K22">
        <v>2</v>
      </c>
      <c r="L22">
        <v>5</v>
      </c>
      <c r="M22">
        <v>0</v>
      </c>
      <c r="N22">
        <v>1</v>
      </c>
      <c r="O22">
        <v>1</v>
      </c>
      <c r="P22">
        <v>11.5</v>
      </c>
      <c r="Q22">
        <v>11.5</v>
      </c>
      <c r="R22" s="1">
        <v>0.186</v>
      </c>
    </row>
    <row r="23" spans="1:18" x14ac:dyDescent="0.35">
      <c r="A23">
        <v>13</v>
      </c>
      <c r="B23" t="s">
        <v>27</v>
      </c>
      <c r="C23">
        <v>14</v>
      </c>
      <c r="D23">
        <v>29</v>
      </c>
      <c r="E23">
        <v>48.3</v>
      </c>
      <c r="F23">
        <v>202</v>
      </c>
      <c r="G23">
        <v>7</v>
      </c>
      <c r="H23">
        <v>1</v>
      </c>
      <c r="I23">
        <v>1</v>
      </c>
      <c r="J23">
        <v>1</v>
      </c>
      <c r="K23">
        <v>2</v>
      </c>
      <c r="L23">
        <v>-2</v>
      </c>
      <c r="M23">
        <v>0</v>
      </c>
      <c r="N23">
        <v>0</v>
      </c>
      <c r="O23">
        <v>1</v>
      </c>
      <c r="P23">
        <v>10.9</v>
      </c>
      <c r="Q23">
        <v>10.9</v>
      </c>
      <c r="R23" s="1">
        <v>0.54600000000000004</v>
      </c>
    </row>
    <row r="24" spans="1:18" x14ac:dyDescent="0.35">
      <c r="A24">
        <v>13</v>
      </c>
      <c r="B24" t="s">
        <v>28</v>
      </c>
      <c r="C24">
        <v>17</v>
      </c>
      <c r="D24">
        <v>22</v>
      </c>
      <c r="E24">
        <v>77.3</v>
      </c>
      <c r="F24">
        <v>226</v>
      </c>
      <c r="G24">
        <v>10.3</v>
      </c>
      <c r="H24">
        <v>1</v>
      </c>
      <c r="I24">
        <v>1</v>
      </c>
      <c r="J24">
        <v>2</v>
      </c>
      <c r="K24">
        <v>2</v>
      </c>
      <c r="L24">
        <v>-1</v>
      </c>
      <c r="M24">
        <v>0</v>
      </c>
      <c r="N24">
        <v>1</v>
      </c>
      <c r="O24">
        <v>1</v>
      </c>
      <c r="P24">
        <v>9.9</v>
      </c>
      <c r="Q24">
        <v>9.9</v>
      </c>
      <c r="R24" s="1">
        <v>0.40699999999999997</v>
      </c>
    </row>
    <row r="25" spans="1:18" x14ac:dyDescent="0.35">
      <c r="A25">
        <v>13</v>
      </c>
      <c r="B25" t="s">
        <v>40</v>
      </c>
      <c r="C25">
        <v>12</v>
      </c>
      <c r="D25">
        <v>27</v>
      </c>
      <c r="E25">
        <v>44.4</v>
      </c>
      <c r="F25">
        <v>121</v>
      </c>
      <c r="G25">
        <v>4.5</v>
      </c>
      <c r="H25">
        <v>1</v>
      </c>
      <c r="I25">
        <v>0</v>
      </c>
      <c r="J25">
        <v>3</v>
      </c>
      <c r="K25">
        <v>3</v>
      </c>
      <c r="L25">
        <v>0</v>
      </c>
      <c r="M25">
        <v>0</v>
      </c>
      <c r="N25">
        <v>0</v>
      </c>
      <c r="O25">
        <v>1</v>
      </c>
      <c r="P25">
        <v>8.8000000000000007</v>
      </c>
      <c r="Q25">
        <v>8.8000000000000007</v>
      </c>
      <c r="R25" s="1">
        <v>5.0999999999999997E-2</v>
      </c>
    </row>
    <row r="26" spans="1:18" x14ac:dyDescent="0.35">
      <c r="A26">
        <v>13</v>
      </c>
      <c r="B26" t="s">
        <v>37</v>
      </c>
      <c r="C26">
        <v>15</v>
      </c>
      <c r="D26">
        <v>31</v>
      </c>
      <c r="E26">
        <v>48.4</v>
      </c>
      <c r="F26">
        <v>178</v>
      </c>
      <c r="G26">
        <v>5.7</v>
      </c>
      <c r="H26">
        <v>0</v>
      </c>
      <c r="I26">
        <v>1</v>
      </c>
      <c r="J26">
        <v>4</v>
      </c>
      <c r="K26">
        <v>0</v>
      </c>
      <c r="L26">
        <v>0</v>
      </c>
      <c r="M26">
        <v>0</v>
      </c>
      <c r="N26">
        <v>0</v>
      </c>
      <c r="O26">
        <v>1</v>
      </c>
      <c r="P26">
        <v>8.1</v>
      </c>
      <c r="Q26">
        <v>8.1</v>
      </c>
      <c r="R26" s="1">
        <v>0.13</v>
      </c>
    </row>
    <row r="27" spans="1:18" x14ac:dyDescent="0.35">
      <c r="A27">
        <v>13</v>
      </c>
      <c r="B27" t="s">
        <v>20</v>
      </c>
      <c r="C27">
        <v>22</v>
      </c>
      <c r="D27">
        <v>37</v>
      </c>
      <c r="E27">
        <v>59.5</v>
      </c>
      <c r="F27">
        <v>212</v>
      </c>
      <c r="G27">
        <v>5.7</v>
      </c>
      <c r="H27">
        <v>0</v>
      </c>
      <c r="I27">
        <v>0</v>
      </c>
      <c r="J27">
        <v>0</v>
      </c>
      <c r="K27">
        <v>4</v>
      </c>
      <c r="L27">
        <v>-5</v>
      </c>
      <c r="M27">
        <v>0</v>
      </c>
      <c r="N27">
        <v>0</v>
      </c>
      <c r="O27">
        <v>1</v>
      </c>
      <c r="P27">
        <v>8</v>
      </c>
      <c r="Q27">
        <v>8</v>
      </c>
      <c r="R27" s="1">
        <v>0.98699999999999999</v>
      </c>
    </row>
    <row r="28" spans="1:18" x14ac:dyDescent="0.35">
      <c r="A28">
        <v>13</v>
      </c>
      <c r="B28" t="s">
        <v>53</v>
      </c>
      <c r="C28">
        <v>11</v>
      </c>
      <c r="D28">
        <v>17</v>
      </c>
      <c r="E28">
        <v>64.7</v>
      </c>
      <c r="F28">
        <v>117</v>
      </c>
      <c r="G28">
        <v>6.9</v>
      </c>
      <c r="H28">
        <v>1</v>
      </c>
      <c r="I28">
        <v>0</v>
      </c>
      <c r="J28">
        <v>0</v>
      </c>
      <c r="K28">
        <v>3</v>
      </c>
      <c r="L28">
        <v>5</v>
      </c>
      <c r="M28">
        <v>0</v>
      </c>
      <c r="N28">
        <v>1</v>
      </c>
      <c r="O28">
        <v>1</v>
      </c>
      <c r="P28">
        <v>7.2</v>
      </c>
      <c r="Q28">
        <v>7.2</v>
      </c>
      <c r="R28" s="1">
        <v>1E-3</v>
      </c>
    </row>
    <row r="29" spans="1:18" x14ac:dyDescent="0.35">
      <c r="A29">
        <v>13</v>
      </c>
      <c r="B29" t="s">
        <v>85</v>
      </c>
      <c r="C29">
        <v>13</v>
      </c>
      <c r="D29">
        <v>25</v>
      </c>
      <c r="E29">
        <v>52</v>
      </c>
      <c r="F29">
        <v>141</v>
      </c>
      <c r="G29">
        <v>5.6</v>
      </c>
      <c r="H29">
        <v>0</v>
      </c>
      <c r="I29">
        <v>0</v>
      </c>
      <c r="J29">
        <v>5</v>
      </c>
      <c r="K29">
        <v>4</v>
      </c>
      <c r="L29">
        <v>16</v>
      </c>
      <c r="M29">
        <v>0</v>
      </c>
      <c r="N29">
        <v>0</v>
      </c>
      <c r="O29">
        <v>1</v>
      </c>
      <c r="P29">
        <v>7.2</v>
      </c>
      <c r="Q29">
        <v>7.2</v>
      </c>
      <c r="R29" s="1">
        <v>2.1000000000000001E-2</v>
      </c>
    </row>
    <row r="30" spans="1:18" x14ac:dyDescent="0.35">
      <c r="A30">
        <v>13</v>
      </c>
      <c r="B30" t="s">
        <v>131</v>
      </c>
      <c r="C30">
        <v>14</v>
      </c>
      <c r="D30">
        <v>25</v>
      </c>
      <c r="E30">
        <v>56</v>
      </c>
      <c r="F30">
        <v>148</v>
      </c>
      <c r="G30">
        <v>5.9</v>
      </c>
      <c r="H30">
        <v>0</v>
      </c>
      <c r="I30">
        <v>1</v>
      </c>
      <c r="J30">
        <v>1</v>
      </c>
      <c r="K30">
        <v>1</v>
      </c>
      <c r="L30">
        <v>2</v>
      </c>
      <c r="M30">
        <v>0</v>
      </c>
      <c r="N30">
        <v>0</v>
      </c>
      <c r="O30">
        <v>1</v>
      </c>
      <c r="P30">
        <v>5.0999999999999996</v>
      </c>
      <c r="Q30">
        <v>5.0999999999999996</v>
      </c>
      <c r="R30" s="1">
        <v>1.4999999999999999E-2</v>
      </c>
    </row>
    <row r="31" spans="1:18" x14ac:dyDescent="0.35">
      <c r="A31">
        <v>13</v>
      </c>
      <c r="B31" t="s">
        <v>88</v>
      </c>
      <c r="C31">
        <v>9</v>
      </c>
      <c r="D31">
        <v>10</v>
      </c>
      <c r="E31">
        <v>90</v>
      </c>
      <c r="F31">
        <v>63</v>
      </c>
      <c r="G31">
        <v>6.3</v>
      </c>
      <c r="H31">
        <v>0</v>
      </c>
      <c r="I31">
        <v>0</v>
      </c>
      <c r="J31">
        <v>2</v>
      </c>
      <c r="K31">
        <v>1</v>
      </c>
      <c r="L31">
        <v>7</v>
      </c>
      <c r="M31">
        <v>0</v>
      </c>
      <c r="N31">
        <v>0</v>
      </c>
      <c r="O31">
        <v>1</v>
      </c>
      <c r="P31">
        <v>3.2</v>
      </c>
      <c r="Q31">
        <v>3.2</v>
      </c>
      <c r="R31" s="1">
        <v>0</v>
      </c>
    </row>
    <row r="32" spans="1:18" x14ac:dyDescent="0.35">
      <c r="A32">
        <v>13</v>
      </c>
      <c r="B32" t="s">
        <v>35</v>
      </c>
      <c r="C32">
        <v>7</v>
      </c>
      <c r="D32">
        <v>10</v>
      </c>
      <c r="E32">
        <v>70</v>
      </c>
      <c r="F32">
        <v>70</v>
      </c>
      <c r="G32">
        <v>7</v>
      </c>
      <c r="H32">
        <v>0</v>
      </c>
      <c r="I32">
        <v>0</v>
      </c>
      <c r="J32">
        <v>0</v>
      </c>
      <c r="K32">
        <v>3</v>
      </c>
      <c r="L32">
        <v>3</v>
      </c>
      <c r="M32">
        <v>0</v>
      </c>
      <c r="N32">
        <v>0</v>
      </c>
      <c r="O32">
        <v>1</v>
      </c>
      <c r="P32">
        <v>3.1</v>
      </c>
      <c r="Q32">
        <v>3.1</v>
      </c>
      <c r="R32" s="1">
        <v>0.20399999999999999</v>
      </c>
    </row>
    <row r="33" spans="1:18" x14ac:dyDescent="0.35">
      <c r="A33">
        <v>13</v>
      </c>
      <c r="B33" t="s">
        <v>54</v>
      </c>
      <c r="C33">
        <v>2</v>
      </c>
      <c r="D33">
        <v>5</v>
      </c>
      <c r="E33">
        <v>40</v>
      </c>
      <c r="F33">
        <v>41</v>
      </c>
      <c r="G33">
        <v>8.1999999999999993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1.6</v>
      </c>
      <c r="Q33">
        <v>1.6</v>
      </c>
      <c r="R33" s="1">
        <v>6.0000000000000001E-3</v>
      </c>
    </row>
    <row r="34" spans="1:18" x14ac:dyDescent="0.35">
      <c r="A34">
        <v>13</v>
      </c>
      <c r="B34" t="s">
        <v>139</v>
      </c>
      <c r="C34">
        <v>5</v>
      </c>
      <c r="D34">
        <v>13</v>
      </c>
      <c r="E34">
        <v>38.5</v>
      </c>
      <c r="F34">
        <v>66</v>
      </c>
      <c r="G34">
        <v>5.0999999999999996</v>
      </c>
      <c r="H34">
        <v>0</v>
      </c>
      <c r="I34">
        <v>0</v>
      </c>
      <c r="J34">
        <v>3</v>
      </c>
      <c r="K34">
        <v>1</v>
      </c>
      <c r="L34">
        <v>8</v>
      </c>
      <c r="M34">
        <v>0</v>
      </c>
      <c r="N34">
        <v>1</v>
      </c>
      <c r="O34">
        <v>1</v>
      </c>
      <c r="P34">
        <v>1.4</v>
      </c>
      <c r="Q34">
        <v>1.4</v>
      </c>
      <c r="R34" s="1">
        <v>0</v>
      </c>
    </row>
    <row r="35" spans="1:18" x14ac:dyDescent="0.35">
      <c r="A35">
        <v>13</v>
      </c>
      <c r="B35" t="s">
        <v>132</v>
      </c>
      <c r="C35">
        <v>2</v>
      </c>
      <c r="D35">
        <v>3</v>
      </c>
      <c r="E35">
        <v>66.7</v>
      </c>
      <c r="F35">
        <v>16</v>
      </c>
      <c r="G35">
        <v>5.3</v>
      </c>
      <c r="H35">
        <v>0</v>
      </c>
      <c r="I35">
        <v>0</v>
      </c>
      <c r="J35">
        <v>0</v>
      </c>
      <c r="K35">
        <v>2</v>
      </c>
      <c r="L35">
        <v>6</v>
      </c>
      <c r="M35">
        <v>0</v>
      </c>
      <c r="N35">
        <v>0</v>
      </c>
      <c r="O35">
        <v>1</v>
      </c>
      <c r="P35">
        <v>1.2</v>
      </c>
      <c r="Q35">
        <v>1.2</v>
      </c>
      <c r="R35" s="1">
        <v>2E-3</v>
      </c>
    </row>
    <row r="36" spans="1:18" x14ac:dyDescent="0.35">
      <c r="A36">
        <v>13</v>
      </c>
      <c r="B36" t="s">
        <v>106</v>
      </c>
      <c r="C36">
        <v>1</v>
      </c>
      <c r="D36">
        <v>1</v>
      </c>
      <c r="E36">
        <v>100</v>
      </c>
      <c r="F36">
        <v>18</v>
      </c>
      <c r="G36">
        <v>18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0.7</v>
      </c>
      <c r="Q36">
        <v>0.7</v>
      </c>
      <c r="R36" s="1">
        <v>0</v>
      </c>
    </row>
    <row r="37" spans="1:18" x14ac:dyDescent="0.35">
      <c r="A37">
        <v>13</v>
      </c>
      <c r="B37" t="s">
        <v>81</v>
      </c>
      <c r="C37">
        <v>1</v>
      </c>
      <c r="D37">
        <v>1</v>
      </c>
      <c r="E37">
        <v>100</v>
      </c>
      <c r="F37">
        <v>3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0.1</v>
      </c>
      <c r="Q37">
        <v>0.1</v>
      </c>
      <c r="R37" s="1">
        <v>1E-3</v>
      </c>
    </row>
    <row r="38" spans="1:18" x14ac:dyDescent="0.35">
      <c r="A38">
        <v>13</v>
      </c>
      <c r="B38" t="s">
        <v>113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v>0</v>
      </c>
    </row>
    <row r="39" spans="1:18" x14ac:dyDescent="0.35">
      <c r="A39">
        <v>13</v>
      </c>
      <c r="B39" t="s">
        <v>129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>
        <v>1E-3</v>
      </c>
    </row>
    <row r="40" spans="1:18" x14ac:dyDescent="0.35">
      <c r="A40">
        <v>13</v>
      </c>
      <c r="B40" t="s">
        <v>92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v>2E-3</v>
      </c>
    </row>
    <row r="41" spans="1:18" x14ac:dyDescent="0.35">
      <c r="A41">
        <v>13</v>
      </c>
      <c r="B41" t="s">
        <v>94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v>0</v>
      </c>
    </row>
    <row r="42" spans="1:18" x14ac:dyDescent="0.35">
      <c r="A42">
        <v>13</v>
      </c>
      <c r="B42" t="s">
        <v>90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0</v>
      </c>
    </row>
    <row r="43" spans="1:18" x14ac:dyDescent="0.35">
      <c r="A43">
        <v>13</v>
      </c>
      <c r="B43" t="s">
        <v>91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0</v>
      </c>
    </row>
    <row r="44" spans="1:18" x14ac:dyDescent="0.35">
      <c r="A44">
        <v>13</v>
      </c>
      <c r="B44" t="s">
        <v>93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1E-3</v>
      </c>
    </row>
    <row r="45" spans="1:18" x14ac:dyDescent="0.35">
      <c r="A45">
        <v>13</v>
      </c>
      <c r="B45" t="s">
        <v>89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0</v>
      </c>
    </row>
    <row r="46" spans="1:18" x14ac:dyDescent="0.35">
      <c r="A46">
        <v>13</v>
      </c>
      <c r="B46" t="s">
        <v>29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0.84099999999999997</v>
      </c>
    </row>
    <row r="47" spans="1:18" x14ac:dyDescent="0.35">
      <c r="A47">
        <v>13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0.40699999999999997</v>
      </c>
    </row>
    <row r="48" spans="1:18" x14ac:dyDescent="0.35">
      <c r="A48">
        <v>13</v>
      </c>
      <c r="B48" t="s">
        <v>86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1E-3</v>
      </c>
    </row>
    <row r="49" spans="1:18" x14ac:dyDescent="0.35">
      <c r="A49">
        <v>13</v>
      </c>
      <c r="B49" t="s">
        <v>95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0</v>
      </c>
    </row>
    <row r="50" spans="1:18" x14ac:dyDescent="0.35">
      <c r="A50">
        <v>13</v>
      </c>
      <c r="B50" t="s">
        <v>96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7.0000000000000001E-3</v>
      </c>
    </row>
    <row r="51" spans="1:18" x14ac:dyDescent="0.35">
      <c r="A51">
        <v>13</v>
      </c>
      <c r="B51" t="s">
        <v>97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>
        <v>0</v>
      </c>
    </row>
    <row r="52" spans="1:18" x14ac:dyDescent="0.35">
      <c r="A52">
        <v>13</v>
      </c>
      <c r="B52" t="s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2.7E-2</v>
      </c>
    </row>
    <row r="53" spans="1:18" x14ac:dyDescent="0.35">
      <c r="A53">
        <v>13</v>
      </c>
      <c r="B53" t="s">
        <v>16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4.2999999999999997E-2</v>
      </c>
    </row>
    <row r="54" spans="1:18" x14ac:dyDescent="0.35">
      <c r="A54">
        <v>13</v>
      </c>
      <c r="B54" t="s">
        <v>47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0.21099999999999999</v>
      </c>
    </row>
    <row r="55" spans="1:18" x14ac:dyDescent="0.35">
      <c r="A55">
        <v>13</v>
      </c>
      <c r="B55" t="s">
        <v>38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3.4000000000000002E-2</v>
      </c>
    </row>
    <row r="56" spans="1:18" x14ac:dyDescent="0.35">
      <c r="A56">
        <v>13</v>
      </c>
      <c r="B56" t="s">
        <v>98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0</v>
      </c>
    </row>
    <row r="57" spans="1:18" x14ac:dyDescent="0.35">
      <c r="A57">
        <v>13</v>
      </c>
      <c r="B57" t="s">
        <v>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</v>
      </c>
    </row>
    <row r="58" spans="1:18" x14ac:dyDescent="0.35">
      <c r="A58">
        <v>13</v>
      </c>
      <c r="B58" t="s">
        <v>100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0</v>
      </c>
    </row>
    <row r="59" spans="1:18" x14ac:dyDescent="0.35">
      <c r="A59">
        <v>13</v>
      </c>
      <c r="B59" t="s">
        <v>49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0.03</v>
      </c>
    </row>
    <row r="60" spans="1:18" x14ac:dyDescent="0.35">
      <c r="A60">
        <v>13</v>
      </c>
      <c r="B60" t="s">
        <v>101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2E-3</v>
      </c>
    </row>
    <row r="61" spans="1:18" x14ac:dyDescent="0.35">
      <c r="A61">
        <v>13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0.222</v>
      </c>
    </row>
    <row r="62" spans="1:18" x14ac:dyDescent="0.35">
      <c r="A62">
        <v>13</v>
      </c>
      <c r="B62" t="s">
        <v>102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2.7E-2</v>
      </c>
    </row>
    <row r="63" spans="1:18" x14ac:dyDescent="0.35">
      <c r="A63">
        <v>13</v>
      </c>
      <c r="B63" t="s">
        <v>103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1E-3</v>
      </c>
    </row>
    <row r="64" spans="1:18" x14ac:dyDescent="0.35">
      <c r="A64">
        <v>13</v>
      </c>
      <c r="B64" t="s">
        <v>104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0</v>
      </c>
    </row>
    <row r="65" spans="1:18" x14ac:dyDescent="0.35">
      <c r="A65">
        <v>13</v>
      </c>
      <c r="B65" t="s">
        <v>80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0.01</v>
      </c>
    </row>
    <row r="66" spans="1:18" x14ac:dyDescent="0.35">
      <c r="A66">
        <v>13</v>
      </c>
      <c r="B66" t="s">
        <v>105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0</v>
      </c>
    </row>
    <row r="67" spans="1:18" x14ac:dyDescent="0.35">
      <c r="A67">
        <v>13</v>
      </c>
      <c r="B67" t="s">
        <v>154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0</v>
      </c>
    </row>
    <row r="68" spans="1:18" x14ac:dyDescent="0.35">
      <c r="A68">
        <v>13</v>
      </c>
      <c r="B68" t="s">
        <v>107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1E-3</v>
      </c>
    </row>
    <row r="69" spans="1:18" x14ac:dyDescent="0.35">
      <c r="A69">
        <v>13</v>
      </c>
      <c r="B69" t="s">
        <v>110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1E-3</v>
      </c>
    </row>
    <row r="70" spans="1:18" x14ac:dyDescent="0.35">
      <c r="A70">
        <v>13</v>
      </c>
      <c r="B70" t="s">
        <v>111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4.0000000000000001E-3</v>
      </c>
    </row>
    <row r="71" spans="1:18" x14ac:dyDescent="0.35">
      <c r="A71">
        <v>13</v>
      </c>
      <c r="B71" t="s">
        <v>109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0</v>
      </c>
    </row>
    <row r="72" spans="1:18" x14ac:dyDescent="0.35">
      <c r="A72">
        <v>13</v>
      </c>
      <c r="B72" t="s">
        <v>112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0</v>
      </c>
    </row>
    <row r="73" spans="1:18" x14ac:dyDescent="0.35">
      <c r="A73">
        <v>13</v>
      </c>
      <c r="B73" t="s">
        <v>82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1E-3</v>
      </c>
    </row>
    <row r="74" spans="1:18" x14ac:dyDescent="0.35">
      <c r="A74">
        <v>13</v>
      </c>
      <c r="B74" t="s">
        <v>151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0</v>
      </c>
    </row>
    <row r="75" spans="1:18" x14ac:dyDescent="0.35">
      <c r="A75">
        <v>13</v>
      </c>
      <c r="B75" t="s">
        <v>144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1E-3</v>
      </c>
    </row>
    <row r="76" spans="1:18" x14ac:dyDescent="0.35">
      <c r="A76">
        <v>13</v>
      </c>
      <c r="B76" t="s">
        <v>52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1E-3</v>
      </c>
    </row>
    <row r="77" spans="1:18" x14ac:dyDescent="0.35">
      <c r="A77">
        <v>13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7.0000000000000001E-3</v>
      </c>
    </row>
    <row r="78" spans="1:18" x14ac:dyDescent="0.35">
      <c r="A78">
        <v>13</v>
      </c>
      <c r="B78" t="s">
        <v>114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0</v>
      </c>
    </row>
    <row r="79" spans="1:18" x14ac:dyDescent="0.35">
      <c r="A79">
        <v>13</v>
      </c>
      <c r="B79" t="s">
        <v>115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</v>
      </c>
    </row>
    <row r="80" spans="1:18" x14ac:dyDescent="0.35">
      <c r="A80">
        <v>13</v>
      </c>
      <c r="B80" t="s">
        <v>116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0</v>
      </c>
    </row>
    <row r="81" spans="1:18" x14ac:dyDescent="0.35">
      <c r="A81">
        <v>13</v>
      </c>
      <c r="B81" t="s">
        <v>117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</v>
      </c>
    </row>
    <row r="82" spans="1:18" x14ac:dyDescent="0.35">
      <c r="A82">
        <v>13</v>
      </c>
      <c r="B82" t="s">
        <v>44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1.6E-2</v>
      </c>
    </row>
    <row r="83" spans="1:18" x14ac:dyDescent="0.35">
      <c r="A83">
        <v>13</v>
      </c>
      <c r="B83" t="s">
        <v>23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0.20899999999999999</v>
      </c>
    </row>
    <row r="84" spans="1:18" x14ac:dyDescent="0.35">
      <c r="A84">
        <v>13</v>
      </c>
      <c r="B84" t="s">
        <v>118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13</v>
      </c>
      <c r="B85" t="s">
        <v>120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</v>
      </c>
    </row>
    <row r="86" spans="1:18" x14ac:dyDescent="0.35">
      <c r="A86">
        <v>13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2E-3</v>
      </c>
    </row>
    <row r="87" spans="1:18" x14ac:dyDescent="0.35">
      <c r="A87">
        <v>13</v>
      </c>
      <c r="B87" t="s">
        <v>119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</v>
      </c>
    </row>
    <row r="88" spans="1:18" x14ac:dyDescent="0.35">
      <c r="A88">
        <v>13</v>
      </c>
      <c r="B88" t="s">
        <v>156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1E-3</v>
      </c>
    </row>
    <row r="89" spans="1:18" x14ac:dyDescent="0.35">
      <c r="A89">
        <v>13</v>
      </c>
      <c r="B89" t="s">
        <v>121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1E-3</v>
      </c>
    </row>
    <row r="90" spans="1:18" x14ac:dyDescent="0.35">
      <c r="A90">
        <v>13</v>
      </c>
      <c r="B90" t="s">
        <v>146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6.0000000000000001E-3</v>
      </c>
    </row>
    <row r="91" spans="1:18" x14ac:dyDescent="0.35">
      <c r="A91">
        <v>13</v>
      </c>
      <c r="B91" t="s">
        <v>41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0.99099999999999999</v>
      </c>
    </row>
    <row r="92" spans="1:18" x14ac:dyDescent="0.35">
      <c r="A92">
        <v>13</v>
      </c>
      <c r="B92" t="s">
        <v>87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1E-3</v>
      </c>
    </row>
    <row r="93" spans="1:18" x14ac:dyDescent="0.35">
      <c r="A93">
        <v>13</v>
      </c>
      <c r="B93" t="s">
        <v>145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0.45600000000000002</v>
      </c>
    </row>
    <row r="94" spans="1:18" x14ac:dyDescent="0.35">
      <c r="A94">
        <v>13</v>
      </c>
      <c r="B94" t="s">
        <v>19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0.26300000000000001</v>
      </c>
    </row>
    <row r="95" spans="1:18" x14ac:dyDescent="0.35">
      <c r="A95">
        <v>13</v>
      </c>
      <c r="B95" t="s">
        <v>124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</v>
      </c>
    </row>
    <row r="96" spans="1:18" x14ac:dyDescent="0.35">
      <c r="A96">
        <v>13</v>
      </c>
      <c r="B96" t="s">
        <v>122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</row>
    <row r="97" spans="1:18" x14ac:dyDescent="0.35">
      <c r="A97">
        <v>13</v>
      </c>
      <c r="B97" t="s">
        <v>125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13</v>
      </c>
      <c r="B98" t="s">
        <v>42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0.19800000000000001</v>
      </c>
    </row>
    <row r="99" spans="1:18" x14ac:dyDescent="0.35">
      <c r="A99">
        <v>13</v>
      </c>
      <c r="B99" t="s">
        <v>126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</row>
    <row r="100" spans="1:18" x14ac:dyDescent="0.35">
      <c r="A100">
        <v>13</v>
      </c>
      <c r="B100" t="s">
        <v>84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1E-3</v>
      </c>
    </row>
    <row r="101" spans="1:18" x14ac:dyDescent="0.35">
      <c r="A101">
        <v>13</v>
      </c>
      <c r="B101" t="s">
        <v>127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</v>
      </c>
    </row>
    <row r="102" spans="1:18" x14ac:dyDescent="0.35">
      <c r="A102">
        <v>13</v>
      </c>
      <c r="B102" t="s">
        <v>128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</v>
      </c>
    </row>
    <row r="103" spans="1:18" x14ac:dyDescent="0.35">
      <c r="A103">
        <v>13</v>
      </c>
      <c r="B103" t="s">
        <v>34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1</v>
      </c>
    </row>
    <row r="104" spans="1:18" x14ac:dyDescent="0.35">
      <c r="A104">
        <v>13</v>
      </c>
      <c r="B104" t="s">
        <v>143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1E-3</v>
      </c>
    </row>
    <row r="105" spans="1:18" x14ac:dyDescent="0.35">
      <c r="A105">
        <v>13</v>
      </c>
      <c r="B105" t="s">
        <v>130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0</v>
      </c>
    </row>
    <row r="106" spans="1:18" x14ac:dyDescent="0.35">
      <c r="A106">
        <v>13</v>
      </c>
      <c r="B106" t="s">
        <v>123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0</v>
      </c>
    </row>
    <row r="107" spans="1:18" x14ac:dyDescent="0.35">
      <c r="A107">
        <v>13</v>
      </c>
      <c r="B107" t="s">
        <v>141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1E-3</v>
      </c>
    </row>
    <row r="108" spans="1:18" x14ac:dyDescent="0.35">
      <c r="A108">
        <v>13</v>
      </c>
      <c r="B108" t="s">
        <v>133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</row>
    <row r="109" spans="1:18" x14ac:dyDescent="0.35">
      <c r="A109">
        <v>13</v>
      </c>
      <c r="B109" t="s">
        <v>26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2.8000000000000001E-2</v>
      </c>
    </row>
    <row r="110" spans="1:18" x14ac:dyDescent="0.35">
      <c r="A110">
        <v>13</v>
      </c>
      <c r="B110" t="s">
        <v>134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13</v>
      </c>
      <c r="B111" t="s">
        <v>152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2E-3</v>
      </c>
    </row>
    <row r="112" spans="1:18" x14ac:dyDescent="0.35">
      <c r="A112">
        <v>13</v>
      </c>
      <c r="B112" t="s">
        <v>136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0</v>
      </c>
    </row>
    <row r="113" spans="1:18" x14ac:dyDescent="0.35">
      <c r="A113">
        <v>13</v>
      </c>
      <c r="B113" t="s">
        <v>137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 s="1">
        <v>1E-3</v>
      </c>
    </row>
    <row r="114" spans="1:18" x14ac:dyDescent="0.35">
      <c r="A114">
        <v>13</v>
      </c>
      <c r="B114" t="s">
        <v>135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0</v>
      </c>
    </row>
    <row r="115" spans="1:18" x14ac:dyDescent="0.35">
      <c r="A115">
        <v>13</v>
      </c>
      <c r="B115" t="s">
        <v>138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3.1E-2</v>
      </c>
    </row>
    <row r="116" spans="1:18" x14ac:dyDescent="0.35">
      <c r="A116">
        <v>13</v>
      </c>
      <c r="B116" t="s">
        <v>142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-1</v>
      </c>
      <c r="M116">
        <v>0</v>
      </c>
      <c r="N116">
        <v>0</v>
      </c>
      <c r="O116">
        <v>1</v>
      </c>
      <c r="P116">
        <v>-0.1</v>
      </c>
      <c r="Q116">
        <v>-0.1</v>
      </c>
      <c r="R116" s="1">
        <v>3.0000000000000001E-3</v>
      </c>
    </row>
    <row r="117" spans="1:18" x14ac:dyDescent="0.35">
      <c r="A117">
        <v>13</v>
      </c>
      <c r="B117" t="s">
        <v>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-2</v>
      </c>
      <c r="M117">
        <v>0</v>
      </c>
      <c r="N117">
        <v>0</v>
      </c>
      <c r="O117">
        <v>1</v>
      </c>
      <c r="P117">
        <v>-0.2</v>
      </c>
      <c r="Q117">
        <v>-0.2</v>
      </c>
      <c r="R117" s="1">
        <v>1E-3</v>
      </c>
    </row>
    <row r="118" spans="1:18" x14ac:dyDescent="0.35">
      <c r="A118">
        <v>13</v>
      </c>
      <c r="B118" t="s">
        <v>81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-2</v>
      </c>
      <c r="M118">
        <v>0</v>
      </c>
      <c r="N118">
        <v>0</v>
      </c>
      <c r="O118">
        <v>1</v>
      </c>
      <c r="P118">
        <v>-0.2</v>
      </c>
      <c r="Q118">
        <v>-0.2</v>
      </c>
      <c r="R118" s="1">
        <v>1E-3</v>
      </c>
    </row>
    <row r="119" spans="1:18" x14ac:dyDescent="0.35">
      <c r="A119">
        <v>13</v>
      </c>
      <c r="B119" t="s">
        <v>114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0</v>
      </c>
    </row>
    <row r="120" spans="1:18" x14ac:dyDescent="0.35">
      <c r="A120">
        <v>13</v>
      </c>
      <c r="B120" t="s">
        <v>137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R120"/>
  <sheetViews>
    <sheetView showGridLines="0" topLeftCell="A92" workbookViewId="0">
      <selection activeCell="A5" sqref="A5:R120"/>
    </sheetView>
  </sheetViews>
  <sheetFormatPr defaultRowHeight="14.5" x14ac:dyDescent="0.35"/>
  <cols>
    <col min="1" max="1" width="7.54296875" bestFit="1" customWidth="1"/>
    <col min="2" max="2" width="24.26953125" bestFit="1" customWidth="1"/>
    <col min="3" max="3" width="7.453125" bestFit="1" customWidth="1"/>
    <col min="4" max="5" width="6.54296875" bestFit="1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bestFit="1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14</v>
      </c>
      <c r="B5" t="s">
        <v>41</v>
      </c>
      <c r="C5">
        <v>24</v>
      </c>
      <c r="D5">
        <v>43</v>
      </c>
      <c r="E5">
        <v>55.8</v>
      </c>
      <c r="F5">
        <v>316</v>
      </c>
      <c r="G5">
        <v>7.3</v>
      </c>
      <c r="H5">
        <v>3</v>
      </c>
      <c r="I5">
        <v>1</v>
      </c>
      <c r="J5">
        <v>2</v>
      </c>
      <c r="K5">
        <v>11</v>
      </c>
      <c r="L5">
        <v>70</v>
      </c>
      <c r="M5">
        <v>0</v>
      </c>
      <c r="N5">
        <v>0</v>
      </c>
      <c r="O5">
        <v>1</v>
      </c>
      <c r="P5">
        <v>32.6</v>
      </c>
      <c r="Q5">
        <v>32.6</v>
      </c>
      <c r="R5" s="1">
        <v>0.99199999999999999</v>
      </c>
    </row>
    <row r="6" spans="1:18" x14ac:dyDescent="0.35">
      <c r="A6">
        <v>14</v>
      </c>
      <c r="B6" t="s">
        <v>40</v>
      </c>
      <c r="C6">
        <v>26</v>
      </c>
      <c r="D6">
        <v>40</v>
      </c>
      <c r="E6">
        <v>65</v>
      </c>
      <c r="F6">
        <v>347</v>
      </c>
      <c r="G6">
        <v>8.6999999999999993</v>
      </c>
      <c r="H6">
        <v>1</v>
      </c>
      <c r="I6">
        <v>1</v>
      </c>
      <c r="J6">
        <v>3</v>
      </c>
      <c r="K6">
        <v>4</v>
      </c>
      <c r="L6">
        <v>15</v>
      </c>
      <c r="M6">
        <v>1</v>
      </c>
      <c r="N6">
        <v>0</v>
      </c>
      <c r="O6">
        <v>1</v>
      </c>
      <c r="P6">
        <v>26.4</v>
      </c>
      <c r="Q6">
        <v>26.4</v>
      </c>
      <c r="R6" s="1">
        <v>6.8000000000000005E-2</v>
      </c>
    </row>
    <row r="7" spans="1:18" x14ac:dyDescent="0.35">
      <c r="A7">
        <v>14</v>
      </c>
      <c r="B7" t="s">
        <v>29</v>
      </c>
      <c r="C7">
        <v>19</v>
      </c>
      <c r="D7">
        <v>33</v>
      </c>
      <c r="E7">
        <v>57.6</v>
      </c>
      <c r="F7">
        <v>223</v>
      </c>
      <c r="G7">
        <v>6.8</v>
      </c>
      <c r="H7">
        <v>1</v>
      </c>
      <c r="I7">
        <v>0</v>
      </c>
      <c r="J7">
        <v>3</v>
      </c>
      <c r="K7">
        <v>12</v>
      </c>
      <c r="L7">
        <v>58</v>
      </c>
      <c r="M7">
        <v>1</v>
      </c>
      <c r="N7">
        <v>0</v>
      </c>
      <c r="O7">
        <v>1</v>
      </c>
      <c r="P7">
        <v>24.7</v>
      </c>
      <c r="Q7">
        <v>24.7</v>
      </c>
      <c r="R7" s="1">
        <v>0.88600000000000001</v>
      </c>
    </row>
    <row r="8" spans="1:18" x14ac:dyDescent="0.35">
      <c r="A8">
        <v>14</v>
      </c>
      <c r="B8" t="s">
        <v>140</v>
      </c>
      <c r="C8">
        <v>18</v>
      </c>
      <c r="D8">
        <v>24</v>
      </c>
      <c r="E8">
        <v>75</v>
      </c>
      <c r="F8">
        <v>275</v>
      </c>
      <c r="G8">
        <v>11.5</v>
      </c>
      <c r="H8">
        <v>2</v>
      </c>
      <c r="I8">
        <v>1</v>
      </c>
      <c r="J8">
        <v>0</v>
      </c>
      <c r="K8">
        <v>3</v>
      </c>
      <c r="L8">
        <v>7</v>
      </c>
      <c r="M8">
        <v>1</v>
      </c>
      <c r="N8">
        <v>0</v>
      </c>
      <c r="O8">
        <v>1</v>
      </c>
      <c r="P8">
        <v>24.7</v>
      </c>
      <c r="Q8">
        <v>24.7</v>
      </c>
      <c r="R8" s="1">
        <v>0.28799999999999998</v>
      </c>
    </row>
    <row r="9" spans="1:18" x14ac:dyDescent="0.35">
      <c r="A9">
        <v>14</v>
      </c>
      <c r="B9" t="s">
        <v>31</v>
      </c>
      <c r="C9">
        <v>23</v>
      </c>
      <c r="D9">
        <v>41</v>
      </c>
      <c r="E9">
        <v>56.1</v>
      </c>
      <c r="F9">
        <v>294</v>
      </c>
      <c r="G9">
        <v>7.2</v>
      </c>
      <c r="H9">
        <v>3</v>
      </c>
      <c r="I9">
        <v>0</v>
      </c>
      <c r="J9">
        <v>2</v>
      </c>
      <c r="K9">
        <v>1</v>
      </c>
      <c r="L9">
        <v>-1</v>
      </c>
      <c r="M9">
        <v>0</v>
      </c>
      <c r="N9">
        <v>0</v>
      </c>
      <c r="O9">
        <v>1</v>
      </c>
      <c r="P9">
        <v>23.7</v>
      </c>
      <c r="Q9">
        <v>23.7</v>
      </c>
      <c r="R9" s="1">
        <v>0.45300000000000001</v>
      </c>
    </row>
    <row r="10" spans="1:18" x14ac:dyDescent="0.35">
      <c r="A10">
        <v>14</v>
      </c>
      <c r="B10" t="s">
        <v>24</v>
      </c>
      <c r="C10">
        <v>19</v>
      </c>
      <c r="D10">
        <v>27</v>
      </c>
      <c r="E10">
        <v>70.400000000000006</v>
      </c>
      <c r="F10">
        <v>368</v>
      </c>
      <c r="G10">
        <v>13.6</v>
      </c>
      <c r="H10">
        <v>2</v>
      </c>
      <c r="I10">
        <v>1</v>
      </c>
      <c r="J10">
        <v>3</v>
      </c>
      <c r="K10">
        <v>2</v>
      </c>
      <c r="L10">
        <v>7</v>
      </c>
      <c r="M10">
        <v>0</v>
      </c>
      <c r="N10">
        <v>0</v>
      </c>
      <c r="O10">
        <v>1</v>
      </c>
      <c r="P10">
        <v>22.4</v>
      </c>
      <c r="Q10">
        <v>22.4</v>
      </c>
      <c r="R10" s="1">
        <v>0.93</v>
      </c>
    </row>
    <row r="11" spans="1:18" x14ac:dyDescent="0.35">
      <c r="A11">
        <v>14</v>
      </c>
      <c r="B11" t="s">
        <v>85</v>
      </c>
      <c r="C11">
        <v>19</v>
      </c>
      <c r="D11">
        <v>28</v>
      </c>
      <c r="E11">
        <v>67.900000000000006</v>
      </c>
      <c r="F11">
        <v>240</v>
      </c>
      <c r="G11">
        <v>8.6</v>
      </c>
      <c r="H11">
        <v>3</v>
      </c>
      <c r="I11">
        <v>1</v>
      </c>
      <c r="J11">
        <v>2</v>
      </c>
      <c r="K11">
        <v>3</v>
      </c>
      <c r="L11">
        <v>13</v>
      </c>
      <c r="M11">
        <v>0</v>
      </c>
      <c r="N11">
        <v>0</v>
      </c>
      <c r="O11">
        <v>1</v>
      </c>
      <c r="P11">
        <v>21.9</v>
      </c>
      <c r="Q11">
        <v>21.9</v>
      </c>
      <c r="R11" s="1">
        <v>1.7999999999999999E-2</v>
      </c>
    </row>
    <row r="12" spans="1:18" x14ac:dyDescent="0.35">
      <c r="A12">
        <v>14</v>
      </c>
      <c r="B12" t="s">
        <v>53</v>
      </c>
      <c r="C12">
        <v>22</v>
      </c>
      <c r="D12">
        <v>35</v>
      </c>
      <c r="E12">
        <v>62.9</v>
      </c>
      <c r="F12">
        <v>190</v>
      </c>
      <c r="G12">
        <v>5.4</v>
      </c>
      <c r="H12">
        <v>1</v>
      </c>
      <c r="I12">
        <v>1</v>
      </c>
      <c r="J12">
        <v>2</v>
      </c>
      <c r="K12">
        <v>8</v>
      </c>
      <c r="L12">
        <v>30</v>
      </c>
      <c r="M12">
        <v>1</v>
      </c>
      <c r="N12">
        <v>0</v>
      </c>
      <c r="O12">
        <v>1</v>
      </c>
      <c r="P12">
        <v>21.6</v>
      </c>
      <c r="Q12">
        <v>21.6</v>
      </c>
      <c r="R12" s="1">
        <v>2.5000000000000001E-2</v>
      </c>
    </row>
    <row r="13" spans="1:18" x14ac:dyDescent="0.35">
      <c r="A13">
        <v>14</v>
      </c>
      <c r="B13" t="s">
        <v>34</v>
      </c>
      <c r="C13">
        <v>23</v>
      </c>
      <c r="D13">
        <v>42</v>
      </c>
      <c r="E13">
        <v>54.8</v>
      </c>
      <c r="F13">
        <v>233</v>
      </c>
      <c r="G13">
        <v>5.5</v>
      </c>
      <c r="H13">
        <v>1</v>
      </c>
      <c r="I13">
        <v>1</v>
      </c>
      <c r="J13">
        <v>3</v>
      </c>
      <c r="K13">
        <v>10</v>
      </c>
      <c r="L13">
        <v>32</v>
      </c>
      <c r="M13">
        <v>1</v>
      </c>
      <c r="N13">
        <v>0</v>
      </c>
      <c r="O13">
        <v>1</v>
      </c>
      <c r="P13">
        <v>21.5</v>
      </c>
      <c r="Q13">
        <v>21.5</v>
      </c>
      <c r="R13" s="1">
        <v>1</v>
      </c>
    </row>
    <row r="14" spans="1:18" x14ac:dyDescent="0.35">
      <c r="A14">
        <v>14</v>
      </c>
      <c r="B14" t="s">
        <v>155</v>
      </c>
      <c r="C14">
        <v>26</v>
      </c>
      <c r="D14">
        <v>45</v>
      </c>
      <c r="E14">
        <v>57.8</v>
      </c>
      <c r="F14">
        <v>311</v>
      </c>
      <c r="G14">
        <v>6.9</v>
      </c>
      <c r="H14">
        <v>3</v>
      </c>
      <c r="I14">
        <v>1</v>
      </c>
      <c r="J14">
        <v>1</v>
      </c>
      <c r="K14">
        <v>4</v>
      </c>
      <c r="L14">
        <v>-1</v>
      </c>
      <c r="M14">
        <v>0</v>
      </c>
      <c r="N14">
        <v>1</v>
      </c>
      <c r="O14">
        <v>1</v>
      </c>
      <c r="P14">
        <v>21.3</v>
      </c>
      <c r="Q14">
        <v>21.3</v>
      </c>
      <c r="R14" s="1">
        <v>5.7000000000000002E-2</v>
      </c>
    </row>
    <row r="15" spans="1:18" x14ac:dyDescent="0.35">
      <c r="A15">
        <v>14</v>
      </c>
      <c r="B15" t="s">
        <v>22</v>
      </c>
      <c r="C15">
        <v>28</v>
      </c>
      <c r="D15">
        <v>50</v>
      </c>
      <c r="E15">
        <v>56</v>
      </c>
      <c r="F15">
        <v>257</v>
      </c>
      <c r="G15">
        <v>5.0999999999999996</v>
      </c>
      <c r="H15">
        <v>3</v>
      </c>
      <c r="I15">
        <v>3</v>
      </c>
      <c r="J15">
        <v>4</v>
      </c>
      <c r="K15">
        <v>3</v>
      </c>
      <c r="L15">
        <v>11</v>
      </c>
      <c r="M15">
        <v>0</v>
      </c>
      <c r="N15">
        <v>0</v>
      </c>
      <c r="O15">
        <v>1</v>
      </c>
      <c r="P15">
        <v>20.399999999999999</v>
      </c>
      <c r="Q15">
        <v>20.399999999999999</v>
      </c>
      <c r="R15" s="1">
        <v>0.89700000000000002</v>
      </c>
    </row>
    <row r="16" spans="1:18" x14ac:dyDescent="0.35">
      <c r="A16">
        <v>14</v>
      </c>
      <c r="B16" t="s">
        <v>27</v>
      </c>
      <c r="C16">
        <v>14</v>
      </c>
      <c r="D16">
        <v>29</v>
      </c>
      <c r="E16">
        <v>48.3</v>
      </c>
      <c r="F16">
        <v>144</v>
      </c>
      <c r="G16">
        <v>5</v>
      </c>
      <c r="H16">
        <v>2</v>
      </c>
      <c r="I16">
        <v>0</v>
      </c>
      <c r="J16">
        <v>1</v>
      </c>
      <c r="K16">
        <v>3</v>
      </c>
      <c r="L16">
        <v>3</v>
      </c>
      <c r="M16">
        <v>1</v>
      </c>
      <c r="N16">
        <v>0</v>
      </c>
      <c r="O16">
        <v>1</v>
      </c>
      <c r="P16">
        <v>20.100000000000001</v>
      </c>
      <c r="Q16">
        <v>20.100000000000001</v>
      </c>
      <c r="R16" s="1">
        <v>0.50600000000000001</v>
      </c>
    </row>
    <row r="17" spans="1:18" x14ac:dyDescent="0.35">
      <c r="A17">
        <v>14</v>
      </c>
      <c r="B17" t="s">
        <v>38</v>
      </c>
      <c r="C17">
        <v>27</v>
      </c>
      <c r="D17">
        <v>36</v>
      </c>
      <c r="E17">
        <v>75</v>
      </c>
      <c r="F17">
        <v>301</v>
      </c>
      <c r="G17">
        <v>8.4</v>
      </c>
      <c r="H17">
        <v>2</v>
      </c>
      <c r="I17">
        <v>0</v>
      </c>
      <c r="J17">
        <v>4</v>
      </c>
      <c r="K17">
        <v>3</v>
      </c>
      <c r="L17">
        <v>12</v>
      </c>
      <c r="M17">
        <v>0</v>
      </c>
      <c r="N17">
        <v>1</v>
      </c>
      <c r="O17">
        <v>1</v>
      </c>
      <c r="P17">
        <v>19.2</v>
      </c>
      <c r="Q17">
        <v>19.2</v>
      </c>
      <c r="R17" s="1">
        <v>0.04</v>
      </c>
    </row>
    <row r="18" spans="1:18" x14ac:dyDescent="0.35">
      <c r="A18">
        <v>14</v>
      </c>
      <c r="B18" t="s">
        <v>43</v>
      </c>
      <c r="C18">
        <v>24</v>
      </c>
      <c r="D18">
        <v>39</v>
      </c>
      <c r="E18">
        <v>61.5</v>
      </c>
      <c r="F18">
        <v>271</v>
      </c>
      <c r="G18">
        <v>6.9</v>
      </c>
      <c r="H18">
        <v>2</v>
      </c>
      <c r="I18">
        <v>0</v>
      </c>
      <c r="J18">
        <v>3</v>
      </c>
      <c r="K18">
        <v>3</v>
      </c>
      <c r="L18">
        <v>11</v>
      </c>
      <c r="M18">
        <v>0</v>
      </c>
      <c r="N18">
        <v>1</v>
      </c>
      <c r="O18">
        <v>1</v>
      </c>
      <c r="P18">
        <v>17.899999999999999</v>
      </c>
      <c r="Q18">
        <v>17.899999999999999</v>
      </c>
      <c r="R18" s="1">
        <v>0.97799999999999998</v>
      </c>
    </row>
    <row r="19" spans="1:18" x14ac:dyDescent="0.35">
      <c r="A19">
        <v>14</v>
      </c>
      <c r="B19" t="s">
        <v>108</v>
      </c>
      <c r="C19">
        <v>23</v>
      </c>
      <c r="D19">
        <v>38</v>
      </c>
      <c r="E19">
        <v>60.5</v>
      </c>
      <c r="F19">
        <v>327</v>
      </c>
      <c r="G19">
        <v>8.6</v>
      </c>
      <c r="H19">
        <v>1</v>
      </c>
      <c r="I19">
        <v>1</v>
      </c>
      <c r="J19">
        <v>1</v>
      </c>
      <c r="K19">
        <v>4</v>
      </c>
      <c r="L19">
        <v>15</v>
      </c>
      <c r="M19">
        <v>0</v>
      </c>
      <c r="N19">
        <v>1</v>
      </c>
      <c r="O19">
        <v>1</v>
      </c>
      <c r="P19">
        <v>17.600000000000001</v>
      </c>
      <c r="Q19">
        <v>17.600000000000001</v>
      </c>
      <c r="R19" s="1">
        <v>0.17599999999999999</v>
      </c>
    </row>
    <row r="20" spans="1:18" x14ac:dyDescent="0.35">
      <c r="A20">
        <v>14</v>
      </c>
      <c r="B20" t="s">
        <v>102</v>
      </c>
      <c r="C20">
        <v>17</v>
      </c>
      <c r="D20">
        <v>21</v>
      </c>
      <c r="E20">
        <v>81</v>
      </c>
      <c r="F20">
        <v>158</v>
      </c>
      <c r="G20">
        <v>7.5</v>
      </c>
      <c r="H20">
        <v>1</v>
      </c>
      <c r="I20">
        <v>0</v>
      </c>
      <c r="J20">
        <v>0</v>
      </c>
      <c r="K20">
        <v>10</v>
      </c>
      <c r="L20">
        <v>71</v>
      </c>
      <c r="M20">
        <v>0</v>
      </c>
      <c r="N20">
        <v>0</v>
      </c>
      <c r="O20">
        <v>1</v>
      </c>
      <c r="P20">
        <v>17.399999999999999</v>
      </c>
      <c r="Q20">
        <v>17.399999999999999</v>
      </c>
      <c r="R20" s="1">
        <v>4.3999999999999997E-2</v>
      </c>
    </row>
    <row r="21" spans="1:18" x14ac:dyDescent="0.35">
      <c r="A21">
        <v>14</v>
      </c>
      <c r="B21" t="s">
        <v>84</v>
      </c>
      <c r="C21">
        <v>22</v>
      </c>
      <c r="D21">
        <v>31</v>
      </c>
      <c r="E21">
        <v>71</v>
      </c>
      <c r="F21">
        <v>269</v>
      </c>
      <c r="G21">
        <v>8.6999999999999993</v>
      </c>
      <c r="H21">
        <v>2</v>
      </c>
      <c r="I21">
        <v>2</v>
      </c>
      <c r="J21">
        <v>4</v>
      </c>
      <c r="K21">
        <v>3</v>
      </c>
      <c r="L21">
        <v>5</v>
      </c>
      <c r="M21">
        <v>0</v>
      </c>
      <c r="N21">
        <v>0</v>
      </c>
      <c r="O21">
        <v>1</v>
      </c>
      <c r="P21">
        <v>17.3</v>
      </c>
      <c r="Q21">
        <v>17.3</v>
      </c>
      <c r="R21" s="1">
        <v>1.2999999999999999E-2</v>
      </c>
    </row>
    <row r="22" spans="1:18" x14ac:dyDescent="0.35">
      <c r="A22">
        <v>14</v>
      </c>
      <c r="B22" t="s">
        <v>30</v>
      </c>
      <c r="C22">
        <v>21</v>
      </c>
      <c r="D22">
        <v>33</v>
      </c>
      <c r="E22">
        <v>63.6</v>
      </c>
      <c r="F22">
        <v>224</v>
      </c>
      <c r="G22">
        <v>6.8</v>
      </c>
      <c r="H22">
        <v>2</v>
      </c>
      <c r="I22">
        <v>1</v>
      </c>
      <c r="J22">
        <v>2</v>
      </c>
      <c r="K22">
        <v>6</v>
      </c>
      <c r="L22">
        <v>5</v>
      </c>
      <c r="M22">
        <v>0</v>
      </c>
      <c r="N22">
        <v>0</v>
      </c>
      <c r="O22">
        <v>1</v>
      </c>
      <c r="P22">
        <v>16.5</v>
      </c>
      <c r="Q22">
        <v>16.5</v>
      </c>
      <c r="R22" s="1">
        <v>0.71399999999999997</v>
      </c>
    </row>
    <row r="23" spans="1:18" x14ac:dyDescent="0.35">
      <c r="A23">
        <v>14</v>
      </c>
      <c r="B23" t="s">
        <v>50</v>
      </c>
      <c r="C23">
        <v>26</v>
      </c>
      <c r="D23">
        <v>39</v>
      </c>
      <c r="E23">
        <v>66.7</v>
      </c>
      <c r="F23">
        <v>240</v>
      </c>
      <c r="G23">
        <v>6.2</v>
      </c>
      <c r="H23">
        <v>1</v>
      </c>
      <c r="I23">
        <v>1</v>
      </c>
      <c r="J23">
        <v>3</v>
      </c>
      <c r="K23">
        <v>2</v>
      </c>
      <c r="L23">
        <v>5</v>
      </c>
      <c r="M23">
        <v>0</v>
      </c>
      <c r="N23">
        <v>0</v>
      </c>
      <c r="O23">
        <v>1</v>
      </c>
      <c r="P23">
        <v>15.1</v>
      </c>
      <c r="Q23">
        <v>15.1</v>
      </c>
      <c r="R23" s="1">
        <v>0.22800000000000001</v>
      </c>
    </row>
    <row r="24" spans="1:18" x14ac:dyDescent="0.35">
      <c r="A24">
        <v>14</v>
      </c>
      <c r="B24" t="s">
        <v>21</v>
      </c>
      <c r="C24">
        <v>25</v>
      </c>
      <c r="D24">
        <v>43</v>
      </c>
      <c r="E24">
        <v>58.1</v>
      </c>
      <c r="F24">
        <v>271</v>
      </c>
      <c r="G24">
        <v>6.3</v>
      </c>
      <c r="H24">
        <v>1</v>
      </c>
      <c r="I24">
        <v>1</v>
      </c>
      <c r="J24">
        <v>1</v>
      </c>
      <c r="K24">
        <v>1</v>
      </c>
      <c r="L24">
        <v>8</v>
      </c>
      <c r="M24">
        <v>0</v>
      </c>
      <c r="N24">
        <v>0</v>
      </c>
      <c r="O24">
        <v>1</v>
      </c>
      <c r="P24">
        <v>14.6</v>
      </c>
      <c r="Q24">
        <v>14.6</v>
      </c>
      <c r="R24" s="1">
        <v>1</v>
      </c>
    </row>
    <row r="25" spans="1:18" x14ac:dyDescent="0.35">
      <c r="A25">
        <v>14</v>
      </c>
      <c r="B25" t="s">
        <v>28</v>
      </c>
      <c r="C25">
        <v>18</v>
      </c>
      <c r="D25">
        <v>26</v>
      </c>
      <c r="E25">
        <v>69.2</v>
      </c>
      <c r="F25">
        <v>119</v>
      </c>
      <c r="G25">
        <v>4.5999999999999996</v>
      </c>
      <c r="H25">
        <v>2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11.8</v>
      </c>
      <c r="Q25">
        <v>11.8</v>
      </c>
      <c r="R25" s="1">
        <v>0.309</v>
      </c>
    </row>
    <row r="26" spans="1:18" x14ac:dyDescent="0.35">
      <c r="A26">
        <v>14</v>
      </c>
      <c r="B26" t="s">
        <v>17</v>
      </c>
      <c r="C26">
        <v>25</v>
      </c>
      <c r="D26">
        <v>39</v>
      </c>
      <c r="E26">
        <v>64.099999999999994</v>
      </c>
      <c r="F26">
        <v>218</v>
      </c>
      <c r="G26">
        <v>5.6</v>
      </c>
      <c r="H26">
        <v>1</v>
      </c>
      <c r="I26">
        <v>1</v>
      </c>
      <c r="J26">
        <v>2</v>
      </c>
      <c r="K26">
        <v>2</v>
      </c>
      <c r="L26">
        <v>2</v>
      </c>
      <c r="M26">
        <v>0</v>
      </c>
      <c r="N26">
        <v>1</v>
      </c>
      <c r="O26">
        <v>1</v>
      </c>
      <c r="P26">
        <v>9.9</v>
      </c>
      <c r="Q26">
        <v>9.9</v>
      </c>
      <c r="R26" s="1">
        <v>0.78600000000000003</v>
      </c>
    </row>
    <row r="27" spans="1:18" x14ac:dyDescent="0.35">
      <c r="A27">
        <v>14</v>
      </c>
      <c r="B27" t="s">
        <v>15</v>
      </c>
      <c r="C27">
        <v>23</v>
      </c>
      <c r="D27">
        <v>33</v>
      </c>
      <c r="E27">
        <v>69.7</v>
      </c>
      <c r="F27">
        <v>240</v>
      </c>
      <c r="G27">
        <v>7.3</v>
      </c>
      <c r="H27">
        <v>0</v>
      </c>
      <c r="I27">
        <v>0</v>
      </c>
      <c r="J27">
        <v>5</v>
      </c>
      <c r="K27">
        <v>3</v>
      </c>
      <c r="L27">
        <v>15</v>
      </c>
      <c r="M27">
        <v>0</v>
      </c>
      <c r="N27">
        <v>1</v>
      </c>
      <c r="O27">
        <v>1</v>
      </c>
      <c r="P27">
        <v>9.1</v>
      </c>
      <c r="Q27">
        <v>9.1</v>
      </c>
      <c r="R27" s="1">
        <v>0.97099999999999997</v>
      </c>
    </row>
    <row r="28" spans="1:18" x14ac:dyDescent="0.35">
      <c r="A28">
        <v>14</v>
      </c>
      <c r="B28" t="s">
        <v>33</v>
      </c>
      <c r="C28">
        <v>18</v>
      </c>
      <c r="D28">
        <v>27</v>
      </c>
      <c r="E28">
        <v>66.7</v>
      </c>
      <c r="F28">
        <v>197</v>
      </c>
      <c r="G28">
        <v>7.3</v>
      </c>
      <c r="H28">
        <v>0</v>
      </c>
      <c r="I28">
        <v>0</v>
      </c>
      <c r="J28">
        <v>1</v>
      </c>
      <c r="K28">
        <v>5</v>
      </c>
      <c r="L28">
        <v>30</v>
      </c>
      <c r="M28">
        <v>0</v>
      </c>
      <c r="N28">
        <v>1</v>
      </c>
      <c r="O28">
        <v>1</v>
      </c>
      <c r="P28">
        <v>8.9</v>
      </c>
      <c r="Q28">
        <v>8.9</v>
      </c>
      <c r="R28" s="1">
        <v>1</v>
      </c>
    </row>
    <row r="29" spans="1:18" x14ac:dyDescent="0.35">
      <c r="A29">
        <v>14</v>
      </c>
      <c r="B29" t="s">
        <v>32</v>
      </c>
      <c r="C29">
        <v>20</v>
      </c>
      <c r="D29">
        <v>35</v>
      </c>
      <c r="E29">
        <v>57.1</v>
      </c>
      <c r="F29">
        <v>161</v>
      </c>
      <c r="G29">
        <v>4.5999999999999996</v>
      </c>
      <c r="H29">
        <v>1</v>
      </c>
      <c r="I29">
        <v>2</v>
      </c>
      <c r="J29">
        <v>4</v>
      </c>
      <c r="K29">
        <v>1</v>
      </c>
      <c r="L29">
        <v>0</v>
      </c>
      <c r="M29">
        <v>0</v>
      </c>
      <c r="N29">
        <v>0</v>
      </c>
      <c r="O29">
        <v>1</v>
      </c>
      <c r="P29">
        <v>8.4</v>
      </c>
      <c r="Q29">
        <v>8.4</v>
      </c>
      <c r="R29" s="1">
        <v>0.82599999999999996</v>
      </c>
    </row>
    <row r="30" spans="1:18" x14ac:dyDescent="0.35">
      <c r="A30">
        <v>14</v>
      </c>
      <c r="B30" t="s">
        <v>37</v>
      </c>
      <c r="C30">
        <v>13</v>
      </c>
      <c r="D30">
        <v>36</v>
      </c>
      <c r="E30">
        <v>36.1</v>
      </c>
      <c r="F30">
        <v>137</v>
      </c>
      <c r="G30">
        <v>3.8</v>
      </c>
      <c r="H30">
        <v>0</v>
      </c>
      <c r="I30">
        <v>0</v>
      </c>
      <c r="J30">
        <v>4</v>
      </c>
      <c r="K30">
        <v>3</v>
      </c>
      <c r="L30">
        <v>40</v>
      </c>
      <c r="M30">
        <v>0</v>
      </c>
      <c r="N30">
        <v>1</v>
      </c>
      <c r="O30">
        <v>1</v>
      </c>
      <c r="P30">
        <v>7.5</v>
      </c>
      <c r="Q30">
        <v>7.5</v>
      </c>
      <c r="R30" s="1">
        <v>0.115</v>
      </c>
    </row>
    <row r="31" spans="1:18" x14ac:dyDescent="0.35">
      <c r="A31">
        <v>14</v>
      </c>
      <c r="B31" t="s">
        <v>49</v>
      </c>
      <c r="C31">
        <v>21</v>
      </c>
      <c r="D31">
        <v>32</v>
      </c>
      <c r="E31">
        <v>65.599999999999994</v>
      </c>
      <c r="F31">
        <v>171</v>
      </c>
      <c r="G31">
        <v>5.3</v>
      </c>
      <c r="H31">
        <v>0</v>
      </c>
      <c r="I31">
        <v>1</v>
      </c>
      <c r="J31">
        <v>4</v>
      </c>
      <c r="K31">
        <v>1</v>
      </c>
      <c r="L31">
        <v>2</v>
      </c>
      <c r="M31">
        <v>0</v>
      </c>
      <c r="N31">
        <v>0</v>
      </c>
      <c r="O31">
        <v>1</v>
      </c>
      <c r="P31">
        <v>6</v>
      </c>
      <c r="Q31">
        <v>6</v>
      </c>
      <c r="R31" s="1">
        <v>3.5999999999999997E-2</v>
      </c>
    </row>
    <row r="32" spans="1:18" x14ac:dyDescent="0.35">
      <c r="A32">
        <v>14</v>
      </c>
      <c r="B32" t="s">
        <v>128</v>
      </c>
      <c r="C32">
        <v>13</v>
      </c>
      <c r="D32">
        <v>24</v>
      </c>
      <c r="E32">
        <v>54.2</v>
      </c>
      <c r="F32">
        <v>179</v>
      </c>
      <c r="G32">
        <v>7.5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1</v>
      </c>
      <c r="O32">
        <v>1</v>
      </c>
      <c r="P32">
        <v>5.2</v>
      </c>
      <c r="Q32">
        <v>5.2</v>
      </c>
      <c r="R32" s="1">
        <v>0</v>
      </c>
    </row>
    <row r="33" spans="1:18" x14ac:dyDescent="0.35">
      <c r="A33">
        <v>14</v>
      </c>
      <c r="B33" t="s">
        <v>145</v>
      </c>
      <c r="C33">
        <v>10</v>
      </c>
      <c r="D33">
        <v>23</v>
      </c>
      <c r="E33">
        <v>43.5</v>
      </c>
      <c r="F33">
        <v>63</v>
      </c>
      <c r="G33">
        <v>2.7</v>
      </c>
      <c r="H33">
        <v>0</v>
      </c>
      <c r="I33">
        <v>0</v>
      </c>
      <c r="J33">
        <v>5</v>
      </c>
      <c r="K33">
        <v>5</v>
      </c>
      <c r="L33">
        <v>21</v>
      </c>
      <c r="M33">
        <v>0</v>
      </c>
      <c r="N33">
        <v>0</v>
      </c>
      <c r="O33">
        <v>1</v>
      </c>
      <c r="P33">
        <v>4.5999999999999996</v>
      </c>
      <c r="Q33">
        <v>4.5999999999999996</v>
      </c>
      <c r="R33" s="1">
        <v>0.49099999999999999</v>
      </c>
    </row>
    <row r="34" spans="1:18" x14ac:dyDescent="0.35">
      <c r="A34">
        <v>14</v>
      </c>
      <c r="B34" t="s">
        <v>36</v>
      </c>
      <c r="C34">
        <v>10</v>
      </c>
      <c r="D34">
        <v>23</v>
      </c>
      <c r="E34">
        <v>43.5</v>
      </c>
      <c r="F34">
        <v>91</v>
      </c>
      <c r="G34">
        <v>4</v>
      </c>
      <c r="H34">
        <v>0</v>
      </c>
      <c r="I34">
        <v>0</v>
      </c>
      <c r="J34">
        <v>4</v>
      </c>
      <c r="K34">
        <v>0</v>
      </c>
      <c r="L34">
        <v>0</v>
      </c>
      <c r="M34">
        <v>0</v>
      </c>
      <c r="N34">
        <v>0</v>
      </c>
      <c r="O34">
        <v>1</v>
      </c>
      <c r="P34">
        <v>3.6</v>
      </c>
      <c r="Q34">
        <v>3.6</v>
      </c>
      <c r="R34" s="1">
        <v>0.94599999999999995</v>
      </c>
    </row>
    <row r="35" spans="1:18" x14ac:dyDescent="0.35">
      <c r="A35">
        <v>14</v>
      </c>
      <c r="B35" t="s">
        <v>121</v>
      </c>
      <c r="C35">
        <v>9</v>
      </c>
      <c r="D35">
        <v>13</v>
      </c>
      <c r="E35">
        <v>69.2</v>
      </c>
      <c r="F35">
        <v>83</v>
      </c>
      <c r="G35">
        <v>6.4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3.3</v>
      </c>
      <c r="Q35">
        <v>3.3</v>
      </c>
      <c r="R35" s="1">
        <v>1E-3</v>
      </c>
    </row>
    <row r="36" spans="1:18" x14ac:dyDescent="0.35">
      <c r="A36">
        <v>14</v>
      </c>
      <c r="B36" t="s">
        <v>20</v>
      </c>
      <c r="C36">
        <v>9</v>
      </c>
      <c r="D36">
        <v>17</v>
      </c>
      <c r="E36">
        <v>52.9</v>
      </c>
      <c r="F36">
        <v>96</v>
      </c>
      <c r="G36">
        <v>5.6</v>
      </c>
      <c r="H36">
        <v>0</v>
      </c>
      <c r="I36">
        <v>1</v>
      </c>
      <c r="J36">
        <v>4</v>
      </c>
      <c r="K36">
        <v>0</v>
      </c>
      <c r="L36">
        <v>0</v>
      </c>
      <c r="M36">
        <v>0</v>
      </c>
      <c r="N36">
        <v>0</v>
      </c>
      <c r="O36">
        <v>1</v>
      </c>
      <c r="P36">
        <v>2.8</v>
      </c>
      <c r="Q36">
        <v>2.8</v>
      </c>
      <c r="R36" s="1">
        <v>0.98099999999999998</v>
      </c>
    </row>
    <row r="37" spans="1:18" x14ac:dyDescent="0.35">
      <c r="A37">
        <v>14</v>
      </c>
      <c r="B37" t="s">
        <v>48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5</v>
      </c>
      <c r="M37">
        <v>0</v>
      </c>
      <c r="N37">
        <v>0</v>
      </c>
      <c r="O37">
        <v>1</v>
      </c>
      <c r="P37">
        <v>0.5</v>
      </c>
      <c r="Q37">
        <v>0.5</v>
      </c>
      <c r="R37" s="1">
        <v>0.02</v>
      </c>
    </row>
    <row r="38" spans="1:18" x14ac:dyDescent="0.35">
      <c r="A38">
        <v>14</v>
      </c>
      <c r="B38" t="s">
        <v>106</v>
      </c>
      <c r="C38">
        <v>1</v>
      </c>
      <c r="D38">
        <v>5</v>
      </c>
      <c r="E38">
        <v>20</v>
      </c>
      <c r="F38">
        <v>4</v>
      </c>
      <c r="G38">
        <v>0.8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0.2</v>
      </c>
      <c r="Q38">
        <v>0.2</v>
      </c>
      <c r="R38" s="1">
        <v>0</v>
      </c>
    </row>
    <row r="39" spans="1:18" x14ac:dyDescent="0.35">
      <c r="A39">
        <v>14</v>
      </c>
      <c r="B39" t="s">
        <v>157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>
        <v>0</v>
      </c>
    </row>
    <row r="40" spans="1:18" x14ac:dyDescent="0.35">
      <c r="A40">
        <v>14</v>
      </c>
      <c r="B40" t="s">
        <v>89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v>0</v>
      </c>
    </row>
    <row r="41" spans="1:18" x14ac:dyDescent="0.35">
      <c r="A41">
        <v>14</v>
      </c>
      <c r="B41" t="s">
        <v>91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v>0</v>
      </c>
    </row>
    <row r="42" spans="1:18" x14ac:dyDescent="0.35">
      <c r="A42">
        <v>14</v>
      </c>
      <c r="B42" t="s">
        <v>86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1E-3</v>
      </c>
    </row>
    <row r="43" spans="1:18" x14ac:dyDescent="0.35">
      <c r="A43">
        <v>14</v>
      </c>
      <c r="B43" t="s">
        <v>51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0.7</v>
      </c>
    </row>
    <row r="44" spans="1:18" x14ac:dyDescent="0.35">
      <c r="A44">
        <v>14</v>
      </c>
      <c r="B44" t="s">
        <v>129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1E-3</v>
      </c>
    </row>
    <row r="45" spans="1:18" x14ac:dyDescent="0.35">
      <c r="A45">
        <v>14</v>
      </c>
      <c r="B45" t="s">
        <v>113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0</v>
      </c>
    </row>
    <row r="46" spans="1:18" x14ac:dyDescent="0.35">
      <c r="A46">
        <v>14</v>
      </c>
      <c r="B46" t="s">
        <v>97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0</v>
      </c>
    </row>
    <row r="47" spans="1:18" x14ac:dyDescent="0.35">
      <c r="A47">
        <v>14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0.378</v>
      </c>
    </row>
    <row r="48" spans="1:18" x14ac:dyDescent="0.35">
      <c r="A48">
        <v>14</v>
      </c>
      <c r="B48" t="s">
        <v>16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3.6999999999999998E-2</v>
      </c>
    </row>
    <row r="49" spans="1:18" x14ac:dyDescent="0.35">
      <c r="A49">
        <v>14</v>
      </c>
      <c r="B49" t="s">
        <v>96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7.0000000000000001E-3</v>
      </c>
    </row>
    <row r="50" spans="1:18" x14ac:dyDescent="0.35">
      <c r="A50">
        <v>14</v>
      </c>
      <c r="B50" t="s">
        <v>95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0</v>
      </c>
    </row>
    <row r="51" spans="1:18" x14ac:dyDescent="0.35">
      <c r="A51">
        <v>14</v>
      </c>
      <c r="B51" t="s">
        <v>92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>
        <v>1E-3</v>
      </c>
    </row>
    <row r="52" spans="1:18" x14ac:dyDescent="0.35">
      <c r="A52">
        <v>14</v>
      </c>
      <c r="B52" t="s">
        <v>94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 s="1">
        <v>0</v>
      </c>
    </row>
    <row r="53" spans="1:18" x14ac:dyDescent="0.35">
      <c r="A53">
        <v>14</v>
      </c>
      <c r="B53" t="s">
        <v>90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0</v>
      </c>
    </row>
    <row r="54" spans="1:18" x14ac:dyDescent="0.35">
      <c r="A54">
        <v>14</v>
      </c>
      <c r="B54" t="s">
        <v>93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1E-3</v>
      </c>
    </row>
    <row r="55" spans="1:18" x14ac:dyDescent="0.35">
      <c r="A55">
        <v>14</v>
      </c>
      <c r="B55" t="s">
        <v>47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0.19</v>
      </c>
    </row>
    <row r="56" spans="1:18" x14ac:dyDescent="0.35">
      <c r="A56">
        <v>14</v>
      </c>
      <c r="B56" t="s">
        <v>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0.152</v>
      </c>
    </row>
    <row r="57" spans="1:18" x14ac:dyDescent="0.35">
      <c r="A57">
        <v>14</v>
      </c>
      <c r="B57" t="s">
        <v>98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</v>
      </c>
    </row>
    <row r="58" spans="1:18" x14ac:dyDescent="0.35">
      <c r="A58">
        <v>14</v>
      </c>
      <c r="B58" t="s">
        <v>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0</v>
      </c>
    </row>
    <row r="59" spans="1:18" x14ac:dyDescent="0.35">
      <c r="A59">
        <v>14</v>
      </c>
      <c r="B59" t="s">
        <v>100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0</v>
      </c>
    </row>
    <row r="60" spans="1:18" x14ac:dyDescent="0.35">
      <c r="A60">
        <v>14</v>
      </c>
      <c r="B60" t="s">
        <v>101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2E-3</v>
      </c>
    </row>
    <row r="61" spans="1:18" x14ac:dyDescent="0.35">
      <c r="A61">
        <v>14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0.219</v>
      </c>
    </row>
    <row r="62" spans="1:18" x14ac:dyDescent="0.35">
      <c r="A62">
        <v>14</v>
      </c>
      <c r="B62" t="s">
        <v>154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</v>
      </c>
    </row>
    <row r="63" spans="1:18" x14ac:dyDescent="0.35">
      <c r="A63">
        <v>14</v>
      </c>
      <c r="B63" t="s">
        <v>80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0.01</v>
      </c>
    </row>
    <row r="64" spans="1:18" x14ac:dyDescent="0.35">
      <c r="A64">
        <v>14</v>
      </c>
      <c r="B64" t="s">
        <v>103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1E-3</v>
      </c>
    </row>
    <row r="65" spans="1:18" x14ac:dyDescent="0.35">
      <c r="A65">
        <v>14</v>
      </c>
      <c r="B65" t="s">
        <v>104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0</v>
      </c>
    </row>
    <row r="66" spans="1:18" x14ac:dyDescent="0.35">
      <c r="A66">
        <v>14</v>
      </c>
      <c r="B66" t="s">
        <v>105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0</v>
      </c>
    </row>
    <row r="67" spans="1:18" x14ac:dyDescent="0.35">
      <c r="A67">
        <v>14</v>
      </c>
      <c r="B67" t="s">
        <v>25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0.69899999999999995</v>
      </c>
    </row>
    <row r="68" spans="1:18" x14ac:dyDescent="0.35">
      <c r="A68">
        <v>14</v>
      </c>
      <c r="B68" t="s">
        <v>107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1E-3</v>
      </c>
    </row>
    <row r="69" spans="1:18" x14ac:dyDescent="0.35">
      <c r="A69">
        <v>14</v>
      </c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3.0000000000000001E-3</v>
      </c>
    </row>
    <row r="70" spans="1:18" x14ac:dyDescent="0.35">
      <c r="A70">
        <v>14</v>
      </c>
      <c r="B70" t="s">
        <v>110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1E-3</v>
      </c>
    </row>
    <row r="71" spans="1:18" x14ac:dyDescent="0.35">
      <c r="A71">
        <v>14</v>
      </c>
      <c r="B71" t="s">
        <v>109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0</v>
      </c>
    </row>
    <row r="72" spans="1:18" x14ac:dyDescent="0.35">
      <c r="A72">
        <v>14</v>
      </c>
      <c r="B72" t="s">
        <v>82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1E-3</v>
      </c>
    </row>
    <row r="73" spans="1:18" x14ac:dyDescent="0.35">
      <c r="A73">
        <v>14</v>
      </c>
      <c r="B73" t="s">
        <v>112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0</v>
      </c>
    </row>
    <row r="74" spans="1:18" x14ac:dyDescent="0.35">
      <c r="A74">
        <v>14</v>
      </c>
      <c r="B74" t="s">
        <v>158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0</v>
      </c>
    </row>
    <row r="75" spans="1:18" x14ac:dyDescent="0.35">
      <c r="A75">
        <v>14</v>
      </c>
      <c r="B75" t="s">
        <v>144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1E-3</v>
      </c>
    </row>
    <row r="76" spans="1:18" x14ac:dyDescent="0.35">
      <c r="A76">
        <v>14</v>
      </c>
      <c r="B76" t="s">
        <v>52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1E-3</v>
      </c>
    </row>
    <row r="77" spans="1:18" x14ac:dyDescent="0.35">
      <c r="A77">
        <v>14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7.0000000000000001E-3</v>
      </c>
    </row>
    <row r="78" spans="1:18" x14ac:dyDescent="0.35">
      <c r="A78">
        <v>14</v>
      </c>
      <c r="B78" t="s">
        <v>114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0</v>
      </c>
    </row>
    <row r="79" spans="1:18" x14ac:dyDescent="0.35">
      <c r="A79">
        <v>14</v>
      </c>
      <c r="B79" t="s">
        <v>115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</v>
      </c>
    </row>
    <row r="80" spans="1:18" x14ac:dyDescent="0.35">
      <c r="A80">
        <v>14</v>
      </c>
      <c r="B80" t="s">
        <v>116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0</v>
      </c>
    </row>
    <row r="81" spans="1:18" x14ac:dyDescent="0.35">
      <c r="A81">
        <v>14</v>
      </c>
      <c r="B81" t="s">
        <v>117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</v>
      </c>
    </row>
    <row r="82" spans="1:18" x14ac:dyDescent="0.35">
      <c r="A82">
        <v>14</v>
      </c>
      <c r="B82" t="s">
        <v>44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1.6E-2</v>
      </c>
    </row>
    <row r="83" spans="1:18" x14ac:dyDescent="0.35">
      <c r="A83">
        <v>14</v>
      </c>
      <c r="B83" t="s">
        <v>23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0.20499999999999999</v>
      </c>
    </row>
    <row r="84" spans="1:18" x14ac:dyDescent="0.35">
      <c r="A84">
        <v>14</v>
      </c>
      <c r="B84" t="s">
        <v>118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14</v>
      </c>
      <c r="B85" t="s">
        <v>120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</v>
      </c>
    </row>
    <row r="86" spans="1:18" x14ac:dyDescent="0.35">
      <c r="A86">
        <v>14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2E-3</v>
      </c>
    </row>
    <row r="87" spans="1:18" x14ac:dyDescent="0.35">
      <c r="A87">
        <v>14</v>
      </c>
      <c r="B87" t="s">
        <v>119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</v>
      </c>
    </row>
    <row r="88" spans="1:18" x14ac:dyDescent="0.35">
      <c r="A88">
        <v>14</v>
      </c>
      <c r="B88" t="s">
        <v>156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1E-3</v>
      </c>
    </row>
    <row r="89" spans="1:18" x14ac:dyDescent="0.35">
      <c r="A89">
        <v>14</v>
      </c>
      <c r="B89" t="s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0.01</v>
      </c>
    </row>
    <row r="90" spans="1:18" x14ac:dyDescent="0.35">
      <c r="A90">
        <v>14</v>
      </c>
      <c r="B90" t="s">
        <v>87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1E-3</v>
      </c>
    </row>
    <row r="91" spans="1:18" x14ac:dyDescent="0.35">
      <c r="A91">
        <v>14</v>
      </c>
      <c r="B91" t="s">
        <v>122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0</v>
      </c>
    </row>
    <row r="92" spans="1:18" x14ac:dyDescent="0.35">
      <c r="A92">
        <v>14</v>
      </c>
      <c r="B92" t="s">
        <v>123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</v>
      </c>
    </row>
    <row r="93" spans="1:18" x14ac:dyDescent="0.35">
      <c r="A93">
        <v>14</v>
      </c>
      <c r="B93" t="s">
        <v>124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</v>
      </c>
    </row>
    <row r="94" spans="1:18" x14ac:dyDescent="0.35">
      <c r="A94">
        <v>14</v>
      </c>
      <c r="B94" t="s">
        <v>19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0.251</v>
      </c>
    </row>
    <row r="95" spans="1:18" x14ac:dyDescent="0.35">
      <c r="A95">
        <v>14</v>
      </c>
      <c r="B95" t="s">
        <v>126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</v>
      </c>
    </row>
    <row r="96" spans="1:18" x14ac:dyDescent="0.35">
      <c r="A96">
        <v>14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0.191</v>
      </c>
    </row>
    <row r="97" spans="1:18" x14ac:dyDescent="0.35">
      <c r="A97">
        <v>14</v>
      </c>
      <c r="B97" t="s">
        <v>127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14</v>
      </c>
      <c r="B98" t="s">
        <v>143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1E-3</v>
      </c>
    </row>
    <row r="99" spans="1:18" x14ac:dyDescent="0.35">
      <c r="A99">
        <v>14</v>
      </c>
      <c r="B99" t="s">
        <v>142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3.0000000000000001E-3</v>
      </c>
    </row>
    <row r="100" spans="1:18" x14ac:dyDescent="0.35">
      <c r="A100">
        <v>14</v>
      </c>
      <c r="B100" t="s">
        <v>125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14</v>
      </c>
      <c r="B101" t="s">
        <v>81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1E-3</v>
      </c>
    </row>
    <row r="102" spans="1:18" x14ac:dyDescent="0.35">
      <c r="A102">
        <v>14</v>
      </c>
      <c r="B102" t="s">
        <v>130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</v>
      </c>
    </row>
    <row r="103" spans="1:18" x14ac:dyDescent="0.35">
      <c r="A103">
        <v>14</v>
      </c>
      <c r="B103" t="s">
        <v>135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14</v>
      </c>
      <c r="B104" t="s">
        <v>147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</v>
      </c>
    </row>
    <row r="105" spans="1:18" x14ac:dyDescent="0.35">
      <c r="A105">
        <v>14</v>
      </c>
      <c r="B105" t="s">
        <v>39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0.60299999999999998</v>
      </c>
    </row>
    <row r="106" spans="1:18" x14ac:dyDescent="0.35">
      <c r="A106">
        <v>14</v>
      </c>
      <c r="B106" t="s">
        <v>141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1E-3</v>
      </c>
    </row>
    <row r="107" spans="1:18" x14ac:dyDescent="0.35">
      <c r="A107">
        <v>14</v>
      </c>
      <c r="B107" t="s">
        <v>133</v>
      </c>
      <c r="C107">
        <v>1</v>
      </c>
      <c r="D107">
        <v>1</v>
      </c>
      <c r="E107">
        <v>100</v>
      </c>
      <c r="F107">
        <v>-1</v>
      </c>
      <c r="G107">
        <v>-1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 s="1">
        <v>0</v>
      </c>
    </row>
    <row r="108" spans="1:18" x14ac:dyDescent="0.35">
      <c r="A108">
        <v>14</v>
      </c>
      <c r="B108" t="s">
        <v>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2.7E-2</v>
      </c>
    </row>
    <row r="109" spans="1:18" x14ac:dyDescent="0.35">
      <c r="A109">
        <v>14</v>
      </c>
      <c r="B109" t="s">
        <v>134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</v>
      </c>
    </row>
    <row r="110" spans="1:18" x14ac:dyDescent="0.35">
      <c r="A110">
        <v>14</v>
      </c>
      <c r="B110" t="s">
        <v>152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1E-3</v>
      </c>
    </row>
    <row r="111" spans="1:18" x14ac:dyDescent="0.35">
      <c r="A111">
        <v>14</v>
      </c>
      <c r="B111" t="s">
        <v>136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</row>
    <row r="112" spans="1:18" x14ac:dyDescent="0.35">
      <c r="A112">
        <v>14</v>
      </c>
      <c r="B112" t="s">
        <v>137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1E-3</v>
      </c>
    </row>
    <row r="113" spans="1:18" x14ac:dyDescent="0.35">
      <c r="A113">
        <v>14</v>
      </c>
      <c r="B113" t="s">
        <v>139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1E-3</v>
      </c>
    </row>
    <row r="114" spans="1:18" x14ac:dyDescent="0.35">
      <c r="A114">
        <v>14</v>
      </c>
      <c r="B114" t="s">
        <v>132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 s="1">
        <v>2E-3</v>
      </c>
    </row>
    <row r="115" spans="1:18" x14ac:dyDescent="0.35">
      <c r="A115">
        <v>14</v>
      </c>
      <c r="B115" t="s">
        <v>159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0</v>
      </c>
    </row>
    <row r="116" spans="1:18" x14ac:dyDescent="0.35">
      <c r="A116">
        <v>14</v>
      </c>
      <c r="B116" t="s">
        <v>138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2.8000000000000001E-2</v>
      </c>
    </row>
    <row r="117" spans="1:18" x14ac:dyDescent="0.35">
      <c r="A117">
        <v>14</v>
      </c>
      <c r="B117" t="s">
        <v>114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0</v>
      </c>
    </row>
    <row r="118" spans="1:18" x14ac:dyDescent="0.35">
      <c r="A118">
        <v>14</v>
      </c>
      <c r="B118" t="s">
        <v>137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1E-3</v>
      </c>
    </row>
    <row r="119" spans="1:18" x14ac:dyDescent="0.35">
      <c r="A119">
        <v>14</v>
      </c>
      <c r="B119" t="s">
        <v>54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</v>
      </c>
      <c r="L119">
        <v>-2</v>
      </c>
      <c r="M119">
        <v>0</v>
      </c>
      <c r="N119">
        <v>0</v>
      </c>
      <c r="O119">
        <v>1</v>
      </c>
      <c r="P119">
        <v>-0.2</v>
      </c>
      <c r="Q119">
        <v>-0.2</v>
      </c>
      <c r="R119" s="1">
        <v>1.7000000000000001E-2</v>
      </c>
    </row>
    <row r="120" spans="1:18" x14ac:dyDescent="0.35">
      <c r="A120">
        <v>14</v>
      </c>
      <c r="B120" t="s">
        <v>81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-2</v>
      </c>
      <c r="M120">
        <v>0</v>
      </c>
      <c r="N120">
        <v>0</v>
      </c>
      <c r="O120">
        <v>1</v>
      </c>
      <c r="P120">
        <v>-0.2</v>
      </c>
      <c r="Q120">
        <v>-0.2</v>
      </c>
      <c r="R120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R120"/>
  <sheetViews>
    <sheetView showGridLines="0" topLeftCell="A92" workbookViewId="0">
      <selection activeCell="A5" sqref="A5:R120"/>
    </sheetView>
  </sheetViews>
  <sheetFormatPr defaultRowHeight="14.5" x14ac:dyDescent="0.35"/>
  <cols>
    <col min="1" max="1" width="7.54296875" bestFit="1" customWidth="1"/>
    <col min="2" max="2" width="24.26953125" bestFit="1" customWidth="1"/>
    <col min="3" max="3" width="7.453125" bestFit="1" customWidth="1"/>
    <col min="4" max="5" width="6.54296875" bestFit="1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bestFit="1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15</v>
      </c>
      <c r="B5" t="s">
        <v>32</v>
      </c>
      <c r="C5">
        <v>24</v>
      </c>
      <c r="D5">
        <v>34</v>
      </c>
      <c r="E5">
        <v>70.599999999999994</v>
      </c>
      <c r="F5">
        <v>278</v>
      </c>
      <c r="G5">
        <v>8.1999999999999993</v>
      </c>
      <c r="H5">
        <v>5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1</v>
      </c>
      <c r="P5">
        <v>31.1</v>
      </c>
      <c r="Q5">
        <v>31.1</v>
      </c>
      <c r="R5" s="1">
        <v>0.80600000000000005</v>
      </c>
    </row>
    <row r="6" spans="1:18" x14ac:dyDescent="0.35">
      <c r="A6">
        <v>15</v>
      </c>
      <c r="B6" t="s">
        <v>27</v>
      </c>
      <c r="C6">
        <v>22</v>
      </c>
      <c r="D6">
        <v>28</v>
      </c>
      <c r="E6">
        <v>78.599999999999994</v>
      </c>
      <c r="F6">
        <v>381</v>
      </c>
      <c r="G6">
        <v>13.6</v>
      </c>
      <c r="H6">
        <v>4</v>
      </c>
      <c r="I6">
        <v>0</v>
      </c>
      <c r="J6">
        <v>5</v>
      </c>
      <c r="K6">
        <v>2</v>
      </c>
      <c r="L6">
        <v>-2</v>
      </c>
      <c r="M6">
        <v>0</v>
      </c>
      <c r="N6">
        <v>1</v>
      </c>
      <c r="O6">
        <v>1</v>
      </c>
      <c r="P6">
        <v>29</v>
      </c>
      <c r="Q6">
        <v>29</v>
      </c>
      <c r="R6" s="1">
        <v>0.51600000000000001</v>
      </c>
    </row>
    <row r="7" spans="1:18" x14ac:dyDescent="0.35">
      <c r="A7">
        <v>15</v>
      </c>
      <c r="B7" t="s">
        <v>49</v>
      </c>
      <c r="C7">
        <v>20</v>
      </c>
      <c r="D7">
        <v>34</v>
      </c>
      <c r="E7">
        <v>58.8</v>
      </c>
      <c r="F7">
        <v>248</v>
      </c>
      <c r="G7">
        <v>7.3</v>
      </c>
      <c r="H7">
        <v>4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25.9</v>
      </c>
      <c r="Q7">
        <v>25.9</v>
      </c>
      <c r="R7" s="1">
        <v>3.5000000000000003E-2</v>
      </c>
    </row>
    <row r="8" spans="1:18" x14ac:dyDescent="0.35">
      <c r="A8">
        <v>15</v>
      </c>
      <c r="B8" t="s">
        <v>24</v>
      </c>
      <c r="C8">
        <v>16</v>
      </c>
      <c r="D8">
        <v>25</v>
      </c>
      <c r="E8">
        <v>64</v>
      </c>
      <c r="F8">
        <v>242</v>
      </c>
      <c r="G8">
        <v>9.6999999999999993</v>
      </c>
      <c r="H8">
        <v>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25.7</v>
      </c>
      <c r="Q8">
        <v>25.7</v>
      </c>
      <c r="R8" s="1">
        <v>0.95</v>
      </c>
    </row>
    <row r="9" spans="1:18" x14ac:dyDescent="0.35">
      <c r="A9">
        <v>15</v>
      </c>
      <c r="B9" t="s">
        <v>33</v>
      </c>
      <c r="C9">
        <v>17</v>
      </c>
      <c r="D9">
        <v>31</v>
      </c>
      <c r="E9">
        <v>54.8</v>
      </c>
      <c r="F9">
        <v>143</v>
      </c>
      <c r="G9">
        <v>4.5999999999999996</v>
      </c>
      <c r="H9">
        <v>0</v>
      </c>
      <c r="I9">
        <v>2</v>
      </c>
      <c r="J9">
        <v>0</v>
      </c>
      <c r="K9">
        <v>13</v>
      </c>
      <c r="L9">
        <v>82</v>
      </c>
      <c r="M9">
        <v>2</v>
      </c>
      <c r="N9">
        <v>0</v>
      </c>
      <c r="O9">
        <v>1</v>
      </c>
      <c r="P9">
        <v>23.9</v>
      </c>
      <c r="Q9">
        <v>23.9</v>
      </c>
      <c r="R9" s="1">
        <v>1</v>
      </c>
    </row>
    <row r="10" spans="1:18" x14ac:dyDescent="0.35">
      <c r="A10">
        <v>15</v>
      </c>
      <c r="B10" t="s">
        <v>50</v>
      </c>
      <c r="C10">
        <v>18</v>
      </c>
      <c r="D10">
        <v>28</v>
      </c>
      <c r="E10">
        <v>64.3</v>
      </c>
      <c r="F10">
        <v>215</v>
      </c>
      <c r="G10">
        <v>7.7</v>
      </c>
      <c r="H10">
        <v>3</v>
      </c>
      <c r="I10">
        <v>0</v>
      </c>
      <c r="J10">
        <v>3</v>
      </c>
      <c r="K10">
        <v>2</v>
      </c>
      <c r="L10">
        <v>0</v>
      </c>
      <c r="M10">
        <v>0</v>
      </c>
      <c r="N10">
        <v>0</v>
      </c>
      <c r="O10">
        <v>1</v>
      </c>
      <c r="P10">
        <v>20.6</v>
      </c>
      <c r="Q10">
        <v>20.6</v>
      </c>
      <c r="R10" s="1">
        <v>0.20300000000000001</v>
      </c>
    </row>
    <row r="11" spans="1:18" x14ac:dyDescent="0.35">
      <c r="A11">
        <v>15</v>
      </c>
      <c r="B11" t="s">
        <v>28</v>
      </c>
      <c r="C11">
        <v>23</v>
      </c>
      <c r="D11">
        <v>28</v>
      </c>
      <c r="E11">
        <v>82.1</v>
      </c>
      <c r="F11">
        <v>218</v>
      </c>
      <c r="G11">
        <v>7.8</v>
      </c>
      <c r="H11">
        <v>3</v>
      </c>
      <c r="I11">
        <v>0</v>
      </c>
      <c r="J11">
        <v>1</v>
      </c>
      <c r="K11">
        <v>3</v>
      </c>
      <c r="L11">
        <v>-4</v>
      </c>
      <c r="M11">
        <v>0</v>
      </c>
      <c r="N11">
        <v>0</v>
      </c>
      <c r="O11">
        <v>1</v>
      </c>
      <c r="P11">
        <v>20.3</v>
      </c>
      <c r="Q11">
        <v>20.3</v>
      </c>
      <c r="R11" s="1">
        <v>0.30299999999999999</v>
      </c>
    </row>
    <row r="12" spans="1:18" x14ac:dyDescent="0.35">
      <c r="A12">
        <v>15</v>
      </c>
      <c r="B12" t="s">
        <v>140</v>
      </c>
      <c r="C12">
        <v>29</v>
      </c>
      <c r="D12">
        <v>42</v>
      </c>
      <c r="E12">
        <v>69</v>
      </c>
      <c r="F12">
        <v>324</v>
      </c>
      <c r="G12">
        <v>7.7</v>
      </c>
      <c r="H12">
        <v>2</v>
      </c>
      <c r="I12">
        <v>1</v>
      </c>
      <c r="J12">
        <v>4</v>
      </c>
      <c r="K12">
        <v>4</v>
      </c>
      <c r="L12">
        <v>0</v>
      </c>
      <c r="M12">
        <v>0</v>
      </c>
      <c r="N12">
        <v>0</v>
      </c>
      <c r="O12">
        <v>1</v>
      </c>
      <c r="P12">
        <v>20</v>
      </c>
      <c r="Q12">
        <v>20</v>
      </c>
      <c r="R12" s="1">
        <v>0.41899999999999998</v>
      </c>
    </row>
    <row r="13" spans="1:18" x14ac:dyDescent="0.35">
      <c r="A13">
        <v>15</v>
      </c>
      <c r="B13" t="s">
        <v>155</v>
      </c>
      <c r="C13">
        <v>28</v>
      </c>
      <c r="D13">
        <v>44</v>
      </c>
      <c r="E13">
        <v>63.6</v>
      </c>
      <c r="F13">
        <v>374</v>
      </c>
      <c r="G13">
        <v>8.5</v>
      </c>
      <c r="H13">
        <v>2</v>
      </c>
      <c r="I13">
        <v>3</v>
      </c>
      <c r="J13">
        <v>4</v>
      </c>
      <c r="K13">
        <v>1</v>
      </c>
      <c r="L13">
        <v>-1</v>
      </c>
      <c r="M13">
        <v>0</v>
      </c>
      <c r="N13">
        <v>0</v>
      </c>
      <c r="O13">
        <v>1</v>
      </c>
      <c r="P13">
        <v>19.899999999999999</v>
      </c>
      <c r="Q13">
        <v>19.899999999999999</v>
      </c>
      <c r="R13" s="1">
        <v>0.182</v>
      </c>
    </row>
    <row r="14" spans="1:18" x14ac:dyDescent="0.35">
      <c r="A14">
        <v>15</v>
      </c>
      <c r="B14" t="s">
        <v>41</v>
      </c>
      <c r="C14">
        <v>14</v>
      </c>
      <c r="D14">
        <v>24</v>
      </c>
      <c r="E14">
        <v>58.3</v>
      </c>
      <c r="F14">
        <v>171</v>
      </c>
      <c r="G14">
        <v>7.1</v>
      </c>
      <c r="H14">
        <v>1</v>
      </c>
      <c r="I14">
        <v>1</v>
      </c>
      <c r="J14">
        <v>3</v>
      </c>
      <c r="K14">
        <v>12</v>
      </c>
      <c r="L14">
        <v>97</v>
      </c>
      <c r="M14">
        <v>0</v>
      </c>
      <c r="N14">
        <v>0</v>
      </c>
      <c r="O14">
        <v>1</v>
      </c>
      <c r="P14">
        <v>19.5</v>
      </c>
      <c r="Q14">
        <v>19.5</v>
      </c>
      <c r="R14" s="1">
        <v>0.998</v>
      </c>
    </row>
    <row r="15" spans="1:18" x14ac:dyDescent="0.35">
      <c r="A15">
        <v>15</v>
      </c>
      <c r="B15" t="s">
        <v>121</v>
      </c>
      <c r="C15">
        <v>26</v>
      </c>
      <c r="D15">
        <v>33</v>
      </c>
      <c r="E15">
        <v>78.8</v>
      </c>
      <c r="F15">
        <v>303</v>
      </c>
      <c r="G15">
        <v>9.1999999999999993</v>
      </c>
      <c r="H15">
        <v>2</v>
      </c>
      <c r="I15">
        <v>2</v>
      </c>
      <c r="J15">
        <v>3</v>
      </c>
      <c r="K15">
        <v>6</v>
      </c>
      <c r="L15">
        <v>10</v>
      </c>
      <c r="M15">
        <v>0</v>
      </c>
      <c r="N15">
        <v>0</v>
      </c>
      <c r="O15">
        <v>1</v>
      </c>
      <c r="P15">
        <v>19.100000000000001</v>
      </c>
      <c r="Q15">
        <v>19.100000000000001</v>
      </c>
      <c r="R15" s="1">
        <v>5.0999999999999997E-2</v>
      </c>
    </row>
    <row r="16" spans="1:18" x14ac:dyDescent="0.35">
      <c r="A16">
        <v>15</v>
      </c>
      <c r="B16" t="s">
        <v>31</v>
      </c>
      <c r="C16">
        <v>25</v>
      </c>
      <c r="D16">
        <v>33</v>
      </c>
      <c r="E16">
        <v>75.8</v>
      </c>
      <c r="F16">
        <v>258</v>
      </c>
      <c r="G16">
        <v>7.8</v>
      </c>
      <c r="H16">
        <v>2</v>
      </c>
      <c r="I16">
        <v>0</v>
      </c>
      <c r="J16">
        <v>3</v>
      </c>
      <c r="K16">
        <v>1</v>
      </c>
      <c r="L16">
        <v>2</v>
      </c>
      <c r="M16">
        <v>0</v>
      </c>
      <c r="N16">
        <v>0</v>
      </c>
      <c r="O16">
        <v>1</v>
      </c>
      <c r="P16">
        <v>18.5</v>
      </c>
      <c r="Q16">
        <v>18.5</v>
      </c>
      <c r="R16" s="1">
        <v>0.755</v>
      </c>
    </row>
    <row r="17" spans="1:18" x14ac:dyDescent="0.35">
      <c r="A17">
        <v>15</v>
      </c>
      <c r="B17" t="s">
        <v>128</v>
      </c>
      <c r="C17">
        <v>23</v>
      </c>
      <c r="D17">
        <v>32</v>
      </c>
      <c r="E17">
        <v>71.900000000000006</v>
      </c>
      <c r="F17">
        <v>257</v>
      </c>
      <c r="G17">
        <v>8</v>
      </c>
      <c r="H17">
        <v>3</v>
      </c>
      <c r="I17">
        <v>1</v>
      </c>
      <c r="J17">
        <v>3</v>
      </c>
      <c r="K17">
        <v>2</v>
      </c>
      <c r="L17">
        <v>11</v>
      </c>
      <c r="M17">
        <v>0</v>
      </c>
      <c r="N17">
        <v>2</v>
      </c>
      <c r="O17">
        <v>1</v>
      </c>
      <c r="P17">
        <v>18.399999999999999</v>
      </c>
      <c r="Q17">
        <v>18.399999999999999</v>
      </c>
      <c r="R17" s="1">
        <v>1.6E-2</v>
      </c>
    </row>
    <row r="18" spans="1:18" x14ac:dyDescent="0.35">
      <c r="A18">
        <v>15</v>
      </c>
      <c r="B18" t="s">
        <v>21</v>
      </c>
      <c r="C18">
        <v>27</v>
      </c>
      <c r="D18">
        <v>37</v>
      </c>
      <c r="E18">
        <v>73</v>
      </c>
      <c r="F18">
        <v>305</v>
      </c>
      <c r="G18">
        <v>8.1999999999999993</v>
      </c>
      <c r="H18">
        <v>2</v>
      </c>
      <c r="I18">
        <v>2</v>
      </c>
      <c r="J18">
        <v>3</v>
      </c>
      <c r="K18">
        <v>3</v>
      </c>
      <c r="L18">
        <v>-5</v>
      </c>
      <c r="M18">
        <v>0</v>
      </c>
      <c r="N18">
        <v>0</v>
      </c>
      <c r="O18">
        <v>1</v>
      </c>
      <c r="P18">
        <v>17.7</v>
      </c>
      <c r="Q18">
        <v>17.7</v>
      </c>
      <c r="R18" s="1">
        <v>1</v>
      </c>
    </row>
    <row r="19" spans="1:18" x14ac:dyDescent="0.35">
      <c r="A19">
        <v>15</v>
      </c>
      <c r="B19" t="s">
        <v>17</v>
      </c>
      <c r="C19">
        <v>29</v>
      </c>
      <c r="D19">
        <v>39</v>
      </c>
      <c r="E19">
        <v>74.400000000000006</v>
      </c>
      <c r="F19">
        <v>284</v>
      </c>
      <c r="G19">
        <v>7.3</v>
      </c>
      <c r="H19">
        <v>2</v>
      </c>
      <c r="I19">
        <v>0</v>
      </c>
      <c r="J19">
        <v>2</v>
      </c>
      <c r="K19">
        <v>2</v>
      </c>
      <c r="L19">
        <v>1</v>
      </c>
      <c r="M19">
        <v>0</v>
      </c>
      <c r="N19">
        <v>1</v>
      </c>
      <c r="O19">
        <v>1</v>
      </c>
      <c r="P19">
        <v>17.5</v>
      </c>
      <c r="Q19">
        <v>17.5</v>
      </c>
      <c r="R19" s="1">
        <v>0.81399999999999995</v>
      </c>
    </row>
    <row r="20" spans="1:18" x14ac:dyDescent="0.35">
      <c r="A20">
        <v>15</v>
      </c>
      <c r="B20" t="s">
        <v>30</v>
      </c>
      <c r="C20">
        <v>18</v>
      </c>
      <c r="D20">
        <v>32</v>
      </c>
      <c r="E20">
        <v>56.3</v>
      </c>
      <c r="F20">
        <v>223</v>
      </c>
      <c r="G20">
        <v>7</v>
      </c>
      <c r="H20">
        <v>1</v>
      </c>
      <c r="I20">
        <v>0</v>
      </c>
      <c r="J20">
        <v>2</v>
      </c>
      <c r="K20">
        <v>7</v>
      </c>
      <c r="L20">
        <v>6</v>
      </c>
      <c r="M20">
        <v>1</v>
      </c>
      <c r="N20">
        <v>1</v>
      </c>
      <c r="O20">
        <v>1</v>
      </c>
      <c r="P20">
        <v>17.5</v>
      </c>
      <c r="Q20">
        <v>17.5</v>
      </c>
      <c r="R20" s="1">
        <v>0.73699999999999999</v>
      </c>
    </row>
    <row r="21" spans="1:18" x14ac:dyDescent="0.35">
      <c r="A21">
        <v>15</v>
      </c>
      <c r="B21" t="s">
        <v>34</v>
      </c>
      <c r="C21">
        <v>7</v>
      </c>
      <c r="D21">
        <v>15</v>
      </c>
      <c r="E21">
        <v>46.7</v>
      </c>
      <c r="F21">
        <v>94</v>
      </c>
      <c r="G21">
        <v>6.3</v>
      </c>
      <c r="H21">
        <v>1</v>
      </c>
      <c r="I21">
        <v>0</v>
      </c>
      <c r="J21">
        <v>1</v>
      </c>
      <c r="K21">
        <v>8</v>
      </c>
      <c r="L21">
        <v>24</v>
      </c>
      <c r="M21">
        <v>1</v>
      </c>
      <c r="N21">
        <v>0</v>
      </c>
      <c r="O21">
        <v>1</v>
      </c>
      <c r="P21">
        <v>16.2</v>
      </c>
      <c r="Q21">
        <v>16.2</v>
      </c>
      <c r="R21" s="1">
        <v>1</v>
      </c>
    </row>
    <row r="22" spans="1:18" x14ac:dyDescent="0.35">
      <c r="A22">
        <v>15</v>
      </c>
      <c r="B22" t="s">
        <v>108</v>
      </c>
      <c r="C22">
        <v>17</v>
      </c>
      <c r="D22">
        <v>26</v>
      </c>
      <c r="E22">
        <v>65.400000000000006</v>
      </c>
      <c r="F22">
        <v>199</v>
      </c>
      <c r="G22">
        <v>7.7</v>
      </c>
      <c r="H22">
        <v>0</v>
      </c>
      <c r="I22">
        <v>1</v>
      </c>
      <c r="J22">
        <v>7</v>
      </c>
      <c r="K22">
        <v>4</v>
      </c>
      <c r="L22">
        <v>25</v>
      </c>
      <c r="M22">
        <v>1</v>
      </c>
      <c r="N22">
        <v>0</v>
      </c>
      <c r="O22">
        <v>1</v>
      </c>
      <c r="P22">
        <v>15.5</v>
      </c>
      <c r="Q22">
        <v>15.5</v>
      </c>
      <c r="R22" s="1">
        <v>0.20100000000000001</v>
      </c>
    </row>
    <row r="23" spans="1:18" x14ac:dyDescent="0.35">
      <c r="A23">
        <v>15</v>
      </c>
      <c r="B23" t="s">
        <v>51</v>
      </c>
      <c r="C23">
        <v>26</v>
      </c>
      <c r="D23">
        <v>39</v>
      </c>
      <c r="E23">
        <v>66.7</v>
      </c>
      <c r="F23">
        <v>211</v>
      </c>
      <c r="G23">
        <v>5.4</v>
      </c>
      <c r="H23">
        <v>1</v>
      </c>
      <c r="I23">
        <v>2</v>
      </c>
      <c r="J23">
        <v>3</v>
      </c>
      <c r="K23">
        <v>6</v>
      </c>
      <c r="L23">
        <v>49</v>
      </c>
      <c r="M23">
        <v>0</v>
      </c>
      <c r="N23">
        <v>0</v>
      </c>
      <c r="O23">
        <v>1</v>
      </c>
      <c r="P23">
        <v>15.3</v>
      </c>
      <c r="Q23">
        <v>15.3</v>
      </c>
      <c r="R23" s="1">
        <v>0.70199999999999996</v>
      </c>
    </row>
    <row r="24" spans="1:18" x14ac:dyDescent="0.35">
      <c r="A24">
        <v>15</v>
      </c>
      <c r="B24" t="s">
        <v>53</v>
      </c>
      <c r="C24">
        <v>16</v>
      </c>
      <c r="D24">
        <v>23</v>
      </c>
      <c r="E24">
        <v>69.599999999999994</v>
      </c>
      <c r="F24">
        <v>169</v>
      </c>
      <c r="G24">
        <v>7.3</v>
      </c>
      <c r="H24">
        <v>1</v>
      </c>
      <c r="I24">
        <v>2</v>
      </c>
      <c r="J24">
        <v>3</v>
      </c>
      <c r="K24">
        <v>2</v>
      </c>
      <c r="L24">
        <v>1</v>
      </c>
      <c r="M24">
        <v>1</v>
      </c>
      <c r="N24">
        <v>0</v>
      </c>
      <c r="O24">
        <v>1</v>
      </c>
      <c r="P24">
        <v>14.9</v>
      </c>
      <c r="Q24">
        <v>14.9</v>
      </c>
      <c r="R24" s="1">
        <v>2.7E-2</v>
      </c>
    </row>
    <row r="25" spans="1:18" x14ac:dyDescent="0.35">
      <c r="A25">
        <v>15</v>
      </c>
      <c r="B25" t="s">
        <v>22</v>
      </c>
      <c r="C25">
        <v>25</v>
      </c>
      <c r="D25">
        <v>43</v>
      </c>
      <c r="E25">
        <v>58.1</v>
      </c>
      <c r="F25">
        <v>264</v>
      </c>
      <c r="G25">
        <v>6.1</v>
      </c>
      <c r="H25">
        <v>1</v>
      </c>
      <c r="I25">
        <v>0</v>
      </c>
      <c r="J25">
        <v>1</v>
      </c>
      <c r="K25">
        <v>4</v>
      </c>
      <c r="L25">
        <v>41</v>
      </c>
      <c r="M25">
        <v>0</v>
      </c>
      <c r="N25">
        <v>2</v>
      </c>
      <c r="O25">
        <v>1</v>
      </c>
      <c r="P25">
        <v>14.7</v>
      </c>
      <c r="Q25">
        <v>14.7</v>
      </c>
      <c r="R25" s="1">
        <v>0.91500000000000004</v>
      </c>
    </row>
    <row r="26" spans="1:18" x14ac:dyDescent="0.35">
      <c r="A26">
        <v>15</v>
      </c>
      <c r="B26" t="s">
        <v>137</v>
      </c>
      <c r="C26">
        <v>8</v>
      </c>
      <c r="D26">
        <v>10</v>
      </c>
      <c r="E26">
        <v>80</v>
      </c>
      <c r="F26">
        <v>124</v>
      </c>
      <c r="G26">
        <v>12.4</v>
      </c>
      <c r="H26">
        <v>2</v>
      </c>
      <c r="I26">
        <v>0</v>
      </c>
      <c r="J26">
        <v>0</v>
      </c>
      <c r="K26">
        <v>2</v>
      </c>
      <c r="L26">
        <v>9</v>
      </c>
      <c r="M26">
        <v>0</v>
      </c>
      <c r="N26">
        <v>0</v>
      </c>
      <c r="O26">
        <v>1</v>
      </c>
      <c r="P26">
        <v>13.9</v>
      </c>
      <c r="Q26">
        <v>13.9</v>
      </c>
      <c r="R26" s="1">
        <v>1E-3</v>
      </c>
    </row>
    <row r="27" spans="1:18" x14ac:dyDescent="0.35">
      <c r="A27">
        <v>15</v>
      </c>
      <c r="B27" t="s">
        <v>15</v>
      </c>
      <c r="C27">
        <v>21</v>
      </c>
      <c r="D27">
        <v>24</v>
      </c>
      <c r="E27">
        <v>87.5</v>
      </c>
      <c r="F27">
        <v>224</v>
      </c>
      <c r="G27">
        <v>9.3000000000000007</v>
      </c>
      <c r="H27">
        <v>1</v>
      </c>
      <c r="I27">
        <v>0</v>
      </c>
      <c r="J27">
        <v>3</v>
      </c>
      <c r="K27">
        <v>0</v>
      </c>
      <c r="L27">
        <v>0</v>
      </c>
      <c r="M27">
        <v>0</v>
      </c>
      <c r="N27">
        <v>0</v>
      </c>
      <c r="O27">
        <v>1</v>
      </c>
      <c r="P27">
        <v>13</v>
      </c>
      <c r="Q27">
        <v>13</v>
      </c>
      <c r="R27" s="1">
        <v>0.95899999999999996</v>
      </c>
    </row>
    <row r="28" spans="1:18" x14ac:dyDescent="0.35">
      <c r="A28">
        <v>15</v>
      </c>
      <c r="B28" t="s">
        <v>118</v>
      </c>
      <c r="C28">
        <v>23</v>
      </c>
      <c r="D28">
        <v>36</v>
      </c>
      <c r="E28">
        <v>63.9</v>
      </c>
      <c r="F28">
        <v>229</v>
      </c>
      <c r="G28">
        <v>6.4</v>
      </c>
      <c r="H28">
        <v>1</v>
      </c>
      <c r="I28">
        <v>1</v>
      </c>
      <c r="J28">
        <v>3</v>
      </c>
      <c r="K28">
        <v>2</v>
      </c>
      <c r="L28">
        <v>1</v>
      </c>
      <c r="M28">
        <v>0</v>
      </c>
      <c r="N28">
        <v>0</v>
      </c>
      <c r="O28">
        <v>1</v>
      </c>
      <c r="P28">
        <v>12.3</v>
      </c>
      <c r="Q28">
        <v>12.3</v>
      </c>
      <c r="R28" s="1">
        <v>8.0000000000000002E-3</v>
      </c>
    </row>
    <row r="29" spans="1:18" x14ac:dyDescent="0.35">
      <c r="A29">
        <v>15</v>
      </c>
      <c r="B29" t="s">
        <v>84</v>
      </c>
      <c r="C29">
        <v>22</v>
      </c>
      <c r="D29">
        <v>33</v>
      </c>
      <c r="E29">
        <v>66.7</v>
      </c>
      <c r="F29">
        <v>208</v>
      </c>
      <c r="G29">
        <v>6.3</v>
      </c>
      <c r="H29">
        <v>1</v>
      </c>
      <c r="I29">
        <v>0</v>
      </c>
      <c r="J29">
        <v>2</v>
      </c>
      <c r="K29">
        <v>1</v>
      </c>
      <c r="L29">
        <v>-2</v>
      </c>
      <c r="M29">
        <v>0</v>
      </c>
      <c r="N29">
        <v>0</v>
      </c>
      <c r="O29">
        <v>1</v>
      </c>
      <c r="P29">
        <v>12.1</v>
      </c>
      <c r="Q29">
        <v>12.1</v>
      </c>
      <c r="R29" s="1">
        <v>4.3999999999999997E-2</v>
      </c>
    </row>
    <row r="30" spans="1:18" x14ac:dyDescent="0.35">
      <c r="A30">
        <v>15</v>
      </c>
      <c r="B30" t="s">
        <v>29</v>
      </c>
      <c r="C30">
        <v>19</v>
      </c>
      <c r="D30">
        <v>40</v>
      </c>
      <c r="E30">
        <v>47.5</v>
      </c>
      <c r="F30">
        <v>166</v>
      </c>
      <c r="G30">
        <v>4.2</v>
      </c>
      <c r="H30">
        <v>1</v>
      </c>
      <c r="I30">
        <v>2</v>
      </c>
      <c r="J30">
        <v>3</v>
      </c>
      <c r="K30">
        <v>7</v>
      </c>
      <c r="L30">
        <v>30</v>
      </c>
      <c r="M30">
        <v>0</v>
      </c>
      <c r="N30">
        <v>0</v>
      </c>
      <c r="O30">
        <v>1</v>
      </c>
      <c r="P30">
        <v>11.6</v>
      </c>
      <c r="Q30">
        <v>11.6</v>
      </c>
      <c r="R30" s="1">
        <v>0.91400000000000003</v>
      </c>
    </row>
    <row r="31" spans="1:18" x14ac:dyDescent="0.35">
      <c r="A31">
        <v>15</v>
      </c>
      <c r="B31" t="s">
        <v>102</v>
      </c>
      <c r="C31">
        <v>20</v>
      </c>
      <c r="D31">
        <v>34</v>
      </c>
      <c r="E31">
        <v>58.8</v>
      </c>
      <c r="F31">
        <v>177</v>
      </c>
      <c r="G31">
        <v>5.2</v>
      </c>
      <c r="H31">
        <v>0</v>
      </c>
      <c r="I31">
        <v>0</v>
      </c>
      <c r="J31">
        <v>7</v>
      </c>
      <c r="K31">
        <v>4</v>
      </c>
      <c r="L31">
        <v>36</v>
      </c>
      <c r="M31">
        <v>0</v>
      </c>
      <c r="N31">
        <v>0</v>
      </c>
      <c r="O31">
        <v>1</v>
      </c>
      <c r="P31">
        <v>10.7</v>
      </c>
      <c r="Q31">
        <v>10.7</v>
      </c>
      <c r="R31" s="1">
        <v>8.3000000000000004E-2</v>
      </c>
    </row>
    <row r="32" spans="1:18" x14ac:dyDescent="0.35">
      <c r="A32">
        <v>15</v>
      </c>
      <c r="B32" t="s">
        <v>85</v>
      </c>
      <c r="C32">
        <v>23</v>
      </c>
      <c r="D32">
        <v>31</v>
      </c>
      <c r="E32">
        <v>74.2</v>
      </c>
      <c r="F32">
        <v>180</v>
      </c>
      <c r="G32">
        <v>5.8</v>
      </c>
      <c r="H32">
        <v>1</v>
      </c>
      <c r="I32">
        <v>1</v>
      </c>
      <c r="J32">
        <v>4</v>
      </c>
      <c r="K32">
        <v>1</v>
      </c>
      <c r="L32">
        <v>2</v>
      </c>
      <c r="M32">
        <v>0</v>
      </c>
      <c r="N32">
        <v>0</v>
      </c>
      <c r="O32">
        <v>1</v>
      </c>
      <c r="P32">
        <v>10.4</v>
      </c>
      <c r="Q32">
        <v>10.4</v>
      </c>
      <c r="R32" s="1">
        <v>0.02</v>
      </c>
    </row>
    <row r="33" spans="1:18" x14ac:dyDescent="0.35">
      <c r="A33">
        <v>15</v>
      </c>
      <c r="B33" t="s">
        <v>25</v>
      </c>
      <c r="C33">
        <v>11</v>
      </c>
      <c r="D33">
        <v>26</v>
      </c>
      <c r="E33">
        <v>42.3</v>
      </c>
      <c r="F33">
        <v>102</v>
      </c>
      <c r="G33">
        <v>3.9</v>
      </c>
      <c r="H33">
        <v>1</v>
      </c>
      <c r="I33">
        <v>1</v>
      </c>
      <c r="J33">
        <v>1</v>
      </c>
      <c r="K33">
        <v>3</v>
      </c>
      <c r="L33">
        <v>22</v>
      </c>
      <c r="M33">
        <v>0</v>
      </c>
      <c r="N33">
        <v>0</v>
      </c>
      <c r="O33">
        <v>1</v>
      </c>
      <c r="P33">
        <v>9.3000000000000007</v>
      </c>
      <c r="Q33">
        <v>9.3000000000000007</v>
      </c>
      <c r="R33" s="1">
        <v>0.72499999999999998</v>
      </c>
    </row>
    <row r="34" spans="1:18" x14ac:dyDescent="0.35">
      <c r="A34">
        <v>15</v>
      </c>
      <c r="B34" t="s">
        <v>40</v>
      </c>
      <c r="C34">
        <v>12</v>
      </c>
      <c r="D34">
        <v>20</v>
      </c>
      <c r="E34">
        <v>60</v>
      </c>
      <c r="F34">
        <v>152</v>
      </c>
      <c r="G34">
        <v>7.6</v>
      </c>
      <c r="H34">
        <v>1</v>
      </c>
      <c r="I34">
        <v>1</v>
      </c>
      <c r="J34">
        <v>0</v>
      </c>
      <c r="K34">
        <v>5</v>
      </c>
      <c r="L34">
        <v>-2</v>
      </c>
      <c r="M34">
        <v>0</v>
      </c>
      <c r="N34">
        <v>0</v>
      </c>
      <c r="O34">
        <v>1</v>
      </c>
      <c r="P34">
        <v>8.9</v>
      </c>
      <c r="Q34">
        <v>8.9</v>
      </c>
      <c r="R34" s="1">
        <v>8.3000000000000004E-2</v>
      </c>
    </row>
    <row r="35" spans="1:18" x14ac:dyDescent="0.35">
      <c r="A35">
        <v>15</v>
      </c>
      <c r="B35" t="s">
        <v>37</v>
      </c>
      <c r="C35">
        <v>18</v>
      </c>
      <c r="D35">
        <v>24</v>
      </c>
      <c r="E35">
        <v>75</v>
      </c>
      <c r="F35">
        <v>167</v>
      </c>
      <c r="G35">
        <v>7</v>
      </c>
      <c r="H35">
        <v>0</v>
      </c>
      <c r="I35">
        <v>0</v>
      </c>
      <c r="J35">
        <v>3</v>
      </c>
      <c r="K35">
        <v>4</v>
      </c>
      <c r="L35">
        <v>9</v>
      </c>
      <c r="M35">
        <v>0</v>
      </c>
      <c r="N35">
        <v>0</v>
      </c>
      <c r="O35">
        <v>1</v>
      </c>
      <c r="P35">
        <v>7.6</v>
      </c>
      <c r="Q35">
        <v>7.6</v>
      </c>
      <c r="R35" s="1">
        <v>0.112</v>
      </c>
    </row>
    <row r="36" spans="1:18" x14ac:dyDescent="0.35">
      <c r="A36">
        <v>15</v>
      </c>
      <c r="B36" t="s">
        <v>43</v>
      </c>
      <c r="C36">
        <v>21</v>
      </c>
      <c r="D36">
        <v>34</v>
      </c>
      <c r="E36">
        <v>61.8</v>
      </c>
      <c r="F36">
        <v>134</v>
      </c>
      <c r="G36">
        <v>3.9</v>
      </c>
      <c r="H36">
        <v>0</v>
      </c>
      <c r="I36">
        <v>1</v>
      </c>
      <c r="J36">
        <v>3</v>
      </c>
      <c r="K36">
        <v>4</v>
      </c>
      <c r="L36">
        <v>27</v>
      </c>
      <c r="M36">
        <v>0</v>
      </c>
      <c r="N36">
        <v>0</v>
      </c>
      <c r="O36">
        <v>1</v>
      </c>
      <c r="P36">
        <v>7.1</v>
      </c>
      <c r="Q36">
        <v>7.1</v>
      </c>
      <c r="R36" s="1">
        <v>0.98599999999999999</v>
      </c>
    </row>
    <row r="37" spans="1:18" x14ac:dyDescent="0.35">
      <c r="A37">
        <v>15</v>
      </c>
      <c r="B37" t="s">
        <v>142</v>
      </c>
      <c r="C37">
        <v>2</v>
      </c>
      <c r="D37">
        <v>3</v>
      </c>
      <c r="E37">
        <v>66.7</v>
      </c>
      <c r="F37">
        <v>20</v>
      </c>
      <c r="G37">
        <v>6.7</v>
      </c>
      <c r="H37">
        <v>0</v>
      </c>
      <c r="I37">
        <v>0</v>
      </c>
      <c r="J37">
        <v>0</v>
      </c>
      <c r="K37">
        <v>2</v>
      </c>
      <c r="L37">
        <v>-2</v>
      </c>
      <c r="M37">
        <v>0</v>
      </c>
      <c r="N37">
        <v>0</v>
      </c>
      <c r="O37">
        <v>1</v>
      </c>
      <c r="P37">
        <v>0.6</v>
      </c>
      <c r="Q37">
        <v>0.6</v>
      </c>
      <c r="R37" s="1">
        <v>3.0000000000000001E-3</v>
      </c>
    </row>
    <row r="38" spans="1:18" x14ac:dyDescent="0.35">
      <c r="A38">
        <v>15</v>
      </c>
      <c r="B38" t="s">
        <v>79</v>
      </c>
      <c r="C38">
        <v>2</v>
      </c>
      <c r="D38">
        <v>4</v>
      </c>
      <c r="E38">
        <v>50</v>
      </c>
      <c r="F38">
        <v>13</v>
      </c>
      <c r="G38">
        <v>3.3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0.5</v>
      </c>
      <c r="Q38">
        <v>0.5</v>
      </c>
      <c r="R38" s="1">
        <v>7.0000000000000001E-3</v>
      </c>
    </row>
    <row r="39" spans="1:18" x14ac:dyDescent="0.35">
      <c r="A39">
        <v>15</v>
      </c>
      <c r="B39" t="s">
        <v>139</v>
      </c>
      <c r="C39">
        <v>14</v>
      </c>
      <c r="D39">
        <v>26</v>
      </c>
      <c r="E39">
        <v>53.8</v>
      </c>
      <c r="F39">
        <v>110</v>
      </c>
      <c r="G39">
        <v>4.2</v>
      </c>
      <c r="H39">
        <v>0</v>
      </c>
      <c r="I39">
        <v>2</v>
      </c>
      <c r="J39">
        <v>2</v>
      </c>
      <c r="K39">
        <v>0</v>
      </c>
      <c r="L39">
        <v>0</v>
      </c>
      <c r="M39">
        <v>0</v>
      </c>
      <c r="N39">
        <v>1</v>
      </c>
      <c r="O39">
        <v>1</v>
      </c>
      <c r="P39">
        <v>0.4</v>
      </c>
      <c r="Q39">
        <v>0.4</v>
      </c>
      <c r="R39" s="1">
        <v>1E-3</v>
      </c>
    </row>
    <row r="40" spans="1:18" x14ac:dyDescent="0.35">
      <c r="A40">
        <v>15</v>
      </c>
      <c r="B40" t="s">
        <v>48</v>
      </c>
      <c r="C40">
        <v>1</v>
      </c>
      <c r="D40">
        <v>1</v>
      </c>
      <c r="E40">
        <v>100</v>
      </c>
      <c r="F40">
        <v>5</v>
      </c>
      <c r="G40">
        <v>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0.2</v>
      </c>
      <c r="Q40">
        <v>0.2</v>
      </c>
      <c r="R40" s="1">
        <v>1.4E-2</v>
      </c>
    </row>
    <row r="41" spans="1:18" x14ac:dyDescent="0.35">
      <c r="A41">
        <v>15</v>
      </c>
      <c r="B41" t="s">
        <v>122</v>
      </c>
      <c r="C41">
        <v>2</v>
      </c>
      <c r="D41">
        <v>3</v>
      </c>
      <c r="E41">
        <v>66.7</v>
      </c>
      <c r="F41">
        <v>3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  <c r="P41">
        <v>0.1</v>
      </c>
      <c r="Q41">
        <v>0.1</v>
      </c>
      <c r="R41" s="1">
        <v>0</v>
      </c>
    </row>
    <row r="42" spans="1:18" x14ac:dyDescent="0.35">
      <c r="A42">
        <v>15</v>
      </c>
      <c r="B42" t="s">
        <v>157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0</v>
      </c>
    </row>
    <row r="43" spans="1:18" x14ac:dyDescent="0.35">
      <c r="A43">
        <v>15</v>
      </c>
      <c r="B43" t="s">
        <v>91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0</v>
      </c>
    </row>
    <row r="44" spans="1:18" x14ac:dyDescent="0.35">
      <c r="A44">
        <v>15</v>
      </c>
      <c r="B44" t="s">
        <v>89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0</v>
      </c>
    </row>
    <row r="45" spans="1:18" x14ac:dyDescent="0.35">
      <c r="A45">
        <v>15</v>
      </c>
      <c r="B45" t="s">
        <v>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0.63700000000000001</v>
      </c>
    </row>
    <row r="46" spans="1:18" x14ac:dyDescent="0.35">
      <c r="A46">
        <v>15</v>
      </c>
      <c r="B46" t="s">
        <v>113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0</v>
      </c>
    </row>
    <row r="47" spans="1:18" x14ac:dyDescent="0.35">
      <c r="A47">
        <v>15</v>
      </c>
      <c r="B47" t="s">
        <v>86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1E-3</v>
      </c>
    </row>
    <row r="48" spans="1:18" x14ac:dyDescent="0.35">
      <c r="A48">
        <v>15</v>
      </c>
      <c r="B48" t="s">
        <v>45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0.36499999999999999</v>
      </c>
    </row>
    <row r="49" spans="1:18" x14ac:dyDescent="0.35">
      <c r="A49">
        <v>15</v>
      </c>
      <c r="B49" t="s">
        <v>97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0</v>
      </c>
    </row>
    <row r="50" spans="1:18" x14ac:dyDescent="0.35">
      <c r="A50">
        <v>15</v>
      </c>
      <c r="B50" t="s">
        <v>16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3.1E-2</v>
      </c>
    </row>
    <row r="51" spans="1:18" x14ac:dyDescent="0.35">
      <c r="A51">
        <v>15</v>
      </c>
      <c r="B51" t="s">
        <v>96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>
        <v>7.0000000000000001E-3</v>
      </c>
    </row>
    <row r="52" spans="1:18" x14ac:dyDescent="0.35">
      <c r="A52">
        <v>15</v>
      </c>
      <c r="B52" t="s">
        <v>92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1E-3</v>
      </c>
    </row>
    <row r="53" spans="1:18" x14ac:dyDescent="0.35">
      <c r="A53">
        <v>15</v>
      </c>
      <c r="B53" t="s">
        <v>94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0</v>
      </c>
    </row>
    <row r="54" spans="1:18" x14ac:dyDescent="0.35">
      <c r="A54">
        <v>15</v>
      </c>
      <c r="B54" t="s">
        <v>90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0</v>
      </c>
    </row>
    <row r="55" spans="1:18" x14ac:dyDescent="0.35">
      <c r="A55">
        <v>15</v>
      </c>
      <c r="B55" t="s">
        <v>95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0</v>
      </c>
    </row>
    <row r="56" spans="1:18" x14ac:dyDescent="0.35">
      <c r="A56">
        <v>15</v>
      </c>
      <c r="B56" t="s">
        <v>93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1E-3</v>
      </c>
    </row>
    <row r="57" spans="1:18" x14ac:dyDescent="0.35">
      <c r="A57">
        <v>15</v>
      </c>
      <c r="B57" t="s">
        <v>47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0.20699999999999999</v>
      </c>
    </row>
    <row r="58" spans="1:18" x14ac:dyDescent="0.35">
      <c r="A58">
        <v>15</v>
      </c>
      <c r="B58" t="s">
        <v>98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0</v>
      </c>
    </row>
    <row r="59" spans="1:18" x14ac:dyDescent="0.35">
      <c r="A59">
        <v>15</v>
      </c>
      <c r="B59" t="s">
        <v>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0</v>
      </c>
    </row>
    <row r="60" spans="1:18" x14ac:dyDescent="0.35">
      <c r="A60">
        <v>15</v>
      </c>
      <c r="B60" t="s">
        <v>100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0</v>
      </c>
    </row>
    <row r="61" spans="1:18" x14ac:dyDescent="0.35">
      <c r="A61">
        <v>15</v>
      </c>
      <c r="B61" t="s">
        <v>101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2E-3</v>
      </c>
    </row>
    <row r="62" spans="1:18" x14ac:dyDescent="0.35">
      <c r="A62">
        <v>15</v>
      </c>
      <c r="B62" t="s">
        <v>18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0.218</v>
      </c>
    </row>
    <row r="63" spans="1:18" x14ac:dyDescent="0.35">
      <c r="A63">
        <v>15</v>
      </c>
      <c r="B63" t="s">
        <v>80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8.9999999999999993E-3</v>
      </c>
    </row>
    <row r="64" spans="1:18" x14ac:dyDescent="0.35">
      <c r="A64">
        <v>15</v>
      </c>
      <c r="B64" t="s">
        <v>103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 s="1">
        <v>1E-3</v>
      </c>
    </row>
    <row r="65" spans="1:18" x14ac:dyDescent="0.35">
      <c r="A65">
        <v>15</v>
      </c>
      <c r="B65" t="s">
        <v>160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0</v>
      </c>
    </row>
    <row r="66" spans="1:18" x14ac:dyDescent="0.35">
      <c r="A66">
        <v>15</v>
      </c>
      <c r="B66" t="s">
        <v>105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0</v>
      </c>
    </row>
    <row r="67" spans="1:18" x14ac:dyDescent="0.35">
      <c r="A67">
        <v>15</v>
      </c>
      <c r="B67" t="s">
        <v>154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0</v>
      </c>
    </row>
    <row r="68" spans="1:18" x14ac:dyDescent="0.35">
      <c r="A68">
        <v>15</v>
      </c>
      <c r="B68" t="s">
        <v>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0.14000000000000001</v>
      </c>
    </row>
    <row r="69" spans="1:18" x14ac:dyDescent="0.35">
      <c r="A69">
        <v>15</v>
      </c>
      <c r="B69" t="s">
        <v>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0.91600000000000004</v>
      </c>
    </row>
    <row r="70" spans="1:18" x14ac:dyDescent="0.35">
      <c r="A70">
        <v>15</v>
      </c>
      <c r="B70" t="s">
        <v>161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1E-3</v>
      </c>
    </row>
    <row r="71" spans="1:18" x14ac:dyDescent="0.35">
      <c r="A71">
        <v>15</v>
      </c>
      <c r="B71" t="s">
        <v>106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 s="1">
        <v>6.0000000000000001E-3</v>
      </c>
    </row>
    <row r="72" spans="1:18" x14ac:dyDescent="0.35">
      <c r="A72">
        <v>15</v>
      </c>
      <c r="B72" t="s">
        <v>109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0</v>
      </c>
    </row>
    <row r="73" spans="1:18" x14ac:dyDescent="0.35">
      <c r="A73">
        <v>15</v>
      </c>
      <c r="B73" t="s">
        <v>110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1E-3</v>
      </c>
    </row>
    <row r="74" spans="1:18" x14ac:dyDescent="0.35">
      <c r="A74">
        <v>15</v>
      </c>
      <c r="B74" t="s">
        <v>111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3.0000000000000001E-3</v>
      </c>
    </row>
    <row r="75" spans="1:18" x14ac:dyDescent="0.35">
      <c r="A75">
        <v>15</v>
      </c>
      <c r="B75" t="s">
        <v>82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1E-3</v>
      </c>
    </row>
    <row r="76" spans="1:18" x14ac:dyDescent="0.35">
      <c r="A76">
        <v>15</v>
      </c>
      <c r="B76" t="s">
        <v>158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0</v>
      </c>
    </row>
    <row r="77" spans="1:18" x14ac:dyDescent="0.35">
      <c r="A77">
        <v>15</v>
      </c>
      <c r="B77" t="s">
        <v>129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 s="1">
        <v>1E-3</v>
      </c>
    </row>
    <row r="78" spans="1:18" x14ac:dyDescent="0.35">
      <c r="A78">
        <v>15</v>
      </c>
      <c r="B78" t="s">
        <v>144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1E-3</v>
      </c>
    </row>
    <row r="79" spans="1:18" x14ac:dyDescent="0.35">
      <c r="A79">
        <v>15</v>
      </c>
      <c r="B79" t="s">
        <v>52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1E-3</v>
      </c>
    </row>
    <row r="80" spans="1:18" x14ac:dyDescent="0.35">
      <c r="A80">
        <v>15</v>
      </c>
      <c r="B80" t="s">
        <v>114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0</v>
      </c>
    </row>
    <row r="81" spans="1:18" x14ac:dyDescent="0.35">
      <c r="A81">
        <v>15</v>
      </c>
      <c r="B81" t="s">
        <v>115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</v>
      </c>
    </row>
    <row r="82" spans="1:18" x14ac:dyDescent="0.35">
      <c r="A82">
        <v>15</v>
      </c>
      <c r="B82" t="s">
        <v>116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0</v>
      </c>
    </row>
    <row r="83" spans="1:18" x14ac:dyDescent="0.35">
      <c r="A83">
        <v>15</v>
      </c>
      <c r="B83" t="s">
        <v>117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</row>
    <row r="84" spans="1:18" x14ac:dyDescent="0.35">
      <c r="A84">
        <v>15</v>
      </c>
      <c r="B84" t="s">
        <v>44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1.6E-2</v>
      </c>
    </row>
    <row r="85" spans="1:18" x14ac:dyDescent="0.35">
      <c r="A85">
        <v>15</v>
      </c>
      <c r="B85" t="s">
        <v>23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0.20300000000000001</v>
      </c>
    </row>
    <row r="86" spans="1:18" x14ac:dyDescent="0.35">
      <c r="A86">
        <v>15</v>
      </c>
      <c r="B86" t="s">
        <v>120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</v>
      </c>
    </row>
    <row r="87" spans="1:18" x14ac:dyDescent="0.35">
      <c r="A87">
        <v>15</v>
      </c>
      <c r="B87" t="s">
        <v>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2E-3</v>
      </c>
    </row>
    <row r="88" spans="1:18" x14ac:dyDescent="0.35">
      <c r="A88">
        <v>15</v>
      </c>
      <c r="B88" t="s">
        <v>119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</v>
      </c>
    </row>
    <row r="89" spans="1:18" x14ac:dyDescent="0.35">
      <c r="A89">
        <v>15</v>
      </c>
      <c r="B89" t="s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8.0000000000000002E-3</v>
      </c>
    </row>
    <row r="90" spans="1:18" x14ac:dyDescent="0.35">
      <c r="A90">
        <v>15</v>
      </c>
      <c r="B90" t="s">
        <v>87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1E-3</v>
      </c>
    </row>
    <row r="91" spans="1:18" x14ac:dyDescent="0.35">
      <c r="A91">
        <v>15</v>
      </c>
      <c r="B91" t="s">
        <v>146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1E-3</v>
      </c>
    </row>
    <row r="92" spans="1:18" x14ac:dyDescent="0.35">
      <c r="A92">
        <v>15</v>
      </c>
      <c r="B92" t="s">
        <v>145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0.30099999999999999</v>
      </c>
    </row>
    <row r="93" spans="1:18" x14ac:dyDescent="0.35">
      <c r="A93">
        <v>15</v>
      </c>
      <c r="B93" t="s">
        <v>123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</v>
      </c>
    </row>
    <row r="94" spans="1:18" x14ac:dyDescent="0.35">
      <c r="A94">
        <v>15</v>
      </c>
      <c r="B94" t="s">
        <v>124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</v>
      </c>
    </row>
    <row r="95" spans="1:18" x14ac:dyDescent="0.35">
      <c r="A95">
        <v>15</v>
      </c>
      <c r="B95" t="s">
        <v>19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0.24299999999999999</v>
      </c>
    </row>
    <row r="96" spans="1:18" x14ac:dyDescent="0.35">
      <c r="A96">
        <v>15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0.19</v>
      </c>
    </row>
    <row r="97" spans="1:18" x14ac:dyDescent="0.35">
      <c r="A97">
        <v>15</v>
      </c>
      <c r="B97" t="s">
        <v>126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15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15</v>
      </c>
      <c r="B99" t="s">
        <v>156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1E-3</v>
      </c>
    </row>
    <row r="100" spans="1:18" x14ac:dyDescent="0.35">
      <c r="A100">
        <v>15</v>
      </c>
      <c r="B100" t="s">
        <v>125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15</v>
      </c>
      <c r="B101" t="s">
        <v>81</v>
      </c>
      <c r="C101">
        <v>2</v>
      </c>
      <c r="D101">
        <v>2</v>
      </c>
      <c r="E101">
        <v>100</v>
      </c>
      <c r="F101">
        <v>4</v>
      </c>
      <c r="G101">
        <v>2</v>
      </c>
      <c r="H101">
        <v>0</v>
      </c>
      <c r="I101">
        <v>0</v>
      </c>
      <c r="J101">
        <v>0</v>
      </c>
      <c r="K101">
        <v>2</v>
      </c>
      <c r="L101">
        <v>-2</v>
      </c>
      <c r="M101">
        <v>0</v>
      </c>
      <c r="N101">
        <v>0</v>
      </c>
      <c r="O101">
        <v>1</v>
      </c>
      <c r="P101">
        <v>0</v>
      </c>
      <c r="Q101">
        <v>0</v>
      </c>
      <c r="R101" s="1">
        <v>1E-3</v>
      </c>
    </row>
    <row r="102" spans="1:18" x14ac:dyDescent="0.35">
      <c r="A102">
        <v>15</v>
      </c>
      <c r="B102" t="s">
        <v>130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</v>
      </c>
    </row>
    <row r="103" spans="1:18" x14ac:dyDescent="0.35">
      <c r="A103">
        <v>15</v>
      </c>
      <c r="B103" t="s">
        <v>135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15</v>
      </c>
      <c r="B104" t="s">
        <v>147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</v>
      </c>
    </row>
    <row r="105" spans="1:18" x14ac:dyDescent="0.35">
      <c r="A105">
        <v>15</v>
      </c>
      <c r="B105" t="s">
        <v>39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0.64</v>
      </c>
    </row>
    <row r="106" spans="1:18" x14ac:dyDescent="0.35">
      <c r="A106">
        <v>15</v>
      </c>
      <c r="B106" t="s">
        <v>141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1E-3</v>
      </c>
    </row>
    <row r="107" spans="1:18" x14ac:dyDescent="0.35">
      <c r="A107">
        <v>15</v>
      </c>
      <c r="B107" t="s">
        <v>133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</row>
    <row r="108" spans="1:18" x14ac:dyDescent="0.35">
      <c r="A108">
        <v>15</v>
      </c>
      <c r="B108" t="s">
        <v>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2.7E-2</v>
      </c>
    </row>
    <row r="109" spans="1:18" x14ac:dyDescent="0.35">
      <c r="A109">
        <v>15</v>
      </c>
      <c r="B109" t="s">
        <v>134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</v>
      </c>
    </row>
    <row r="110" spans="1:18" x14ac:dyDescent="0.35">
      <c r="A110">
        <v>15</v>
      </c>
      <c r="B110" t="s">
        <v>152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1E-3</v>
      </c>
    </row>
    <row r="111" spans="1:18" x14ac:dyDescent="0.35">
      <c r="A111">
        <v>15</v>
      </c>
      <c r="B111" t="s">
        <v>136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</row>
    <row r="112" spans="1:18" x14ac:dyDescent="0.35">
      <c r="A112">
        <v>15</v>
      </c>
      <c r="B112" t="s">
        <v>132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0.106</v>
      </c>
    </row>
    <row r="113" spans="1:18" x14ac:dyDescent="0.35">
      <c r="A113">
        <v>15</v>
      </c>
      <c r="B113" t="s">
        <v>54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1.2E-2</v>
      </c>
    </row>
    <row r="114" spans="1:18" x14ac:dyDescent="0.35">
      <c r="A114">
        <v>15</v>
      </c>
      <c r="B114" t="s">
        <v>159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0</v>
      </c>
    </row>
    <row r="115" spans="1:18" x14ac:dyDescent="0.35">
      <c r="A115">
        <v>15</v>
      </c>
      <c r="B115" t="s">
        <v>138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2.1999999999999999E-2</v>
      </c>
    </row>
    <row r="116" spans="1:18" x14ac:dyDescent="0.35">
      <c r="A116">
        <v>15</v>
      </c>
      <c r="B116" t="s">
        <v>137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1E-3</v>
      </c>
    </row>
    <row r="117" spans="1:18" x14ac:dyDescent="0.35">
      <c r="A117">
        <v>15</v>
      </c>
      <c r="B117" t="s">
        <v>143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</v>
      </c>
      <c r="L117">
        <v>-2</v>
      </c>
      <c r="M117">
        <v>0</v>
      </c>
      <c r="N117">
        <v>0</v>
      </c>
      <c r="O117">
        <v>1</v>
      </c>
      <c r="P117">
        <v>-0.2</v>
      </c>
      <c r="Q117">
        <v>-0.2</v>
      </c>
      <c r="R117" s="1">
        <v>1E-3</v>
      </c>
    </row>
    <row r="118" spans="1:18" x14ac:dyDescent="0.35">
      <c r="A118">
        <v>15</v>
      </c>
      <c r="B118" t="s">
        <v>54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</v>
      </c>
      <c r="L118">
        <v>-2</v>
      </c>
      <c r="M118">
        <v>0</v>
      </c>
      <c r="N118">
        <v>0</v>
      </c>
      <c r="O118">
        <v>1</v>
      </c>
      <c r="P118">
        <v>-0.2</v>
      </c>
      <c r="Q118">
        <v>-0.2</v>
      </c>
      <c r="R118" s="1">
        <v>1.7000000000000001E-2</v>
      </c>
    </row>
    <row r="119" spans="1:18" x14ac:dyDescent="0.35">
      <c r="A119">
        <v>15</v>
      </c>
      <c r="B119" t="s">
        <v>81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-2</v>
      </c>
      <c r="M119">
        <v>0</v>
      </c>
      <c r="N119">
        <v>0</v>
      </c>
      <c r="O119">
        <v>1</v>
      </c>
      <c r="P119">
        <v>-0.2</v>
      </c>
      <c r="Q119">
        <v>-0.2</v>
      </c>
      <c r="R119" s="1">
        <v>1E-3</v>
      </c>
    </row>
    <row r="120" spans="1:18" x14ac:dyDescent="0.35">
      <c r="A120">
        <v>15</v>
      </c>
      <c r="B120" t="s">
        <v>38</v>
      </c>
      <c r="C120">
        <v>4</v>
      </c>
      <c r="D120">
        <v>11</v>
      </c>
      <c r="E120">
        <v>36.4</v>
      </c>
      <c r="F120">
        <v>26</v>
      </c>
      <c r="G120">
        <v>2.4</v>
      </c>
      <c r="H120">
        <v>0</v>
      </c>
      <c r="I120">
        <v>0</v>
      </c>
      <c r="J120">
        <v>4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-1</v>
      </c>
      <c r="Q120">
        <v>-1</v>
      </c>
      <c r="R120" s="1">
        <v>5.2999999999999999E-2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R120"/>
  <sheetViews>
    <sheetView showGridLines="0" topLeftCell="A92" workbookViewId="0">
      <selection activeCell="A5" sqref="A5:R120"/>
    </sheetView>
  </sheetViews>
  <sheetFormatPr defaultRowHeight="14.5" x14ac:dyDescent="0.35"/>
  <cols>
    <col min="1" max="1" width="7.54296875" bestFit="1" customWidth="1"/>
    <col min="2" max="2" width="24.26953125" bestFit="1" customWidth="1"/>
    <col min="3" max="3" width="7.453125" bestFit="1" customWidth="1"/>
    <col min="4" max="5" width="6.54296875" bestFit="1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bestFit="1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16</v>
      </c>
      <c r="B5" t="s">
        <v>155</v>
      </c>
      <c r="C5">
        <v>27</v>
      </c>
      <c r="D5">
        <v>42</v>
      </c>
      <c r="E5">
        <v>64.3</v>
      </c>
      <c r="F5">
        <v>368</v>
      </c>
      <c r="G5">
        <v>8.8000000000000007</v>
      </c>
      <c r="H5">
        <v>3</v>
      </c>
      <c r="I5">
        <v>2</v>
      </c>
      <c r="J5">
        <v>0</v>
      </c>
      <c r="K5">
        <v>2</v>
      </c>
      <c r="L5">
        <v>1</v>
      </c>
      <c r="M5">
        <v>0</v>
      </c>
      <c r="N5">
        <v>0</v>
      </c>
      <c r="O5">
        <v>1</v>
      </c>
      <c r="P5">
        <v>26.8</v>
      </c>
      <c r="Q5">
        <v>26.8</v>
      </c>
      <c r="R5" s="1">
        <v>0.22900000000000001</v>
      </c>
    </row>
    <row r="6" spans="1:18" x14ac:dyDescent="0.35">
      <c r="A6">
        <v>16</v>
      </c>
      <c r="B6" t="s">
        <v>28</v>
      </c>
      <c r="C6">
        <v>27</v>
      </c>
      <c r="D6">
        <v>40</v>
      </c>
      <c r="E6">
        <v>67.5</v>
      </c>
      <c r="F6">
        <v>319</v>
      </c>
      <c r="G6">
        <v>8</v>
      </c>
      <c r="H6">
        <v>3</v>
      </c>
      <c r="I6">
        <v>1</v>
      </c>
      <c r="J6">
        <v>2</v>
      </c>
      <c r="K6">
        <v>2</v>
      </c>
      <c r="L6">
        <v>2</v>
      </c>
      <c r="M6">
        <v>0</v>
      </c>
      <c r="N6">
        <v>0</v>
      </c>
      <c r="O6">
        <v>1</v>
      </c>
      <c r="P6">
        <v>26</v>
      </c>
      <c r="Q6">
        <v>26</v>
      </c>
      <c r="R6" s="1">
        <v>0.307</v>
      </c>
    </row>
    <row r="7" spans="1:18" x14ac:dyDescent="0.35">
      <c r="A7">
        <v>16</v>
      </c>
      <c r="B7" t="s">
        <v>34</v>
      </c>
      <c r="C7">
        <v>15</v>
      </c>
      <c r="D7">
        <v>21</v>
      </c>
      <c r="E7">
        <v>71.400000000000006</v>
      </c>
      <c r="F7">
        <v>237</v>
      </c>
      <c r="G7">
        <v>11.3</v>
      </c>
      <c r="H7">
        <v>1</v>
      </c>
      <c r="I7">
        <v>1</v>
      </c>
      <c r="J7">
        <v>1</v>
      </c>
      <c r="K7">
        <v>5</v>
      </c>
      <c r="L7">
        <v>15</v>
      </c>
      <c r="M7">
        <v>2</v>
      </c>
      <c r="N7">
        <v>0</v>
      </c>
      <c r="O7">
        <v>1</v>
      </c>
      <c r="P7">
        <v>26</v>
      </c>
      <c r="Q7">
        <v>26</v>
      </c>
      <c r="R7" s="1">
        <v>1</v>
      </c>
    </row>
    <row r="8" spans="1:18" x14ac:dyDescent="0.35">
      <c r="A8">
        <v>16</v>
      </c>
      <c r="B8" t="s">
        <v>29</v>
      </c>
      <c r="C8">
        <v>15</v>
      </c>
      <c r="D8">
        <v>27</v>
      </c>
      <c r="E8">
        <v>55.6</v>
      </c>
      <c r="F8">
        <v>170</v>
      </c>
      <c r="G8">
        <v>6.3</v>
      </c>
      <c r="H8">
        <v>1</v>
      </c>
      <c r="I8">
        <v>1</v>
      </c>
      <c r="J8">
        <v>1</v>
      </c>
      <c r="K8">
        <v>9</v>
      </c>
      <c r="L8">
        <v>97</v>
      </c>
      <c r="M8">
        <v>1</v>
      </c>
      <c r="N8">
        <v>0</v>
      </c>
      <c r="O8">
        <v>1</v>
      </c>
      <c r="P8">
        <v>25.5</v>
      </c>
      <c r="Q8">
        <v>25.5</v>
      </c>
      <c r="R8" s="1">
        <v>0.93</v>
      </c>
    </row>
    <row r="9" spans="1:18" x14ac:dyDescent="0.35">
      <c r="A9">
        <v>16</v>
      </c>
      <c r="B9" t="s">
        <v>33</v>
      </c>
      <c r="C9">
        <v>24</v>
      </c>
      <c r="D9">
        <v>38</v>
      </c>
      <c r="E9">
        <v>63.2</v>
      </c>
      <c r="F9">
        <v>301</v>
      </c>
      <c r="G9">
        <v>7.9</v>
      </c>
      <c r="H9">
        <v>1</v>
      </c>
      <c r="I9">
        <v>1</v>
      </c>
      <c r="J9">
        <v>1</v>
      </c>
      <c r="K9">
        <v>8</v>
      </c>
      <c r="L9">
        <v>34</v>
      </c>
      <c r="M9">
        <v>1</v>
      </c>
      <c r="N9">
        <v>0</v>
      </c>
      <c r="O9">
        <v>1</v>
      </c>
      <c r="P9">
        <v>24.4</v>
      </c>
      <c r="Q9">
        <v>24.4</v>
      </c>
      <c r="R9" s="1">
        <v>1</v>
      </c>
    </row>
    <row r="10" spans="1:18" x14ac:dyDescent="0.35">
      <c r="A10">
        <v>16</v>
      </c>
      <c r="B10" t="s">
        <v>17</v>
      </c>
      <c r="C10">
        <v>17</v>
      </c>
      <c r="D10">
        <v>28</v>
      </c>
      <c r="E10">
        <v>60.7</v>
      </c>
      <c r="F10">
        <v>219</v>
      </c>
      <c r="G10">
        <v>7.8</v>
      </c>
      <c r="H10">
        <v>2</v>
      </c>
      <c r="I10">
        <v>0</v>
      </c>
      <c r="J10">
        <v>1</v>
      </c>
      <c r="K10">
        <v>2</v>
      </c>
      <c r="L10">
        <v>12</v>
      </c>
      <c r="M10">
        <v>1</v>
      </c>
      <c r="N10">
        <v>0</v>
      </c>
      <c r="O10">
        <v>1</v>
      </c>
      <c r="P10">
        <v>24</v>
      </c>
      <c r="Q10">
        <v>24</v>
      </c>
      <c r="R10" s="1">
        <v>0.79900000000000004</v>
      </c>
    </row>
    <row r="11" spans="1:18" x14ac:dyDescent="0.35">
      <c r="A11">
        <v>16</v>
      </c>
      <c r="B11" t="s">
        <v>30</v>
      </c>
      <c r="C11">
        <v>25</v>
      </c>
      <c r="D11">
        <v>37</v>
      </c>
      <c r="E11">
        <v>67.599999999999994</v>
      </c>
      <c r="F11">
        <v>238</v>
      </c>
      <c r="G11">
        <v>6.4</v>
      </c>
      <c r="H11">
        <v>2</v>
      </c>
      <c r="I11">
        <v>0</v>
      </c>
      <c r="J11">
        <v>5</v>
      </c>
      <c r="K11">
        <v>4</v>
      </c>
      <c r="L11">
        <v>20</v>
      </c>
      <c r="M11">
        <v>0</v>
      </c>
      <c r="N11">
        <v>0</v>
      </c>
      <c r="O11">
        <v>1</v>
      </c>
      <c r="P11">
        <v>23.5</v>
      </c>
      <c r="Q11">
        <v>23.5</v>
      </c>
      <c r="R11" s="1">
        <v>0.71199999999999997</v>
      </c>
    </row>
    <row r="12" spans="1:18" x14ac:dyDescent="0.35">
      <c r="A12">
        <v>16</v>
      </c>
      <c r="B12" t="s">
        <v>41</v>
      </c>
      <c r="C12">
        <v>23</v>
      </c>
      <c r="D12">
        <v>35</v>
      </c>
      <c r="E12">
        <v>65.7</v>
      </c>
      <c r="F12">
        <v>252</v>
      </c>
      <c r="G12">
        <v>7.2</v>
      </c>
      <c r="H12">
        <v>2</v>
      </c>
      <c r="I12">
        <v>0</v>
      </c>
      <c r="J12">
        <v>2</v>
      </c>
      <c r="K12">
        <v>7</v>
      </c>
      <c r="L12">
        <v>45</v>
      </c>
      <c r="M12">
        <v>0</v>
      </c>
      <c r="N12">
        <v>0</v>
      </c>
      <c r="O12">
        <v>1</v>
      </c>
      <c r="P12">
        <v>22.6</v>
      </c>
      <c r="Q12">
        <v>22.6</v>
      </c>
      <c r="R12" s="1">
        <v>0.998</v>
      </c>
    </row>
    <row r="13" spans="1:18" x14ac:dyDescent="0.35">
      <c r="A13">
        <v>16</v>
      </c>
      <c r="B13" t="s">
        <v>37</v>
      </c>
      <c r="C13">
        <v>23</v>
      </c>
      <c r="D13">
        <v>36</v>
      </c>
      <c r="E13">
        <v>63.9</v>
      </c>
      <c r="F13">
        <v>312</v>
      </c>
      <c r="G13">
        <v>8.6999999999999993</v>
      </c>
      <c r="H13">
        <v>2</v>
      </c>
      <c r="I13">
        <v>0</v>
      </c>
      <c r="J13">
        <v>2</v>
      </c>
      <c r="K13">
        <v>4</v>
      </c>
      <c r="L13">
        <v>17</v>
      </c>
      <c r="M13">
        <v>0</v>
      </c>
      <c r="N13">
        <v>0</v>
      </c>
      <c r="O13">
        <v>1</v>
      </c>
      <c r="P13">
        <v>22.2</v>
      </c>
      <c r="Q13">
        <v>22.2</v>
      </c>
      <c r="R13" s="1">
        <v>0.106</v>
      </c>
    </row>
    <row r="14" spans="1:18" x14ac:dyDescent="0.35">
      <c r="A14">
        <v>16</v>
      </c>
      <c r="B14" t="s">
        <v>31</v>
      </c>
      <c r="C14">
        <v>24</v>
      </c>
      <c r="D14">
        <v>34</v>
      </c>
      <c r="E14">
        <v>70.599999999999994</v>
      </c>
      <c r="F14">
        <v>328</v>
      </c>
      <c r="G14">
        <v>9.6</v>
      </c>
      <c r="H14">
        <v>2</v>
      </c>
      <c r="I14">
        <v>0</v>
      </c>
      <c r="J14">
        <v>1</v>
      </c>
      <c r="K14">
        <v>1</v>
      </c>
      <c r="L14">
        <v>-4</v>
      </c>
      <c r="M14">
        <v>0</v>
      </c>
      <c r="N14">
        <v>0</v>
      </c>
      <c r="O14">
        <v>1</v>
      </c>
      <c r="P14">
        <v>20.7</v>
      </c>
      <c r="Q14">
        <v>20.7</v>
      </c>
      <c r="R14" s="1">
        <v>0.74099999999999999</v>
      </c>
    </row>
    <row r="15" spans="1:18" x14ac:dyDescent="0.35">
      <c r="A15">
        <v>16</v>
      </c>
      <c r="B15" t="s">
        <v>121</v>
      </c>
      <c r="C15">
        <v>22</v>
      </c>
      <c r="D15">
        <v>36</v>
      </c>
      <c r="E15">
        <v>61.1</v>
      </c>
      <c r="F15">
        <v>411</v>
      </c>
      <c r="G15">
        <v>11.4</v>
      </c>
      <c r="H15">
        <v>2</v>
      </c>
      <c r="I15">
        <v>4</v>
      </c>
      <c r="J15">
        <v>4</v>
      </c>
      <c r="K15">
        <v>1</v>
      </c>
      <c r="L15">
        <v>1</v>
      </c>
      <c r="M15">
        <v>0</v>
      </c>
      <c r="N15">
        <v>0</v>
      </c>
      <c r="O15">
        <v>1</v>
      </c>
      <c r="P15">
        <v>20.5</v>
      </c>
      <c r="Q15">
        <v>20.5</v>
      </c>
      <c r="R15" s="1">
        <v>0.128</v>
      </c>
    </row>
    <row r="16" spans="1:18" x14ac:dyDescent="0.35">
      <c r="A16">
        <v>16</v>
      </c>
      <c r="B16" t="s">
        <v>51</v>
      </c>
      <c r="C16">
        <v>24</v>
      </c>
      <c r="D16">
        <v>38</v>
      </c>
      <c r="E16">
        <v>63.2</v>
      </c>
      <c r="F16">
        <v>230</v>
      </c>
      <c r="G16">
        <v>6.1</v>
      </c>
      <c r="H16">
        <v>2</v>
      </c>
      <c r="I16">
        <v>0</v>
      </c>
      <c r="J16">
        <v>2</v>
      </c>
      <c r="K16">
        <v>5</v>
      </c>
      <c r="L16">
        <v>32</v>
      </c>
      <c r="M16">
        <v>0</v>
      </c>
      <c r="N16">
        <v>0</v>
      </c>
      <c r="O16">
        <v>1</v>
      </c>
      <c r="P16">
        <v>20.399999999999999</v>
      </c>
      <c r="Q16">
        <v>20.399999999999999</v>
      </c>
      <c r="R16" s="1">
        <v>0.68500000000000005</v>
      </c>
    </row>
    <row r="17" spans="1:18" x14ac:dyDescent="0.35">
      <c r="A17">
        <v>16</v>
      </c>
      <c r="B17" t="s">
        <v>122</v>
      </c>
      <c r="C17">
        <v>17</v>
      </c>
      <c r="D17">
        <v>27</v>
      </c>
      <c r="E17">
        <v>63</v>
      </c>
      <c r="F17">
        <v>290</v>
      </c>
      <c r="G17">
        <v>10.7</v>
      </c>
      <c r="H17">
        <v>2</v>
      </c>
      <c r="I17">
        <v>0</v>
      </c>
      <c r="J17">
        <v>1</v>
      </c>
      <c r="K17">
        <v>2</v>
      </c>
      <c r="L17">
        <v>4</v>
      </c>
      <c r="M17">
        <v>0</v>
      </c>
      <c r="N17">
        <v>0</v>
      </c>
      <c r="O17">
        <v>1</v>
      </c>
      <c r="P17">
        <v>20</v>
      </c>
      <c r="Q17">
        <v>20</v>
      </c>
      <c r="R17" s="1">
        <v>8.0000000000000002E-3</v>
      </c>
    </row>
    <row r="18" spans="1:18" x14ac:dyDescent="0.35">
      <c r="A18">
        <v>16</v>
      </c>
      <c r="B18" t="s">
        <v>27</v>
      </c>
      <c r="C18">
        <v>26</v>
      </c>
      <c r="D18">
        <v>35</v>
      </c>
      <c r="E18">
        <v>74.3</v>
      </c>
      <c r="F18">
        <v>283</v>
      </c>
      <c r="G18">
        <v>8.1</v>
      </c>
      <c r="H18">
        <v>2</v>
      </c>
      <c r="I18">
        <v>0</v>
      </c>
      <c r="J18">
        <v>2</v>
      </c>
      <c r="K18">
        <v>5</v>
      </c>
      <c r="L18">
        <v>5</v>
      </c>
      <c r="M18">
        <v>0</v>
      </c>
      <c r="N18">
        <v>0</v>
      </c>
      <c r="O18">
        <v>1</v>
      </c>
      <c r="P18">
        <v>19.8</v>
      </c>
      <c r="Q18">
        <v>19.8</v>
      </c>
      <c r="R18" s="1">
        <v>0.627</v>
      </c>
    </row>
    <row r="19" spans="1:18" x14ac:dyDescent="0.35">
      <c r="A19">
        <v>16</v>
      </c>
      <c r="B19" t="s">
        <v>43</v>
      </c>
      <c r="C19">
        <v>20</v>
      </c>
      <c r="D19">
        <v>32</v>
      </c>
      <c r="E19">
        <v>62.5</v>
      </c>
      <c r="F19">
        <v>253</v>
      </c>
      <c r="G19">
        <v>7.9</v>
      </c>
      <c r="H19">
        <v>2</v>
      </c>
      <c r="I19">
        <v>0</v>
      </c>
      <c r="J19">
        <v>4</v>
      </c>
      <c r="K19">
        <v>5</v>
      </c>
      <c r="L19">
        <v>25</v>
      </c>
      <c r="M19">
        <v>0</v>
      </c>
      <c r="N19">
        <v>1</v>
      </c>
      <c r="O19">
        <v>1</v>
      </c>
      <c r="P19">
        <v>18.600000000000001</v>
      </c>
      <c r="Q19">
        <v>18.600000000000001</v>
      </c>
      <c r="R19" s="1">
        <v>0.98699999999999999</v>
      </c>
    </row>
    <row r="20" spans="1:18" x14ac:dyDescent="0.35">
      <c r="A20">
        <v>16</v>
      </c>
      <c r="B20" t="s">
        <v>21</v>
      </c>
      <c r="C20">
        <v>27</v>
      </c>
      <c r="D20">
        <v>44</v>
      </c>
      <c r="E20">
        <v>61.4</v>
      </c>
      <c r="F20">
        <v>235</v>
      </c>
      <c r="G20">
        <v>5.3</v>
      </c>
      <c r="H20">
        <v>1</v>
      </c>
      <c r="I20">
        <v>1</v>
      </c>
      <c r="J20">
        <v>4</v>
      </c>
      <c r="K20">
        <v>10</v>
      </c>
      <c r="L20">
        <v>53</v>
      </c>
      <c r="M20">
        <v>0</v>
      </c>
      <c r="N20">
        <v>0</v>
      </c>
      <c r="O20">
        <v>1</v>
      </c>
      <c r="P20">
        <v>17.7</v>
      </c>
      <c r="Q20">
        <v>17.7</v>
      </c>
      <c r="R20" s="1">
        <v>1</v>
      </c>
    </row>
    <row r="21" spans="1:18" x14ac:dyDescent="0.35">
      <c r="A21">
        <v>16</v>
      </c>
      <c r="B21" t="s">
        <v>39</v>
      </c>
      <c r="C21">
        <v>25</v>
      </c>
      <c r="D21">
        <v>36</v>
      </c>
      <c r="E21">
        <v>69.400000000000006</v>
      </c>
      <c r="F21">
        <v>227</v>
      </c>
      <c r="G21">
        <v>6.3</v>
      </c>
      <c r="H21">
        <v>2</v>
      </c>
      <c r="I21">
        <v>0</v>
      </c>
      <c r="J21">
        <v>3</v>
      </c>
      <c r="K21">
        <v>1</v>
      </c>
      <c r="L21">
        <v>2</v>
      </c>
      <c r="M21">
        <v>0</v>
      </c>
      <c r="N21">
        <v>0</v>
      </c>
      <c r="O21">
        <v>1</v>
      </c>
      <c r="P21">
        <v>17.3</v>
      </c>
      <c r="Q21">
        <v>17.3</v>
      </c>
      <c r="R21" s="1">
        <v>0.63800000000000001</v>
      </c>
    </row>
    <row r="22" spans="1:18" x14ac:dyDescent="0.35">
      <c r="A22">
        <v>16</v>
      </c>
      <c r="B22" t="s">
        <v>106</v>
      </c>
      <c r="C22">
        <v>15</v>
      </c>
      <c r="D22">
        <v>32</v>
      </c>
      <c r="E22">
        <v>46.9</v>
      </c>
      <c r="F22">
        <v>149</v>
      </c>
      <c r="G22">
        <v>4.7</v>
      </c>
      <c r="H22">
        <v>2</v>
      </c>
      <c r="I22">
        <v>0</v>
      </c>
      <c r="J22">
        <v>0</v>
      </c>
      <c r="K22">
        <v>2</v>
      </c>
      <c r="L22">
        <v>9</v>
      </c>
      <c r="M22">
        <v>0</v>
      </c>
      <c r="N22">
        <v>0</v>
      </c>
      <c r="O22">
        <v>1</v>
      </c>
      <c r="P22">
        <v>16.899999999999999</v>
      </c>
      <c r="Q22">
        <v>16.899999999999999</v>
      </c>
      <c r="R22" s="1">
        <v>6.0000000000000001E-3</v>
      </c>
    </row>
    <row r="23" spans="1:18" x14ac:dyDescent="0.35">
      <c r="A23">
        <v>16</v>
      </c>
      <c r="B23" t="s">
        <v>128</v>
      </c>
      <c r="C23">
        <v>23</v>
      </c>
      <c r="D23">
        <v>33</v>
      </c>
      <c r="E23">
        <v>69.7</v>
      </c>
      <c r="F23">
        <v>215</v>
      </c>
      <c r="G23">
        <v>6.5</v>
      </c>
      <c r="H23">
        <v>0</v>
      </c>
      <c r="I23">
        <v>0</v>
      </c>
      <c r="J23">
        <v>5</v>
      </c>
      <c r="K23">
        <v>7</v>
      </c>
      <c r="L23">
        <v>25</v>
      </c>
      <c r="M23">
        <v>1</v>
      </c>
      <c r="N23">
        <v>0</v>
      </c>
      <c r="O23">
        <v>1</v>
      </c>
      <c r="P23">
        <v>16.600000000000001</v>
      </c>
      <c r="Q23">
        <v>16.600000000000001</v>
      </c>
      <c r="R23" s="1">
        <v>1.7000000000000001E-2</v>
      </c>
    </row>
    <row r="24" spans="1:18" x14ac:dyDescent="0.35">
      <c r="A24">
        <v>16</v>
      </c>
      <c r="B24" t="s">
        <v>85</v>
      </c>
      <c r="C24">
        <v>25</v>
      </c>
      <c r="D24">
        <v>33</v>
      </c>
      <c r="E24">
        <v>75.8</v>
      </c>
      <c r="F24">
        <v>256</v>
      </c>
      <c r="G24">
        <v>7.8</v>
      </c>
      <c r="H24">
        <v>2</v>
      </c>
      <c r="I24">
        <v>0</v>
      </c>
      <c r="J24">
        <v>2</v>
      </c>
      <c r="K24">
        <v>1</v>
      </c>
      <c r="L24">
        <v>2</v>
      </c>
      <c r="M24">
        <v>0</v>
      </c>
      <c r="N24">
        <v>1</v>
      </c>
      <c r="O24">
        <v>1</v>
      </c>
      <c r="P24">
        <v>16.399999999999999</v>
      </c>
      <c r="Q24">
        <v>16.399999999999999</v>
      </c>
      <c r="R24" s="1">
        <v>0.02</v>
      </c>
    </row>
    <row r="25" spans="1:18" x14ac:dyDescent="0.35">
      <c r="A25">
        <v>16</v>
      </c>
      <c r="B25" t="s">
        <v>140</v>
      </c>
      <c r="C25">
        <v>28</v>
      </c>
      <c r="D25">
        <v>42</v>
      </c>
      <c r="E25">
        <v>66.7</v>
      </c>
      <c r="F25">
        <v>335</v>
      </c>
      <c r="G25">
        <v>8</v>
      </c>
      <c r="H25">
        <v>1</v>
      </c>
      <c r="I25">
        <v>3</v>
      </c>
      <c r="J25">
        <v>3</v>
      </c>
      <c r="K25">
        <v>1</v>
      </c>
      <c r="L25">
        <v>0</v>
      </c>
      <c r="M25">
        <v>0</v>
      </c>
      <c r="N25">
        <v>0</v>
      </c>
      <c r="O25">
        <v>1</v>
      </c>
      <c r="P25">
        <v>16.399999999999999</v>
      </c>
      <c r="Q25">
        <v>16.399999999999999</v>
      </c>
      <c r="R25" s="1">
        <v>0.43099999999999999</v>
      </c>
    </row>
    <row r="26" spans="1:18" x14ac:dyDescent="0.35">
      <c r="A26">
        <v>16</v>
      </c>
      <c r="B26" t="s">
        <v>15</v>
      </c>
      <c r="C26">
        <v>24</v>
      </c>
      <c r="D26">
        <v>37</v>
      </c>
      <c r="E26">
        <v>64.900000000000006</v>
      </c>
      <c r="F26">
        <v>293</v>
      </c>
      <c r="G26">
        <v>7.9</v>
      </c>
      <c r="H26">
        <v>1</v>
      </c>
      <c r="I26">
        <v>0</v>
      </c>
      <c r="J26">
        <v>1</v>
      </c>
      <c r="K26">
        <v>2</v>
      </c>
      <c r="L26">
        <v>-2</v>
      </c>
      <c r="M26">
        <v>0</v>
      </c>
      <c r="N26">
        <v>0</v>
      </c>
      <c r="O26">
        <v>1</v>
      </c>
      <c r="P26">
        <v>15.5</v>
      </c>
      <c r="Q26">
        <v>15.5</v>
      </c>
      <c r="R26" s="1">
        <v>0.95899999999999996</v>
      </c>
    </row>
    <row r="27" spans="1:18" x14ac:dyDescent="0.35">
      <c r="A27">
        <v>16</v>
      </c>
      <c r="B27" t="s">
        <v>32</v>
      </c>
      <c r="C27">
        <v>30</v>
      </c>
      <c r="D27">
        <v>40</v>
      </c>
      <c r="E27">
        <v>75</v>
      </c>
      <c r="F27">
        <v>257</v>
      </c>
      <c r="G27">
        <v>6.4</v>
      </c>
      <c r="H27">
        <v>1</v>
      </c>
      <c r="I27">
        <v>0</v>
      </c>
      <c r="J27">
        <v>1</v>
      </c>
      <c r="K27">
        <v>3</v>
      </c>
      <c r="L27">
        <v>0</v>
      </c>
      <c r="M27">
        <v>0</v>
      </c>
      <c r="N27">
        <v>0</v>
      </c>
      <c r="O27">
        <v>1</v>
      </c>
      <c r="P27">
        <v>14.3</v>
      </c>
      <c r="Q27">
        <v>14.3</v>
      </c>
      <c r="R27" s="1">
        <v>0.82799999999999996</v>
      </c>
    </row>
    <row r="28" spans="1:18" x14ac:dyDescent="0.35">
      <c r="A28">
        <v>16</v>
      </c>
      <c r="B28" t="s">
        <v>138</v>
      </c>
      <c r="C28">
        <v>23</v>
      </c>
      <c r="D28">
        <v>33</v>
      </c>
      <c r="E28">
        <v>69.7</v>
      </c>
      <c r="F28">
        <v>229</v>
      </c>
      <c r="G28">
        <v>6.9</v>
      </c>
      <c r="H28">
        <v>1</v>
      </c>
      <c r="I28">
        <v>0</v>
      </c>
      <c r="J28">
        <v>1</v>
      </c>
      <c r="K28">
        <v>2</v>
      </c>
      <c r="L28">
        <v>10</v>
      </c>
      <c r="M28">
        <v>0</v>
      </c>
      <c r="N28">
        <v>0</v>
      </c>
      <c r="O28">
        <v>1</v>
      </c>
      <c r="P28">
        <v>14.2</v>
      </c>
      <c r="Q28">
        <v>14.2</v>
      </c>
      <c r="R28" s="1">
        <v>4.4999999999999998E-2</v>
      </c>
    </row>
    <row r="29" spans="1:18" x14ac:dyDescent="0.35">
      <c r="A29">
        <v>16</v>
      </c>
      <c r="B29" t="s">
        <v>139</v>
      </c>
      <c r="C29">
        <v>27</v>
      </c>
      <c r="D29">
        <v>49</v>
      </c>
      <c r="E29">
        <v>55.1</v>
      </c>
      <c r="F29">
        <v>217</v>
      </c>
      <c r="G29">
        <v>4.4000000000000004</v>
      </c>
      <c r="H29">
        <v>1</v>
      </c>
      <c r="I29">
        <v>1</v>
      </c>
      <c r="J29">
        <v>0</v>
      </c>
      <c r="K29">
        <v>4</v>
      </c>
      <c r="L29">
        <v>18</v>
      </c>
      <c r="M29">
        <v>0</v>
      </c>
      <c r="N29">
        <v>1</v>
      </c>
      <c r="O29">
        <v>1</v>
      </c>
      <c r="P29">
        <v>11.5</v>
      </c>
      <c r="Q29">
        <v>11.5</v>
      </c>
      <c r="R29" s="1">
        <v>2E-3</v>
      </c>
    </row>
    <row r="30" spans="1:18" x14ac:dyDescent="0.35">
      <c r="A30">
        <v>16</v>
      </c>
      <c r="B30" t="s">
        <v>22</v>
      </c>
      <c r="C30">
        <v>17</v>
      </c>
      <c r="D30">
        <v>29</v>
      </c>
      <c r="E30">
        <v>58.6</v>
      </c>
      <c r="F30">
        <v>211</v>
      </c>
      <c r="G30">
        <v>7.3</v>
      </c>
      <c r="H30">
        <v>1</v>
      </c>
      <c r="I30">
        <v>2</v>
      </c>
      <c r="J30">
        <v>3</v>
      </c>
      <c r="K30">
        <v>4</v>
      </c>
      <c r="L30">
        <v>29</v>
      </c>
      <c r="M30">
        <v>0</v>
      </c>
      <c r="N30">
        <v>1</v>
      </c>
      <c r="O30">
        <v>1</v>
      </c>
      <c r="P30">
        <v>11.3</v>
      </c>
      <c r="Q30">
        <v>11.3</v>
      </c>
      <c r="R30" s="1">
        <v>0.91300000000000003</v>
      </c>
    </row>
    <row r="31" spans="1:18" x14ac:dyDescent="0.35">
      <c r="A31">
        <v>16</v>
      </c>
      <c r="B31" t="s">
        <v>79</v>
      </c>
      <c r="C31">
        <v>7</v>
      </c>
      <c r="D31">
        <v>16</v>
      </c>
      <c r="E31">
        <v>43.8</v>
      </c>
      <c r="F31">
        <v>133</v>
      </c>
      <c r="G31">
        <v>8.3000000000000007</v>
      </c>
      <c r="H31">
        <v>1</v>
      </c>
      <c r="I31">
        <v>1</v>
      </c>
      <c r="J31">
        <v>0</v>
      </c>
      <c r="K31">
        <v>2</v>
      </c>
      <c r="L31">
        <v>21</v>
      </c>
      <c r="M31">
        <v>0</v>
      </c>
      <c r="N31">
        <v>0</v>
      </c>
      <c r="O31">
        <v>1</v>
      </c>
      <c r="P31">
        <v>10.4</v>
      </c>
      <c r="Q31">
        <v>10.4</v>
      </c>
      <c r="R31" s="1">
        <v>3.0000000000000001E-3</v>
      </c>
    </row>
    <row r="32" spans="1:18" x14ac:dyDescent="0.35">
      <c r="A32">
        <v>16</v>
      </c>
      <c r="B32" t="s">
        <v>50</v>
      </c>
      <c r="C32">
        <v>20</v>
      </c>
      <c r="D32">
        <v>37</v>
      </c>
      <c r="E32">
        <v>54.1</v>
      </c>
      <c r="F32">
        <v>201</v>
      </c>
      <c r="G32">
        <v>5.4</v>
      </c>
      <c r="H32">
        <v>0</v>
      </c>
      <c r="I32">
        <v>1</v>
      </c>
      <c r="J32">
        <v>6</v>
      </c>
      <c r="K32">
        <v>4</v>
      </c>
      <c r="L32">
        <v>31</v>
      </c>
      <c r="M32">
        <v>0</v>
      </c>
      <c r="N32">
        <v>0</v>
      </c>
      <c r="O32">
        <v>1</v>
      </c>
      <c r="P32">
        <v>10.1</v>
      </c>
      <c r="Q32">
        <v>10.1</v>
      </c>
      <c r="R32" s="1">
        <v>0.23799999999999999</v>
      </c>
    </row>
    <row r="33" spans="1:18" x14ac:dyDescent="0.35">
      <c r="A33">
        <v>16</v>
      </c>
      <c r="B33" t="s">
        <v>44</v>
      </c>
      <c r="C33">
        <v>18</v>
      </c>
      <c r="D33">
        <v>26</v>
      </c>
      <c r="E33">
        <v>69.2</v>
      </c>
      <c r="F33">
        <v>152</v>
      </c>
      <c r="G33">
        <v>5.8</v>
      </c>
      <c r="H33">
        <v>0</v>
      </c>
      <c r="I33">
        <v>0</v>
      </c>
      <c r="J33">
        <v>6</v>
      </c>
      <c r="K33">
        <v>2</v>
      </c>
      <c r="L33">
        <v>37</v>
      </c>
      <c r="M33">
        <v>0</v>
      </c>
      <c r="N33">
        <v>0</v>
      </c>
      <c r="O33">
        <v>1</v>
      </c>
      <c r="P33">
        <v>9.8000000000000007</v>
      </c>
      <c r="Q33">
        <v>9.8000000000000007</v>
      </c>
      <c r="R33" s="1">
        <v>1.9E-2</v>
      </c>
    </row>
    <row r="34" spans="1:18" x14ac:dyDescent="0.35">
      <c r="A34">
        <v>16</v>
      </c>
      <c r="B34" t="s">
        <v>137</v>
      </c>
      <c r="C34">
        <v>10</v>
      </c>
      <c r="D34">
        <v>13</v>
      </c>
      <c r="E34">
        <v>76.900000000000006</v>
      </c>
      <c r="F34">
        <v>100</v>
      </c>
      <c r="G34">
        <v>7.7</v>
      </c>
      <c r="H34">
        <v>1</v>
      </c>
      <c r="I34">
        <v>0</v>
      </c>
      <c r="J34">
        <v>0</v>
      </c>
      <c r="K34">
        <v>1</v>
      </c>
      <c r="L34">
        <v>10</v>
      </c>
      <c r="M34">
        <v>0</v>
      </c>
      <c r="N34">
        <v>0</v>
      </c>
      <c r="O34">
        <v>1</v>
      </c>
      <c r="P34">
        <v>9</v>
      </c>
      <c r="Q34">
        <v>9</v>
      </c>
      <c r="R34" s="1">
        <v>1E-3</v>
      </c>
    </row>
    <row r="35" spans="1:18" x14ac:dyDescent="0.35">
      <c r="A35">
        <v>16</v>
      </c>
      <c r="B35" t="s">
        <v>88</v>
      </c>
      <c r="C35">
        <v>11</v>
      </c>
      <c r="D35">
        <v>15</v>
      </c>
      <c r="E35">
        <v>73.3</v>
      </c>
      <c r="F35">
        <v>94</v>
      </c>
      <c r="G35">
        <v>6.3</v>
      </c>
      <c r="H35">
        <v>1</v>
      </c>
      <c r="I35">
        <v>0</v>
      </c>
      <c r="J35">
        <v>1</v>
      </c>
      <c r="K35">
        <v>1</v>
      </c>
      <c r="L35">
        <v>6</v>
      </c>
      <c r="M35">
        <v>0</v>
      </c>
      <c r="N35">
        <v>0</v>
      </c>
      <c r="O35">
        <v>1</v>
      </c>
      <c r="P35">
        <v>8.4</v>
      </c>
      <c r="Q35">
        <v>8.4</v>
      </c>
      <c r="R35" s="1">
        <v>8.0000000000000002E-3</v>
      </c>
    </row>
    <row r="36" spans="1:18" x14ac:dyDescent="0.35">
      <c r="A36">
        <v>16</v>
      </c>
      <c r="B36" t="s">
        <v>142</v>
      </c>
      <c r="C36">
        <v>8</v>
      </c>
      <c r="D36">
        <v>14</v>
      </c>
      <c r="E36">
        <v>57.1</v>
      </c>
      <c r="F36">
        <v>81</v>
      </c>
      <c r="G36">
        <v>5.8</v>
      </c>
      <c r="H36">
        <v>1</v>
      </c>
      <c r="I36">
        <v>1</v>
      </c>
      <c r="J36">
        <v>2</v>
      </c>
      <c r="K36">
        <v>1</v>
      </c>
      <c r="L36">
        <v>9</v>
      </c>
      <c r="M36">
        <v>0</v>
      </c>
      <c r="N36">
        <v>0</v>
      </c>
      <c r="O36">
        <v>1</v>
      </c>
      <c r="P36">
        <v>7.1</v>
      </c>
      <c r="Q36">
        <v>7.1</v>
      </c>
      <c r="R36" s="1">
        <v>3.0000000000000001E-3</v>
      </c>
    </row>
    <row r="37" spans="1:18" x14ac:dyDescent="0.35">
      <c r="A37">
        <v>16</v>
      </c>
      <c r="B37" t="s">
        <v>24</v>
      </c>
      <c r="C37">
        <v>18</v>
      </c>
      <c r="D37">
        <v>32</v>
      </c>
      <c r="E37">
        <v>56.3</v>
      </c>
      <c r="F37">
        <v>255</v>
      </c>
      <c r="G37">
        <v>8</v>
      </c>
      <c r="H37">
        <v>0</v>
      </c>
      <c r="I37">
        <v>4</v>
      </c>
      <c r="J37">
        <v>2</v>
      </c>
      <c r="K37">
        <v>1</v>
      </c>
      <c r="L37">
        <v>2</v>
      </c>
      <c r="M37">
        <v>0</v>
      </c>
      <c r="N37">
        <v>0</v>
      </c>
      <c r="O37">
        <v>1</v>
      </c>
      <c r="P37">
        <v>6.4</v>
      </c>
      <c r="Q37">
        <v>6.4</v>
      </c>
      <c r="R37" s="1">
        <v>0.95299999999999996</v>
      </c>
    </row>
    <row r="38" spans="1:18" x14ac:dyDescent="0.35">
      <c r="A38">
        <v>16</v>
      </c>
      <c r="B38" t="s">
        <v>102</v>
      </c>
      <c r="C38">
        <v>9</v>
      </c>
      <c r="D38">
        <v>16</v>
      </c>
      <c r="E38">
        <v>56.3</v>
      </c>
      <c r="F38">
        <v>55</v>
      </c>
      <c r="G38">
        <v>3.4</v>
      </c>
      <c r="H38">
        <v>0</v>
      </c>
      <c r="I38">
        <v>0</v>
      </c>
      <c r="J38">
        <v>1</v>
      </c>
      <c r="K38">
        <v>1</v>
      </c>
      <c r="L38">
        <v>5</v>
      </c>
      <c r="M38">
        <v>0</v>
      </c>
      <c r="N38">
        <v>0</v>
      </c>
      <c r="O38">
        <v>1</v>
      </c>
      <c r="P38">
        <v>2.7</v>
      </c>
      <c r="Q38">
        <v>2.7</v>
      </c>
      <c r="R38" s="1">
        <v>8.6999999999999994E-2</v>
      </c>
    </row>
    <row r="39" spans="1:18" x14ac:dyDescent="0.35">
      <c r="A39">
        <v>16</v>
      </c>
      <c r="B39" t="s">
        <v>49</v>
      </c>
      <c r="C39">
        <v>9</v>
      </c>
      <c r="D39">
        <v>21</v>
      </c>
      <c r="E39">
        <v>42.9</v>
      </c>
      <c r="F39">
        <v>62</v>
      </c>
      <c r="G39">
        <v>3</v>
      </c>
      <c r="H39">
        <v>0</v>
      </c>
      <c r="I39">
        <v>0</v>
      </c>
      <c r="J39">
        <v>2</v>
      </c>
      <c r="K39">
        <v>4</v>
      </c>
      <c r="L39">
        <v>-4</v>
      </c>
      <c r="M39">
        <v>0</v>
      </c>
      <c r="N39">
        <v>0</v>
      </c>
      <c r="O39">
        <v>1</v>
      </c>
      <c r="P39">
        <v>2.1</v>
      </c>
      <c r="Q39">
        <v>2.1</v>
      </c>
      <c r="R39" s="1">
        <v>3.9E-2</v>
      </c>
    </row>
    <row r="40" spans="1:18" x14ac:dyDescent="0.35">
      <c r="A40">
        <v>16</v>
      </c>
      <c r="B40" t="s">
        <v>48</v>
      </c>
      <c r="C40">
        <v>1</v>
      </c>
      <c r="D40">
        <v>2</v>
      </c>
      <c r="E40">
        <v>50</v>
      </c>
      <c r="F40">
        <v>6</v>
      </c>
      <c r="G40">
        <v>3</v>
      </c>
      <c r="H40">
        <v>0</v>
      </c>
      <c r="I40">
        <v>0</v>
      </c>
      <c r="J40">
        <v>1</v>
      </c>
      <c r="K40">
        <v>1</v>
      </c>
      <c r="L40">
        <v>-5</v>
      </c>
      <c r="M40">
        <v>0</v>
      </c>
      <c r="N40">
        <v>0</v>
      </c>
      <c r="O40">
        <v>1</v>
      </c>
      <c r="P40">
        <v>1.7</v>
      </c>
      <c r="Q40">
        <v>1.7</v>
      </c>
      <c r="R40" s="1">
        <v>1.2999999999999999E-2</v>
      </c>
    </row>
    <row r="41" spans="1:18" x14ac:dyDescent="0.35">
      <c r="A41">
        <v>16</v>
      </c>
      <c r="B41" t="s">
        <v>118</v>
      </c>
      <c r="C41">
        <v>11</v>
      </c>
      <c r="D41">
        <v>17</v>
      </c>
      <c r="E41">
        <v>64.7</v>
      </c>
      <c r="F41">
        <v>62</v>
      </c>
      <c r="G41">
        <v>3.6</v>
      </c>
      <c r="H41">
        <v>0</v>
      </c>
      <c r="I41">
        <v>2</v>
      </c>
      <c r="J41">
        <v>3</v>
      </c>
      <c r="K41">
        <v>0</v>
      </c>
      <c r="L41">
        <v>0</v>
      </c>
      <c r="M41">
        <v>0</v>
      </c>
      <c r="N41">
        <v>0</v>
      </c>
      <c r="O41">
        <v>1</v>
      </c>
      <c r="P41">
        <v>0.5</v>
      </c>
      <c r="Q41">
        <v>0.5</v>
      </c>
      <c r="R41" s="1">
        <v>8.0000000000000002E-3</v>
      </c>
    </row>
    <row r="42" spans="1:18" x14ac:dyDescent="0.35">
      <c r="A42">
        <v>16</v>
      </c>
      <c r="B42" t="s">
        <v>25</v>
      </c>
      <c r="C42">
        <v>6</v>
      </c>
      <c r="D42">
        <v>22</v>
      </c>
      <c r="E42">
        <v>27.3</v>
      </c>
      <c r="F42">
        <v>56</v>
      </c>
      <c r="G42">
        <v>2.5</v>
      </c>
      <c r="H42">
        <v>0</v>
      </c>
      <c r="I42">
        <v>2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0.2</v>
      </c>
      <c r="Q42">
        <v>0.2</v>
      </c>
      <c r="R42" s="1">
        <v>0.64</v>
      </c>
    </row>
    <row r="43" spans="1:18" x14ac:dyDescent="0.35">
      <c r="A43">
        <v>16</v>
      </c>
      <c r="B43" t="s">
        <v>47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0.185</v>
      </c>
    </row>
    <row r="44" spans="1:18" x14ac:dyDescent="0.35">
      <c r="A44">
        <v>16</v>
      </c>
      <c r="B44" t="s">
        <v>115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0</v>
      </c>
    </row>
    <row r="45" spans="1:18" x14ac:dyDescent="0.35">
      <c r="A45">
        <v>16</v>
      </c>
      <c r="B45" t="s">
        <v>133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0</v>
      </c>
    </row>
    <row r="46" spans="1:18" x14ac:dyDescent="0.35">
      <c r="A46">
        <v>16</v>
      </c>
      <c r="B46" t="s">
        <v>130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0</v>
      </c>
    </row>
    <row r="47" spans="1:18" x14ac:dyDescent="0.35">
      <c r="A47">
        <v>16</v>
      </c>
      <c r="B47" t="s">
        <v>52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1E-3</v>
      </c>
    </row>
    <row r="48" spans="1:18" x14ac:dyDescent="0.35">
      <c r="A48">
        <v>16</v>
      </c>
      <c r="B48" t="s">
        <v>18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0.217</v>
      </c>
    </row>
    <row r="49" spans="1:18" x14ac:dyDescent="0.35">
      <c r="A49">
        <v>16</v>
      </c>
      <c r="B49" t="s">
        <v>114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0</v>
      </c>
    </row>
    <row r="50" spans="1:18" x14ac:dyDescent="0.35">
      <c r="A50">
        <v>16</v>
      </c>
      <c r="B50" t="s">
        <v>90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0</v>
      </c>
    </row>
    <row r="51" spans="1:18" x14ac:dyDescent="0.35">
      <c r="A51">
        <v>16</v>
      </c>
      <c r="B51" t="s">
        <v>144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>
        <v>1E-3</v>
      </c>
    </row>
    <row r="52" spans="1:18" x14ac:dyDescent="0.35">
      <c r="A52">
        <v>16</v>
      </c>
      <c r="B52" t="s">
        <v>135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0</v>
      </c>
    </row>
    <row r="53" spans="1:18" x14ac:dyDescent="0.35">
      <c r="A53">
        <v>16</v>
      </c>
      <c r="B53" t="s">
        <v>120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0</v>
      </c>
    </row>
    <row r="54" spans="1:18" x14ac:dyDescent="0.35">
      <c r="A54">
        <v>16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0</v>
      </c>
    </row>
    <row r="55" spans="1:18" x14ac:dyDescent="0.35">
      <c r="A55">
        <v>16</v>
      </c>
      <c r="B55" t="s">
        <v>134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0</v>
      </c>
    </row>
    <row r="56" spans="1:18" x14ac:dyDescent="0.35">
      <c r="A56">
        <v>16</v>
      </c>
      <c r="B56" t="s">
        <v>83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2E-3</v>
      </c>
    </row>
    <row r="57" spans="1:18" x14ac:dyDescent="0.35">
      <c r="A57">
        <v>16</v>
      </c>
      <c r="B57" t="s">
        <v>36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0.88800000000000001</v>
      </c>
    </row>
    <row r="58" spans="1:18" x14ac:dyDescent="0.35">
      <c r="A58">
        <v>16</v>
      </c>
      <c r="B58" t="s">
        <v>152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1E-3</v>
      </c>
    </row>
    <row r="59" spans="1:18" x14ac:dyDescent="0.35">
      <c r="A59">
        <v>16</v>
      </c>
      <c r="B59" t="s">
        <v>105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0</v>
      </c>
    </row>
    <row r="60" spans="1:18" x14ac:dyDescent="0.35">
      <c r="A60">
        <v>16</v>
      </c>
      <c r="B60" t="s">
        <v>98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0</v>
      </c>
    </row>
    <row r="61" spans="1:18" x14ac:dyDescent="0.35">
      <c r="A61">
        <v>16</v>
      </c>
      <c r="B61" t="s">
        <v>103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1E-3</v>
      </c>
    </row>
    <row r="62" spans="1:18" x14ac:dyDescent="0.35">
      <c r="A62">
        <v>16</v>
      </c>
      <c r="B62" t="s">
        <v>87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1E-3</v>
      </c>
    </row>
    <row r="63" spans="1:18" x14ac:dyDescent="0.35">
      <c r="A63">
        <v>16</v>
      </c>
      <c r="B63" t="s">
        <v>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0.189</v>
      </c>
    </row>
    <row r="64" spans="1:18" x14ac:dyDescent="0.35">
      <c r="A64">
        <v>16</v>
      </c>
      <c r="B64" t="s">
        <v>113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0</v>
      </c>
    </row>
    <row r="65" spans="1:18" x14ac:dyDescent="0.35">
      <c r="A65">
        <v>16</v>
      </c>
      <c r="B65" t="s">
        <v>19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0.24099999999999999</v>
      </c>
    </row>
    <row r="66" spans="1:18" x14ac:dyDescent="0.35">
      <c r="A66">
        <v>16</v>
      </c>
      <c r="B66" t="s">
        <v>40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5.6000000000000001E-2</v>
      </c>
    </row>
    <row r="67" spans="1:18" x14ac:dyDescent="0.35">
      <c r="A67">
        <v>16</v>
      </c>
      <c r="B67" t="s">
        <v>84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2.5999999999999999E-2</v>
      </c>
    </row>
    <row r="68" spans="1:18" x14ac:dyDescent="0.35">
      <c r="A68">
        <v>16</v>
      </c>
      <c r="B68" t="s">
        <v>154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0</v>
      </c>
    </row>
    <row r="69" spans="1:18" x14ac:dyDescent="0.35">
      <c r="A69">
        <v>16</v>
      </c>
      <c r="B69" t="s">
        <v>163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0</v>
      </c>
    </row>
    <row r="70" spans="1:18" x14ac:dyDescent="0.35">
      <c r="A70">
        <v>16</v>
      </c>
      <c r="B70" t="s">
        <v>116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0</v>
      </c>
    </row>
    <row r="71" spans="1:18" x14ac:dyDescent="0.35">
      <c r="A71">
        <v>16</v>
      </c>
      <c r="B71" t="s">
        <v>95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0</v>
      </c>
    </row>
    <row r="72" spans="1:18" x14ac:dyDescent="0.35">
      <c r="A72">
        <v>16</v>
      </c>
      <c r="B72" t="s">
        <v>101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2E-3</v>
      </c>
    </row>
    <row r="73" spans="1:18" x14ac:dyDescent="0.35">
      <c r="A73">
        <v>16</v>
      </c>
      <c r="B73" t="s">
        <v>117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0</v>
      </c>
    </row>
    <row r="74" spans="1:18" x14ac:dyDescent="0.35">
      <c r="A74">
        <v>16</v>
      </c>
      <c r="B74" t="s">
        <v>97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0</v>
      </c>
    </row>
    <row r="75" spans="1:18" x14ac:dyDescent="0.35">
      <c r="A75">
        <v>16</v>
      </c>
      <c r="B75" t="s">
        <v>99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0</v>
      </c>
    </row>
    <row r="76" spans="1:18" x14ac:dyDescent="0.35">
      <c r="A76">
        <v>16</v>
      </c>
      <c r="B76" t="s">
        <v>54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1.2E-2</v>
      </c>
    </row>
    <row r="77" spans="1:18" x14ac:dyDescent="0.35">
      <c r="A77">
        <v>16</v>
      </c>
      <c r="B77" t="s">
        <v>111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3.0000000000000001E-3</v>
      </c>
    </row>
    <row r="78" spans="1:18" x14ac:dyDescent="0.35">
      <c r="A78">
        <v>16</v>
      </c>
      <c r="B78" t="s">
        <v>129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1E-3</v>
      </c>
    </row>
    <row r="79" spans="1:18" x14ac:dyDescent="0.35">
      <c r="A79">
        <v>16</v>
      </c>
      <c r="B79" t="s">
        <v>136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</v>
      </c>
    </row>
    <row r="80" spans="1:18" x14ac:dyDescent="0.35">
      <c r="A80">
        <v>16</v>
      </c>
      <c r="B80" t="s">
        <v>26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2.7E-2</v>
      </c>
    </row>
    <row r="81" spans="1:18" x14ac:dyDescent="0.35">
      <c r="A81">
        <v>16</v>
      </c>
      <c r="B81" t="s">
        <v>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0.35599999999999998</v>
      </c>
    </row>
    <row r="82" spans="1:18" x14ac:dyDescent="0.35">
      <c r="A82">
        <v>16</v>
      </c>
      <c r="B82" t="s">
        <v>126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0</v>
      </c>
    </row>
    <row r="83" spans="1:18" x14ac:dyDescent="0.35">
      <c r="A83">
        <v>16</v>
      </c>
      <c r="B83" t="s">
        <v>119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</row>
    <row r="84" spans="1:18" x14ac:dyDescent="0.35">
      <c r="A84">
        <v>16</v>
      </c>
      <c r="B84" t="s">
        <v>145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0.25600000000000001</v>
      </c>
    </row>
    <row r="85" spans="1:18" x14ac:dyDescent="0.35">
      <c r="A85">
        <v>16</v>
      </c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0.57899999999999996</v>
      </c>
    </row>
    <row r="86" spans="1:18" x14ac:dyDescent="0.35">
      <c r="A86">
        <v>16</v>
      </c>
      <c r="B86" t="s">
        <v>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</v>
      </c>
    </row>
    <row r="87" spans="1:18" x14ac:dyDescent="0.35">
      <c r="A87">
        <v>16</v>
      </c>
      <c r="B87" t="s">
        <v>35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0.13300000000000001</v>
      </c>
    </row>
    <row r="88" spans="1:18" x14ac:dyDescent="0.35">
      <c r="A88">
        <v>16</v>
      </c>
      <c r="B88" t="s">
        <v>23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0.19600000000000001</v>
      </c>
    </row>
    <row r="89" spans="1:18" x14ac:dyDescent="0.35">
      <c r="A89">
        <v>16</v>
      </c>
      <c r="B89" t="s">
        <v>143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1E-3</v>
      </c>
    </row>
    <row r="90" spans="1:18" x14ac:dyDescent="0.35">
      <c r="A90">
        <v>16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1E-3</v>
      </c>
    </row>
    <row r="91" spans="1:18" x14ac:dyDescent="0.35">
      <c r="A91">
        <v>16</v>
      </c>
      <c r="B91" t="s">
        <v>125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0</v>
      </c>
    </row>
    <row r="92" spans="1:18" x14ac:dyDescent="0.35">
      <c r="A92">
        <v>16</v>
      </c>
      <c r="B92" t="s">
        <v>16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3.1E-2</v>
      </c>
    </row>
    <row r="93" spans="1:18" x14ac:dyDescent="0.35">
      <c r="A93">
        <v>16</v>
      </c>
      <c r="B93" t="s">
        <v>161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1E-3</v>
      </c>
    </row>
    <row r="94" spans="1:18" x14ac:dyDescent="0.35">
      <c r="A94">
        <v>16</v>
      </c>
      <c r="B94" t="s">
        <v>82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1E-3</v>
      </c>
    </row>
    <row r="95" spans="1:18" x14ac:dyDescent="0.35">
      <c r="A95">
        <v>16</v>
      </c>
      <c r="B95" t="s">
        <v>132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4.8000000000000001E-2</v>
      </c>
    </row>
    <row r="96" spans="1:18" x14ac:dyDescent="0.35">
      <c r="A96">
        <v>16</v>
      </c>
      <c r="B96" t="s">
        <v>147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</row>
    <row r="97" spans="1:18" x14ac:dyDescent="0.35">
      <c r="A97">
        <v>16</v>
      </c>
      <c r="B97" t="s">
        <v>81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1E-3</v>
      </c>
    </row>
    <row r="98" spans="1:18" x14ac:dyDescent="0.35">
      <c r="A98">
        <v>16</v>
      </c>
      <c r="B98" t="s">
        <v>53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1.4E-2</v>
      </c>
    </row>
    <row r="99" spans="1:18" x14ac:dyDescent="0.35">
      <c r="A99">
        <v>16</v>
      </c>
      <c r="B99" t="s">
        <v>123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</row>
    <row r="100" spans="1:18" x14ac:dyDescent="0.35">
      <c r="A100">
        <v>16</v>
      </c>
      <c r="B100" t="s">
        <v>124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16</v>
      </c>
      <c r="B101" t="s">
        <v>160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</v>
      </c>
    </row>
    <row r="102" spans="1:18" x14ac:dyDescent="0.35">
      <c r="A102">
        <v>16</v>
      </c>
      <c r="B102" t="s">
        <v>146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1E-3</v>
      </c>
    </row>
    <row r="103" spans="1:18" x14ac:dyDescent="0.35">
      <c r="A103">
        <v>16</v>
      </c>
      <c r="B103" t="s">
        <v>94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16</v>
      </c>
      <c r="B104" t="s">
        <v>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1E-3</v>
      </c>
    </row>
    <row r="105" spans="1:18" x14ac:dyDescent="0.35">
      <c r="A105">
        <v>16</v>
      </c>
      <c r="B105" t="s">
        <v>159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0</v>
      </c>
    </row>
    <row r="106" spans="1:18" x14ac:dyDescent="0.35">
      <c r="A106">
        <v>16</v>
      </c>
      <c r="B106" t="s">
        <v>91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0</v>
      </c>
    </row>
    <row r="107" spans="1:18" x14ac:dyDescent="0.35">
      <c r="A107">
        <v>16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</row>
    <row r="108" spans="1:18" x14ac:dyDescent="0.35">
      <c r="A108">
        <v>16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1E-3</v>
      </c>
    </row>
    <row r="109" spans="1:18" x14ac:dyDescent="0.35">
      <c r="A109">
        <v>16</v>
      </c>
      <c r="B109" t="s">
        <v>100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</v>
      </c>
    </row>
    <row r="110" spans="1:18" x14ac:dyDescent="0.35">
      <c r="A110">
        <v>16</v>
      </c>
      <c r="B110" t="s">
        <v>141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1E-3</v>
      </c>
    </row>
    <row r="111" spans="1:18" x14ac:dyDescent="0.35">
      <c r="A111">
        <v>16</v>
      </c>
      <c r="B111" t="s">
        <v>164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6.0000000000000001E-3</v>
      </c>
    </row>
    <row r="112" spans="1:18" x14ac:dyDescent="0.35">
      <c r="A112">
        <v>16</v>
      </c>
      <c r="B112" t="s">
        <v>156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1E-3</v>
      </c>
    </row>
    <row r="113" spans="1:18" x14ac:dyDescent="0.35">
      <c r="A113">
        <v>16</v>
      </c>
      <c r="B113" t="s">
        <v>96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7.0000000000000001E-3</v>
      </c>
    </row>
    <row r="114" spans="1:18" x14ac:dyDescent="0.35">
      <c r="A114">
        <v>16</v>
      </c>
      <c r="B114" t="s">
        <v>86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1E-3</v>
      </c>
    </row>
    <row r="115" spans="1:18" x14ac:dyDescent="0.35">
      <c r="A115">
        <v>16</v>
      </c>
      <c r="B115" t="s">
        <v>80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8.9999999999999993E-3</v>
      </c>
    </row>
    <row r="116" spans="1:18" x14ac:dyDescent="0.35">
      <c r="A116">
        <v>16</v>
      </c>
      <c r="B116" t="s">
        <v>162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0</v>
      </c>
    </row>
    <row r="117" spans="1:18" x14ac:dyDescent="0.35">
      <c r="A117">
        <v>16</v>
      </c>
      <c r="B117" t="s">
        <v>108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0.17799999999999999</v>
      </c>
    </row>
    <row r="118" spans="1:18" x14ac:dyDescent="0.35">
      <c r="A118">
        <v>16</v>
      </c>
      <c r="B118" t="s">
        <v>38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0.04</v>
      </c>
    </row>
    <row r="119" spans="1:18" x14ac:dyDescent="0.35">
      <c r="A119">
        <v>16</v>
      </c>
      <c r="B119" t="s">
        <v>81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-2</v>
      </c>
      <c r="M119">
        <v>0</v>
      </c>
      <c r="N119">
        <v>0</v>
      </c>
      <c r="O119">
        <v>1</v>
      </c>
      <c r="P119">
        <v>-0.2</v>
      </c>
      <c r="Q119">
        <v>-0.2</v>
      </c>
      <c r="R119" s="1">
        <v>1E-3</v>
      </c>
    </row>
    <row r="120" spans="1:18" x14ac:dyDescent="0.35">
      <c r="A120">
        <v>16</v>
      </c>
      <c r="B120" t="s">
        <v>38</v>
      </c>
      <c r="C120">
        <v>4</v>
      </c>
      <c r="D120">
        <v>11</v>
      </c>
      <c r="E120">
        <v>36.4</v>
      </c>
      <c r="F120">
        <v>26</v>
      </c>
      <c r="G120">
        <v>2.4</v>
      </c>
      <c r="H120">
        <v>0</v>
      </c>
      <c r="I120">
        <v>0</v>
      </c>
      <c r="J120">
        <v>4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-1</v>
      </c>
      <c r="Q120">
        <v>-1</v>
      </c>
      <c r="R120" s="1">
        <v>5.2999999999999999E-2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R120"/>
  <sheetViews>
    <sheetView showGridLines="0" topLeftCell="A92" workbookViewId="0">
      <selection activeCell="A5" sqref="A5:R120"/>
    </sheetView>
  </sheetViews>
  <sheetFormatPr defaultRowHeight="14.5" x14ac:dyDescent="0.35"/>
  <cols>
    <col min="1" max="1" width="7.54296875" bestFit="1" customWidth="1"/>
    <col min="2" max="2" width="24.26953125" bestFit="1" customWidth="1"/>
    <col min="3" max="3" width="7.453125" bestFit="1" customWidth="1"/>
    <col min="4" max="5" width="6.54296875" bestFit="1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bestFit="1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17</v>
      </c>
      <c r="B5" t="s">
        <v>41</v>
      </c>
      <c r="C5">
        <v>18</v>
      </c>
      <c r="D5">
        <v>21</v>
      </c>
      <c r="E5">
        <v>85.7</v>
      </c>
      <c r="F5">
        <v>321</v>
      </c>
      <c r="G5">
        <v>15.3</v>
      </c>
      <c r="H5">
        <v>5</v>
      </c>
      <c r="I5">
        <v>0</v>
      </c>
      <c r="J5">
        <v>1</v>
      </c>
      <c r="K5">
        <v>6</v>
      </c>
      <c r="L5">
        <v>35</v>
      </c>
      <c r="M5">
        <v>0</v>
      </c>
      <c r="N5">
        <v>0</v>
      </c>
      <c r="O5">
        <v>1</v>
      </c>
      <c r="P5">
        <v>36.299999999999997</v>
      </c>
      <c r="Q5">
        <v>36.299999999999997</v>
      </c>
      <c r="R5" s="1">
        <v>0.998</v>
      </c>
    </row>
    <row r="6" spans="1:18" x14ac:dyDescent="0.35">
      <c r="A6">
        <v>17</v>
      </c>
      <c r="B6" t="s">
        <v>17</v>
      </c>
      <c r="C6">
        <v>24</v>
      </c>
      <c r="D6">
        <v>33</v>
      </c>
      <c r="E6">
        <v>72.7</v>
      </c>
      <c r="F6">
        <v>256</v>
      </c>
      <c r="G6">
        <v>7.8</v>
      </c>
      <c r="H6">
        <v>3</v>
      </c>
      <c r="I6">
        <v>0</v>
      </c>
      <c r="J6">
        <v>0</v>
      </c>
      <c r="K6">
        <v>2</v>
      </c>
      <c r="L6">
        <v>2</v>
      </c>
      <c r="M6">
        <v>1</v>
      </c>
      <c r="N6">
        <v>0</v>
      </c>
      <c r="O6">
        <v>1</v>
      </c>
      <c r="P6">
        <v>28.4</v>
      </c>
      <c r="Q6">
        <v>28.4</v>
      </c>
      <c r="R6" s="1">
        <v>0.80100000000000005</v>
      </c>
    </row>
    <row r="7" spans="1:18" x14ac:dyDescent="0.35">
      <c r="A7">
        <v>17</v>
      </c>
      <c r="B7" t="s">
        <v>29</v>
      </c>
      <c r="C7">
        <v>20</v>
      </c>
      <c r="D7">
        <v>32</v>
      </c>
      <c r="E7">
        <v>62.5</v>
      </c>
      <c r="F7">
        <v>268</v>
      </c>
      <c r="G7">
        <v>8.4</v>
      </c>
      <c r="H7">
        <v>1</v>
      </c>
      <c r="I7">
        <v>0</v>
      </c>
      <c r="J7">
        <v>3</v>
      </c>
      <c r="K7">
        <v>11</v>
      </c>
      <c r="L7">
        <v>45</v>
      </c>
      <c r="M7">
        <v>1</v>
      </c>
      <c r="N7">
        <v>0</v>
      </c>
      <c r="O7">
        <v>1</v>
      </c>
      <c r="P7">
        <v>25.2</v>
      </c>
      <c r="Q7">
        <v>25.2</v>
      </c>
      <c r="R7" s="1">
        <v>0.92900000000000005</v>
      </c>
    </row>
    <row r="8" spans="1:18" x14ac:dyDescent="0.35">
      <c r="A8">
        <v>17</v>
      </c>
      <c r="B8" t="s">
        <v>51</v>
      </c>
      <c r="C8">
        <v>25</v>
      </c>
      <c r="D8">
        <v>31</v>
      </c>
      <c r="E8">
        <v>80.599999999999994</v>
      </c>
      <c r="F8">
        <v>232</v>
      </c>
      <c r="G8">
        <v>7.5</v>
      </c>
      <c r="H8">
        <v>3</v>
      </c>
      <c r="I8">
        <v>1</v>
      </c>
      <c r="J8">
        <v>1</v>
      </c>
      <c r="K8">
        <v>5</v>
      </c>
      <c r="L8">
        <v>24</v>
      </c>
      <c r="M8">
        <v>0</v>
      </c>
      <c r="N8">
        <v>0</v>
      </c>
      <c r="O8">
        <v>1</v>
      </c>
      <c r="P8">
        <v>24.7</v>
      </c>
      <c r="Q8">
        <v>24.7</v>
      </c>
      <c r="R8" s="1">
        <v>0.69299999999999995</v>
      </c>
    </row>
    <row r="9" spans="1:18" x14ac:dyDescent="0.35">
      <c r="A9">
        <v>17</v>
      </c>
      <c r="B9" t="s">
        <v>155</v>
      </c>
      <c r="C9">
        <v>19</v>
      </c>
      <c r="D9">
        <v>29</v>
      </c>
      <c r="E9">
        <v>65.5</v>
      </c>
      <c r="F9">
        <v>309</v>
      </c>
      <c r="G9">
        <v>10.7</v>
      </c>
      <c r="H9">
        <v>3</v>
      </c>
      <c r="I9">
        <v>1</v>
      </c>
      <c r="J9">
        <v>1</v>
      </c>
      <c r="K9">
        <v>2</v>
      </c>
      <c r="L9">
        <v>3</v>
      </c>
      <c r="M9">
        <v>0</v>
      </c>
      <c r="N9">
        <v>0</v>
      </c>
      <c r="O9">
        <v>1</v>
      </c>
      <c r="P9">
        <v>23.7</v>
      </c>
      <c r="Q9">
        <v>23.7</v>
      </c>
      <c r="R9" s="1">
        <v>0.25600000000000001</v>
      </c>
    </row>
    <row r="10" spans="1:18" x14ac:dyDescent="0.35">
      <c r="A10">
        <v>17</v>
      </c>
      <c r="B10" t="s">
        <v>34</v>
      </c>
      <c r="C10">
        <v>15</v>
      </c>
      <c r="D10">
        <v>30</v>
      </c>
      <c r="E10">
        <v>50</v>
      </c>
      <c r="F10">
        <v>169</v>
      </c>
      <c r="G10">
        <v>5.6</v>
      </c>
      <c r="H10">
        <v>0</v>
      </c>
      <c r="I10">
        <v>1</v>
      </c>
      <c r="J10">
        <v>1</v>
      </c>
      <c r="K10">
        <v>11</v>
      </c>
      <c r="L10">
        <v>44</v>
      </c>
      <c r="M10">
        <v>2</v>
      </c>
      <c r="N10">
        <v>0</v>
      </c>
      <c r="O10">
        <v>1</v>
      </c>
      <c r="P10">
        <v>22.2</v>
      </c>
      <c r="Q10">
        <v>22.2</v>
      </c>
      <c r="R10" s="1">
        <v>1</v>
      </c>
    </row>
    <row r="11" spans="1:18" x14ac:dyDescent="0.35">
      <c r="A11">
        <v>17</v>
      </c>
      <c r="B11" t="s">
        <v>43</v>
      </c>
      <c r="C11">
        <v>26</v>
      </c>
      <c r="D11">
        <v>38</v>
      </c>
      <c r="E11">
        <v>68.400000000000006</v>
      </c>
      <c r="F11">
        <v>345</v>
      </c>
      <c r="G11">
        <v>9.1</v>
      </c>
      <c r="H11">
        <v>2</v>
      </c>
      <c r="I11">
        <v>1</v>
      </c>
      <c r="J11">
        <v>3</v>
      </c>
      <c r="K11">
        <v>2</v>
      </c>
      <c r="L11">
        <v>5</v>
      </c>
      <c r="M11">
        <v>0</v>
      </c>
      <c r="N11">
        <v>0</v>
      </c>
      <c r="O11">
        <v>1</v>
      </c>
      <c r="P11">
        <v>21.3</v>
      </c>
      <c r="Q11">
        <v>21.3</v>
      </c>
      <c r="R11" s="1">
        <v>0.98299999999999998</v>
      </c>
    </row>
    <row r="12" spans="1:18" x14ac:dyDescent="0.35">
      <c r="A12">
        <v>17</v>
      </c>
      <c r="B12" t="s">
        <v>140</v>
      </c>
      <c r="C12">
        <v>19</v>
      </c>
      <c r="D12">
        <v>33</v>
      </c>
      <c r="E12">
        <v>57.6</v>
      </c>
      <c r="F12">
        <v>197</v>
      </c>
      <c r="G12">
        <v>6</v>
      </c>
      <c r="H12">
        <v>1</v>
      </c>
      <c r="I12">
        <v>0</v>
      </c>
      <c r="J12">
        <v>6</v>
      </c>
      <c r="K12">
        <v>7</v>
      </c>
      <c r="L12">
        <v>32</v>
      </c>
      <c r="M12">
        <v>1</v>
      </c>
      <c r="N12">
        <v>0</v>
      </c>
      <c r="O12">
        <v>1</v>
      </c>
      <c r="P12">
        <v>21.1</v>
      </c>
      <c r="Q12">
        <v>21.1</v>
      </c>
      <c r="R12" s="1">
        <v>0.40600000000000003</v>
      </c>
    </row>
    <row r="13" spans="1:18" x14ac:dyDescent="0.35">
      <c r="A13">
        <v>17</v>
      </c>
      <c r="B13" t="s">
        <v>49</v>
      </c>
      <c r="C13">
        <v>30</v>
      </c>
      <c r="D13">
        <v>47</v>
      </c>
      <c r="E13">
        <v>63.8</v>
      </c>
      <c r="F13">
        <v>299</v>
      </c>
      <c r="G13">
        <v>6.4</v>
      </c>
      <c r="H13">
        <v>2</v>
      </c>
      <c r="I13">
        <v>0</v>
      </c>
      <c r="J13">
        <v>2</v>
      </c>
      <c r="K13">
        <v>2</v>
      </c>
      <c r="L13">
        <v>3</v>
      </c>
      <c r="M13">
        <v>0</v>
      </c>
      <c r="N13">
        <v>0</v>
      </c>
      <c r="O13">
        <v>1</v>
      </c>
      <c r="P13">
        <v>20.3</v>
      </c>
      <c r="Q13">
        <v>20.3</v>
      </c>
      <c r="R13" s="1">
        <v>3.7999999999999999E-2</v>
      </c>
    </row>
    <row r="14" spans="1:18" x14ac:dyDescent="0.35">
      <c r="A14">
        <v>17</v>
      </c>
      <c r="B14" t="s">
        <v>33</v>
      </c>
      <c r="C14">
        <v>18</v>
      </c>
      <c r="D14">
        <v>23</v>
      </c>
      <c r="E14">
        <v>78.3</v>
      </c>
      <c r="F14">
        <v>167</v>
      </c>
      <c r="G14">
        <v>7.3</v>
      </c>
      <c r="H14">
        <v>3</v>
      </c>
      <c r="I14">
        <v>1</v>
      </c>
      <c r="J14">
        <v>0</v>
      </c>
      <c r="K14">
        <v>8</v>
      </c>
      <c r="L14">
        <v>25</v>
      </c>
      <c r="M14">
        <v>0</v>
      </c>
      <c r="N14">
        <v>0</v>
      </c>
      <c r="O14">
        <v>1</v>
      </c>
      <c r="P14">
        <v>20.2</v>
      </c>
      <c r="Q14">
        <v>20.2</v>
      </c>
      <c r="R14" s="1">
        <v>1</v>
      </c>
    </row>
    <row r="15" spans="1:18" x14ac:dyDescent="0.35">
      <c r="A15">
        <v>17</v>
      </c>
      <c r="B15" t="s">
        <v>79</v>
      </c>
      <c r="C15">
        <v>27</v>
      </c>
      <c r="D15">
        <v>41</v>
      </c>
      <c r="E15">
        <v>65.900000000000006</v>
      </c>
      <c r="F15">
        <v>319</v>
      </c>
      <c r="G15">
        <v>7.8</v>
      </c>
      <c r="H15">
        <v>1</v>
      </c>
      <c r="I15">
        <v>1</v>
      </c>
      <c r="J15">
        <v>6</v>
      </c>
      <c r="K15">
        <v>6</v>
      </c>
      <c r="L15">
        <v>40</v>
      </c>
      <c r="M15">
        <v>0</v>
      </c>
      <c r="N15">
        <v>0</v>
      </c>
      <c r="O15">
        <v>1</v>
      </c>
      <c r="P15">
        <v>19.8</v>
      </c>
      <c r="Q15">
        <v>19.8</v>
      </c>
      <c r="R15" s="1">
        <v>2.9000000000000001E-2</v>
      </c>
    </row>
    <row r="16" spans="1:18" x14ac:dyDescent="0.35">
      <c r="A16">
        <v>17</v>
      </c>
      <c r="B16" t="s">
        <v>27</v>
      </c>
      <c r="C16">
        <v>22</v>
      </c>
      <c r="D16">
        <v>33</v>
      </c>
      <c r="E16">
        <v>66.7</v>
      </c>
      <c r="F16">
        <v>309</v>
      </c>
      <c r="G16">
        <v>9.4</v>
      </c>
      <c r="H16">
        <v>2</v>
      </c>
      <c r="I16">
        <v>2</v>
      </c>
      <c r="J16">
        <v>2</v>
      </c>
      <c r="K16">
        <v>1</v>
      </c>
      <c r="L16">
        <v>-1</v>
      </c>
      <c r="M16">
        <v>0</v>
      </c>
      <c r="N16">
        <v>0</v>
      </c>
      <c r="O16">
        <v>1</v>
      </c>
      <c r="P16">
        <v>18.3</v>
      </c>
      <c r="Q16">
        <v>18.3</v>
      </c>
      <c r="R16" s="1">
        <v>0.66400000000000003</v>
      </c>
    </row>
    <row r="17" spans="1:18" x14ac:dyDescent="0.35">
      <c r="A17">
        <v>17</v>
      </c>
      <c r="B17" t="s">
        <v>138</v>
      </c>
      <c r="C17">
        <v>10</v>
      </c>
      <c r="D17">
        <v>29</v>
      </c>
      <c r="E17">
        <v>34.5</v>
      </c>
      <c r="F17">
        <v>163</v>
      </c>
      <c r="G17">
        <v>5.6</v>
      </c>
      <c r="H17">
        <v>1</v>
      </c>
      <c r="I17">
        <v>3</v>
      </c>
      <c r="J17">
        <v>2</v>
      </c>
      <c r="K17">
        <v>4</v>
      </c>
      <c r="L17">
        <v>46</v>
      </c>
      <c r="M17">
        <v>1</v>
      </c>
      <c r="N17">
        <v>0</v>
      </c>
      <c r="O17">
        <v>1</v>
      </c>
      <c r="P17">
        <v>18.100000000000001</v>
      </c>
      <c r="Q17">
        <v>18.100000000000001</v>
      </c>
      <c r="R17" s="1">
        <v>4.4999999999999998E-2</v>
      </c>
    </row>
    <row r="18" spans="1:18" x14ac:dyDescent="0.35">
      <c r="A18">
        <v>17</v>
      </c>
      <c r="B18" t="s">
        <v>24</v>
      </c>
      <c r="C18">
        <v>22</v>
      </c>
      <c r="D18">
        <v>28</v>
      </c>
      <c r="E18">
        <v>78.599999999999994</v>
      </c>
      <c r="F18">
        <v>230</v>
      </c>
      <c r="G18">
        <v>8.1999999999999993</v>
      </c>
      <c r="H18">
        <v>2</v>
      </c>
      <c r="I18">
        <v>0</v>
      </c>
      <c r="J18">
        <v>0</v>
      </c>
      <c r="K18">
        <v>1</v>
      </c>
      <c r="L18">
        <v>4</v>
      </c>
      <c r="M18">
        <v>0</v>
      </c>
      <c r="N18">
        <v>0</v>
      </c>
      <c r="O18">
        <v>1</v>
      </c>
      <c r="P18">
        <v>17.600000000000001</v>
      </c>
      <c r="Q18">
        <v>17.600000000000001</v>
      </c>
      <c r="R18" s="1">
        <v>0.95299999999999996</v>
      </c>
    </row>
    <row r="19" spans="1:18" x14ac:dyDescent="0.35">
      <c r="A19">
        <v>17</v>
      </c>
      <c r="B19" t="s">
        <v>15</v>
      </c>
      <c r="C19">
        <v>22</v>
      </c>
      <c r="D19">
        <v>38</v>
      </c>
      <c r="E19">
        <v>57.9</v>
      </c>
      <c r="F19">
        <v>237</v>
      </c>
      <c r="G19">
        <v>6.2</v>
      </c>
      <c r="H19">
        <v>2</v>
      </c>
      <c r="I19">
        <v>2</v>
      </c>
      <c r="J19">
        <v>3</v>
      </c>
      <c r="K19">
        <v>2</v>
      </c>
      <c r="L19">
        <v>14</v>
      </c>
      <c r="M19">
        <v>0</v>
      </c>
      <c r="N19">
        <v>0</v>
      </c>
      <c r="O19">
        <v>1</v>
      </c>
      <c r="P19">
        <v>16.899999999999999</v>
      </c>
      <c r="Q19">
        <v>16.899999999999999</v>
      </c>
      <c r="R19" s="1">
        <v>0.94899999999999995</v>
      </c>
    </row>
    <row r="20" spans="1:18" x14ac:dyDescent="0.35">
      <c r="A20">
        <v>17</v>
      </c>
      <c r="B20" t="s">
        <v>39</v>
      </c>
      <c r="C20">
        <v>23</v>
      </c>
      <c r="D20">
        <v>33</v>
      </c>
      <c r="E20">
        <v>69.7</v>
      </c>
      <c r="F20">
        <v>290</v>
      </c>
      <c r="G20">
        <v>8.8000000000000007</v>
      </c>
      <c r="H20">
        <v>1</v>
      </c>
      <c r="I20">
        <v>0</v>
      </c>
      <c r="J20">
        <v>1</v>
      </c>
      <c r="K20">
        <v>3</v>
      </c>
      <c r="L20">
        <v>33</v>
      </c>
      <c r="M20">
        <v>0</v>
      </c>
      <c r="N20">
        <v>1</v>
      </c>
      <c r="O20">
        <v>1</v>
      </c>
      <c r="P20">
        <v>16.899999999999999</v>
      </c>
      <c r="Q20">
        <v>16.899999999999999</v>
      </c>
      <c r="R20" s="1">
        <v>0.64400000000000002</v>
      </c>
    </row>
    <row r="21" spans="1:18" x14ac:dyDescent="0.35">
      <c r="A21">
        <v>17</v>
      </c>
      <c r="B21" t="s">
        <v>28</v>
      </c>
      <c r="C21">
        <v>24</v>
      </c>
      <c r="D21">
        <v>32</v>
      </c>
      <c r="E21">
        <v>75</v>
      </c>
      <c r="F21">
        <v>197</v>
      </c>
      <c r="G21">
        <v>6.2</v>
      </c>
      <c r="H21">
        <v>2</v>
      </c>
      <c r="I21">
        <v>0</v>
      </c>
      <c r="J21">
        <v>1</v>
      </c>
      <c r="K21">
        <v>3</v>
      </c>
      <c r="L21">
        <v>-3</v>
      </c>
      <c r="M21">
        <v>0</v>
      </c>
      <c r="N21">
        <v>0</v>
      </c>
      <c r="O21">
        <v>1</v>
      </c>
      <c r="P21">
        <v>15.6</v>
      </c>
      <c r="Q21">
        <v>15.6</v>
      </c>
      <c r="R21" s="1">
        <v>0.37</v>
      </c>
    </row>
    <row r="22" spans="1:18" x14ac:dyDescent="0.35">
      <c r="A22">
        <v>17</v>
      </c>
      <c r="B22" t="s">
        <v>85</v>
      </c>
      <c r="C22">
        <v>16</v>
      </c>
      <c r="D22">
        <v>26</v>
      </c>
      <c r="E22">
        <v>61.5</v>
      </c>
      <c r="F22">
        <v>209</v>
      </c>
      <c r="G22">
        <v>8</v>
      </c>
      <c r="H22">
        <v>0</v>
      </c>
      <c r="I22">
        <v>3</v>
      </c>
      <c r="J22">
        <v>3</v>
      </c>
      <c r="K22">
        <v>5</v>
      </c>
      <c r="L22">
        <v>37</v>
      </c>
      <c r="M22">
        <v>1</v>
      </c>
      <c r="N22">
        <v>0</v>
      </c>
      <c r="O22">
        <v>1</v>
      </c>
      <c r="P22">
        <v>15.1</v>
      </c>
      <c r="Q22">
        <v>15.1</v>
      </c>
      <c r="R22" s="1">
        <v>0.02</v>
      </c>
    </row>
    <row r="23" spans="1:18" x14ac:dyDescent="0.35">
      <c r="A23">
        <v>17</v>
      </c>
      <c r="B23" t="s">
        <v>139</v>
      </c>
      <c r="C23">
        <v>32</v>
      </c>
      <c r="D23">
        <v>45</v>
      </c>
      <c r="E23">
        <v>71.099999999999994</v>
      </c>
      <c r="F23">
        <v>261</v>
      </c>
      <c r="G23">
        <v>5.8</v>
      </c>
      <c r="H23">
        <v>1</v>
      </c>
      <c r="I23">
        <v>1</v>
      </c>
      <c r="J23">
        <v>2</v>
      </c>
      <c r="K23">
        <v>4</v>
      </c>
      <c r="L23">
        <v>13</v>
      </c>
      <c r="M23">
        <v>0</v>
      </c>
      <c r="N23">
        <v>0</v>
      </c>
      <c r="O23">
        <v>1</v>
      </c>
      <c r="P23">
        <v>14.7</v>
      </c>
      <c r="Q23">
        <v>14.7</v>
      </c>
      <c r="R23" s="1">
        <v>2E-3</v>
      </c>
    </row>
    <row r="24" spans="1:18" x14ac:dyDescent="0.35">
      <c r="A24">
        <v>17</v>
      </c>
      <c r="B24" t="s">
        <v>31</v>
      </c>
      <c r="C24">
        <v>24</v>
      </c>
      <c r="D24">
        <v>34</v>
      </c>
      <c r="E24">
        <v>70.599999999999994</v>
      </c>
      <c r="F24">
        <v>317</v>
      </c>
      <c r="G24">
        <v>9.3000000000000007</v>
      </c>
      <c r="H24">
        <v>1</v>
      </c>
      <c r="I24">
        <v>2</v>
      </c>
      <c r="J24">
        <v>4</v>
      </c>
      <c r="K24">
        <v>1</v>
      </c>
      <c r="L24">
        <v>-1</v>
      </c>
      <c r="M24">
        <v>0</v>
      </c>
      <c r="N24">
        <v>0</v>
      </c>
      <c r="O24">
        <v>1</v>
      </c>
      <c r="P24">
        <v>14.6</v>
      </c>
      <c r="Q24">
        <v>14.6</v>
      </c>
      <c r="R24" s="1">
        <v>0.77600000000000002</v>
      </c>
    </row>
    <row r="25" spans="1:18" x14ac:dyDescent="0.35">
      <c r="A25">
        <v>17</v>
      </c>
      <c r="B25" t="s">
        <v>129</v>
      </c>
      <c r="C25">
        <v>20</v>
      </c>
      <c r="D25">
        <v>32</v>
      </c>
      <c r="E25">
        <v>62.5</v>
      </c>
      <c r="F25">
        <v>224</v>
      </c>
      <c r="G25">
        <v>7</v>
      </c>
      <c r="H25">
        <v>1</v>
      </c>
      <c r="I25">
        <v>0</v>
      </c>
      <c r="J25">
        <v>2</v>
      </c>
      <c r="K25">
        <v>6</v>
      </c>
      <c r="L25">
        <v>6</v>
      </c>
      <c r="M25">
        <v>0</v>
      </c>
      <c r="N25">
        <v>0</v>
      </c>
      <c r="O25">
        <v>1</v>
      </c>
      <c r="P25">
        <v>13.6</v>
      </c>
      <c r="Q25">
        <v>13.6</v>
      </c>
      <c r="R25" s="1">
        <v>3.7999999999999999E-2</v>
      </c>
    </row>
    <row r="26" spans="1:18" x14ac:dyDescent="0.35">
      <c r="A26">
        <v>17</v>
      </c>
      <c r="B26" t="s">
        <v>50</v>
      </c>
      <c r="C26">
        <v>15</v>
      </c>
      <c r="D26">
        <v>23</v>
      </c>
      <c r="E26">
        <v>65.2</v>
      </c>
      <c r="F26">
        <v>224</v>
      </c>
      <c r="G26">
        <v>9.6999999999999993</v>
      </c>
      <c r="H26">
        <v>1</v>
      </c>
      <c r="I26">
        <v>0</v>
      </c>
      <c r="J26">
        <v>1</v>
      </c>
      <c r="K26">
        <v>2</v>
      </c>
      <c r="L26">
        <v>3</v>
      </c>
      <c r="M26">
        <v>0</v>
      </c>
      <c r="N26">
        <v>0</v>
      </c>
      <c r="O26">
        <v>1</v>
      </c>
      <c r="P26">
        <v>13.3</v>
      </c>
      <c r="Q26">
        <v>13.3</v>
      </c>
      <c r="R26" s="1">
        <v>0.23899999999999999</v>
      </c>
    </row>
    <row r="27" spans="1:18" x14ac:dyDescent="0.35">
      <c r="A27">
        <v>17</v>
      </c>
      <c r="B27" t="s">
        <v>36</v>
      </c>
      <c r="C27">
        <v>24</v>
      </c>
      <c r="D27">
        <v>32</v>
      </c>
      <c r="E27">
        <v>75</v>
      </c>
      <c r="F27">
        <v>213</v>
      </c>
      <c r="G27">
        <v>6.7</v>
      </c>
      <c r="H27">
        <v>1</v>
      </c>
      <c r="I27">
        <v>0</v>
      </c>
      <c r="J27">
        <v>1</v>
      </c>
      <c r="K27">
        <v>1</v>
      </c>
      <c r="L27">
        <v>4</v>
      </c>
      <c r="M27">
        <v>0</v>
      </c>
      <c r="N27">
        <v>0</v>
      </c>
      <c r="O27">
        <v>1</v>
      </c>
      <c r="P27">
        <v>12.9</v>
      </c>
      <c r="Q27">
        <v>12.9</v>
      </c>
      <c r="R27" s="1">
        <v>0.90500000000000003</v>
      </c>
    </row>
    <row r="28" spans="1:18" x14ac:dyDescent="0.35">
      <c r="A28">
        <v>17</v>
      </c>
      <c r="B28" t="s">
        <v>32</v>
      </c>
      <c r="C28">
        <v>19</v>
      </c>
      <c r="D28">
        <v>34</v>
      </c>
      <c r="E28">
        <v>55.9</v>
      </c>
      <c r="F28">
        <v>271</v>
      </c>
      <c r="G28">
        <v>8</v>
      </c>
      <c r="H28">
        <v>1</v>
      </c>
      <c r="I28">
        <v>2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12.8</v>
      </c>
      <c r="Q28">
        <v>12.8</v>
      </c>
      <c r="R28" s="1">
        <v>0.82099999999999995</v>
      </c>
    </row>
    <row r="29" spans="1:18" x14ac:dyDescent="0.35">
      <c r="A29">
        <v>17</v>
      </c>
      <c r="B29" t="s">
        <v>21</v>
      </c>
      <c r="C29">
        <v>21</v>
      </c>
      <c r="D29">
        <v>29</v>
      </c>
      <c r="E29">
        <v>72.400000000000006</v>
      </c>
      <c r="F29">
        <v>245</v>
      </c>
      <c r="G29">
        <v>8.4</v>
      </c>
      <c r="H29">
        <v>1</v>
      </c>
      <c r="I29">
        <v>0</v>
      </c>
      <c r="J29">
        <v>2</v>
      </c>
      <c r="K29">
        <v>4</v>
      </c>
      <c r="L29">
        <v>2</v>
      </c>
      <c r="M29">
        <v>0</v>
      </c>
      <c r="N29">
        <v>1</v>
      </c>
      <c r="O29">
        <v>1</v>
      </c>
      <c r="P29">
        <v>12</v>
      </c>
      <c r="Q29">
        <v>12</v>
      </c>
      <c r="R29" s="1">
        <v>1</v>
      </c>
    </row>
    <row r="30" spans="1:18" x14ac:dyDescent="0.35">
      <c r="A30">
        <v>17</v>
      </c>
      <c r="B30" t="s">
        <v>128</v>
      </c>
      <c r="C30">
        <v>24</v>
      </c>
      <c r="D30">
        <v>38</v>
      </c>
      <c r="E30">
        <v>63.2</v>
      </c>
      <c r="F30">
        <v>220</v>
      </c>
      <c r="G30">
        <v>5.8</v>
      </c>
      <c r="H30">
        <v>0</v>
      </c>
      <c r="I30">
        <v>0</v>
      </c>
      <c r="J30">
        <v>1</v>
      </c>
      <c r="K30">
        <v>5</v>
      </c>
      <c r="L30">
        <v>31</v>
      </c>
      <c r="M30">
        <v>0</v>
      </c>
      <c r="N30">
        <v>0</v>
      </c>
      <c r="O30">
        <v>1</v>
      </c>
      <c r="P30">
        <v>11.9</v>
      </c>
      <c r="Q30">
        <v>11.9</v>
      </c>
      <c r="R30" s="1">
        <v>4.2000000000000003E-2</v>
      </c>
    </row>
    <row r="31" spans="1:18" x14ac:dyDescent="0.35">
      <c r="A31">
        <v>17</v>
      </c>
      <c r="B31" t="s">
        <v>122</v>
      </c>
      <c r="C31">
        <v>18</v>
      </c>
      <c r="D31">
        <v>24</v>
      </c>
      <c r="E31">
        <v>75</v>
      </c>
      <c r="F31">
        <v>274</v>
      </c>
      <c r="G31">
        <v>11.4</v>
      </c>
      <c r="H31">
        <v>0</v>
      </c>
      <c r="I31">
        <v>0</v>
      </c>
      <c r="J31">
        <v>1</v>
      </c>
      <c r="K31">
        <v>6</v>
      </c>
      <c r="L31">
        <v>5</v>
      </c>
      <c r="M31">
        <v>0</v>
      </c>
      <c r="N31">
        <v>0</v>
      </c>
      <c r="O31">
        <v>1</v>
      </c>
      <c r="P31">
        <v>11.5</v>
      </c>
      <c r="Q31">
        <v>11.5</v>
      </c>
      <c r="R31" s="1">
        <v>2.1999999999999999E-2</v>
      </c>
    </row>
    <row r="32" spans="1:18" x14ac:dyDescent="0.35">
      <c r="A32">
        <v>17</v>
      </c>
      <c r="B32" t="s">
        <v>88</v>
      </c>
      <c r="C32">
        <v>17</v>
      </c>
      <c r="D32">
        <v>24</v>
      </c>
      <c r="E32">
        <v>70.8</v>
      </c>
      <c r="F32">
        <v>178</v>
      </c>
      <c r="G32">
        <v>7.4</v>
      </c>
      <c r="H32">
        <v>0</v>
      </c>
      <c r="I32">
        <v>0</v>
      </c>
      <c r="J32">
        <v>3</v>
      </c>
      <c r="K32">
        <v>3</v>
      </c>
      <c r="L32">
        <v>24</v>
      </c>
      <c r="M32">
        <v>0</v>
      </c>
      <c r="N32">
        <v>0</v>
      </c>
      <c r="O32">
        <v>1</v>
      </c>
      <c r="P32">
        <v>9.5</v>
      </c>
      <c r="Q32">
        <v>9.5</v>
      </c>
      <c r="R32" s="1">
        <v>8.9999999999999993E-3</v>
      </c>
    </row>
    <row r="33" spans="1:18" x14ac:dyDescent="0.35">
      <c r="A33">
        <v>17</v>
      </c>
      <c r="B33" t="s">
        <v>121</v>
      </c>
      <c r="C33">
        <v>13</v>
      </c>
      <c r="D33">
        <v>22</v>
      </c>
      <c r="E33">
        <v>59.1</v>
      </c>
      <c r="F33">
        <v>113</v>
      </c>
      <c r="G33">
        <v>5.0999999999999996</v>
      </c>
      <c r="H33">
        <v>1</v>
      </c>
      <c r="I33">
        <v>0</v>
      </c>
      <c r="J33">
        <v>1</v>
      </c>
      <c r="K33">
        <v>1</v>
      </c>
      <c r="L33">
        <v>6</v>
      </c>
      <c r="M33">
        <v>0</v>
      </c>
      <c r="N33">
        <v>0</v>
      </c>
      <c r="O33">
        <v>1</v>
      </c>
      <c r="P33">
        <v>9.1</v>
      </c>
      <c r="Q33">
        <v>9.1</v>
      </c>
      <c r="R33" s="1">
        <v>0.08</v>
      </c>
    </row>
    <row r="34" spans="1:18" x14ac:dyDescent="0.35">
      <c r="A34">
        <v>17</v>
      </c>
      <c r="B34" t="s">
        <v>25</v>
      </c>
      <c r="C34">
        <v>17</v>
      </c>
      <c r="D34">
        <v>28</v>
      </c>
      <c r="E34">
        <v>60.7</v>
      </c>
      <c r="F34">
        <v>169</v>
      </c>
      <c r="G34">
        <v>6</v>
      </c>
      <c r="H34">
        <v>1</v>
      </c>
      <c r="I34">
        <v>2</v>
      </c>
      <c r="J34">
        <v>1</v>
      </c>
      <c r="K34">
        <v>1</v>
      </c>
      <c r="L34">
        <v>-1</v>
      </c>
      <c r="M34">
        <v>0</v>
      </c>
      <c r="N34">
        <v>0</v>
      </c>
      <c r="O34">
        <v>1</v>
      </c>
      <c r="P34">
        <v>8.6999999999999993</v>
      </c>
      <c r="Q34">
        <v>8.6999999999999993</v>
      </c>
      <c r="R34" s="1">
        <v>0.54900000000000004</v>
      </c>
    </row>
    <row r="35" spans="1:18" x14ac:dyDescent="0.35">
      <c r="A35">
        <v>17</v>
      </c>
      <c r="B35" t="s">
        <v>44</v>
      </c>
      <c r="C35">
        <v>16</v>
      </c>
      <c r="D35">
        <v>20</v>
      </c>
      <c r="E35">
        <v>80</v>
      </c>
      <c r="F35">
        <v>168</v>
      </c>
      <c r="G35">
        <v>8.4</v>
      </c>
      <c r="H35">
        <v>0</v>
      </c>
      <c r="I35">
        <v>0</v>
      </c>
      <c r="J35">
        <v>5</v>
      </c>
      <c r="K35">
        <v>0</v>
      </c>
      <c r="L35">
        <v>0</v>
      </c>
      <c r="M35">
        <v>0</v>
      </c>
      <c r="N35">
        <v>0</v>
      </c>
      <c r="O35">
        <v>1</v>
      </c>
      <c r="P35">
        <v>6.7</v>
      </c>
      <c r="Q35">
        <v>6.7</v>
      </c>
      <c r="R35" s="1">
        <v>1.7000000000000001E-2</v>
      </c>
    </row>
    <row r="36" spans="1:18" x14ac:dyDescent="0.35">
      <c r="A36">
        <v>17</v>
      </c>
      <c r="B36" t="s">
        <v>86</v>
      </c>
      <c r="C36">
        <v>1</v>
      </c>
      <c r="D36">
        <v>1</v>
      </c>
      <c r="E36">
        <v>100</v>
      </c>
      <c r="F36">
        <v>19</v>
      </c>
      <c r="G36">
        <v>19</v>
      </c>
      <c r="H36">
        <v>1</v>
      </c>
      <c r="I36">
        <v>0</v>
      </c>
      <c r="J36">
        <v>0</v>
      </c>
      <c r="K36">
        <v>1</v>
      </c>
      <c r="L36">
        <v>-1</v>
      </c>
      <c r="M36">
        <v>0</v>
      </c>
      <c r="N36">
        <v>0</v>
      </c>
      <c r="O36">
        <v>1</v>
      </c>
      <c r="P36">
        <v>4.7</v>
      </c>
      <c r="Q36">
        <v>4.7</v>
      </c>
      <c r="R36" s="1">
        <v>1E-3</v>
      </c>
    </row>
    <row r="37" spans="1:18" x14ac:dyDescent="0.35">
      <c r="A37">
        <v>17</v>
      </c>
      <c r="B37" t="s">
        <v>37</v>
      </c>
      <c r="C37">
        <v>19</v>
      </c>
      <c r="D37">
        <v>32</v>
      </c>
      <c r="E37">
        <v>59.4</v>
      </c>
      <c r="F37">
        <v>112</v>
      </c>
      <c r="G37">
        <v>3.5</v>
      </c>
      <c r="H37">
        <v>0</v>
      </c>
      <c r="I37">
        <v>1</v>
      </c>
      <c r="J37">
        <v>6</v>
      </c>
      <c r="K37">
        <v>1</v>
      </c>
      <c r="L37">
        <v>2</v>
      </c>
      <c r="M37">
        <v>0</v>
      </c>
      <c r="N37">
        <v>0</v>
      </c>
      <c r="O37">
        <v>1</v>
      </c>
      <c r="P37">
        <v>3.7</v>
      </c>
      <c r="Q37">
        <v>3.7</v>
      </c>
      <c r="R37" s="1">
        <v>0.112</v>
      </c>
    </row>
    <row r="38" spans="1:18" x14ac:dyDescent="0.35">
      <c r="A38">
        <v>17</v>
      </c>
      <c r="B38" t="s">
        <v>93</v>
      </c>
      <c r="C38">
        <v>1</v>
      </c>
      <c r="D38">
        <v>1</v>
      </c>
      <c r="E38">
        <v>100</v>
      </c>
      <c r="F38">
        <v>37</v>
      </c>
      <c r="G38">
        <v>37</v>
      </c>
      <c r="H38">
        <v>0</v>
      </c>
      <c r="I38">
        <v>0</v>
      </c>
      <c r="J38">
        <v>0</v>
      </c>
      <c r="K38">
        <v>2</v>
      </c>
      <c r="L38">
        <v>-2</v>
      </c>
      <c r="M38">
        <v>0</v>
      </c>
      <c r="N38">
        <v>0</v>
      </c>
      <c r="O38">
        <v>1</v>
      </c>
      <c r="P38">
        <v>1.3</v>
      </c>
      <c r="Q38">
        <v>1.3</v>
      </c>
      <c r="R38" s="1">
        <v>1E-3</v>
      </c>
    </row>
    <row r="39" spans="1:18" x14ac:dyDescent="0.35">
      <c r="A39">
        <v>17</v>
      </c>
      <c r="B39" t="s">
        <v>111</v>
      </c>
      <c r="C39">
        <v>5</v>
      </c>
      <c r="D39">
        <v>10</v>
      </c>
      <c r="E39">
        <v>50</v>
      </c>
      <c r="F39">
        <v>67</v>
      </c>
      <c r="G39">
        <v>6.7</v>
      </c>
      <c r="H39">
        <v>0</v>
      </c>
      <c r="I39">
        <v>1</v>
      </c>
      <c r="J39">
        <v>3</v>
      </c>
      <c r="K39">
        <v>2</v>
      </c>
      <c r="L39">
        <v>4</v>
      </c>
      <c r="M39">
        <v>0</v>
      </c>
      <c r="N39">
        <v>1</v>
      </c>
      <c r="O39">
        <v>1</v>
      </c>
      <c r="P39">
        <v>0.1</v>
      </c>
      <c r="Q39">
        <v>0.1</v>
      </c>
      <c r="R39" s="1">
        <v>3.2000000000000001E-2</v>
      </c>
    </row>
    <row r="40" spans="1:18" x14ac:dyDescent="0.35">
      <c r="A40">
        <v>17</v>
      </c>
      <c r="B40" t="s">
        <v>89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v>0</v>
      </c>
    </row>
    <row r="41" spans="1:18" x14ac:dyDescent="0.35">
      <c r="A41">
        <v>17</v>
      </c>
      <c r="B41" t="s">
        <v>22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v>0.85899999999999999</v>
      </c>
    </row>
    <row r="42" spans="1:18" x14ac:dyDescent="0.35">
      <c r="A42">
        <v>17</v>
      </c>
      <c r="B42" t="s">
        <v>91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0</v>
      </c>
    </row>
    <row r="43" spans="1:18" x14ac:dyDescent="0.35">
      <c r="A43">
        <v>17</v>
      </c>
      <c r="B43" t="s">
        <v>20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0.55400000000000005</v>
      </c>
    </row>
    <row r="44" spans="1:18" x14ac:dyDescent="0.35">
      <c r="A44">
        <v>17</v>
      </c>
      <c r="B44" t="s">
        <v>113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0</v>
      </c>
    </row>
    <row r="45" spans="1:18" x14ac:dyDescent="0.35">
      <c r="A45">
        <v>17</v>
      </c>
      <c r="B45" t="s">
        <v>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0.35299999999999998</v>
      </c>
    </row>
    <row r="46" spans="1:18" x14ac:dyDescent="0.35">
      <c r="A46">
        <v>17</v>
      </c>
      <c r="B46" t="s">
        <v>97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0</v>
      </c>
    </row>
    <row r="47" spans="1:18" x14ac:dyDescent="0.35">
      <c r="A47">
        <v>17</v>
      </c>
      <c r="B47" t="s">
        <v>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8.0000000000000002E-3</v>
      </c>
    </row>
    <row r="48" spans="1:18" x14ac:dyDescent="0.35">
      <c r="A48">
        <v>17</v>
      </c>
      <c r="B48" t="s">
        <v>16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0.03</v>
      </c>
    </row>
    <row r="49" spans="1:18" x14ac:dyDescent="0.35">
      <c r="A49">
        <v>17</v>
      </c>
      <c r="B49" t="s">
        <v>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1E-3</v>
      </c>
    </row>
    <row r="50" spans="1:18" x14ac:dyDescent="0.35">
      <c r="A50">
        <v>17</v>
      </c>
      <c r="B50" t="s">
        <v>94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0</v>
      </c>
    </row>
    <row r="51" spans="1:18" x14ac:dyDescent="0.35">
      <c r="A51">
        <v>17</v>
      </c>
      <c r="B51" t="s">
        <v>90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>
        <v>0</v>
      </c>
    </row>
    <row r="52" spans="1:18" x14ac:dyDescent="0.35">
      <c r="A52">
        <v>17</v>
      </c>
      <c r="B52" t="s">
        <v>96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7.0000000000000001E-3</v>
      </c>
    </row>
    <row r="53" spans="1:18" x14ac:dyDescent="0.35">
      <c r="A53">
        <v>17</v>
      </c>
      <c r="B53" t="s">
        <v>95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0</v>
      </c>
    </row>
    <row r="54" spans="1:18" x14ac:dyDescent="0.35">
      <c r="A54">
        <v>17</v>
      </c>
      <c r="B54" t="s">
        <v>38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3.9E-2</v>
      </c>
    </row>
    <row r="55" spans="1:18" x14ac:dyDescent="0.35">
      <c r="A55">
        <v>17</v>
      </c>
      <c r="B55" t="s">
        <v>47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0.17899999999999999</v>
      </c>
    </row>
    <row r="56" spans="1:18" x14ac:dyDescent="0.35">
      <c r="A56">
        <v>17</v>
      </c>
      <c r="B56" t="s">
        <v>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0.13100000000000001</v>
      </c>
    </row>
    <row r="57" spans="1:18" x14ac:dyDescent="0.35">
      <c r="A57">
        <v>17</v>
      </c>
      <c r="B57" t="s">
        <v>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</v>
      </c>
    </row>
    <row r="58" spans="1:18" x14ac:dyDescent="0.35">
      <c r="A58">
        <v>17</v>
      </c>
      <c r="B58" t="s">
        <v>100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0</v>
      </c>
    </row>
    <row r="59" spans="1:18" x14ac:dyDescent="0.35">
      <c r="A59">
        <v>17</v>
      </c>
      <c r="B59" t="s">
        <v>98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0</v>
      </c>
    </row>
    <row r="60" spans="1:18" x14ac:dyDescent="0.35">
      <c r="A60">
        <v>17</v>
      </c>
      <c r="B60" t="s">
        <v>101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2E-3</v>
      </c>
    </row>
    <row r="61" spans="1:18" x14ac:dyDescent="0.35">
      <c r="A61">
        <v>17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0.217</v>
      </c>
    </row>
    <row r="62" spans="1:18" x14ac:dyDescent="0.35">
      <c r="A62">
        <v>17</v>
      </c>
      <c r="B62" t="s">
        <v>102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6.3E-2</v>
      </c>
    </row>
    <row r="63" spans="1:18" x14ac:dyDescent="0.35">
      <c r="A63">
        <v>17</v>
      </c>
      <c r="B63" t="s">
        <v>103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1E-3</v>
      </c>
    </row>
    <row r="64" spans="1:18" x14ac:dyDescent="0.35">
      <c r="A64">
        <v>17</v>
      </c>
      <c r="B64" t="s">
        <v>160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0</v>
      </c>
    </row>
    <row r="65" spans="1:18" x14ac:dyDescent="0.35">
      <c r="A65">
        <v>17</v>
      </c>
      <c r="B65" t="s">
        <v>80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8.9999999999999993E-3</v>
      </c>
    </row>
    <row r="66" spans="1:18" x14ac:dyDescent="0.35">
      <c r="A66">
        <v>17</v>
      </c>
      <c r="B66" t="s">
        <v>105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0</v>
      </c>
    </row>
    <row r="67" spans="1:18" x14ac:dyDescent="0.35">
      <c r="A67">
        <v>17</v>
      </c>
      <c r="B67" t="s">
        <v>106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6.0000000000000001E-3</v>
      </c>
    </row>
    <row r="68" spans="1:18" x14ac:dyDescent="0.35">
      <c r="A68">
        <v>17</v>
      </c>
      <c r="B68" t="s">
        <v>161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1E-3</v>
      </c>
    </row>
    <row r="69" spans="1:18" x14ac:dyDescent="0.35">
      <c r="A69">
        <v>17</v>
      </c>
      <c r="B69" t="s">
        <v>154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0</v>
      </c>
    </row>
    <row r="70" spans="1:18" x14ac:dyDescent="0.35">
      <c r="A70">
        <v>17</v>
      </c>
      <c r="B70" t="s">
        <v>110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1E-3</v>
      </c>
    </row>
    <row r="71" spans="1:18" x14ac:dyDescent="0.35">
      <c r="A71">
        <v>17</v>
      </c>
      <c r="B71" t="s">
        <v>109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0</v>
      </c>
    </row>
    <row r="72" spans="1:18" x14ac:dyDescent="0.35">
      <c r="A72">
        <v>17</v>
      </c>
      <c r="B72" t="s">
        <v>163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0</v>
      </c>
    </row>
    <row r="73" spans="1:18" x14ac:dyDescent="0.35">
      <c r="A73">
        <v>17</v>
      </c>
      <c r="B73" t="s">
        <v>112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0</v>
      </c>
    </row>
    <row r="74" spans="1:18" x14ac:dyDescent="0.35">
      <c r="A74">
        <v>17</v>
      </c>
      <c r="B74" t="s">
        <v>82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1E-3</v>
      </c>
    </row>
    <row r="75" spans="1:18" x14ac:dyDescent="0.35">
      <c r="A75">
        <v>17</v>
      </c>
      <c r="B75" t="s">
        <v>144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1E-3</v>
      </c>
    </row>
    <row r="76" spans="1:18" x14ac:dyDescent="0.35">
      <c r="A76">
        <v>17</v>
      </c>
      <c r="B76" t="s">
        <v>52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1E-3</v>
      </c>
    </row>
    <row r="77" spans="1:18" x14ac:dyDescent="0.35">
      <c r="A77">
        <v>17</v>
      </c>
      <c r="B77" t="s">
        <v>114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</v>
      </c>
    </row>
    <row r="78" spans="1:18" x14ac:dyDescent="0.35">
      <c r="A78">
        <v>17</v>
      </c>
      <c r="B78" t="s">
        <v>115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0</v>
      </c>
    </row>
    <row r="79" spans="1:18" x14ac:dyDescent="0.35">
      <c r="A79">
        <v>17</v>
      </c>
      <c r="B79" t="s">
        <v>116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</v>
      </c>
    </row>
    <row r="80" spans="1:18" x14ac:dyDescent="0.35">
      <c r="A80">
        <v>17</v>
      </c>
      <c r="B80" t="s">
        <v>117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0</v>
      </c>
    </row>
    <row r="81" spans="1:18" x14ac:dyDescent="0.35">
      <c r="A81">
        <v>17</v>
      </c>
      <c r="B81" t="s">
        <v>23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0.2</v>
      </c>
    </row>
    <row r="82" spans="1:18" x14ac:dyDescent="0.35">
      <c r="A82">
        <v>17</v>
      </c>
      <c r="B82" t="s">
        <v>30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0.60199999999999998</v>
      </c>
    </row>
    <row r="83" spans="1:18" x14ac:dyDescent="0.35">
      <c r="A83">
        <v>17</v>
      </c>
      <c r="B83" t="s">
        <v>118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7.0000000000000001E-3</v>
      </c>
    </row>
    <row r="84" spans="1:18" x14ac:dyDescent="0.35">
      <c r="A84">
        <v>17</v>
      </c>
      <c r="B84" t="s">
        <v>120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17</v>
      </c>
      <c r="B85" t="s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2E-3</v>
      </c>
    </row>
    <row r="86" spans="1:18" x14ac:dyDescent="0.35">
      <c r="A86">
        <v>17</v>
      </c>
      <c r="B86" t="s">
        <v>119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</v>
      </c>
    </row>
    <row r="87" spans="1:18" x14ac:dyDescent="0.35">
      <c r="A87">
        <v>17</v>
      </c>
      <c r="B87" t="s">
        <v>156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1E-3</v>
      </c>
    </row>
    <row r="88" spans="1:18" x14ac:dyDescent="0.35">
      <c r="A88">
        <v>17</v>
      </c>
      <c r="B88" t="s">
        <v>145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0.23400000000000001</v>
      </c>
    </row>
    <row r="89" spans="1:18" x14ac:dyDescent="0.35">
      <c r="A89">
        <v>17</v>
      </c>
      <c r="B89" t="s">
        <v>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1E-3</v>
      </c>
    </row>
    <row r="90" spans="1:18" x14ac:dyDescent="0.35">
      <c r="A90">
        <v>17</v>
      </c>
      <c r="B90" t="s">
        <v>124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0</v>
      </c>
    </row>
    <row r="91" spans="1:18" x14ac:dyDescent="0.35">
      <c r="A91">
        <v>17</v>
      </c>
      <c r="B91" t="s">
        <v>146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1E-3</v>
      </c>
    </row>
    <row r="92" spans="1:18" x14ac:dyDescent="0.35">
      <c r="A92">
        <v>17</v>
      </c>
      <c r="B92" t="s">
        <v>19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0.24</v>
      </c>
    </row>
    <row r="93" spans="1:18" x14ac:dyDescent="0.35">
      <c r="A93">
        <v>17</v>
      </c>
      <c r="B93" t="s">
        <v>123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</v>
      </c>
    </row>
    <row r="94" spans="1:18" x14ac:dyDescent="0.35">
      <c r="A94">
        <v>17</v>
      </c>
      <c r="B94" t="s">
        <v>53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1.4E-2</v>
      </c>
    </row>
    <row r="95" spans="1:18" x14ac:dyDescent="0.35">
      <c r="A95">
        <v>17</v>
      </c>
      <c r="B95" t="s">
        <v>84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2.4E-2</v>
      </c>
    </row>
    <row r="96" spans="1:18" x14ac:dyDescent="0.35">
      <c r="A96">
        <v>17</v>
      </c>
      <c r="B96" t="s">
        <v>126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</row>
    <row r="97" spans="1:18" x14ac:dyDescent="0.35">
      <c r="A97">
        <v>17</v>
      </c>
      <c r="B97" t="s">
        <v>42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0.189</v>
      </c>
    </row>
    <row r="98" spans="1:18" x14ac:dyDescent="0.35">
      <c r="A98">
        <v>17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17</v>
      </c>
      <c r="B99" t="s">
        <v>158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</row>
    <row r="100" spans="1:18" x14ac:dyDescent="0.35">
      <c r="A100">
        <v>17</v>
      </c>
      <c r="B100" t="s">
        <v>125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17</v>
      </c>
      <c r="B101" t="s">
        <v>130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</v>
      </c>
    </row>
    <row r="102" spans="1:18" x14ac:dyDescent="0.35">
      <c r="A102">
        <v>17</v>
      </c>
      <c r="B102" t="s">
        <v>164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6.0000000000000001E-3</v>
      </c>
    </row>
    <row r="103" spans="1:18" x14ac:dyDescent="0.35">
      <c r="A103">
        <v>17</v>
      </c>
      <c r="B103" t="s">
        <v>135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17</v>
      </c>
      <c r="B104" t="s">
        <v>141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1E-3</v>
      </c>
    </row>
    <row r="105" spans="1:18" x14ac:dyDescent="0.35">
      <c r="A105">
        <v>17</v>
      </c>
      <c r="B105" t="s">
        <v>133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0</v>
      </c>
    </row>
    <row r="106" spans="1:18" x14ac:dyDescent="0.35">
      <c r="A106">
        <v>17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2.7E-2</v>
      </c>
    </row>
    <row r="107" spans="1:18" x14ac:dyDescent="0.35">
      <c r="A107">
        <v>17</v>
      </c>
      <c r="B107" t="s">
        <v>134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</row>
    <row r="108" spans="1:18" x14ac:dyDescent="0.35">
      <c r="A108">
        <v>17</v>
      </c>
      <c r="B108" t="s">
        <v>152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1E-3</v>
      </c>
    </row>
    <row r="109" spans="1:18" x14ac:dyDescent="0.35">
      <c r="A109">
        <v>17</v>
      </c>
      <c r="B109" t="s">
        <v>167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</v>
      </c>
    </row>
    <row r="110" spans="1:18" x14ac:dyDescent="0.35">
      <c r="A110">
        <v>17</v>
      </c>
      <c r="B110" t="s">
        <v>137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1.4999999999999999E-2</v>
      </c>
    </row>
    <row r="111" spans="1:18" x14ac:dyDescent="0.35">
      <c r="A111">
        <v>17</v>
      </c>
      <c r="B111" t="s">
        <v>132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4.4999999999999998E-2</v>
      </c>
    </row>
    <row r="112" spans="1:18" x14ac:dyDescent="0.35">
      <c r="A112">
        <v>17</v>
      </c>
      <c r="B112" t="s">
        <v>54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1.0999999999999999E-2</v>
      </c>
    </row>
    <row r="113" spans="1:18" x14ac:dyDescent="0.35">
      <c r="A113">
        <v>17</v>
      </c>
      <c r="B113" t="s">
        <v>159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0</v>
      </c>
    </row>
    <row r="114" spans="1:18" x14ac:dyDescent="0.35">
      <c r="A114">
        <v>17</v>
      </c>
      <c r="B114" t="s">
        <v>143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</v>
      </c>
      <c r="L114">
        <v>-2</v>
      </c>
      <c r="M114">
        <v>0</v>
      </c>
      <c r="N114">
        <v>0</v>
      </c>
      <c r="O114">
        <v>1</v>
      </c>
      <c r="P114">
        <v>-0.2</v>
      </c>
      <c r="Q114">
        <v>-0.2</v>
      </c>
      <c r="R114" s="1">
        <v>1E-3</v>
      </c>
    </row>
    <row r="115" spans="1:18" x14ac:dyDescent="0.35">
      <c r="A115">
        <v>17</v>
      </c>
      <c r="B115" t="s">
        <v>142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2</v>
      </c>
      <c r="L115">
        <v>-2</v>
      </c>
      <c r="M115">
        <v>0</v>
      </c>
      <c r="N115">
        <v>0</v>
      </c>
      <c r="O115">
        <v>1</v>
      </c>
      <c r="P115">
        <v>-0.2</v>
      </c>
      <c r="Q115">
        <v>-0.2</v>
      </c>
      <c r="R115" s="1">
        <v>7.0000000000000001E-3</v>
      </c>
    </row>
    <row r="116" spans="1:18" x14ac:dyDescent="0.35">
      <c r="A116">
        <v>17</v>
      </c>
      <c r="B116" t="s">
        <v>40</v>
      </c>
      <c r="C116">
        <v>3</v>
      </c>
      <c r="D116">
        <v>4</v>
      </c>
      <c r="E116">
        <v>75</v>
      </c>
      <c r="F116">
        <v>17</v>
      </c>
      <c r="G116">
        <v>4.3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-0.3</v>
      </c>
      <c r="Q116">
        <v>-0.3</v>
      </c>
      <c r="R116" s="1">
        <v>0.05</v>
      </c>
    </row>
    <row r="117" spans="1:18" x14ac:dyDescent="0.35">
      <c r="A117">
        <v>17</v>
      </c>
      <c r="B117" t="s">
        <v>168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</v>
      </c>
      <c r="L117">
        <v>-3</v>
      </c>
      <c r="M117">
        <v>0</v>
      </c>
      <c r="N117">
        <v>0</v>
      </c>
      <c r="O117">
        <v>1</v>
      </c>
      <c r="P117">
        <v>-0.3</v>
      </c>
      <c r="Q117">
        <v>-0.3</v>
      </c>
      <c r="R117" s="1">
        <v>0</v>
      </c>
    </row>
    <row r="118" spans="1:18" x14ac:dyDescent="0.35">
      <c r="A118">
        <v>17</v>
      </c>
      <c r="B118" t="s">
        <v>108</v>
      </c>
      <c r="C118">
        <v>2</v>
      </c>
      <c r="D118">
        <v>6</v>
      </c>
      <c r="E118">
        <v>33.299999999999997</v>
      </c>
      <c r="F118">
        <v>16</v>
      </c>
      <c r="G118">
        <v>2.7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-1.4</v>
      </c>
      <c r="Q118">
        <v>-1.4</v>
      </c>
      <c r="R118" s="1">
        <v>0.17299999999999999</v>
      </c>
    </row>
    <row r="119" spans="1:18" x14ac:dyDescent="0.35">
      <c r="A119">
        <v>17</v>
      </c>
      <c r="B119" t="s">
        <v>81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1</v>
      </c>
      <c r="O119">
        <v>1</v>
      </c>
      <c r="P119">
        <v>-2</v>
      </c>
      <c r="Q119">
        <v>-2</v>
      </c>
      <c r="R119" s="1">
        <v>1E-3</v>
      </c>
    </row>
    <row r="120" spans="1:18" x14ac:dyDescent="0.35">
      <c r="A120">
        <v>17</v>
      </c>
      <c r="B120" t="s">
        <v>38</v>
      </c>
      <c r="C120">
        <v>4</v>
      </c>
      <c r="D120">
        <v>11</v>
      </c>
      <c r="E120">
        <v>36.4</v>
      </c>
      <c r="F120">
        <v>26</v>
      </c>
      <c r="G120">
        <v>2.4</v>
      </c>
      <c r="H120">
        <v>0</v>
      </c>
      <c r="I120">
        <v>0</v>
      </c>
      <c r="J120">
        <v>4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-1</v>
      </c>
      <c r="Q120">
        <v>-1</v>
      </c>
      <c r="R120" s="1">
        <v>5.2999999999999999E-2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R121"/>
  <sheetViews>
    <sheetView showGridLines="0" workbookViewId="0">
      <selection activeCell="A5" sqref="A5:R121"/>
    </sheetView>
  </sheetViews>
  <sheetFormatPr defaultRowHeight="14.5" x14ac:dyDescent="0.35"/>
  <cols>
    <col min="1" max="1" width="7.54296875" bestFit="1" customWidth="1"/>
    <col min="2" max="2" width="24.26953125" bestFit="1" customWidth="1"/>
    <col min="3" max="3" width="7.453125" bestFit="1" customWidth="1"/>
    <col min="4" max="5" width="6.54296875" bestFit="1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bestFit="1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18</v>
      </c>
      <c r="B5" t="s">
        <v>28</v>
      </c>
      <c r="C5">
        <v>22</v>
      </c>
      <c r="D5">
        <v>28</v>
      </c>
      <c r="E5">
        <v>78.599999999999994</v>
      </c>
      <c r="F5">
        <v>264</v>
      </c>
      <c r="G5">
        <v>9.4</v>
      </c>
      <c r="H5">
        <v>4</v>
      </c>
      <c r="I5">
        <v>0</v>
      </c>
      <c r="J5">
        <v>2</v>
      </c>
      <c r="K5">
        <v>1</v>
      </c>
      <c r="L5">
        <v>6</v>
      </c>
      <c r="M5">
        <v>0</v>
      </c>
      <c r="N5">
        <v>0</v>
      </c>
      <c r="O5">
        <v>1</v>
      </c>
      <c r="P5">
        <v>27.2</v>
      </c>
      <c r="Q5">
        <v>27.2</v>
      </c>
      <c r="R5" s="1">
        <v>0.378</v>
      </c>
    </row>
    <row r="6" spans="1:18" x14ac:dyDescent="0.35">
      <c r="A6">
        <v>18</v>
      </c>
      <c r="B6" t="s">
        <v>152</v>
      </c>
      <c r="C6">
        <v>17</v>
      </c>
      <c r="D6">
        <v>24</v>
      </c>
      <c r="E6">
        <v>70.8</v>
      </c>
      <c r="F6">
        <v>163</v>
      </c>
      <c r="G6">
        <v>6.8</v>
      </c>
      <c r="H6">
        <v>2</v>
      </c>
      <c r="I6">
        <v>1</v>
      </c>
      <c r="J6">
        <v>2</v>
      </c>
      <c r="K6">
        <v>17</v>
      </c>
      <c r="L6">
        <v>56</v>
      </c>
      <c r="M6">
        <v>1</v>
      </c>
      <c r="N6">
        <v>0</v>
      </c>
      <c r="O6">
        <v>1</v>
      </c>
      <c r="P6">
        <v>27.1</v>
      </c>
      <c r="Q6">
        <v>27.1</v>
      </c>
      <c r="R6" s="1">
        <v>7.0000000000000001E-3</v>
      </c>
    </row>
    <row r="7" spans="1:18" x14ac:dyDescent="0.35">
      <c r="A7">
        <v>18</v>
      </c>
      <c r="B7" t="s">
        <v>43</v>
      </c>
      <c r="C7">
        <v>31</v>
      </c>
      <c r="D7">
        <v>36</v>
      </c>
      <c r="E7">
        <v>86.1</v>
      </c>
      <c r="F7">
        <v>279</v>
      </c>
      <c r="G7">
        <v>7.8</v>
      </c>
      <c r="H7">
        <v>4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26.2</v>
      </c>
      <c r="Q7">
        <v>26.2</v>
      </c>
      <c r="R7" s="1">
        <v>0.99</v>
      </c>
    </row>
    <row r="8" spans="1:18" x14ac:dyDescent="0.35">
      <c r="A8">
        <v>18</v>
      </c>
      <c r="B8" t="s">
        <v>34</v>
      </c>
      <c r="C8">
        <v>30</v>
      </c>
      <c r="D8">
        <v>38</v>
      </c>
      <c r="E8">
        <v>78.900000000000006</v>
      </c>
      <c r="F8">
        <v>359</v>
      </c>
      <c r="G8">
        <v>9.4</v>
      </c>
      <c r="H8">
        <v>2</v>
      </c>
      <c r="I8">
        <v>2</v>
      </c>
      <c r="J8">
        <v>3</v>
      </c>
      <c r="K8">
        <v>15</v>
      </c>
      <c r="L8">
        <v>67</v>
      </c>
      <c r="M8">
        <v>0</v>
      </c>
      <c r="N8">
        <v>1</v>
      </c>
      <c r="O8">
        <v>1</v>
      </c>
      <c r="P8">
        <v>25.1</v>
      </c>
      <c r="Q8">
        <v>25.1</v>
      </c>
      <c r="R8" s="1">
        <v>1</v>
      </c>
    </row>
    <row r="9" spans="1:18" x14ac:dyDescent="0.35">
      <c r="A9">
        <v>18</v>
      </c>
      <c r="B9" t="s">
        <v>121</v>
      </c>
      <c r="C9">
        <v>30</v>
      </c>
      <c r="D9">
        <v>44</v>
      </c>
      <c r="E9">
        <v>68.2</v>
      </c>
      <c r="F9">
        <v>396</v>
      </c>
      <c r="G9">
        <v>9</v>
      </c>
      <c r="H9">
        <v>2</v>
      </c>
      <c r="I9">
        <v>2</v>
      </c>
      <c r="J9">
        <v>4</v>
      </c>
      <c r="K9">
        <v>2</v>
      </c>
      <c r="L9">
        <v>8</v>
      </c>
      <c r="M9">
        <v>0</v>
      </c>
      <c r="N9">
        <v>0</v>
      </c>
      <c r="O9">
        <v>1</v>
      </c>
      <c r="P9">
        <v>22.6</v>
      </c>
      <c r="Q9">
        <v>22.6</v>
      </c>
      <c r="R9" s="1">
        <v>8.8999999999999996E-2</v>
      </c>
    </row>
    <row r="10" spans="1:18" x14ac:dyDescent="0.35">
      <c r="A10">
        <v>18</v>
      </c>
      <c r="B10" t="s">
        <v>32</v>
      </c>
      <c r="C10">
        <v>23</v>
      </c>
      <c r="D10">
        <v>32</v>
      </c>
      <c r="E10">
        <v>71.900000000000006</v>
      </c>
      <c r="F10">
        <v>320</v>
      </c>
      <c r="G10">
        <v>10</v>
      </c>
      <c r="H10">
        <v>2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20.8</v>
      </c>
      <c r="Q10">
        <v>20.8</v>
      </c>
      <c r="R10" s="1">
        <v>0.81799999999999995</v>
      </c>
    </row>
    <row r="11" spans="1:18" x14ac:dyDescent="0.35">
      <c r="A11">
        <v>18</v>
      </c>
      <c r="B11" t="s">
        <v>36</v>
      </c>
      <c r="C11">
        <v>20</v>
      </c>
      <c r="D11">
        <v>26</v>
      </c>
      <c r="E11">
        <v>76.900000000000006</v>
      </c>
      <c r="F11">
        <v>264</v>
      </c>
      <c r="G11">
        <v>10.199999999999999</v>
      </c>
      <c r="H11">
        <v>2</v>
      </c>
      <c r="I11">
        <v>0</v>
      </c>
      <c r="J11">
        <v>2</v>
      </c>
      <c r="K11">
        <v>3</v>
      </c>
      <c r="L11">
        <v>20</v>
      </c>
      <c r="M11">
        <v>0</v>
      </c>
      <c r="N11">
        <v>0</v>
      </c>
      <c r="O11">
        <v>1</v>
      </c>
      <c r="P11">
        <v>20.6</v>
      </c>
      <c r="Q11">
        <v>20.6</v>
      </c>
      <c r="R11" s="1">
        <v>0.91200000000000003</v>
      </c>
    </row>
    <row r="12" spans="1:18" x14ac:dyDescent="0.35">
      <c r="A12">
        <v>18</v>
      </c>
      <c r="B12" t="s">
        <v>39</v>
      </c>
      <c r="C12">
        <v>16</v>
      </c>
      <c r="D12">
        <v>28</v>
      </c>
      <c r="E12">
        <v>57.1</v>
      </c>
      <c r="F12">
        <v>189</v>
      </c>
      <c r="G12">
        <v>6.8</v>
      </c>
      <c r="H12">
        <v>2</v>
      </c>
      <c r="I12">
        <v>0</v>
      </c>
      <c r="J12">
        <v>0</v>
      </c>
      <c r="K12">
        <v>3</v>
      </c>
      <c r="L12">
        <v>28</v>
      </c>
      <c r="M12">
        <v>0</v>
      </c>
      <c r="N12">
        <v>0</v>
      </c>
      <c r="O12">
        <v>1</v>
      </c>
      <c r="P12">
        <v>20.399999999999999</v>
      </c>
      <c r="Q12">
        <v>20.399999999999999</v>
      </c>
      <c r="R12" s="1">
        <v>0.68600000000000005</v>
      </c>
    </row>
    <row r="13" spans="1:18" x14ac:dyDescent="0.35">
      <c r="A13">
        <v>18</v>
      </c>
      <c r="B13" t="s">
        <v>140</v>
      </c>
      <c r="C13">
        <v>18</v>
      </c>
      <c r="D13">
        <v>24</v>
      </c>
      <c r="E13">
        <v>75</v>
      </c>
      <c r="F13">
        <v>156</v>
      </c>
      <c r="G13">
        <v>6.5</v>
      </c>
      <c r="H13">
        <v>3</v>
      </c>
      <c r="I13">
        <v>1</v>
      </c>
      <c r="J13">
        <v>2</v>
      </c>
      <c r="K13">
        <v>2</v>
      </c>
      <c r="L13">
        <v>18</v>
      </c>
      <c r="M13">
        <v>0</v>
      </c>
      <c r="N13">
        <v>0</v>
      </c>
      <c r="O13">
        <v>1</v>
      </c>
      <c r="P13">
        <v>19</v>
      </c>
      <c r="Q13">
        <v>19</v>
      </c>
      <c r="R13" s="1">
        <v>0.40500000000000003</v>
      </c>
    </row>
    <row r="14" spans="1:18" x14ac:dyDescent="0.35">
      <c r="A14">
        <v>18</v>
      </c>
      <c r="B14" t="s">
        <v>79</v>
      </c>
      <c r="C14">
        <v>23</v>
      </c>
      <c r="D14">
        <v>32</v>
      </c>
      <c r="E14">
        <v>71.900000000000006</v>
      </c>
      <c r="F14">
        <v>297</v>
      </c>
      <c r="G14">
        <v>9.3000000000000007</v>
      </c>
      <c r="H14">
        <v>1</v>
      </c>
      <c r="I14">
        <v>1</v>
      </c>
      <c r="J14">
        <v>1</v>
      </c>
      <c r="K14">
        <v>8</v>
      </c>
      <c r="L14">
        <v>38</v>
      </c>
      <c r="M14">
        <v>0</v>
      </c>
      <c r="N14">
        <v>0</v>
      </c>
      <c r="O14">
        <v>1</v>
      </c>
      <c r="P14">
        <v>18.7</v>
      </c>
      <c r="Q14">
        <v>18.7</v>
      </c>
      <c r="R14" s="1">
        <v>4.8000000000000001E-2</v>
      </c>
    </row>
    <row r="15" spans="1:18" x14ac:dyDescent="0.35">
      <c r="A15">
        <v>18</v>
      </c>
      <c r="B15" t="s">
        <v>17</v>
      </c>
      <c r="C15">
        <v>27</v>
      </c>
      <c r="D15">
        <v>32</v>
      </c>
      <c r="E15">
        <v>84.4</v>
      </c>
      <c r="F15">
        <v>316</v>
      </c>
      <c r="G15">
        <v>9.9</v>
      </c>
      <c r="H15">
        <v>2</v>
      </c>
      <c r="I15">
        <v>0</v>
      </c>
      <c r="J15">
        <v>1</v>
      </c>
      <c r="K15">
        <v>3</v>
      </c>
      <c r="L15">
        <v>-1</v>
      </c>
      <c r="M15">
        <v>0</v>
      </c>
      <c r="N15">
        <v>1</v>
      </c>
      <c r="O15">
        <v>1</v>
      </c>
      <c r="P15">
        <v>18.5</v>
      </c>
      <c r="Q15">
        <v>18.5</v>
      </c>
      <c r="R15" s="1">
        <v>0.81399999999999995</v>
      </c>
    </row>
    <row r="16" spans="1:18" x14ac:dyDescent="0.35">
      <c r="A16">
        <v>18</v>
      </c>
      <c r="B16" t="s">
        <v>22</v>
      </c>
      <c r="C16">
        <v>29</v>
      </c>
      <c r="D16">
        <v>43</v>
      </c>
      <c r="E16">
        <v>67.400000000000006</v>
      </c>
      <c r="F16">
        <v>280</v>
      </c>
      <c r="G16">
        <v>6.5</v>
      </c>
      <c r="H16">
        <v>2</v>
      </c>
      <c r="I16">
        <v>2</v>
      </c>
      <c r="J16">
        <v>0</v>
      </c>
      <c r="K16">
        <v>3</v>
      </c>
      <c r="L16">
        <v>10</v>
      </c>
      <c r="M16">
        <v>0</v>
      </c>
      <c r="N16">
        <v>0</v>
      </c>
      <c r="O16">
        <v>1</v>
      </c>
      <c r="P16">
        <v>18.2</v>
      </c>
      <c r="Q16">
        <v>18.2</v>
      </c>
      <c r="R16" s="1">
        <v>0.85499999999999998</v>
      </c>
    </row>
    <row r="17" spans="1:18" x14ac:dyDescent="0.35">
      <c r="A17">
        <v>18</v>
      </c>
      <c r="B17" t="s">
        <v>49</v>
      </c>
      <c r="C17">
        <v>20</v>
      </c>
      <c r="D17">
        <v>31</v>
      </c>
      <c r="E17">
        <v>64.5</v>
      </c>
      <c r="F17">
        <v>244</v>
      </c>
      <c r="G17">
        <v>7.9</v>
      </c>
      <c r="H17">
        <v>2</v>
      </c>
      <c r="I17">
        <v>0</v>
      </c>
      <c r="J17">
        <v>2</v>
      </c>
      <c r="K17">
        <v>4</v>
      </c>
      <c r="L17">
        <v>1</v>
      </c>
      <c r="M17">
        <v>0</v>
      </c>
      <c r="N17">
        <v>0</v>
      </c>
      <c r="O17">
        <v>1</v>
      </c>
      <c r="P17">
        <v>17.899999999999999</v>
      </c>
      <c r="Q17">
        <v>17.899999999999999</v>
      </c>
      <c r="R17" s="1">
        <v>4.1000000000000002E-2</v>
      </c>
    </row>
    <row r="18" spans="1:18" x14ac:dyDescent="0.35">
      <c r="A18">
        <v>18</v>
      </c>
      <c r="B18" t="s">
        <v>51</v>
      </c>
      <c r="C18">
        <v>22</v>
      </c>
      <c r="D18">
        <v>30</v>
      </c>
      <c r="E18">
        <v>73.3</v>
      </c>
      <c r="F18">
        <v>262</v>
      </c>
      <c r="G18">
        <v>8.6999999999999993</v>
      </c>
      <c r="H18">
        <v>1</v>
      </c>
      <c r="I18">
        <v>0</v>
      </c>
      <c r="J18">
        <v>1</v>
      </c>
      <c r="K18">
        <v>5</v>
      </c>
      <c r="L18">
        <v>33</v>
      </c>
      <c r="M18">
        <v>0</v>
      </c>
      <c r="N18">
        <v>0</v>
      </c>
      <c r="O18">
        <v>1</v>
      </c>
      <c r="P18">
        <v>17.8</v>
      </c>
      <c r="Q18">
        <v>17.8</v>
      </c>
      <c r="R18" s="1">
        <v>0.73199999999999998</v>
      </c>
    </row>
    <row r="19" spans="1:18" x14ac:dyDescent="0.35">
      <c r="A19">
        <v>18</v>
      </c>
      <c r="B19" t="s">
        <v>142</v>
      </c>
      <c r="C19">
        <v>16</v>
      </c>
      <c r="D19">
        <v>26</v>
      </c>
      <c r="E19">
        <v>61.5</v>
      </c>
      <c r="F19">
        <v>189</v>
      </c>
      <c r="G19">
        <v>7.3</v>
      </c>
      <c r="H19">
        <v>1</v>
      </c>
      <c r="I19">
        <v>0</v>
      </c>
      <c r="J19">
        <v>3</v>
      </c>
      <c r="K19">
        <v>7</v>
      </c>
      <c r="L19">
        <v>19</v>
      </c>
      <c r="M19">
        <v>1</v>
      </c>
      <c r="N19">
        <v>1</v>
      </c>
      <c r="O19">
        <v>1</v>
      </c>
      <c r="P19">
        <v>17.5</v>
      </c>
      <c r="Q19">
        <v>17.5</v>
      </c>
      <c r="R19" s="1">
        <v>0.01</v>
      </c>
    </row>
    <row r="20" spans="1:18" x14ac:dyDescent="0.35">
      <c r="A20">
        <v>18</v>
      </c>
      <c r="B20" t="s">
        <v>40</v>
      </c>
      <c r="C20">
        <v>22</v>
      </c>
      <c r="D20">
        <v>30</v>
      </c>
      <c r="E20">
        <v>73.3</v>
      </c>
      <c r="F20">
        <v>291</v>
      </c>
      <c r="G20">
        <v>9.6999999999999993</v>
      </c>
      <c r="H20">
        <v>2</v>
      </c>
      <c r="I20">
        <v>1</v>
      </c>
      <c r="J20">
        <v>0</v>
      </c>
      <c r="K20">
        <v>2</v>
      </c>
      <c r="L20">
        <v>0</v>
      </c>
      <c r="M20">
        <v>0</v>
      </c>
      <c r="N20">
        <v>1</v>
      </c>
      <c r="O20">
        <v>1</v>
      </c>
      <c r="P20">
        <v>16.600000000000001</v>
      </c>
      <c r="Q20">
        <v>16.600000000000001</v>
      </c>
      <c r="R20" s="1">
        <v>4.9000000000000002E-2</v>
      </c>
    </row>
    <row r="21" spans="1:18" x14ac:dyDescent="0.35">
      <c r="A21">
        <v>18</v>
      </c>
      <c r="B21" t="s">
        <v>128</v>
      </c>
      <c r="C21">
        <v>28</v>
      </c>
      <c r="D21">
        <v>47</v>
      </c>
      <c r="E21">
        <v>59.6</v>
      </c>
      <c r="F21">
        <v>258</v>
      </c>
      <c r="G21">
        <v>5.5</v>
      </c>
      <c r="H21">
        <v>0</v>
      </c>
      <c r="I21">
        <v>0</v>
      </c>
      <c r="J21">
        <v>3</v>
      </c>
      <c r="K21">
        <v>13</v>
      </c>
      <c r="L21">
        <v>77</v>
      </c>
      <c r="M21">
        <v>0</v>
      </c>
      <c r="N21">
        <v>1</v>
      </c>
      <c r="O21">
        <v>1</v>
      </c>
      <c r="P21">
        <v>16</v>
      </c>
      <c r="Q21">
        <v>16</v>
      </c>
      <c r="R21" s="1">
        <v>5.3999999999999999E-2</v>
      </c>
    </row>
    <row r="22" spans="1:18" x14ac:dyDescent="0.35">
      <c r="A22">
        <v>18</v>
      </c>
      <c r="B22" t="s">
        <v>167</v>
      </c>
      <c r="C22">
        <v>13</v>
      </c>
      <c r="D22">
        <v>26</v>
      </c>
      <c r="E22">
        <v>50</v>
      </c>
      <c r="F22">
        <v>166</v>
      </c>
      <c r="G22">
        <v>6.4</v>
      </c>
      <c r="H22">
        <v>2</v>
      </c>
      <c r="I22">
        <v>2</v>
      </c>
      <c r="J22">
        <v>3</v>
      </c>
      <c r="K22">
        <v>7</v>
      </c>
      <c r="L22">
        <v>33</v>
      </c>
      <c r="M22">
        <v>0</v>
      </c>
      <c r="N22">
        <v>0</v>
      </c>
      <c r="O22">
        <v>1</v>
      </c>
      <c r="P22">
        <v>15.9</v>
      </c>
      <c r="Q22">
        <v>15.9</v>
      </c>
      <c r="R22" s="1">
        <v>2E-3</v>
      </c>
    </row>
    <row r="23" spans="1:18" x14ac:dyDescent="0.35">
      <c r="A23">
        <v>18</v>
      </c>
      <c r="B23" t="s">
        <v>129</v>
      </c>
      <c r="C23">
        <v>20</v>
      </c>
      <c r="D23">
        <v>34</v>
      </c>
      <c r="E23">
        <v>58.8</v>
      </c>
      <c r="F23">
        <v>272</v>
      </c>
      <c r="G23">
        <v>8</v>
      </c>
      <c r="H23">
        <v>1</v>
      </c>
      <c r="I23">
        <v>1</v>
      </c>
      <c r="J23">
        <v>5</v>
      </c>
      <c r="K23">
        <v>3</v>
      </c>
      <c r="L23">
        <v>2</v>
      </c>
      <c r="M23">
        <v>0</v>
      </c>
      <c r="N23">
        <v>0</v>
      </c>
      <c r="O23">
        <v>1</v>
      </c>
      <c r="P23">
        <v>14.1</v>
      </c>
      <c r="Q23">
        <v>14.1</v>
      </c>
      <c r="R23" s="1">
        <v>3.9E-2</v>
      </c>
    </row>
    <row r="24" spans="1:18" x14ac:dyDescent="0.35">
      <c r="A24">
        <v>18</v>
      </c>
      <c r="B24" t="s">
        <v>86</v>
      </c>
      <c r="C24">
        <v>15</v>
      </c>
      <c r="D24">
        <v>28</v>
      </c>
      <c r="E24">
        <v>53.6</v>
      </c>
      <c r="F24">
        <v>146</v>
      </c>
      <c r="G24">
        <v>5.2</v>
      </c>
      <c r="H24">
        <v>1</v>
      </c>
      <c r="I24">
        <v>0</v>
      </c>
      <c r="J24">
        <v>4</v>
      </c>
      <c r="K24">
        <v>8</v>
      </c>
      <c r="L24">
        <v>40</v>
      </c>
      <c r="M24">
        <v>0</v>
      </c>
      <c r="N24">
        <v>0</v>
      </c>
      <c r="O24">
        <v>1</v>
      </c>
      <c r="P24">
        <v>13.8</v>
      </c>
      <c r="Q24">
        <v>13.8</v>
      </c>
      <c r="R24" s="1">
        <v>1.2999999999999999E-2</v>
      </c>
    </row>
    <row r="25" spans="1:18" x14ac:dyDescent="0.35">
      <c r="A25">
        <v>18</v>
      </c>
      <c r="B25" t="s">
        <v>44</v>
      </c>
      <c r="C25">
        <v>17</v>
      </c>
      <c r="D25">
        <v>26</v>
      </c>
      <c r="E25">
        <v>65.400000000000006</v>
      </c>
      <c r="F25">
        <v>168</v>
      </c>
      <c r="G25">
        <v>6.5</v>
      </c>
      <c r="H25">
        <v>2</v>
      </c>
      <c r="I25">
        <v>1</v>
      </c>
      <c r="J25">
        <v>2</v>
      </c>
      <c r="K25">
        <v>3</v>
      </c>
      <c r="L25">
        <v>-3</v>
      </c>
      <c r="M25">
        <v>0</v>
      </c>
      <c r="N25">
        <v>0</v>
      </c>
      <c r="O25">
        <v>1</v>
      </c>
      <c r="P25">
        <v>13.4</v>
      </c>
      <c r="Q25">
        <v>13.4</v>
      </c>
      <c r="R25" s="1">
        <v>1.7000000000000001E-2</v>
      </c>
    </row>
    <row r="26" spans="1:18" x14ac:dyDescent="0.35">
      <c r="A26">
        <v>18</v>
      </c>
      <c r="B26" t="s">
        <v>132</v>
      </c>
      <c r="C26">
        <v>13</v>
      </c>
      <c r="D26">
        <v>20</v>
      </c>
      <c r="E26">
        <v>65</v>
      </c>
      <c r="F26">
        <v>148</v>
      </c>
      <c r="G26">
        <v>7.4</v>
      </c>
      <c r="H26">
        <v>1</v>
      </c>
      <c r="I26">
        <v>1</v>
      </c>
      <c r="J26">
        <v>3</v>
      </c>
      <c r="K26">
        <v>6</v>
      </c>
      <c r="L26">
        <v>46</v>
      </c>
      <c r="M26">
        <v>0</v>
      </c>
      <c r="N26">
        <v>1</v>
      </c>
      <c r="O26">
        <v>1</v>
      </c>
      <c r="P26">
        <v>11.5</v>
      </c>
      <c r="Q26">
        <v>11.5</v>
      </c>
      <c r="R26" s="1">
        <v>4.2999999999999997E-2</v>
      </c>
    </row>
    <row r="27" spans="1:18" x14ac:dyDescent="0.35">
      <c r="A27">
        <v>18</v>
      </c>
      <c r="B27" t="s">
        <v>144</v>
      </c>
      <c r="C27">
        <v>15</v>
      </c>
      <c r="D27">
        <v>30</v>
      </c>
      <c r="E27">
        <v>50</v>
      </c>
      <c r="F27">
        <v>154</v>
      </c>
      <c r="G27">
        <v>5.0999999999999996</v>
      </c>
      <c r="H27">
        <v>0</v>
      </c>
      <c r="I27">
        <v>1</v>
      </c>
      <c r="J27">
        <v>1</v>
      </c>
      <c r="K27">
        <v>5</v>
      </c>
      <c r="L27">
        <v>46</v>
      </c>
      <c r="M27">
        <v>0</v>
      </c>
      <c r="N27">
        <v>0</v>
      </c>
      <c r="O27">
        <v>1</v>
      </c>
      <c r="P27">
        <v>9.8000000000000007</v>
      </c>
      <c r="Q27">
        <v>9.8000000000000007</v>
      </c>
      <c r="R27" s="1">
        <v>4.0000000000000001E-3</v>
      </c>
    </row>
    <row r="28" spans="1:18" x14ac:dyDescent="0.35">
      <c r="A28">
        <v>18</v>
      </c>
      <c r="B28" t="s">
        <v>15</v>
      </c>
      <c r="C28">
        <v>17</v>
      </c>
      <c r="D28">
        <v>27</v>
      </c>
      <c r="E28">
        <v>63</v>
      </c>
      <c r="F28">
        <v>173</v>
      </c>
      <c r="G28">
        <v>6.4</v>
      </c>
      <c r="H28">
        <v>1</v>
      </c>
      <c r="I28">
        <v>2</v>
      </c>
      <c r="J28">
        <v>0</v>
      </c>
      <c r="K28">
        <v>1</v>
      </c>
      <c r="L28">
        <v>7</v>
      </c>
      <c r="M28">
        <v>0</v>
      </c>
      <c r="N28">
        <v>0</v>
      </c>
      <c r="O28">
        <v>1</v>
      </c>
      <c r="P28">
        <v>9.6</v>
      </c>
      <c r="Q28">
        <v>9.6</v>
      </c>
      <c r="R28" s="1">
        <v>0.94599999999999995</v>
      </c>
    </row>
    <row r="29" spans="1:18" x14ac:dyDescent="0.35">
      <c r="A29">
        <v>18</v>
      </c>
      <c r="B29" t="s">
        <v>25</v>
      </c>
      <c r="C29">
        <v>19</v>
      </c>
      <c r="D29">
        <v>27</v>
      </c>
      <c r="E29">
        <v>70.400000000000006</v>
      </c>
      <c r="F29">
        <v>153</v>
      </c>
      <c r="G29">
        <v>5.7</v>
      </c>
      <c r="H29">
        <v>1</v>
      </c>
      <c r="I29">
        <v>2</v>
      </c>
      <c r="J29">
        <v>4</v>
      </c>
      <c r="K29">
        <v>4</v>
      </c>
      <c r="L29">
        <v>-1</v>
      </c>
      <c r="M29">
        <v>0</v>
      </c>
      <c r="N29">
        <v>0</v>
      </c>
      <c r="O29">
        <v>1</v>
      </c>
      <c r="P29">
        <v>8.9</v>
      </c>
      <c r="Q29">
        <v>8.9</v>
      </c>
      <c r="R29" s="1">
        <v>0.53</v>
      </c>
    </row>
    <row r="30" spans="1:18" x14ac:dyDescent="0.35">
      <c r="A30">
        <v>18</v>
      </c>
      <c r="B30" t="s">
        <v>29</v>
      </c>
      <c r="C30">
        <v>11</v>
      </c>
      <c r="D30">
        <v>16</v>
      </c>
      <c r="E30">
        <v>68.8</v>
      </c>
      <c r="F30">
        <v>148</v>
      </c>
      <c r="G30">
        <v>9.3000000000000007</v>
      </c>
      <c r="H30">
        <v>0</v>
      </c>
      <c r="I30">
        <v>0</v>
      </c>
      <c r="J30">
        <v>5</v>
      </c>
      <c r="K30">
        <v>8</v>
      </c>
      <c r="L30">
        <v>27</v>
      </c>
      <c r="M30">
        <v>0</v>
      </c>
      <c r="N30">
        <v>0</v>
      </c>
      <c r="O30">
        <v>1</v>
      </c>
      <c r="P30">
        <v>8.6</v>
      </c>
      <c r="Q30">
        <v>8.6</v>
      </c>
      <c r="R30" s="1">
        <v>0.94099999999999995</v>
      </c>
    </row>
    <row r="31" spans="1:18" x14ac:dyDescent="0.35">
      <c r="A31">
        <v>18</v>
      </c>
      <c r="B31" t="s">
        <v>50</v>
      </c>
      <c r="C31">
        <v>13</v>
      </c>
      <c r="D31">
        <v>24</v>
      </c>
      <c r="E31">
        <v>54.2</v>
      </c>
      <c r="F31">
        <v>141</v>
      </c>
      <c r="G31">
        <v>5.9</v>
      </c>
      <c r="H31">
        <v>0</v>
      </c>
      <c r="I31">
        <v>0</v>
      </c>
      <c r="J31">
        <v>1</v>
      </c>
      <c r="K31">
        <v>1</v>
      </c>
      <c r="L31">
        <v>9</v>
      </c>
      <c r="M31">
        <v>0</v>
      </c>
      <c r="N31">
        <v>0</v>
      </c>
      <c r="O31">
        <v>1</v>
      </c>
      <c r="P31">
        <v>8.5</v>
      </c>
      <c r="Q31">
        <v>8.5</v>
      </c>
      <c r="R31" s="1">
        <v>0.24299999999999999</v>
      </c>
    </row>
    <row r="32" spans="1:18" x14ac:dyDescent="0.35">
      <c r="A32">
        <v>18</v>
      </c>
      <c r="B32" t="s">
        <v>122</v>
      </c>
      <c r="C32">
        <v>18</v>
      </c>
      <c r="D32">
        <v>20</v>
      </c>
      <c r="E32">
        <v>90</v>
      </c>
      <c r="F32">
        <v>152</v>
      </c>
      <c r="G32">
        <v>7.6</v>
      </c>
      <c r="H32">
        <v>1</v>
      </c>
      <c r="I32">
        <v>0</v>
      </c>
      <c r="J32">
        <v>3</v>
      </c>
      <c r="K32">
        <v>2</v>
      </c>
      <c r="L32">
        <v>-1</v>
      </c>
      <c r="M32">
        <v>0</v>
      </c>
      <c r="N32">
        <v>1</v>
      </c>
      <c r="O32">
        <v>1</v>
      </c>
      <c r="P32">
        <v>8</v>
      </c>
      <c r="Q32">
        <v>8</v>
      </c>
      <c r="R32" s="1">
        <v>2.4E-2</v>
      </c>
    </row>
    <row r="33" spans="1:18" x14ac:dyDescent="0.35">
      <c r="A33">
        <v>18</v>
      </c>
      <c r="B33" t="s">
        <v>27</v>
      </c>
      <c r="C33">
        <v>20</v>
      </c>
      <c r="D33">
        <v>32</v>
      </c>
      <c r="E33">
        <v>62.5</v>
      </c>
      <c r="F33">
        <v>137</v>
      </c>
      <c r="G33">
        <v>4.3</v>
      </c>
      <c r="H33">
        <v>0</v>
      </c>
      <c r="I33">
        <v>0</v>
      </c>
      <c r="J33">
        <v>3</v>
      </c>
      <c r="K33">
        <v>5</v>
      </c>
      <c r="L33">
        <v>7</v>
      </c>
      <c r="M33">
        <v>0</v>
      </c>
      <c r="N33">
        <v>0</v>
      </c>
      <c r="O33">
        <v>1</v>
      </c>
      <c r="P33">
        <v>6.2</v>
      </c>
      <c r="Q33">
        <v>6.2</v>
      </c>
      <c r="R33" s="1">
        <v>0.66200000000000003</v>
      </c>
    </row>
    <row r="34" spans="1:18" x14ac:dyDescent="0.35">
      <c r="A34">
        <v>18</v>
      </c>
      <c r="B34" t="s">
        <v>37</v>
      </c>
      <c r="C34">
        <v>11</v>
      </c>
      <c r="D34">
        <v>18</v>
      </c>
      <c r="E34">
        <v>61.1</v>
      </c>
      <c r="F34">
        <v>94</v>
      </c>
      <c r="G34">
        <v>5.2</v>
      </c>
      <c r="H34">
        <v>0</v>
      </c>
      <c r="I34">
        <v>0</v>
      </c>
      <c r="J34">
        <v>3</v>
      </c>
      <c r="K34">
        <v>2</v>
      </c>
      <c r="L34">
        <v>24</v>
      </c>
      <c r="M34">
        <v>0</v>
      </c>
      <c r="N34">
        <v>1</v>
      </c>
      <c r="O34">
        <v>1</v>
      </c>
      <c r="P34">
        <v>4.2</v>
      </c>
      <c r="Q34">
        <v>4.2</v>
      </c>
      <c r="R34" s="1">
        <v>0.112</v>
      </c>
    </row>
    <row r="35" spans="1:18" x14ac:dyDescent="0.35">
      <c r="A35">
        <v>18</v>
      </c>
      <c r="B35" t="s">
        <v>139</v>
      </c>
      <c r="C35">
        <v>8</v>
      </c>
      <c r="D35">
        <v>20</v>
      </c>
      <c r="E35">
        <v>40</v>
      </c>
      <c r="F35">
        <v>70</v>
      </c>
      <c r="G35">
        <v>3.5</v>
      </c>
      <c r="H35">
        <v>0</v>
      </c>
      <c r="I35">
        <v>0</v>
      </c>
      <c r="J35">
        <v>1</v>
      </c>
      <c r="K35">
        <v>2</v>
      </c>
      <c r="L35">
        <v>1</v>
      </c>
      <c r="M35">
        <v>0</v>
      </c>
      <c r="N35">
        <v>0</v>
      </c>
      <c r="O35">
        <v>1</v>
      </c>
      <c r="P35">
        <v>2.9</v>
      </c>
      <c r="Q35">
        <v>2.9</v>
      </c>
      <c r="R35" s="1">
        <v>2E-3</v>
      </c>
    </row>
    <row r="36" spans="1:18" x14ac:dyDescent="0.35">
      <c r="A36">
        <v>18</v>
      </c>
      <c r="B36" t="s">
        <v>85</v>
      </c>
      <c r="C36">
        <v>12</v>
      </c>
      <c r="D36">
        <v>30</v>
      </c>
      <c r="E36">
        <v>40</v>
      </c>
      <c r="F36">
        <v>88</v>
      </c>
      <c r="G36">
        <v>2.9</v>
      </c>
      <c r="H36">
        <v>0</v>
      </c>
      <c r="I36">
        <v>2</v>
      </c>
      <c r="J36">
        <v>7</v>
      </c>
      <c r="K36">
        <v>3</v>
      </c>
      <c r="L36">
        <v>13</v>
      </c>
      <c r="M36">
        <v>0</v>
      </c>
      <c r="N36">
        <v>0</v>
      </c>
      <c r="O36">
        <v>1</v>
      </c>
      <c r="P36">
        <v>2.8</v>
      </c>
      <c r="Q36">
        <v>2.8</v>
      </c>
      <c r="R36" s="1">
        <v>1.9E-2</v>
      </c>
    </row>
    <row r="37" spans="1:18" x14ac:dyDescent="0.35">
      <c r="A37">
        <v>18</v>
      </c>
      <c r="B37" t="s">
        <v>33</v>
      </c>
      <c r="C37">
        <v>7</v>
      </c>
      <c r="D37">
        <v>16</v>
      </c>
      <c r="E37">
        <v>43.8</v>
      </c>
      <c r="F37">
        <v>55</v>
      </c>
      <c r="G37">
        <v>3.4</v>
      </c>
      <c r="H37">
        <v>0</v>
      </c>
      <c r="I37">
        <v>1</v>
      </c>
      <c r="J37">
        <v>2</v>
      </c>
      <c r="K37">
        <v>2</v>
      </c>
      <c r="L37">
        <v>4</v>
      </c>
      <c r="M37">
        <v>0</v>
      </c>
      <c r="N37">
        <v>0</v>
      </c>
      <c r="O37">
        <v>1</v>
      </c>
      <c r="P37">
        <v>1.6</v>
      </c>
      <c r="Q37">
        <v>1.6</v>
      </c>
      <c r="R37" s="1">
        <v>1</v>
      </c>
    </row>
    <row r="38" spans="1:18" x14ac:dyDescent="0.35">
      <c r="A38">
        <v>18</v>
      </c>
      <c r="B38" t="s">
        <v>87</v>
      </c>
      <c r="C38">
        <v>3</v>
      </c>
      <c r="D38">
        <v>4</v>
      </c>
      <c r="E38">
        <v>75</v>
      </c>
      <c r="F38">
        <v>30</v>
      </c>
      <c r="G38">
        <v>7.5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1.2</v>
      </c>
      <c r="Q38">
        <v>1.2</v>
      </c>
      <c r="R38" s="1">
        <v>1E-3</v>
      </c>
    </row>
    <row r="39" spans="1:18" x14ac:dyDescent="0.35">
      <c r="A39">
        <v>18</v>
      </c>
      <c r="B39" t="s">
        <v>133</v>
      </c>
      <c r="C39">
        <v>3</v>
      </c>
      <c r="D39">
        <v>4</v>
      </c>
      <c r="E39">
        <v>75</v>
      </c>
      <c r="F39">
        <v>20</v>
      </c>
      <c r="G39">
        <v>5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0.8</v>
      </c>
      <c r="Q39">
        <v>0.8</v>
      </c>
      <c r="R39" s="1">
        <v>0</v>
      </c>
    </row>
    <row r="40" spans="1:18" x14ac:dyDescent="0.35">
      <c r="A40">
        <v>18</v>
      </c>
      <c r="B40" t="s">
        <v>125</v>
      </c>
      <c r="C40">
        <v>3</v>
      </c>
      <c r="D40">
        <v>4</v>
      </c>
      <c r="E40">
        <v>75</v>
      </c>
      <c r="F40">
        <v>27</v>
      </c>
      <c r="G40">
        <v>6.8</v>
      </c>
      <c r="H40">
        <v>0</v>
      </c>
      <c r="I40">
        <v>1</v>
      </c>
      <c r="J40">
        <v>1</v>
      </c>
      <c r="K40">
        <v>1</v>
      </c>
      <c r="L40">
        <v>6</v>
      </c>
      <c r="M40">
        <v>0</v>
      </c>
      <c r="N40">
        <v>0</v>
      </c>
      <c r="O40">
        <v>1</v>
      </c>
      <c r="P40">
        <v>0.7</v>
      </c>
      <c r="Q40">
        <v>0.7</v>
      </c>
      <c r="R40" s="1">
        <v>0</v>
      </c>
    </row>
    <row r="41" spans="1:18" x14ac:dyDescent="0.35">
      <c r="A41">
        <v>18</v>
      </c>
      <c r="B41" t="s">
        <v>102</v>
      </c>
      <c r="C41">
        <v>2</v>
      </c>
      <c r="D41">
        <v>2</v>
      </c>
      <c r="E41">
        <v>100</v>
      </c>
      <c r="F41">
        <v>14</v>
      </c>
      <c r="G41">
        <v>7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  <c r="P41">
        <v>0.6</v>
      </c>
      <c r="Q41">
        <v>0.6</v>
      </c>
      <c r="R41" s="1">
        <v>0.06</v>
      </c>
    </row>
    <row r="42" spans="1:18" x14ac:dyDescent="0.35">
      <c r="A42">
        <v>18</v>
      </c>
      <c r="B42" t="s">
        <v>103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1</v>
      </c>
      <c r="P42">
        <v>0.1</v>
      </c>
      <c r="Q42">
        <v>0.1</v>
      </c>
      <c r="R42" s="1">
        <v>1E-3</v>
      </c>
    </row>
    <row r="43" spans="1:18" x14ac:dyDescent="0.35">
      <c r="A43">
        <v>18</v>
      </c>
      <c r="B43" t="s">
        <v>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3.7999999999999999E-2</v>
      </c>
    </row>
    <row r="44" spans="1:18" x14ac:dyDescent="0.35">
      <c r="A44">
        <v>18</v>
      </c>
      <c r="B44" t="s">
        <v>35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0.128</v>
      </c>
    </row>
    <row r="45" spans="1:18" x14ac:dyDescent="0.35">
      <c r="A45">
        <v>18</v>
      </c>
      <c r="B45" t="s">
        <v>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0.35399999999999998</v>
      </c>
    </row>
    <row r="46" spans="1:18" x14ac:dyDescent="0.35">
      <c r="A46">
        <v>18</v>
      </c>
      <c r="B46" t="s">
        <v>90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0</v>
      </c>
    </row>
    <row r="47" spans="1:18" x14ac:dyDescent="0.35">
      <c r="A47">
        <v>18</v>
      </c>
      <c r="B47" t="s">
        <v>92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1E-3</v>
      </c>
    </row>
    <row r="48" spans="1:18" x14ac:dyDescent="0.35">
      <c r="A48">
        <v>18</v>
      </c>
      <c r="B48" t="s">
        <v>93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1E-3</v>
      </c>
    </row>
    <row r="49" spans="1:18" x14ac:dyDescent="0.35">
      <c r="A49">
        <v>18</v>
      </c>
      <c r="B49" t="s">
        <v>94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0</v>
      </c>
    </row>
    <row r="50" spans="1:18" x14ac:dyDescent="0.35">
      <c r="A50">
        <v>18</v>
      </c>
      <c r="B50" t="s">
        <v>24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0.90800000000000003</v>
      </c>
    </row>
    <row r="51" spans="1:18" x14ac:dyDescent="0.35">
      <c r="A51">
        <v>18</v>
      </c>
      <c r="B51" t="s">
        <v>89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>
        <v>0</v>
      </c>
    </row>
    <row r="52" spans="1:18" x14ac:dyDescent="0.35">
      <c r="A52">
        <v>18</v>
      </c>
      <c r="B52" t="s">
        <v>97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0</v>
      </c>
    </row>
    <row r="53" spans="1:18" x14ac:dyDescent="0.35">
      <c r="A53">
        <v>18</v>
      </c>
      <c r="B53" t="s">
        <v>150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0</v>
      </c>
    </row>
    <row r="54" spans="1:18" x14ac:dyDescent="0.35">
      <c r="A54">
        <v>18</v>
      </c>
      <c r="B54" t="s">
        <v>91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0</v>
      </c>
    </row>
    <row r="55" spans="1:18" x14ac:dyDescent="0.35">
      <c r="A55">
        <v>18</v>
      </c>
      <c r="B55" t="s">
        <v>95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0</v>
      </c>
    </row>
    <row r="56" spans="1:18" x14ac:dyDescent="0.35">
      <c r="A56">
        <v>18</v>
      </c>
      <c r="B56" t="s">
        <v>96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7.0000000000000001E-3</v>
      </c>
    </row>
    <row r="57" spans="1:18" x14ac:dyDescent="0.35">
      <c r="A57">
        <v>18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8.0000000000000002E-3</v>
      </c>
    </row>
    <row r="58" spans="1:18" x14ac:dyDescent="0.35">
      <c r="A58">
        <v>18</v>
      </c>
      <c r="B58" t="s">
        <v>16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0.03</v>
      </c>
    </row>
    <row r="59" spans="1:18" x14ac:dyDescent="0.35">
      <c r="A59">
        <v>18</v>
      </c>
      <c r="B59" t="s">
        <v>47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0.17899999999999999</v>
      </c>
    </row>
    <row r="60" spans="1:18" x14ac:dyDescent="0.35">
      <c r="A60">
        <v>18</v>
      </c>
      <c r="B60" t="s">
        <v>106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1E-3</v>
      </c>
    </row>
    <row r="61" spans="1:18" x14ac:dyDescent="0.35">
      <c r="A61">
        <v>18</v>
      </c>
      <c r="B61" t="s">
        <v>98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0</v>
      </c>
    </row>
    <row r="62" spans="1:18" x14ac:dyDescent="0.35">
      <c r="A62">
        <v>18</v>
      </c>
      <c r="B62" t="s">
        <v>99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</v>
      </c>
    </row>
    <row r="63" spans="1:18" x14ac:dyDescent="0.35">
      <c r="A63">
        <v>18</v>
      </c>
      <c r="B63" t="s">
        <v>100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0</v>
      </c>
    </row>
    <row r="64" spans="1:18" x14ac:dyDescent="0.35">
      <c r="A64">
        <v>18</v>
      </c>
      <c r="B64" t="s">
        <v>101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2E-3</v>
      </c>
    </row>
    <row r="65" spans="1:18" x14ac:dyDescent="0.35">
      <c r="A65">
        <v>18</v>
      </c>
      <c r="B65" t="s">
        <v>18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0.219</v>
      </c>
    </row>
    <row r="66" spans="1:18" x14ac:dyDescent="0.35">
      <c r="A66">
        <v>18</v>
      </c>
      <c r="B66" t="s">
        <v>154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0</v>
      </c>
    </row>
    <row r="67" spans="1:18" x14ac:dyDescent="0.35">
      <c r="A67">
        <v>18</v>
      </c>
      <c r="B67" t="s">
        <v>160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0</v>
      </c>
    </row>
    <row r="68" spans="1:18" x14ac:dyDescent="0.35">
      <c r="A68">
        <v>18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8.9999999999999993E-3</v>
      </c>
    </row>
    <row r="69" spans="1:18" x14ac:dyDescent="0.35">
      <c r="A69">
        <v>18</v>
      </c>
      <c r="B69" t="s">
        <v>170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0</v>
      </c>
    </row>
    <row r="70" spans="1:18" x14ac:dyDescent="0.35">
      <c r="A70">
        <v>18</v>
      </c>
      <c r="B70" t="s">
        <v>105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0</v>
      </c>
    </row>
    <row r="71" spans="1:18" x14ac:dyDescent="0.35">
      <c r="A71">
        <v>18</v>
      </c>
      <c r="B71" t="s">
        <v>163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0</v>
      </c>
    </row>
    <row r="72" spans="1:18" x14ac:dyDescent="0.35">
      <c r="A72">
        <v>18</v>
      </c>
      <c r="B72" t="s">
        <v>108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0.16600000000000001</v>
      </c>
    </row>
    <row r="73" spans="1:18" x14ac:dyDescent="0.35">
      <c r="A73">
        <v>18</v>
      </c>
      <c r="B73" t="s">
        <v>161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1E-3</v>
      </c>
    </row>
    <row r="74" spans="1:18" x14ac:dyDescent="0.35">
      <c r="A74">
        <v>18</v>
      </c>
      <c r="B74" t="s">
        <v>113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0</v>
      </c>
    </row>
    <row r="75" spans="1:18" x14ac:dyDescent="0.35">
      <c r="A75">
        <v>18</v>
      </c>
      <c r="B75" t="s">
        <v>111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3.2000000000000001E-2</v>
      </c>
    </row>
    <row r="76" spans="1:18" x14ac:dyDescent="0.35">
      <c r="A76">
        <v>18</v>
      </c>
      <c r="B76" t="s">
        <v>110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1E-3</v>
      </c>
    </row>
    <row r="77" spans="1:18" x14ac:dyDescent="0.35">
      <c r="A77">
        <v>18</v>
      </c>
      <c r="B77" t="s">
        <v>109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</v>
      </c>
    </row>
    <row r="78" spans="1:18" x14ac:dyDescent="0.35">
      <c r="A78">
        <v>18</v>
      </c>
      <c r="B78" t="s">
        <v>82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1E-3</v>
      </c>
    </row>
    <row r="79" spans="1:18" x14ac:dyDescent="0.35">
      <c r="A79">
        <v>18</v>
      </c>
      <c r="B79" t="s">
        <v>112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</v>
      </c>
    </row>
    <row r="80" spans="1:18" x14ac:dyDescent="0.35">
      <c r="A80">
        <v>18</v>
      </c>
      <c r="B80" t="s">
        <v>52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1E-3</v>
      </c>
    </row>
    <row r="81" spans="1:18" x14ac:dyDescent="0.35">
      <c r="A81">
        <v>18</v>
      </c>
      <c r="B81" t="s">
        <v>116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</v>
      </c>
    </row>
    <row r="82" spans="1:18" x14ac:dyDescent="0.35">
      <c r="A82">
        <v>18</v>
      </c>
      <c r="B82" t="s">
        <v>117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0</v>
      </c>
    </row>
    <row r="83" spans="1:18" x14ac:dyDescent="0.35">
      <c r="A83">
        <v>18</v>
      </c>
      <c r="B83" t="s">
        <v>114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</row>
    <row r="84" spans="1:18" x14ac:dyDescent="0.35">
      <c r="A84">
        <v>18</v>
      </c>
      <c r="B84" t="s">
        <v>115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18</v>
      </c>
      <c r="B85" t="s">
        <v>118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7.0000000000000001E-3</v>
      </c>
    </row>
    <row r="86" spans="1:18" x14ac:dyDescent="0.35">
      <c r="A86">
        <v>18</v>
      </c>
      <c r="B86" t="s">
        <v>23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0.20399999999999999</v>
      </c>
    </row>
    <row r="87" spans="1:18" x14ac:dyDescent="0.35">
      <c r="A87">
        <v>18</v>
      </c>
      <c r="B87" t="s">
        <v>30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0.56999999999999995</v>
      </c>
    </row>
    <row r="88" spans="1:18" x14ac:dyDescent="0.35">
      <c r="A88">
        <v>18</v>
      </c>
      <c r="B88" t="s">
        <v>155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0.252</v>
      </c>
    </row>
    <row r="89" spans="1:18" x14ac:dyDescent="0.35">
      <c r="A89">
        <v>18</v>
      </c>
      <c r="B89" t="s">
        <v>119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</v>
      </c>
    </row>
    <row r="90" spans="1:18" x14ac:dyDescent="0.35">
      <c r="A90">
        <v>18</v>
      </c>
      <c r="B90" t="s">
        <v>120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0</v>
      </c>
    </row>
    <row r="91" spans="1:18" x14ac:dyDescent="0.35">
      <c r="A91">
        <v>18</v>
      </c>
      <c r="B91" t="s">
        <v>83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2E-3</v>
      </c>
    </row>
    <row r="92" spans="1:18" x14ac:dyDescent="0.35">
      <c r="A92">
        <v>18</v>
      </c>
      <c r="B92" t="s">
        <v>31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0.72499999999999998</v>
      </c>
    </row>
    <row r="93" spans="1:18" x14ac:dyDescent="0.35">
      <c r="A93">
        <v>18</v>
      </c>
      <c r="B93" t="s">
        <v>20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0.54500000000000004</v>
      </c>
    </row>
    <row r="94" spans="1:18" x14ac:dyDescent="0.35">
      <c r="A94">
        <v>18</v>
      </c>
      <c r="B94" t="s">
        <v>146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1E-3</v>
      </c>
    </row>
    <row r="95" spans="1:18" x14ac:dyDescent="0.35">
      <c r="A95">
        <v>18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0.97599999999999998</v>
      </c>
    </row>
    <row r="96" spans="1:18" x14ac:dyDescent="0.35">
      <c r="A96">
        <v>18</v>
      </c>
      <c r="B96" t="s">
        <v>88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8.9999999999999993E-3</v>
      </c>
    </row>
    <row r="97" spans="1:18" x14ac:dyDescent="0.35">
      <c r="A97">
        <v>18</v>
      </c>
      <c r="B97" t="s">
        <v>145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0.224</v>
      </c>
    </row>
    <row r="98" spans="1:18" x14ac:dyDescent="0.35">
      <c r="A98">
        <v>18</v>
      </c>
      <c r="B98" t="s">
        <v>53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1.2999999999999999E-2</v>
      </c>
    </row>
    <row r="99" spans="1:18" x14ac:dyDescent="0.35">
      <c r="A99">
        <v>18</v>
      </c>
      <c r="B99" t="s">
        <v>19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0.24299999999999999</v>
      </c>
    </row>
    <row r="100" spans="1:18" x14ac:dyDescent="0.35">
      <c r="A100">
        <v>18</v>
      </c>
      <c r="B100" t="s">
        <v>21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0.97899999999999998</v>
      </c>
    </row>
    <row r="101" spans="1:18" x14ac:dyDescent="0.35">
      <c r="A101">
        <v>18</v>
      </c>
      <c r="B101" t="s">
        <v>124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</v>
      </c>
    </row>
    <row r="102" spans="1:18" x14ac:dyDescent="0.35">
      <c r="A102">
        <v>18</v>
      </c>
      <c r="B102" t="s">
        <v>123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</v>
      </c>
    </row>
    <row r="103" spans="1:18" x14ac:dyDescent="0.35">
      <c r="A103">
        <v>18</v>
      </c>
      <c r="B103" t="s">
        <v>162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18</v>
      </c>
      <c r="B104" t="s">
        <v>126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</v>
      </c>
    </row>
    <row r="105" spans="1:18" x14ac:dyDescent="0.35">
      <c r="A105">
        <v>18</v>
      </c>
      <c r="B105" t="s">
        <v>84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2.4E-2</v>
      </c>
    </row>
    <row r="106" spans="1:18" x14ac:dyDescent="0.35">
      <c r="A106">
        <v>18</v>
      </c>
      <c r="B106" t="s">
        <v>42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0.192</v>
      </c>
    </row>
    <row r="107" spans="1:18" x14ac:dyDescent="0.35">
      <c r="A107">
        <v>18</v>
      </c>
      <c r="B107" t="s">
        <v>158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</row>
    <row r="108" spans="1:18" x14ac:dyDescent="0.35">
      <c r="A108">
        <v>18</v>
      </c>
      <c r="B108" t="s">
        <v>156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1E-3</v>
      </c>
    </row>
    <row r="109" spans="1:18" x14ac:dyDescent="0.35">
      <c r="A109">
        <v>18</v>
      </c>
      <c r="B109" t="s">
        <v>81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1E-3</v>
      </c>
    </row>
    <row r="110" spans="1:18" x14ac:dyDescent="0.35">
      <c r="A110">
        <v>18</v>
      </c>
      <c r="B110" t="s">
        <v>130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18</v>
      </c>
      <c r="B111" t="s">
        <v>164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2E-3</v>
      </c>
    </row>
    <row r="112" spans="1:18" x14ac:dyDescent="0.35">
      <c r="A112">
        <v>18</v>
      </c>
      <c r="B112" t="s">
        <v>143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1E-3</v>
      </c>
    </row>
    <row r="113" spans="1:18" x14ac:dyDescent="0.35">
      <c r="A113">
        <v>18</v>
      </c>
      <c r="B113" t="s">
        <v>168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0</v>
      </c>
    </row>
    <row r="114" spans="1:18" x14ac:dyDescent="0.35">
      <c r="A114">
        <v>18</v>
      </c>
      <c r="B114" t="s">
        <v>141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1E-3</v>
      </c>
    </row>
    <row r="115" spans="1:18" x14ac:dyDescent="0.35">
      <c r="A115">
        <v>18</v>
      </c>
      <c r="B115" t="s">
        <v>26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 s="1">
        <v>2.5999999999999999E-2</v>
      </c>
    </row>
    <row r="116" spans="1:18" x14ac:dyDescent="0.35">
      <c r="A116">
        <v>18</v>
      </c>
      <c r="B116" t="s">
        <v>134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0</v>
      </c>
    </row>
    <row r="117" spans="1:18" x14ac:dyDescent="0.35">
      <c r="A117">
        <v>18</v>
      </c>
      <c r="B117" t="s">
        <v>137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1.4E-2</v>
      </c>
    </row>
    <row r="118" spans="1:18" x14ac:dyDescent="0.35">
      <c r="A118">
        <v>18</v>
      </c>
      <c r="B118" t="s">
        <v>135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">
        <v>0</v>
      </c>
    </row>
    <row r="119" spans="1:18" x14ac:dyDescent="0.35">
      <c r="A119">
        <v>18</v>
      </c>
      <c r="B119" t="s">
        <v>54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1.0999999999999999E-2</v>
      </c>
    </row>
    <row r="120" spans="1:18" x14ac:dyDescent="0.35">
      <c r="A120">
        <v>18</v>
      </c>
      <c r="B120" t="s">
        <v>159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0</v>
      </c>
    </row>
    <row r="121" spans="1:18" x14ac:dyDescent="0.35">
      <c r="A121">
        <v>18</v>
      </c>
      <c r="B121" t="s">
        <v>138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4.3999999999999997E-2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R41"/>
  <sheetViews>
    <sheetView showGridLines="0" workbookViewId="0">
      <selection activeCell="I17" sqref="I17"/>
    </sheetView>
  </sheetViews>
  <sheetFormatPr defaultRowHeight="14.5" x14ac:dyDescent="0.35"/>
  <cols>
    <col min="1" max="1" width="7.54296875" bestFit="1" customWidth="1"/>
    <col min="2" max="2" width="24.26953125" bestFit="1" customWidth="1"/>
    <col min="3" max="3" width="7.453125" bestFit="1" customWidth="1"/>
    <col min="4" max="4" width="6.54296875" bestFit="1" customWidth="1"/>
    <col min="5" max="5" width="6.54296875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169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1</v>
      </c>
      <c r="B5" t="s">
        <v>47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 s="1">
        <v>0.15</v>
      </c>
    </row>
    <row r="6" spans="1:18" x14ac:dyDescent="0.35">
      <c r="A6">
        <v>1</v>
      </c>
      <c r="B6" t="s">
        <v>52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v>0.02</v>
      </c>
    </row>
    <row r="7" spans="1:18" x14ac:dyDescent="0.35">
      <c r="A7">
        <v>1</v>
      </c>
      <c r="B7" t="s">
        <v>18</v>
      </c>
      <c r="C7">
        <v>24</v>
      </c>
      <c r="D7">
        <v>37</v>
      </c>
      <c r="E7">
        <v>64.900000000000006</v>
      </c>
      <c r="F7">
        <v>223</v>
      </c>
      <c r="G7">
        <v>6</v>
      </c>
      <c r="H7">
        <v>1</v>
      </c>
      <c r="I7">
        <v>1</v>
      </c>
      <c r="J7">
        <v>4</v>
      </c>
      <c r="K7">
        <v>10</v>
      </c>
      <c r="L7">
        <v>40</v>
      </c>
      <c r="M7">
        <v>1</v>
      </c>
      <c r="N7">
        <v>0</v>
      </c>
      <c r="O7">
        <v>1</v>
      </c>
      <c r="P7">
        <v>21.9</v>
      </c>
      <c r="Q7">
        <v>21.9</v>
      </c>
      <c r="R7" s="1">
        <v>0.84</v>
      </c>
    </row>
    <row r="8" spans="1:18" x14ac:dyDescent="0.35">
      <c r="A8">
        <v>1</v>
      </c>
      <c r="B8" t="s">
        <v>27</v>
      </c>
      <c r="C8">
        <v>21</v>
      </c>
      <c r="D8">
        <v>34</v>
      </c>
      <c r="E8">
        <v>61.8</v>
      </c>
      <c r="F8">
        <v>173</v>
      </c>
      <c r="G8">
        <v>5.0999999999999996</v>
      </c>
      <c r="H8">
        <v>2</v>
      </c>
      <c r="I8">
        <v>0</v>
      </c>
      <c r="J8">
        <v>1</v>
      </c>
      <c r="K8">
        <v>8</v>
      </c>
      <c r="L8">
        <v>11</v>
      </c>
      <c r="M8">
        <v>0</v>
      </c>
      <c r="N8">
        <v>0</v>
      </c>
      <c r="O8">
        <v>1</v>
      </c>
      <c r="P8">
        <v>16</v>
      </c>
      <c r="Q8">
        <v>16</v>
      </c>
      <c r="R8" s="1">
        <v>0.19</v>
      </c>
    </row>
    <row r="9" spans="1:18" x14ac:dyDescent="0.35">
      <c r="A9">
        <v>1</v>
      </c>
      <c r="B9" t="s">
        <v>24</v>
      </c>
      <c r="C9">
        <v>19</v>
      </c>
      <c r="D9">
        <v>29</v>
      </c>
      <c r="E9">
        <v>65.5</v>
      </c>
      <c r="F9">
        <v>220</v>
      </c>
      <c r="G9">
        <v>7.6</v>
      </c>
      <c r="H9">
        <v>2</v>
      </c>
      <c r="I9">
        <v>0</v>
      </c>
      <c r="J9">
        <v>3</v>
      </c>
      <c r="K9">
        <v>3</v>
      </c>
      <c r="L9">
        <v>20</v>
      </c>
      <c r="M9">
        <v>0</v>
      </c>
      <c r="N9">
        <v>1</v>
      </c>
      <c r="O9">
        <v>1</v>
      </c>
      <c r="P9">
        <v>16.8</v>
      </c>
      <c r="Q9">
        <v>16.8</v>
      </c>
      <c r="R9" s="1">
        <v>0.77</v>
      </c>
    </row>
    <row r="10" spans="1:18" x14ac:dyDescent="0.35">
      <c r="A10">
        <v>1</v>
      </c>
      <c r="B10" t="s">
        <v>37</v>
      </c>
      <c r="C10">
        <v>20</v>
      </c>
      <c r="D10">
        <v>38</v>
      </c>
      <c r="E10">
        <v>52.6</v>
      </c>
      <c r="F10">
        <v>146</v>
      </c>
      <c r="G10">
        <v>3.8</v>
      </c>
      <c r="H10">
        <v>1</v>
      </c>
      <c r="I10">
        <v>2</v>
      </c>
      <c r="J10">
        <v>2</v>
      </c>
      <c r="K10">
        <v>3</v>
      </c>
      <c r="L10">
        <v>17</v>
      </c>
      <c r="M10">
        <v>0</v>
      </c>
      <c r="N10">
        <v>0</v>
      </c>
      <c r="O10">
        <v>1</v>
      </c>
      <c r="P10">
        <v>9.5</v>
      </c>
      <c r="Q10">
        <v>9.5</v>
      </c>
      <c r="R10" s="1">
        <v>0.11</v>
      </c>
    </row>
    <row r="11" spans="1:18" x14ac:dyDescent="0.35">
      <c r="A11">
        <v>1</v>
      </c>
      <c r="B11" t="s">
        <v>36</v>
      </c>
      <c r="C11">
        <v>28</v>
      </c>
      <c r="D11">
        <v>44</v>
      </c>
      <c r="E11">
        <v>63.6</v>
      </c>
      <c r="F11">
        <v>242</v>
      </c>
      <c r="G11">
        <v>5.5</v>
      </c>
      <c r="H11">
        <v>0</v>
      </c>
      <c r="I11">
        <v>0</v>
      </c>
      <c r="J11">
        <v>5</v>
      </c>
      <c r="K11">
        <v>4</v>
      </c>
      <c r="L11">
        <v>20</v>
      </c>
      <c r="M11">
        <v>0</v>
      </c>
      <c r="N11">
        <v>1</v>
      </c>
      <c r="O11">
        <v>1</v>
      </c>
      <c r="P11">
        <v>10.199999999999999</v>
      </c>
      <c r="Q11">
        <v>10.199999999999999</v>
      </c>
      <c r="R11" s="1">
        <v>0.43</v>
      </c>
    </row>
    <row r="12" spans="1:18" x14ac:dyDescent="0.35">
      <c r="A12">
        <v>1</v>
      </c>
      <c r="B12" t="s">
        <v>43</v>
      </c>
      <c r="C12">
        <v>13</v>
      </c>
      <c r="D12">
        <v>24</v>
      </c>
      <c r="E12">
        <v>54.2</v>
      </c>
      <c r="F12">
        <v>143</v>
      </c>
      <c r="G12">
        <v>6</v>
      </c>
      <c r="H12">
        <v>0</v>
      </c>
      <c r="I12">
        <v>0</v>
      </c>
      <c r="J12">
        <v>0</v>
      </c>
      <c r="K12">
        <v>1</v>
      </c>
      <c r="L12">
        <v>6</v>
      </c>
      <c r="M12">
        <v>0</v>
      </c>
      <c r="N12">
        <v>0</v>
      </c>
      <c r="O12">
        <v>1</v>
      </c>
      <c r="P12">
        <v>6.3</v>
      </c>
      <c r="Q12">
        <v>6.3</v>
      </c>
      <c r="R12" s="1">
        <v>0.92</v>
      </c>
    </row>
    <row r="13" spans="1:18" x14ac:dyDescent="0.35">
      <c r="A13">
        <v>1</v>
      </c>
      <c r="B13" t="s">
        <v>42</v>
      </c>
      <c r="C13">
        <v>15</v>
      </c>
      <c r="D13">
        <v>28</v>
      </c>
      <c r="E13">
        <v>53.6</v>
      </c>
      <c r="F13">
        <v>104</v>
      </c>
      <c r="G13">
        <v>3.7</v>
      </c>
      <c r="H13">
        <v>0</v>
      </c>
      <c r="I13">
        <v>2</v>
      </c>
      <c r="J13">
        <v>7</v>
      </c>
      <c r="K13">
        <v>13</v>
      </c>
      <c r="L13">
        <v>43</v>
      </c>
      <c r="M13">
        <v>0</v>
      </c>
      <c r="N13">
        <v>0</v>
      </c>
      <c r="O13">
        <v>1</v>
      </c>
      <c r="P13">
        <v>6.5</v>
      </c>
      <c r="Q13">
        <v>6.5</v>
      </c>
      <c r="R13" s="1">
        <v>0.68</v>
      </c>
    </row>
    <row r="14" spans="1:18" x14ac:dyDescent="0.35">
      <c r="A14">
        <v>1</v>
      </c>
      <c r="B14" t="s">
        <v>28</v>
      </c>
      <c r="C14">
        <v>23</v>
      </c>
      <c r="D14">
        <v>33</v>
      </c>
      <c r="E14">
        <v>69.7</v>
      </c>
      <c r="F14">
        <v>305</v>
      </c>
      <c r="G14">
        <v>9.1999999999999993</v>
      </c>
      <c r="H14">
        <v>1</v>
      </c>
      <c r="I14">
        <v>1</v>
      </c>
      <c r="J14">
        <v>4</v>
      </c>
      <c r="K14">
        <v>3</v>
      </c>
      <c r="L14">
        <v>4</v>
      </c>
      <c r="M14">
        <v>0</v>
      </c>
      <c r="N14">
        <v>0</v>
      </c>
      <c r="O14">
        <v>1</v>
      </c>
      <c r="P14">
        <v>15.6</v>
      </c>
      <c r="Q14">
        <v>15.6</v>
      </c>
      <c r="R14" s="1">
        <v>0.28000000000000003</v>
      </c>
    </row>
    <row r="15" spans="1:18" x14ac:dyDescent="0.35">
      <c r="A15">
        <v>1</v>
      </c>
      <c r="B15" t="s">
        <v>19</v>
      </c>
      <c r="C15">
        <v>16</v>
      </c>
      <c r="D15">
        <v>29</v>
      </c>
      <c r="E15">
        <v>55.2</v>
      </c>
      <c r="F15">
        <v>154</v>
      </c>
      <c r="G15">
        <v>5.3</v>
      </c>
      <c r="H15">
        <v>1</v>
      </c>
      <c r="I15">
        <v>1</v>
      </c>
      <c r="J15">
        <v>3</v>
      </c>
      <c r="K15">
        <v>5</v>
      </c>
      <c r="L15">
        <v>45</v>
      </c>
      <c r="M15">
        <v>1</v>
      </c>
      <c r="N15">
        <v>0</v>
      </c>
      <c r="O15">
        <v>1</v>
      </c>
      <c r="P15">
        <v>21.7</v>
      </c>
      <c r="Q15">
        <v>21.7</v>
      </c>
      <c r="R15" s="1">
        <v>0.89</v>
      </c>
    </row>
    <row r="16" spans="1:18" x14ac:dyDescent="0.35">
      <c r="A16">
        <v>1</v>
      </c>
      <c r="B16" t="s">
        <v>40</v>
      </c>
      <c r="C16">
        <v>15</v>
      </c>
      <c r="D16">
        <v>18</v>
      </c>
      <c r="E16">
        <v>83.3</v>
      </c>
      <c r="F16">
        <v>115</v>
      </c>
      <c r="G16">
        <v>6.4</v>
      </c>
      <c r="H16">
        <v>1</v>
      </c>
      <c r="I16">
        <v>0</v>
      </c>
      <c r="J16">
        <v>4</v>
      </c>
      <c r="K16">
        <v>1</v>
      </c>
      <c r="L16">
        <v>-1</v>
      </c>
      <c r="M16">
        <v>0</v>
      </c>
      <c r="N16">
        <v>0</v>
      </c>
      <c r="O16">
        <v>1</v>
      </c>
      <c r="P16">
        <v>8.4</v>
      </c>
      <c r="Q16">
        <v>8.4</v>
      </c>
      <c r="R16" s="1">
        <v>0.06</v>
      </c>
    </row>
    <row r="17" spans="1:18" x14ac:dyDescent="0.35">
      <c r="A17">
        <v>1</v>
      </c>
      <c r="B17" t="s">
        <v>50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 s="1">
        <v>0.02</v>
      </c>
    </row>
    <row r="18" spans="1:18" x14ac:dyDescent="0.35">
      <c r="A18">
        <v>1</v>
      </c>
      <c r="B18" t="s">
        <v>39</v>
      </c>
      <c r="C18">
        <v>16</v>
      </c>
      <c r="D18">
        <v>26</v>
      </c>
      <c r="E18">
        <v>61.5</v>
      </c>
      <c r="F18">
        <v>112</v>
      </c>
      <c r="G18">
        <v>4.3</v>
      </c>
      <c r="H18">
        <v>1</v>
      </c>
      <c r="I18">
        <v>0</v>
      </c>
      <c r="J18">
        <v>2</v>
      </c>
      <c r="K18">
        <v>1</v>
      </c>
      <c r="L18">
        <v>6</v>
      </c>
      <c r="M18">
        <v>0</v>
      </c>
      <c r="N18">
        <v>0</v>
      </c>
      <c r="O18">
        <v>1</v>
      </c>
      <c r="P18">
        <v>9.1</v>
      </c>
      <c r="Q18">
        <v>9.1</v>
      </c>
      <c r="R18" s="1">
        <v>0.76</v>
      </c>
    </row>
    <row r="19" spans="1:18" x14ac:dyDescent="0.35">
      <c r="A19">
        <v>1</v>
      </c>
      <c r="B19" t="s">
        <v>33</v>
      </c>
      <c r="C19">
        <v>22</v>
      </c>
      <c r="D19">
        <v>33</v>
      </c>
      <c r="E19">
        <v>66.7</v>
      </c>
      <c r="F19">
        <v>170</v>
      </c>
      <c r="G19">
        <v>5.2</v>
      </c>
      <c r="H19">
        <v>1</v>
      </c>
      <c r="I19">
        <v>0</v>
      </c>
      <c r="J19">
        <v>3</v>
      </c>
      <c r="K19">
        <v>9</v>
      </c>
      <c r="L19">
        <v>37</v>
      </c>
      <c r="M19">
        <v>0</v>
      </c>
      <c r="N19">
        <v>1</v>
      </c>
      <c r="O19">
        <v>1</v>
      </c>
      <c r="P19">
        <v>12.5</v>
      </c>
      <c r="Q19">
        <v>12.5</v>
      </c>
      <c r="R19" s="1">
        <v>1</v>
      </c>
    </row>
    <row r="20" spans="1:18" x14ac:dyDescent="0.35">
      <c r="A20">
        <v>1</v>
      </c>
      <c r="B20" t="s">
        <v>54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v>0.03</v>
      </c>
    </row>
    <row r="21" spans="1:18" x14ac:dyDescent="0.35">
      <c r="A21">
        <v>1</v>
      </c>
      <c r="B21" t="s">
        <v>32</v>
      </c>
      <c r="C21">
        <v>22</v>
      </c>
      <c r="D21">
        <v>35</v>
      </c>
      <c r="E21">
        <v>62.9</v>
      </c>
      <c r="F21">
        <v>253</v>
      </c>
      <c r="G21">
        <v>7.2</v>
      </c>
      <c r="H21">
        <v>1</v>
      </c>
      <c r="I21">
        <v>0</v>
      </c>
      <c r="J21">
        <v>1</v>
      </c>
      <c r="K21">
        <v>5</v>
      </c>
      <c r="L21">
        <v>-1</v>
      </c>
      <c r="M21">
        <v>0</v>
      </c>
      <c r="N21">
        <v>0</v>
      </c>
      <c r="O21">
        <v>1</v>
      </c>
      <c r="P21">
        <v>14</v>
      </c>
      <c r="Q21">
        <v>14</v>
      </c>
      <c r="R21" s="1">
        <v>0.81</v>
      </c>
    </row>
    <row r="22" spans="1:18" x14ac:dyDescent="0.35">
      <c r="A22">
        <v>1</v>
      </c>
      <c r="B22" t="s">
        <v>26</v>
      </c>
      <c r="C22">
        <v>20</v>
      </c>
      <c r="D22">
        <v>26</v>
      </c>
      <c r="E22">
        <v>76.900000000000006</v>
      </c>
      <c r="F22">
        <v>200</v>
      </c>
      <c r="G22">
        <v>7.7</v>
      </c>
      <c r="H22">
        <v>2</v>
      </c>
      <c r="I22">
        <v>1</v>
      </c>
      <c r="J22">
        <v>0</v>
      </c>
      <c r="K22">
        <v>9</v>
      </c>
      <c r="L22">
        <v>11</v>
      </c>
      <c r="M22">
        <v>0</v>
      </c>
      <c r="N22">
        <v>0</v>
      </c>
      <c r="O22">
        <v>1</v>
      </c>
      <c r="P22">
        <v>16.100000000000001</v>
      </c>
      <c r="Q22">
        <v>16.100000000000001</v>
      </c>
      <c r="R22" s="1">
        <v>0.14000000000000001</v>
      </c>
    </row>
    <row r="23" spans="1:18" x14ac:dyDescent="0.35">
      <c r="A23">
        <v>1</v>
      </c>
      <c r="B23" t="s">
        <v>45</v>
      </c>
      <c r="C23">
        <v>14</v>
      </c>
      <c r="D23">
        <v>31</v>
      </c>
      <c r="E23">
        <v>45.2</v>
      </c>
      <c r="F23">
        <v>82</v>
      </c>
      <c r="G23">
        <v>2.6</v>
      </c>
      <c r="H23">
        <v>0</v>
      </c>
      <c r="I23">
        <v>0</v>
      </c>
      <c r="J23">
        <v>2</v>
      </c>
      <c r="K23">
        <v>1</v>
      </c>
      <c r="L23">
        <v>-1</v>
      </c>
      <c r="M23">
        <v>0</v>
      </c>
      <c r="N23">
        <v>0</v>
      </c>
      <c r="O23">
        <v>1</v>
      </c>
      <c r="P23">
        <v>3.2</v>
      </c>
      <c r="Q23">
        <v>3.2</v>
      </c>
      <c r="R23" s="1">
        <v>0.99</v>
      </c>
    </row>
    <row r="24" spans="1:18" x14ac:dyDescent="0.35">
      <c r="A24">
        <v>1</v>
      </c>
      <c r="B24" t="s">
        <v>17</v>
      </c>
      <c r="C24">
        <v>15</v>
      </c>
      <c r="D24">
        <v>27</v>
      </c>
      <c r="E24">
        <v>55.6</v>
      </c>
      <c r="F24">
        <v>245</v>
      </c>
      <c r="G24">
        <v>9.1</v>
      </c>
      <c r="H24">
        <v>3</v>
      </c>
      <c r="I24">
        <v>0</v>
      </c>
      <c r="J24">
        <v>1</v>
      </c>
      <c r="K24">
        <v>3</v>
      </c>
      <c r="L24">
        <v>12</v>
      </c>
      <c r="M24">
        <v>0</v>
      </c>
      <c r="N24">
        <v>0</v>
      </c>
      <c r="O24">
        <v>1</v>
      </c>
      <c r="P24">
        <v>23</v>
      </c>
      <c r="Q24">
        <v>23</v>
      </c>
      <c r="R24" s="1">
        <v>0.77</v>
      </c>
    </row>
    <row r="25" spans="1:18" x14ac:dyDescent="0.35">
      <c r="A25">
        <v>1</v>
      </c>
      <c r="B25" t="s">
        <v>34</v>
      </c>
      <c r="C25">
        <v>29</v>
      </c>
      <c r="D25">
        <v>41</v>
      </c>
      <c r="E25">
        <v>70.7</v>
      </c>
      <c r="F25">
        <v>236</v>
      </c>
      <c r="G25">
        <v>5.8</v>
      </c>
      <c r="H25">
        <v>1</v>
      </c>
      <c r="I25">
        <v>3</v>
      </c>
      <c r="J25">
        <v>5</v>
      </c>
      <c r="K25">
        <v>6</v>
      </c>
      <c r="L25">
        <v>36</v>
      </c>
      <c r="M25">
        <v>0</v>
      </c>
      <c r="N25">
        <v>1</v>
      </c>
      <c r="O25">
        <v>1</v>
      </c>
      <c r="P25">
        <v>12</v>
      </c>
      <c r="Q25">
        <v>12</v>
      </c>
      <c r="R25" s="1">
        <v>1</v>
      </c>
    </row>
    <row r="26" spans="1:18" x14ac:dyDescent="0.35">
      <c r="A26">
        <v>1</v>
      </c>
      <c r="B26" t="s">
        <v>46</v>
      </c>
      <c r="C26">
        <v>21</v>
      </c>
      <c r="D26">
        <v>30</v>
      </c>
      <c r="E26">
        <v>70</v>
      </c>
      <c r="F26">
        <v>132</v>
      </c>
      <c r="G26">
        <v>4.4000000000000004</v>
      </c>
      <c r="H26">
        <v>0</v>
      </c>
      <c r="I26">
        <v>0</v>
      </c>
      <c r="J26">
        <v>3</v>
      </c>
      <c r="K26">
        <v>3</v>
      </c>
      <c r="L26">
        <v>-3</v>
      </c>
      <c r="M26">
        <v>0</v>
      </c>
      <c r="N26">
        <v>2</v>
      </c>
      <c r="O26">
        <v>1</v>
      </c>
      <c r="P26">
        <v>1</v>
      </c>
      <c r="Q26">
        <v>1</v>
      </c>
      <c r="R26" s="1">
        <v>0.04</v>
      </c>
    </row>
    <row r="27" spans="1:18" x14ac:dyDescent="0.35">
      <c r="A27">
        <v>1</v>
      </c>
      <c r="B27" t="s">
        <v>29</v>
      </c>
      <c r="C27">
        <v>24</v>
      </c>
      <c r="D27">
        <v>37</v>
      </c>
      <c r="E27">
        <v>64.900000000000006</v>
      </c>
      <c r="F27">
        <v>216</v>
      </c>
      <c r="G27">
        <v>5.8</v>
      </c>
      <c r="H27">
        <v>1</v>
      </c>
      <c r="I27">
        <v>1</v>
      </c>
      <c r="J27">
        <v>4</v>
      </c>
      <c r="K27">
        <v>9</v>
      </c>
      <c r="L27">
        <v>59</v>
      </c>
      <c r="M27">
        <v>0</v>
      </c>
      <c r="N27">
        <v>1</v>
      </c>
      <c r="O27">
        <v>1</v>
      </c>
      <c r="P27">
        <v>15.5</v>
      </c>
      <c r="Q27">
        <v>15.5</v>
      </c>
      <c r="R27" s="1">
        <v>0.91</v>
      </c>
    </row>
    <row r="28" spans="1:18" x14ac:dyDescent="0.35">
      <c r="A28">
        <v>1</v>
      </c>
      <c r="B28" t="s">
        <v>20</v>
      </c>
      <c r="C28">
        <v>23</v>
      </c>
      <c r="D28">
        <v>33</v>
      </c>
      <c r="E28">
        <v>69.7</v>
      </c>
      <c r="F28">
        <v>229</v>
      </c>
      <c r="G28">
        <v>6.9</v>
      </c>
      <c r="H28">
        <v>1</v>
      </c>
      <c r="I28">
        <v>0</v>
      </c>
      <c r="J28">
        <v>3</v>
      </c>
      <c r="K28">
        <v>5</v>
      </c>
      <c r="L28">
        <v>17</v>
      </c>
      <c r="M28">
        <v>1</v>
      </c>
      <c r="N28">
        <v>0</v>
      </c>
      <c r="O28">
        <v>1</v>
      </c>
      <c r="P28">
        <v>20.9</v>
      </c>
      <c r="Q28">
        <v>20.9</v>
      </c>
      <c r="R28" s="1">
        <v>0.99</v>
      </c>
    </row>
    <row r="29" spans="1:18" x14ac:dyDescent="0.35">
      <c r="A29">
        <v>1</v>
      </c>
      <c r="B29" t="s">
        <v>35</v>
      </c>
      <c r="C29">
        <v>31</v>
      </c>
      <c r="D29">
        <v>46</v>
      </c>
      <c r="E29">
        <v>67.400000000000006</v>
      </c>
      <c r="F29">
        <v>232</v>
      </c>
      <c r="G29">
        <v>5</v>
      </c>
      <c r="H29">
        <v>1</v>
      </c>
      <c r="I29">
        <v>2</v>
      </c>
      <c r="J29">
        <v>5</v>
      </c>
      <c r="K29">
        <v>1</v>
      </c>
      <c r="L29">
        <v>4</v>
      </c>
      <c r="M29">
        <v>0</v>
      </c>
      <c r="N29">
        <v>0</v>
      </c>
      <c r="O29">
        <v>1</v>
      </c>
      <c r="P29">
        <v>11.7</v>
      </c>
      <c r="Q29">
        <v>11.7</v>
      </c>
      <c r="R29" s="1">
        <v>0.27</v>
      </c>
    </row>
    <row r="30" spans="1:18" x14ac:dyDescent="0.35">
      <c r="A30">
        <v>1</v>
      </c>
      <c r="B30" t="s">
        <v>23</v>
      </c>
      <c r="C30">
        <v>33</v>
      </c>
      <c r="D30">
        <v>44</v>
      </c>
      <c r="E30">
        <v>75</v>
      </c>
      <c r="F30">
        <v>344</v>
      </c>
      <c r="G30">
        <v>7.8</v>
      </c>
      <c r="H30">
        <v>2</v>
      </c>
      <c r="I30">
        <v>1</v>
      </c>
      <c r="J30">
        <v>2</v>
      </c>
      <c r="K30">
        <v>3</v>
      </c>
      <c r="L30">
        <v>7</v>
      </c>
      <c r="M30">
        <v>0</v>
      </c>
      <c r="N30">
        <v>2</v>
      </c>
      <c r="O30">
        <v>1</v>
      </c>
      <c r="P30">
        <v>17.5</v>
      </c>
      <c r="Q30">
        <v>17.5</v>
      </c>
      <c r="R30" s="1">
        <v>0.95</v>
      </c>
    </row>
    <row r="31" spans="1:18" x14ac:dyDescent="0.35">
      <c r="A31">
        <v>1</v>
      </c>
      <c r="B31" t="s">
        <v>51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">
        <v>0.26</v>
      </c>
    </row>
    <row r="32" spans="1:18" x14ac:dyDescent="0.35">
      <c r="A32">
        <v>1</v>
      </c>
      <c r="B32" t="s">
        <v>41</v>
      </c>
      <c r="C32">
        <v>17</v>
      </c>
      <c r="D32">
        <v>22</v>
      </c>
      <c r="E32">
        <v>77.3</v>
      </c>
      <c r="F32">
        <v>169</v>
      </c>
      <c r="G32">
        <v>7.7</v>
      </c>
      <c r="H32">
        <v>0</v>
      </c>
      <c r="I32">
        <v>1</v>
      </c>
      <c r="J32">
        <v>4</v>
      </c>
      <c r="K32">
        <v>6</v>
      </c>
      <c r="L32">
        <v>38</v>
      </c>
      <c r="M32">
        <v>0</v>
      </c>
      <c r="N32">
        <v>1</v>
      </c>
      <c r="O32">
        <v>1</v>
      </c>
      <c r="P32">
        <v>7.6</v>
      </c>
      <c r="Q32">
        <v>7.6</v>
      </c>
      <c r="R32" s="1">
        <v>1</v>
      </c>
    </row>
    <row r="33" spans="1:18" x14ac:dyDescent="0.35">
      <c r="A33">
        <v>1</v>
      </c>
      <c r="B33" t="s">
        <v>16</v>
      </c>
      <c r="C33">
        <v>35</v>
      </c>
      <c r="D33">
        <v>54</v>
      </c>
      <c r="E33">
        <v>64.8</v>
      </c>
      <c r="F33">
        <v>316</v>
      </c>
      <c r="G33">
        <v>5.9</v>
      </c>
      <c r="H33">
        <v>3</v>
      </c>
      <c r="I33">
        <v>1</v>
      </c>
      <c r="J33">
        <v>2</v>
      </c>
      <c r="K33">
        <v>2</v>
      </c>
      <c r="L33">
        <v>15</v>
      </c>
      <c r="M33">
        <v>0</v>
      </c>
      <c r="N33">
        <v>0</v>
      </c>
      <c r="O33">
        <v>1</v>
      </c>
      <c r="P33">
        <v>25.1</v>
      </c>
      <c r="Q33">
        <v>25.1</v>
      </c>
      <c r="R33" s="1">
        <v>0.17</v>
      </c>
    </row>
    <row r="34" spans="1:18" x14ac:dyDescent="0.35">
      <c r="A34">
        <v>1</v>
      </c>
      <c r="B34" t="s">
        <v>31</v>
      </c>
      <c r="C34">
        <v>24</v>
      </c>
      <c r="D34">
        <v>38</v>
      </c>
      <c r="E34">
        <v>63.2</v>
      </c>
      <c r="F34">
        <v>334</v>
      </c>
      <c r="G34">
        <v>8.8000000000000007</v>
      </c>
      <c r="H34">
        <v>0</v>
      </c>
      <c r="I34">
        <v>0</v>
      </c>
      <c r="J34">
        <v>0</v>
      </c>
      <c r="K34">
        <v>3</v>
      </c>
      <c r="L34">
        <v>11</v>
      </c>
      <c r="M34">
        <v>0</v>
      </c>
      <c r="N34">
        <v>0</v>
      </c>
      <c r="O34">
        <v>1</v>
      </c>
      <c r="P34">
        <v>14.5</v>
      </c>
      <c r="Q34">
        <v>14.5</v>
      </c>
      <c r="R34" s="1">
        <v>0.48</v>
      </c>
    </row>
    <row r="35" spans="1:18" x14ac:dyDescent="0.35">
      <c r="A35">
        <v>1</v>
      </c>
      <c r="B35" t="s">
        <v>21</v>
      </c>
      <c r="C35">
        <v>21</v>
      </c>
      <c r="D35">
        <v>39</v>
      </c>
      <c r="E35">
        <v>53.8</v>
      </c>
      <c r="F35">
        <v>226</v>
      </c>
      <c r="G35">
        <v>5.8</v>
      </c>
      <c r="H35">
        <v>2</v>
      </c>
      <c r="I35">
        <v>1</v>
      </c>
      <c r="J35">
        <v>0</v>
      </c>
      <c r="K35">
        <v>6</v>
      </c>
      <c r="L35">
        <v>45</v>
      </c>
      <c r="M35">
        <v>0</v>
      </c>
      <c r="N35">
        <v>0</v>
      </c>
      <c r="O35">
        <v>1</v>
      </c>
      <c r="P35">
        <v>20.5</v>
      </c>
      <c r="Q35">
        <v>20.5</v>
      </c>
      <c r="R35" s="1">
        <v>1</v>
      </c>
    </row>
    <row r="36" spans="1:18" x14ac:dyDescent="0.35">
      <c r="A36">
        <v>1</v>
      </c>
      <c r="B36" t="s">
        <v>30</v>
      </c>
      <c r="C36">
        <v>27</v>
      </c>
      <c r="D36">
        <v>34</v>
      </c>
      <c r="E36">
        <v>79.400000000000006</v>
      </c>
      <c r="F36">
        <v>177</v>
      </c>
      <c r="G36">
        <v>5.2</v>
      </c>
      <c r="H36">
        <v>2</v>
      </c>
      <c r="I36">
        <v>0</v>
      </c>
      <c r="J36">
        <v>2</v>
      </c>
      <c r="K36">
        <v>1</v>
      </c>
      <c r="L36">
        <v>1</v>
      </c>
      <c r="M36">
        <v>0</v>
      </c>
      <c r="N36">
        <v>0</v>
      </c>
      <c r="O36">
        <v>1</v>
      </c>
      <c r="P36">
        <v>15.2</v>
      </c>
      <c r="Q36">
        <v>15.2</v>
      </c>
      <c r="R36" s="1">
        <v>0.55000000000000004</v>
      </c>
    </row>
    <row r="37" spans="1:18" x14ac:dyDescent="0.35">
      <c r="A37">
        <v>1</v>
      </c>
      <c r="B37" t="s">
        <v>44</v>
      </c>
      <c r="C37">
        <v>16</v>
      </c>
      <c r="D37">
        <v>34</v>
      </c>
      <c r="E37">
        <v>47.1</v>
      </c>
      <c r="F37">
        <v>198</v>
      </c>
      <c r="G37">
        <v>5.8</v>
      </c>
      <c r="H37">
        <v>0</v>
      </c>
      <c r="I37">
        <v>3</v>
      </c>
      <c r="J37">
        <v>3</v>
      </c>
      <c r="K37">
        <v>3</v>
      </c>
      <c r="L37">
        <v>5</v>
      </c>
      <c r="M37">
        <v>0</v>
      </c>
      <c r="N37">
        <v>0</v>
      </c>
      <c r="O37">
        <v>1</v>
      </c>
      <c r="P37">
        <v>5.4</v>
      </c>
      <c r="Q37">
        <v>5.4</v>
      </c>
      <c r="R37" s="1">
        <v>0.06</v>
      </c>
    </row>
    <row r="38" spans="1:18" x14ac:dyDescent="0.35">
      <c r="A38">
        <v>1</v>
      </c>
      <c r="B38" t="s">
        <v>25</v>
      </c>
      <c r="C38">
        <v>19</v>
      </c>
      <c r="D38">
        <v>31</v>
      </c>
      <c r="E38">
        <v>61.3</v>
      </c>
      <c r="F38">
        <v>202</v>
      </c>
      <c r="G38">
        <v>6.5</v>
      </c>
      <c r="H38">
        <v>1</v>
      </c>
      <c r="I38">
        <v>1</v>
      </c>
      <c r="J38">
        <v>6</v>
      </c>
      <c r="K38">
        <v>2</v>
      </c>
      <c r="L38">
        <v>11</v>
      </c>
      <c r="M38">
        <v>1</v>
      </c>
      <c r="N38">
        <v>1</v>
      </c>
      <c r="O38">
        <v>1</v>
      </c>
      <c r="P38">
        <v>16.2</v>
      </c>
      <c r="Q38">
        <v>16.2</v>
      </c>
      <c r="R38" s="1">
        <v>0.18</v>
      </c>
    </row>
    <row r="39" spans="1:18" x14ac:dyDescent="0.35">
      <c r="A39">
        <v>1</v>
      </c>
      <c r="B39" t="s">
        <v>22</v>
      </c>
      <c r="C39">
        <v>24</v>
      </c>
      <c r="D39">
        <v>32</v>
      </c>
      <c r="E39">
        <v>75</v>
      </c>
      <c r="F39">
        <v>241</v>
      </c>
      <c r="G39">
        <v>7.5</v>
      </c>
      <c r="H39">
        <v>2</v>
      </c>
      <c r="I39">
        <v>1</v>
      </c>
      <c r="J39">
        <v>2</v>
      </c>
      <c r="K39">
        <v>7</v>
      </c>
      <c r="L39">
        <v>21</v>
      </c>
      <c r="M39">
        <v>0</v>
      </c>
      <c r="N39">
        <v>0</v>
      </c>
      <c r="O39">
        <v>1</v>
      </c>
      <c r="P39">
        <v>18.7</v>
      </c>
      <c r="Q39">
        <v>18.7</v>
      </c>
      <c r="R39" s="1">
        <v>0.96</v>
      </c>
    </row>
    <row r="40" spans="1:18" x14ac:dyDescent="0.35">
      <c r="A40">
        <v>1</v>
      </c>
      <c r="B40" t="s">
        <v>15</v>
      </c>
      <c r="C40">
        <v>28</v>
      </c>
      <c r="D40">
        <v>45</v>
      </c>
      <c r="E40">
        <v>62.2</v>
      </c>
      <c r="F40">
        <v>466</v>
      </c>
      <c r="G40">
        <v>10.4</v>
      </c>
      <c r="H40">
        <v>3</v>
      </c>
      <c r="I40">
        <v>1</v>
      </c>
      <c r="J40">
        <v>0</v>
      </c>
      <c r="K40">
        <v>5</v>
      </c>
      <c r="L40">
        <v>5</v>
      </c>
      <c r="M40">
        <v>0</v>
      </c>
      <c r="N40">
        <v>1</v>
      </c>
      <c r="O40">
        <v>1</v>
      </c>
      <c r="P40">
        <v>28.1</v>
      </c>
      <c r="Q40">
        <v>28.1</v>
      </c>
      <c r="R40" s="1">
        <v>0.98</v>
      </c>
    </row>
    <row r="41" spans="1:18" x14ac:dyDescent="0.35">
      <c r="A41">
        <v>1</v>
      </c>
      <c r="B41" t="s">
        <v>38</v>
      </c>
      <c r="C41">
        <v>14</v>
      </c>
      <c r="D41">
        <v>21</v>
      </c>
      <c r="E41">
        <v>66.7</v>
      </c>
      <c r="F41">
        <v>140</v>
      </c>
      <c r="G41">
        <v>6.7</v>
      </c>
      <c r="H41">
        <v>1</v>
      </c>
      <c r="I41">
        <v>1</v>
      </c>
      <c r="J41">
        <v>2</v>
      </c>
      <c r="K41">
        <v>4</v>
      </c>
      <c r="L41">
        <v>6</v>
      </c>
      <c r="M41">
        <v>0</v>
      </c>
      <c r="N41">
        <v>0</v>
      </c>
      <c r="O41">
        <v>1</v>
      </c>
      <c r="P41">
        <v>9.1999999999999993</v>
      </c>
      <c r="Q41">
        <v>9.1999999999999993</v>
      </c>
      <c r="R41" s="1">
        <v>0.03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R117"/>
  <sheetViews>
    <sheetView showGridLines="0" workbookViewId="0">
      <selection activeCell="A5" sqref="A5:R117"/>
    </sheetView>
  </sheetViews>
  <sheetFormatPr defaultRowHeight="14.5" x14ac:dyDescent="0.35"/>
  <cols>
    <col min="1" max="1" width="7.54296875" bestFit="1" customWidth="1"/>
    <col min="2" max="2" width="24.26953125" bestFit="1" customWidth="1"/>
    <col min="3" max="3" width="7.453125" bestFit="1" customWidth="1"/>
    <col min="4" max="5" width="6.54296875" bestFit="1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bestFit="1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2</v>
      </c>
      <c r="B5" t="s">
        <v>42</v>
      </c>
      <c r="C5">
        <v>26</v>
      </c>
      <c r="D5">
        <v>37</v>
      </c>
      <c r="E5">
        <v>70.3</v>
      </c>
      <c r="F5">
        <v>321</v>
      </c>
      <c r="G5">
        <v>8.6999999999999993</v>
      </c>
      <c r="H5">
        <v>2</v>
      </c>
      <c r="I5">
        <v>1</v>
      </c>
      <c r="J5">
        <v>3</v>
      </c>
      <c r="K5">
        <v>9</v>
      </c>
      <c r="L5">
        <v>59</v>
      </c>
      <c r="M5">
        <v>1</v>
      </c>
      <c r="N5">
        <v>0</v>
      </c>
      <c r="O5">
        <v>1</v>
      </c>
      <c r="P5">
        <v>31.7</v>
      </c>
      <c r="Q5">
        <v>31.7</v>
      </c>
      <c r="R5" s="1">
        <v>0.2</v>
      </c>
    </row>
    <row r="6" spans="1:18" x14ac:dyDescent="0.35">
      <c r="A6">
        <v>2</v>
      </c>
      <c r="B6" t="s">
        <v>23</v>
      </c>
      <c r="C6">
        <v>31</v>
      </c>
      <c r="D6">
        <v>44</v>
      </c>
      <c r="E6">
        <v>70.5</v>
      </c>
      <c r="F6">
        <v>364</v>
      </c>
      <c r="G6">
        <v>8.3000000000000007</v>
      </c>
      <c r="H6">
        <v>4</v>
      </c>
      <c r="I6">
        <v>0</v>
      </c>
      <c r="J6">
        <v>2</v>
      </c>
      <c r="K6">
        <v>0</v>
      </c>
      <c r="L6">
        <v>0</v>
      </c>
      <c r="M6">
        <v>0</v>
      </c>
      <c r="N6">
        <v>1</v>
      </c>
      <c r="O6">
        <v>1</v>
      </c>
      <c r="P6">
        <v>28.6</v>
      </c>
      <c r="Q6">
        <v>28.6</v>
      </c>
      <c r="R6" s="1">
        <v>0.21099999999999999</v>
      </c>
    </row>
    <row r="7" spans="1:18" x14ac:dyDescent="0.35">
      <c r="A7">
        <v>2</v>
      </c>
      <c r="B7" t="s">
        <v>30</v>
      </c>
      <c r="C7">
        <v>18</v>
      </c>
      <c r="D7">
        <v>32</v>
      </c>
      <c r="E7">
        <v>56.3</v>
      </c>
      <c r="F7">
        <v>308</v>
      </c>
      <c r="G7">
        <v>9.6</v>
      </c>
      <c r="H7">
        <v>3</v>
      </c>
      <c r="I7">
        <v>1</v>
      </c>
      <c r="J7">
        <v>7</v>
      </c>
      <c r="K7">
        <v>6</v>
      </c>
      <c r="L7">
        <v>56</v>
      </c>
      <c r="M7">
        <v>0</v>
      </c>
      <c r="N7">
        <v>1</v>
      </c>
      <c r="O7">
        <v>1</v>
      </c>
      <c r="P7">
        <v>26.9</v>
      </c>
      <c r="Q7">
        <v>26.9</v>
      </c>
      <c r="R7" s="1">
        <v>0.71199999999999997</v>
      </c>
    </row>
    <row r="8" spans="1:18" x14ac:dyDescent="0.35">
      <c r="A8">
        <v>2</v>
      </c>
      <c r="B8" t="s">
        <v>33</v>
      </c>
      <c r="C8">
        <v>18</v>
      </c>
      <c r="D8">
        <v>23</v>
      </c>
      <c r="E8">
        <v>78.3</v>
      </c>
      <c r="F8">
        <v>193</v>
      </c>
      <c r="G8">
        <v>8.4</v>
      </c>
      <c r="H8">
        <v>1</v>
      </c>
      <c r="I8">
        <v>1</v>
      </c>
      <c r="J8">
        <v>4</v>
      </c>
      <c r="K8">
        <v>12</v>
      </c>
      <c r="L8">
        <v>35</v>
      </c>
      <c r="M8">
        <v>2</v>
      </c>
      <c r="N8">
        <v>0</v>
      </c>
      <c r="O8">
        <v>1</v>
      </c>
      <c r="P8">
        <v>26.2</v>
      </c>
      <c r="Q8">
        <v>26.2</v>
      </c>
      <c r="R8" s="1">
        <v>1</v>
      </c>
    </row>
    <row r="9" spans="1:18" x14ac:dyDescent="0.35">
      <c r="A9">
        <v>2</v>
      </c>
      <c r="B9" t="s">
        <v>145</v>
      </c>
      <c r="C9">
        <v>21</v>
      </c>
      <c r="D9">
        <v>31</v>
      </c>
      <c r="E9">
        <v>67.7</v>
      </c>
      <c r="F9">
        <v>228</v>
      </c>
      <c r="G9">
        <v>7.4</v>
      </c>
      <c r="H9">
        <v>1</v>
      </c>
      <c r="I9">
        <v>0</v>
      </c>
      <c r="J9">
        <v>0</v>
      </c>
      <c r="K9">
        <v>3</v>
      </c>
      <c r="L9">
        <v>41</v>
      </c>
      <c r="M9">
        <v>1</v>
      </c>
      <c r="N9">
        <v>0</v>
      </c>
      <c r="O9">
        <v>1</v>
      </c>
      <c r="P9">
        <v>25.2</v>
      </c>
      <c r="Q9">
        <v>25.2</v>
      </c>
      <c r="R9" s="1">
        <v>0.47499999999999998</v>
      </c>
    </row>
    <row r="10" spans="1:18" x14ac:dyDescent="0.35">
      <c r="A10">
        <v>2</v>
      </c>
      <c r="B10" t="s">
        <v>32</v>
      </c>
      <c r="C10">
        <v>28</v>
      </c>
      <c r="D10">
        <v>35</v>
      </c>
      <c r="E10">
        <v>80</v>
      </c>
      <c r="F10">
        <v>323</v>
      </c>
      <c r="G10">
        <v>9.1999999999999993</v>
      </c>
      <c r="H10">
        <v>3</v>
      </c>
      <c r="I10">
        <v>1</v>
      </c>
      <c r="J10">
        <v>2</v>
      </c>
      <c r="K10">
        <v>0</v>
      </c>
      <c r="L10">
        <v>0</v>
      </c>
      <c r="M10">
        <v>0</v>
      </c>
      <c r="N10">
        <v>0</v>
      </c>
      <c r="O10">
        <v>1</v>
      </c>
      <c r="P10">
        <v>23.9</v>
      </c>
      <c r="Q10">
        <v>23.9</v>
      </c>
      <c r="R10" s="1">
        <v>0.82699999999999996</v>
      </c>
    </row>
    <row r="11" spans="1:18" x14ac:dyDescent="0.35">
      <c r="A11">
        <v>2</v>
      </c>
      <c r="B11" t="s">
        <v>34</v>
      </c>
      <c r="C11">
        <v>31</v>
      </c>
      <c r="D11">
        <v>37</v>
      </c>
      <c r="E11">
        <v>83.8</v>
      </c>
      <c r="F11">
        <v>274</v>
      </c>
      <c r="G11">
        <v>7.4</v>
      </c>
      <c r="H11">
        <v>3</v>
      </c>
      <c r="I11">
        <v>0</v>
      </c>
      <c r="J11">
        <v>2</v>
      </c>
      <c r="K11">
        <v>3</v>
      </c>
      <c r="L11">
        <v>7</v>
      </c>
      <c r="M11">
        <v>0</v>
      </c>
      <c r="N11">
        <v>0</v>
      </c>
      <c r="O11">
        <v>1</v>
      </c>
      <c r="P11">
        <v>23.7</v>
      </c>
      <c r="Q11">
        <v>23.7</v>
      </c>
      <c r="R11" s="1">
        <v>1</v>
      </c>
    </row>
    <row r="12" spans="1:18" x14ac:dyDescent="0.35">
      <c r="A12">
        <v>2</v>
      </c>
      <c r="B12" t="s">
        <v>39</v>
      </c>
      <c r="C12">
        <v>32</v>
      </c>
      <c r="D12">
        <v>41</v>
      </c>
      <c r="E12">
        <v>78</v>
      </c>
      <c r="F12">
        <v>328</v>
      </c>
      <c r="G12">
        <v>8</v>
      </c>
      <c r="H12">
        <v>2</v>
      </c>
      <c r="I12">
        <v>0</v>
      </c>
      <c r="J12">
        <v>1</v>
      </c>
      <c r="K12">
        <v>3</v>
      </c>
      <c r="L12">
        <v>20</v>
      </c>
      <c r="M12">
        <v>0</v>
      </c>
      <c r="N12">
        <v>0</v>
      </c>
      <c r="O12">
        <v>1</v>
      </c>
      <c r="P12">
        <v>23.1</v>
      </c>
      <c r="Q12">
        <v>23.1</v>
      </c>
      <c r="R12" s="1">
        <v>0.59899999999999998</v>
      </c>
    </row>
    <row r="13" spans="1:18" x14ac:dyDescent="0.35">
      <c r="A13">
        <v>2</v>
      </c>
      <c r="B13" t="s">
        <v>41</v>
      </c>
      <c r="C13">
        <v>24</v>
      </c>
      <c r="D13">
        <v>33</v>
      </c>
      <c r="E13">
        <v>72.7</v>
      </c>
      <c r="F13">
        <v>237</v>
      </c>
      <c r="G13">
        <v>7.2</v>
      </c>
      <c r="H13">
        <v>2</v>
      </c>
      <c r="I13">
        <v>0</v>
      </c>
      <c r="J13">
        <v>0</v>
      </c>
      <c r="K13">
        <v>12</v>
      </c>
      <c r="L13">
        <v>54</v>
      </c>
      <c r="M13">
        <v>0</v>
      </c>
      <c r="N13">
        <v>0</v>
      </c>
      <c r="O13">
        <v>1</v>
      </c>
      <c r="P13">
        <v>22.9</v>
      </c>
      <c r="Q13">
        <v>22.9</v>
      </c>
      <c r="R13" s="1">
        <v>0.99099999999999999</v>
      </c>
    </row>
    <row r="14" spans="1:18" x14ac:dyDescent="0.35">
      <c r="A14">
        <v>2</v>
      </c>
      <c r="B14" t="s">
        <v>40</v>
      </c>
      <c r="C14">
        <v>19</v>
      </c>
      <c r="D14">
        <v>32</v>
      </c>
      <c r="E14">
        <v>59.4</v>
      </c>
      <c r="F14">
        <v>237</v>
      </c>
      <c r="G14">
        <v>7.4</v>
      </c>
      <c r="H14">
        <v>1</v>
      </c>
      <c r="I14">
        <v>1</v>
      </c>
      <c r="J14">
        <v>1</v>
      </c>
      <c r="K14">
        <v>10</v>
      </c>
      <c r="L14">
        <v>39</v>
      </c>
      <c r="M14">
        <v>1</v>
      </c>
      <c r="N14">
        <v>0</v>
      </c>
      <c r="O14">
        <v>1</v>
      </c>
      <c r="P14">
        <v>22.4</v>
      </c>
      <c r="Q14">
        <v>22.4</v>
      </c>
      <c r="R14" s="1">
        <v>5.0999999999999997E-2</v>
      </c>
    </row>
    <row r="15" spans="1:18" x14ac:dyDescent="0.35">
      <c r="A15">
        <v>2</v>
      </c>
      <c r="B15" t="s">
        <v>20</v>
      </c>
      <c r="C15">
        <v>27</v>
      </c>
      <c r="D15">
        <v>41</v>
      </c>
      <c r="E15">
        <v>65.900000000000006</v>
      </c>
      <c r="F15">
        <v>305</v>
      </c>
      <c r="G15">
        <v>7.4</v>
      </c>
      <c r="H15">
        <v>2</v>
      </c>
      <c r="I15">
        <v>0</v>
      </c>
      <c r="J15">
        <v>3</v>
      </c>
      <c r="K15">
        <v>1</v>
      </c>
      <c r="L15">
        <v>0</v>
      </c>
      <c r="M15">
        <v>0</v>
      </c>
      <c r="N15">
        <v>0</v>
      </c>
      <c r="O15">
        <v>1</v>
      </c>
      <c r="P15">
        <v>22.2</v>
      </c>
      <c r="Q15">
        <v>22.2</v>
      </c>
      <c r="R15" s="1">
        <v>0.98699999999999999</v>
      </c>
    </row>
    <row r="16" spans="1:18" x14ac:dyDescent="0.35">
      <c r="A16">
        <v>2</v>
      </c>
      <c r="B16" t="s">
        <v>21</v>
      </c>
      <c r="C16">
        <v>29</v>
      </c>
      <c r="D16">
        <v>41</v>
      </c>
      <c r="E16">
        <v>70.7</v>
      </c>
      <c r="F16">
        <v>305</v>
      </c>
      <c r="G16">
        <v>7.4</v>
      </c>
      <c r="H16">
        <v>2</v>
      </c>
      <c r="I16">
        <v>1</v>
      </c>
      <c r="J16">
        <v>1</v>
      </c>
      <c r="K16">
        <v>7</v>
      </c>
      <c r="L16">
        <v>30</v>
      </c>
      <c r="M16">
        <v>0</v>
      </c>
      <c r="N16">
        <v>0</v>
      </c>
      <c r="O16">
        <v>1</v>
      </c>
      <c r="P16">
        <v>22.2</v>
      </c>
      <c r="Q16">
        <v>22.2</v>
      </c>
      <c r="R16" s="1">
        <v>1</v>
      </c>
    </row>
    <row r="17" spans="1:18" x14ac:dyDescent="0.35">
      <c r="A17">
        <v>2</v>
      </c>
      <c r="B17" t="s">
        <v>36</v>
      </c>
      <c r="C17">
        <v>30</v>
      </c>
      <c r="D17">
        <v>47</v>
      </c>
      <c r="E17">
        <v>63.8</v>
      </c>
      <c r="F17">
        <v>384</v>
      </c>
      <c r="G17">
        <v>8.1999999999999993</v>
      </c>
      <c r="H17">
        <v>2</v>
      </c>
      <c r="I17">
        <v>0</v>
      </c>
      <c r="J17">
        <v>6</v>
      </c>
      <c r="K17">
        <v>3</v>
      </c>
      <c r="L17">
        <v>1</v>
      </c>
      <c r="M17">
        <v>0</v>
      </c>
      <c r="N17">
        <v>1</v>
      </c>
      <c r="O17">
        <v>1</v>
      </c>
      <c r="P17">
        <v>21.5</v>
      </c>
      <c r="Q17">
        <v>21.5</v>
      </c>
      <c r="R17" s="1">
        <v>0.95199999999999996</v>
      </c>
    </row>
    <row r="18" spans="1:18" x14ac:dyDescent="0.35">
      <c r="A18">
        <v>2</v>
      </c>
      <c r="B18" t="s">
        <v>25</v>
      </c>
      <c r="C18">
        <v>27</v>
      </c>
      <c r="D18">
        <v>39</v>
      </c>
      <c r="E18">
        <v>69.2</v>
      </c>
      <c r="F18">
        <v>299</v>
      </c>
      <c r="G18">
        <v>7.7</v>
      </c>
      <c r="H18">
        <v>2</v>
      </c>
      <c r="I18">
        <v>0</v>
      </c>
      <c r="J18">
        <v>4</v>
      </c>
      <c r="K18">
        <v>2</v>
      </c>
      <c r="L18">
        <v>13</v>
      </c>
      <c r="M18">
        <v>0</v>
      </c>
      <c r="N18">
        <v>0</v>
      </c>
      <c r="O18">
        <v>1</v>
      </c>
      <c r="P18">
        <v>21.3</v>
      </c>
      <c r="Q18">
        <v>21.3</v>
      </c>
      <c r="R18" s="1">
        <v>0.77600000000000002</v>
      </c>
    </row>
    <row r="19" spans="1:18" x14ac:dyDescent="0.35">
      <c r="A19">
        <v>2</v>
      </c>
      <c r="B19" t="s">
        <v>44</v>
      </c>
      <c r="C19">
        <v>20</v>
      </c>
      <c r="D19">
        <v>24</v>
      </c>
      <c r="E19">
        <v>83.3</v>
      </c>
      <c r="F19">
        <v>246</v>
      </c>
      <c r="G19">
        <v>10.3</v>
      </c>
      <c r="H19">
        <v>1</v>
      </c>
      <c r="I19">
        <v>0</v>
      </c>
      <c r="J19">
        <v>5</v>
      </c>
      <c r="K19">
        <v>1</v>
      </c>
      <c r="L19">
        <v>12</v>
      </c>
      <c r="M19">
        <v>1</v>
      </c>
      <c r="N19">
        <v>0</v>
      </c>
      <c r="O19">
        <v>1</v>
      </c>
      <c r="P19">
        <v>21</v>
      </c>
      <c r="Q19">
        <v>21</v>
      </c>
      <c r="R19" s="1">
        <v>1.6E-2</v>
      </c>
    </row>
    <row r="20" spans="1:18" x14ac:dyDescent="0.35">
      <c r="A20">
        <v>2</v>
      </c>
      <c r="B20" t="s">
        <v>17</v>
      </c>
      <c r="C20">
        <v>14</v>
      </c>
      <c r="D20">
        <v>25</v>
      </c>
      <c r="E20">
        <v>56</v>
      </c>
      <c r="F20">
        <v>151</v>
      </c>
      <c r="G20">
        <v>6</v>
      </c>
      <c r="H20">
        <v>3</v>
      </c>
      <c r="I20">
        <v>0</v>
      </c>
      <c r="J20">
        <v>1</v>
      </c>
      <c r="K20">
        <v>2</v>
      </c>
      <c r="L20">
        <v>23</v>
      </c>
      <c r="M20">
        <v>0</v>
      </c>
      <c r="N20">
        <v>0</v>
      </c>
      <c r="O20">
        <v>1</v>
      </c>
      <c r="P20">
        <v>20.3</v>
      </c>
      <c r="Q20">
        <v>20.3</v>
      </c>
      <c r="R20" s="1">
        <v>0.61399999999999999</v>
      </c>
    </row>
    <row r="21" spans="1:18" x14ac:dyDescent="0.35">
      <c r="A21">
        <v>2</v>
      </c>
      <c r="B21" t="s">
        <v>43</v>
      </c>
      <c r="C21">
        <v>31</v>
      </c>
      <c r="D21">
        <v>38</v>
      </c>
      <c r="E21">
        <v>81.599999999999994</v>
      </c>
      <c r="F21">
        <v>255</v>
      </c>
      <c r="G21">
        <v>6.7</v>
      </c>
      <c r="H21">
        <v>2</v>
      </c>
      <c r="I21">
        <v>0</v>
      </c>
      <c r="J21">
        <v>1</v>
      </c>
      <c r="K21">
        <v>6</v>
      </c>
      <c r="L21">
        <v>14</v>
      </c>
      <c r="M21">
        <v>0</v>
      </c>
      <c r="N21">
        <v>0</v>
      </c>
      <c r="O21">
        <v>1</v>
      </c>
      <c r="P21">
        <v>19.600000000000001</v>
      </c>
      <c r="Q21">
        <v>19.600000000000001</v>
      </c>
      <c r="R21" s="1">
        <v>0.97499999999999998</v>
      </c>
    </row>
    <row r="22" spans="1:18" x14ac:dyDescent="0.35">
      <c r="A22">
        <v>2</v>
      </c>
      <c r="B22" t="s">
        <v>27</v>
      </c>
      <c r="C22">
        <v>26</v>
      </c>
      <c r="D22">
        <v>34</v>
      </c>
      <c r="E22">
        <v>76.5</v>
      </c>
      <c r="F22">
        <v>317</v>
      </c>
      <c r="G22">
        <v>9.3000000000000007</v>
      </c>
      <c r="H22">
        <v>1</v>
      </c>
      <c r="I22">
        <v>0</v>
      </c>
      <c r="J22">
        <v>0</v>
      </c>
      <c r="K22">
        <v>6</v>
      </c>
      <c r="L22">
        <v>17</v>
      </c>
      <c r="M22">
        <v>0</v>
      </c>
      <c r="N22">
        <v>0</v>
      </c>
      <c r="O22">
        <v>1</v>
      </c>
      <c r="P22">
        <v>18.399999999999999</v>
      </c>
      <c r="Q22">
        <v>18.399999999999999</v>
      </c>
      <c r="R22" s="1">
        <v>0.54500000000000004</v>
      </c>
    </row>
    <row r="23" spans="1:18" x14ac:dyDescent="0.35">
      <c r="A23">
        <v>2</v>
      </c>
      <c r="B23" t="s">
        <v>18</v>
      </c>
      <c r="C23">
        <v>6</v>
      </c>
      <c r="D23">
        <v>10</v>
      </c>
      <c r="E23">
        <v>60</v>
      </c>
      <c r="F23">
        <v>56</v>
      </c>
      <c r="G23">
        <v>5.6</v>
      </c>
      <c r="H23">
        <v>0</v>
      </c>
      <c r="I23">
        <v>0</v>
      </c>
      <c r="J23">
        <v>0</v>
      </c>
      <c r="K23">
        <v>3</v>
      </c>
      <c r="L23">
        <v>35</v>
      </c>
      <c r="M23">
        <v>2</v>
      </c>
      <c r="N23">
        <v>0</v>
      </c>
      <c r="O23">
        <v>1</v>
      </c>
      <c r="P23">
        <v>17.7</v>
      </c>
      <c r="Q23">
        <v>17.7</v>
      </c>
      <c r="R23" s="1">
        <v>0.223</v>
      </c>
    </row>
    <row r="24" spans="1:18" x14ac:dyDescent="0.35">
      <c r="A24">
        <v>2</v>
      </c>
      <c r="B24" t="s">
        <v>29</v>
      </c>
      <c r="C24">
        <v>16</v>
      </c>
      <c r="D24">
        <v>29</v>
      </c>
      <c r="E24">
        <v>55.2</v>
      </c>
      <c r="F24">
        <v>211</v>
      </c>
      <c r="G24">
        <v>7.3</v>
      </c>
      <c r="H24">
        <v>1</v>
      </c>
      <c r="I24">
        <v>2</v>
      </c>
      <c r="J24">
        <v>6</v>
      </c>
      <c r="K24">
        <v>4</v>
      </c>
      <c r="L24">
        <v>3</v>
      </c>
      <c r="M24">
        <v>1</v>
      </c>
      <c r="N24">
        <v>0</v>
      </c>
      <c r="O24">
        <v>1</v>
      </c>
      <c r="P24">
        <v>16.7</v>
      </c>
      <c r="Q24">
        <v>16.7</v>
      </c>
      <c r="R24" s="1">
        <v>0.84399999999999997</v>
      </c>
    </row>
    <row r="25" spans="1:18" x14ac:dyDescent="0.35">
      <c r="A25">
        <v>2</v>
      </c>
      <c r="B25" t="s">
        <v>45</v>
      </c>
      <c r="C25">
        <v>27</v>
      </c>
      <c r="D25">
        <v>41</v>
      </c>
      <c r="E25">
        <v>65.900000000000006</v>
      </c>
      <c r="F25">
        <v>222</v>
      </c>
      <c r="G25">
        <v>5.4</v>
      </c>
      <c r="H25">
        <v>2</v>
      </c>
      <c r="I25">
        <v>1</v>
      </c>
      <c r="J25">
        <v>1</v>
      </c>
      <c r="K25">
        <v>1</v>
      </c>
      <c r="L25">
        <v>5</v>
      </c>
      <c r="M25">
        <v>0</v>
      </c>
      <c r="N25">
        <v>0</v>
      </c>
      <c r="O25">
        <v>1</v>
      </c>
      <c r="P25">
        <v>16.399999999999999</v>
      </c>
      <c r="Q25">
        <v>16.399999999999999</v>
      </c>
      <c r="R25" s="1">
        <v>0.42499999999999999</v>
      </c>
    </row>
    <row r="26" spans="1:18" x14ac:dyDescent="0.35">
      <c r="A26">
        <v>2</v>
      </c>
      <c r="B26" t="s">
        <v>31</v>
      </c>
      <c r="C26">
        <v>34</v>
      </c>
      <c r="D26">
        <v>55</v>
      </c>
      <c r="E26">
        <v>61.8</v>
      </c>
      <c r="F26">
        <v>307</v>
      </c>
      <c r="G26">
        <v>5.6</v>
      </c>
      <c r="H26">
        <v>1</v>
      </c>
      <c r="I26">
        <v>2</v>
      </c>
      <c r="J26">
        <v>1</v>
      </c>
      <c r="K26">
        <v>4</v>
      </c>
      <c r="L26">
        <v>17</v>
      </c>
      <c r="M26">
        <v>0</v>
      </c>
      <c r="N26">
        <v>0</v>
      </c>
      <c r="O26">
        <v>1</v>
      </c>
      <c r="P26">
        <v>16</v>
      </c>
      <c r="Q26">
        <v>16</v>
      </c>
      <c r="R26" s="1">
        <v>0.432</v>
      </c>
    </row>
    <row r="27" spans="1:18" x14ac:dyDescent="0.35">
      <c r="A27">
        <v>2</v>
      </c>
      <c r="B27" t="s">
        <v>16</v>
      </c>
      <c r="C27">
        <v>31</v>
      </c>
      <c r="D27">
        <v>42</v>
      </c>
      <c r="E27">
        <v>73.8</v>
      </c>
      <c r="F27">
        <v>231</v>
      </c>
      <c r="G27">
        <v>5.5</v>
      </c>
      <c r="H27">
        <v>1</v>
      </c>
      <c r="I27">
        <v>1</v>
      </c>
      <c r="J27">
        <v>4</v>
      </c>
      <c r="K27">
        <v>5</v>
      </c>
      <c r="L27">
        <v>25</v>
      </c>
      <c r="M27">
        <v>0</v>
      </c>
      <c r="N27">
        <v>0</v>
      </c>
      <c r="O27">
        <v>1</v>
      </c>
      <c r="P27">
        <v>14.7</v>
      </c>
      <c r="Q27">
        <v>14.7</v>
      </c>
      <c r="R27" s="1">
        <v>4.3999999999999997E-2</v>
      </c>
    </row>
    <row r="28" spans="1:18" x14ac:dyDescent="0.35">
      <c r="A28">
        <v>2</v>
      </c>
      <c r="B28" t="s">
        <v>24</v>
      </c>
      <c r="C28">
        <v>17</v>
      </c>
      <c r="D28">
        <v>25</v>
      </c>
      <c r="E28">
        <v>68</v>
      </c>
      <c r="F28">
        <v>206</v>
      </c>
      <c r="G28">
        <v>8.1999999999999993</v>
      </c>
      <c r="H28">
        <v>0</v>
      </c>
      <c r="I28">
        <v>0</v>
      </c>
      <c r="J28">
        <v>1</v>
      </c>
      <c r="K28">
        <v>3</v>
      </c>
      <c r="L28">
        <v>5</v>
      </c>
      <c r="M28">
        <v>1</v>
      </c>
      <c r="N28">
        <v>0</v>
      </c>
      <c r="O28">
        <v>1</v>
      </c>
      <c r="P28">
        <v>14.7</v>
      </c>
      <c r="Q28">
        <v>14.7</v>
      </c>
      <c r="R28" s="1">
        <v>0.90100000000000002</v>
      </c>
    </row>
    <row r="29" spans="1:18" x14ac:dyDescent="0.35">
      <c r="A29">
        <v>2</v>
      </c>
      <c r="B29" t="s">
        <v>37</v>
      </c>
      <c r="C29">
        <v>22</v>
      </c>
      <c r="D29">
        <v>33</v>
      </c>
      <c r="E29">
        <v>66.7</v>
      </c>
      <c r="F29">
        <v>153</v>
      </c>
      <c r="G29">
        <v>4.5999999999999996</v>
      </c>
      <c r="H29">
        <v>1</v>
      </c>
      <c r="I29">
        <v>0</v>
      </c>
      <c r="J29">
        <v>4</v>
      </c>
      <c r="K29">
        <v>2</v>
      </c>
      <c r="L29">
        <v>34</v>
      </c>
      <c r="M29">
        <v>0</v>
      </c>
      <c r="N29">
        <v>1</v>
      </c>
      <c r="O29">
        <v>1</v>
      </c>
      <c r="P29">
        <v>13.5</v>
      </c>
      <c r="Q29">
        <v>13.5</v>
      </c>
      <c r="R29" s="1">
        <v>0.13</v>
      </c>
    </row>
    <row r="30" spans="1:18" x14ac:dyDescent="0.35">
      <c r="A30">
        <v>2</v>
      </c>
      <c r="B30" t="s">
        <v>15</v>
      </c>
      <c r="C30">
        <v>21</v>
      </c>
      <c r="D30">
        <v>30</v>
      </c>
      <c r="E30">
        <v>70</v>
      </c>
      <c r="F30">
        <v>249</v>
      </c>
      <c r="G30">
        <v>8.3000000000000007</v>
      </c>
      <c r="H30">
        <v>1</v>
      </c>
      <c r="I30">
        <v>1</v>
      </c>
      <c r="J30">
        <v>1</v>
      </c>
      <c r="K30">
        <v>4</v>
      </c>
      <c r="L30">
        <v>3</v>
      </c>
      <c r="M30">
        <v>0</v>
      </c>
      <c r="N30">
        <v>0</v>
      </c>
      <c r="O30">
        <v>1</v>
      </c>
      <c r="P30">
        <v>13.3</v>
      </c>
      <c r="Q30">
        <v>13.3</v>
      </c>
      <c r="R30" s="1">
        <v>0.97</v>
      </c>
    </row>
    <row r="31" spans="1:18" x14ac:dyDescent="0.35">
      <c r="A31">
        <v>2</v>
      </c>
      <c r="B31" t="s">
        <v>19</v>
      </c>
      <c r="C31">
        <v>22</v>
      </c>
      <c r="D31">
        <v>40</v>
      </c>
      <c r="E31">
        <v>55</v>
      </c>
      <c r="F31">
        <v>235</v>
      </c>
      <c r="G31">
        <v>5.9</v>
      </c>
      <c r="H31">
        <v>1</v>
      </c>
      <c r="I31">
        <v>1</v>
      </c>
      <c r="J31">
        <v>6</v>
      </c>
      <c r="K31">
        <v>6</v>
      </c>
      <c r="L31">
        <v>22</v>
      </c>
      <c r="M31">
        <v>0</v>
      </c>
      <c r="N31">
        <v>2</v>
      </c>
      <c r="O31">
        <v>1</v>
      </c>
      <c r="P31">
        <v>12.6</v>
      </c>
      <c r="Q31">
        <v>12.6</v>
      </c>
      <c r="R31" s="1">
        <v>0.27200000000000002</v>
      </c>
    </row>
    <row r="32" spans="1:18" x14ac:dyDescent="0.35">
      <c r="A32">
        <v>2</v>
      </c>
      <c r="B32" t="s">
        <v>38</v>
      </c>
      <c r="C32">
        <v>12</v>
      </c>
      <c r="D32">
        <v>27</v>
      </c>
      <c r="E32">
        <v>44.4</v>
      </c>
      <c r="F32">
        <v>170</v>
      </c>
      <c r="G32">
        <v>6.3</v>
      </c>
      <c r="H32">
        <v>1</v>
      </c>
      <c r="I32">
        <v>3</v>
      </c>
      <c r="J32">
        <v>3</v>
      </c>
      <c r="K32">
        <v>5</v>
      </c>
      <c r="L32">
        <v>36</v>
      </c>
      <c r="M32">
        <v>0</v>
      </c>
      <c r="N32">
        <v>0</v>
      </c>
      <c r="O32">
        <v>1</v>
      </c>
      <c r="P32">
        <v>11.4</v>
      </c>
      <c r="Q32">
        <v>11.4</v>
      </c>
      <c r="R32" s="1">
        <v>3.5000000000000003E-2</v>
      </c>
    </row>
    <row r="33" spans="1:18" x14ac:dyDescent="0.35">
      <c r="A33">
        <v>2</v>
      </c>
      <c r="B33" t="s">
        <v>35</v>
      </c>
      <c r="C33">
        <v>15</v>
      </c>
      <c r="D33">
        <v>30</v>
      </c>
      <c r="E33">
        <v>50</v>
      </c>
      <c r="F33">
        <v>222</v>
      </c>
      <c r="G33">
        <v>7.4</v>
      </c>
      <c r="H33">
        <v>1</v>
      </c>
      <c r="I33">
        <v>1</v>
      </c>
      <c r="J33">
        <v>2</v>
      </c>
      <c r="K33">
        <v>4</v>
      </c>
      <c r="L33">
        <v>-6</v>
      </c>
      <c r="M33">
        <v>0</v>
      </c>
      <c r="N33">
        <v>0</v>
      </c>
      <c r="O33">
        <v>1</v>
      </c>
      <c r="P33">
        <v>11.3</v>
      </c>
      <c r="Q33">
        <v>11.3</v>
      </c>
      <c r="R33" s="1">
        <v>0.20300000000000001</v>
      </c>
    </row>
    <row r="34" spans="1:18" x14ac:dyDescent="0.35">
      <c r="A34">
        <v>2</v>
      </c>
      <c r="B34" t="s">
        <v>50</v>
      </c>
      <c r="C34">
        <v>19</v>
      </c>
      <c r="D34">
        <v>23</v>
      </c>
      <c r="E34">
        <v>82.6</v>
      </c>
      <c r="F34">
        <v>171</v>
      </c>
      <c r="G34">
        <v>7.4</v>
      </c>
      <c r="H34">
        <v>1</v>
      </c>
      <c r="I34">
        <v>0</v>
      </c>
      <c r="J34">
        <v>0</v>
      </c>
      <c r="K34">
        <v>2</v>
      </c>
      <c r="L34">
        <v>3</v>
      </c>
      <c r="M34">
        <v>0</v>
      </c>
      <c r="N34">
        <v>0</v>
      </c>
      <c r="O34">
        <v>1</v>
      </c>
      <c r="P34">
        <v>11.1</v>
      </c>
      <c r="Q34">
        <v>11.1</v>
      </c>
      <c r="R34" s="1">
        <v>0.16700000000000001</v>
      </c>
    </row>
    <row r="35" spans="1:18" x14ac:dyDescent="0.35">
      <c r="A35">
        <v>2</v>
      </c>
      <c r="B35" t="s">
        <v>26</v>
      </c>
      <c r="C35">
        <v>16</v>
      </c>
      <c r="D35">
        <v>24</v>
      </c>
      <c r="E35">
        <v>66.7</v>
      </c>
      <c r="F35">
        <v>185</v>
      </c>
      <c r="G35">
        <v>7.7</v>
      </c>
      <c r="H35">
        <v>1</v>
      </c>
      <c r="I35">
        <v>2</v>
      </c>
      <c r="J35">
        <v>0</v>
      </c>
      <c r="K35">
        <v>1</v>
      </c>
      <c r="L35">
        <v>1</v>
      </c>
      <c r="M35">
        <v>0</v>
      </c>
      <c r="N35">
        <v>0</v>
      </c>
      <c r="O35">
        <v>1</v>
      </c>
      <c r="P35">
        <v>9.5</v>
      </c>
      <c r="Q35">
        <v>9.5</v>
      </c>
      <c r="R35" s="1">
        <v>3.3000000000000002E-2</v>
      </c>
    </row>
    <row r="36" spans="1:18" x14ac:dyDescent="0.35">
      <c r="A36">
        <v>2</v>
      </c>
      <c r="B36" t="s">
        <v>22</v>
      </c>
      <c r="C36">
        <v>22</v>
      </c>
      <c r="D36">
        <v>41</v>
      </c>
      <c r="E36">
        <v>53.7</v>
      </c>
      <c r="F36">
        <v>216</v>
      </c>
      <c r="G36">
        <v>5.3</v>
      </c>
      <c r="H36">
        <v>0</v>
      </c>
      <c r="I36">
        <v>0</v>
      </c>
      <c r="J36">
        <v>4</v>
      </c>
      <c r="K36">
        <v>5</v>
      </c>
      <c r="L36">
        <v>26</v>
      </c>
      <c r="M36">
        <v>0</v>
      </c>
      <c r="N36">
        <v>1</v>
      </c>
      <c r="O36">
        <v>1</v>
      </c>
      <c r="P36">
        <v>9.1999999999999993</v>
      </c>
      <c r="Q36">
        <v>9.1999999999999993</v>
      </c>
      <c r="R36" s="1">
        <v>0.93899999999999995</v>
      </c>
    </row>
    <row r="37" spans="1:18" x14ac:dyDescent="0.35">
      <c r="A37">
        <v>2</v>
      </c>
      <c r="B37" t="s">
        <v>28</v>
      </c>
      <c r="C37">
        <v>21</v>
      </c>
      <c r="D37">
        <v>36</v>
      </c>
      <c r="E37">
        <v>58.3</v>
      </c>
      <c r="F37">
        <v>228</v>
      </c>
      <c r="G37">
        <v>6.3</v>
      </c>
      <c r="H37">
        <v>0</v>
      </c>
      <c r="I37">
        <v>1</v>
      </c>
      <c r="J37">
        <v>4</v>
      </c>
      <c r="K37">
        <v>3</v>
      </c>
      <c r="L37">
        <v>-4</v>
      </c>
      <c r="M37">
        <v>0</v>
      </c>
      <c r="N37">
        <v>0</v>
      </c>
      <c r="O37">
        <v>1</v>
      </c>
      <c r="P37">
        <v>7.7</v>
      </c>
      <c r="Q37">
        <v>7.7</v>
      </c>
      <c r="R37" s="1">
        <v>0.41</v>
      </c>
    </row>
    <row r="38" spans="1:18" x14ac:dyDescent="0.35">
      <c r="A38">
        <v>2</v>
      </c>
      <c r="B38" t="s">
        <v>113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v>0</v>
      </c>
    </row>
    <row r="39" spans="1:18" x14ac:dyDescent="0.35">
      <c r="A39">
        <v>2</v>
      </c>
      <c r="B39" t="s">
        <v>129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>
        <v>1E-3</v>
      </c>
    </row>
    <row r="40" spans="1:18" x14ac:dyDescent="0.35">
      <c r="A40">
        <v>2</v>
      </c>
      <c r="B40" t="s">
        <v>90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v>0</v>
      </c>
    </row>
    <row r="41" spans="1:18" x14ac:dyDescent="0.35">
      <c r="A41">
        <v>2</v>
      </c>
      <c r="B41" t="s">
        <v>92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v>2E-3</v>
      </c>
    </row>
    <row r="42" spans="1:18" x14ac:dyDescent="0.35">
      <c r="A42">
        <v>2</v>
      </c>
      <c r="B42" t="s">
        <v>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0</v>
      </c>
    </row>
    <row r="43" spans="1:18" x14ac:dyDescent="0.35">
      <c r="A43">
        <v>2</v>
      </c>
      <c r="B43" t="s">
        <v>97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0</v>
      </c>
    </row>
    <row r="44" spans="1:18" x14ac:dyDescent="0.35">
      <c r="A44">
        <v>2</v>
      </c>
      <c r="B44" t="s">
        <v>150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0</v>
      </c>
    </row>
    <row r="45" spans="1:18" x14ac:dyDescent="0.35">
      <c r="A45">
        <v>2</v>
      </c>
      <c r="B45" t="s">
        <v>93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1E-3</v>
      </c>
    </row>
    <row r="46" spans="1:18" x14ac:dyDescent="0.35">
      <c r="A46">
        <v>2</v>
      </c>
      <c r="B46" t="s">
        <v>89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0</v>
      </c>
    </row>
    <row r="47" spans="1:18" x14ac:dyDescent="0.35">
      <c r="A47">
        <v>2</v>
      </c>
      <c r="B47" t="s">
        <v>86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1E-3</v>
      </c>
    </row>
    <row r="48" spans="1:18" x14ac:dyDescent="0.35">
      <c r="A48">
        <v>2</v>
      </c>
      <c r="B48" t="s">
        <v>106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0</v>
      </c>
    </row>
    <row r="49" spans="1:18" x14ac:dyDescent="0.35">
      <c r="A49">
        <v>2</v>
      </c>
      <c r="B49" t="s">
        <v>91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0</v>
      </c>
    </row>
    <row r="50" spans="1:18" x14ac:dyDescent="0.35">
      <c r="A50">
        <v>2</v>
      </c>
      <c r="B50" t="s">
        <v>95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0</v>
      </c>
    </row>
    <row r="51" spans="1:18" x14ac:dyDescent="0.35">
      <c r="A51">
        <v>2</v>
      </c>
      <c r="B51" t="s">
        <v>96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>
        <v>7.0000000000000001E-3</v>
      </c>
    </row>
    <row r="52" spans="1:18" x14ac:dyDescent="0.35">
      <c r="A52">
        <v>2</v>
      </c>
      <c r="B52" t="s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2.8000000000000001E-2</v>
      </c>
    </row>
    <row r="53" spans="1:18" x14ac:dyDescent="0.35">
      <c r="A53">
        <v>2</v>
      </c>
      <c r="B53" t="s">
        <v>47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0.216</v>
      </c>
    </row>
    <row r="54" spans="1:18" x14ac:dyDescent="0.35">
      <c r="A54">
        <v>2</v>
      </c>
      <c r="B54" t="s">
        <v>98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0</v>
      </c>
    </row>
    <row r="55" spans="1:18" x14ac:dyDescent="0.35">
      <c r="A55">
        <v>2</v>
      </c>
      <c r="B55" t="s">
        <v>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0</v>
      </c>
    </row>
    <row r="56" spans="1:18" x14ac:dyDescent="0.35">
      <c r="A56">
        <v>2</v>
      </c>
      <c r="B56" t="s">
        <v>100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0</v>
      </c>
    </row>
    <row r="57" spans="1:18" x14ac:dyDescent="0.35">
      <c r="A57">
        <v>2</v>
      </c>
      <c r="B57" t="s">
        <v>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0.03</v>
      </c>
    </row>
    <row r="58" spans="1:18" x14ac:dyDescent="0.35">
      <c r="A58">
        <v>2</v>
      </c>
      <c r="B58" t="s">
        <v>101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2E-3</v>
      </c>
    </row>
    <row r="59" spans="1:18" x14ac:dyDescent="0.35">
      <c r="A59">
        <v>2</v>
      </c>
      <c r="B59" t="s">
        <v>154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0</v>
      </c>
    </row>
    <row r="60" spans="1:18" x14ac:dyDescent="0.35">
      <c r="A60">
        <v>2</v>
      </c>
      <c r="B60" t="s">
        <v>102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2.8000000000000001E-2</v>
      </c>
    </row>
    <row r="61" spans="1:18" x14ac:dyDescent="0.35">
      <c r="A61">
        <v>2</v>
      </c>
      <c r="B61" t="s">
        <v>103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1E-3</v>
      </c>
    </row>
    <row r="62" spans="1:18" x14ac:dyDescent="0.35">
      <c r="A62">
        <v>2</v>
      </c>
      <c r="B62" t="s">
        <v>104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</v>
      </c>
    </row>
    <row r="63" spans="1:18" x14ac:dyDescent="0.35">
      <c r="A63">
        <v>2</v>
      </c>
      <c r="B63" t="s">
        <v>80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1.0999999999999999E-2</v>
      </c>
    </row>
    <row r="64" spans="1:18" x14ac:dyDescent="0.35">
      <c r="A64">
        <v>2</v>
      </c>
      <c r="B64" t="s">
        <v>105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0</v>
      </c>
    </row>
    <row r="65" spans="1:18" x14ac:dyDescent="0.35">
      <c r="A65">
        <v>2</v>
      </c>
      <c r="B65" t="s">
        <v>107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1E-3</v>
      </c>
    </row>
    <row r="66" spans="1:18" x14ac:dyDescent="0.35">
      <c r="A66">
        <v>2</v>
      </c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0.188</v>
      </c>
    </row>
    <row r="67" spans="1:18" x14ac:dyDescent="0.35">
      <c r="A67">
        <v>2</v>
      </c>
      <c r="B67" t="s">
        <v>111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4.0000000000000001E-3</v>
      </c>
    </row>
    <row r="68" spans="1:18" x14ac:dyDescent="0.35">
      <c r="A68">
        <v>2</v>
      </c>
      <c r="B68" t="s">
        <v>110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1E-3</v>
      </c>
    </row>
    <row r="69" spans="1:18" x14ac:dyDescent="0.35">
      <c r="A69">
        <v>2</v>
      </c>
      <c r="B69" t="s">
        <v>85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0.02</v>
      </c>
    </row>
    <row r="70" spans="1:18" x14ac:dyDescent="0.35">
      <c r="A70">
        <v>2</v>
      </c>
      <c r="B70" t="s">
        <v>109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0</v>
      </c>
    </row>
    <row r="71" spans="1:18" x14ac:dyDescent="0.35">
      <c r="A71">
        <v>2</v>
      </c>
      <c r="B71" t="s">
        <v>112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0</v>
      </c>
    </row>
    <row r="72" spans="1:18" x14ac:dyDescent="0.35">
      <c r="A72">
        <v>2</v>
      </c>
      <c r="B72" t="s">
        <v>82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1E-3</v>
      </c>
    </row>
    <row r="73" spans="1:18" x14ac:dyDescent="0.35">
      <c r="A73">
        <v>2</v>
      </c>
      <c r="B73" t="s">
        <v>51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0.77900000000000003</v>
      </c>
    </row>
    <row r="74" spans="1:18" x14ac:dyDescent="0.35">
      <c r="A74">
        <v>2</v>
      </c>
      <c r="B74" t="s">
        <v>151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0</v>
      </c>
    </row>
    <row r="75" spans="1:18" x14ac:dyDescent="0.35">
      <c r="A75">
        <v>2</v>
      </c>
      <c r="B75" t="s">
        <v>140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9.8000000000000004E-2</v>
      </c>
    </row>
    <row r="76" spans="1:18" x14ac:dyDescent="0.35">
      <c r="A76">
        <v>2</v>
      </c>
      <c r="B76" t="s">
        <v>144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1E-3</v>
      </c>
    </row>
    <row r="77" spans="1:18" x14ac:dyDescent="0.35">
      <c r="A77">
        <v>2</v>
      </c>
      <c r="B77" t="s">
        <v>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 s="1">
        <v>1E-3</v>
      </c>
    </row>
    <row r="78" spans="1:18" x14ac:dyDescent="0.35">
      <c r="A78">
        <v>2</v>
      </c>
      <c r="B78" t="s">
        <v>79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7.0000000000000001E-3</v>
      </c>
    </row>
    <row r="79" spans="1:18" x14ac:dyDescent="0.35">
      <c r="A79">
        <v>2</v>
      </c>
      <c r="B79" t="s">
        <v>116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</v>
      </c>
    </row>
    <row r="80" spans="1:18" x14ac:dyDescent="0.35">
      <c r="A80">
        <v>2</v>
      </c>
      <c r="B80" t="s">
        <v>117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0</v>
      </c>
    </row>
    <row r="81" spans="1:18" x14ac:dyDescent="0.35">
      <c r="A81">
        <v>2</v>
      </c>
      <c r="B81" t="s">
        <v>114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</v>
      </c>
    </row>
    <row r="82" spans="1:18" x14ac:dyDescent="0.35">
      <c r="A82">
        <v>2</v>
      </c>
      <c r="B82" t="s">
        <v>115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0</v>
      </c>
    </row>
    <row r="83" spans="1:18" x14ac:dyDescent="0.35">
      <c r="A83">
        <v>2</v>
      </c>
      <c r="B83" t="s">
        <v>118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</row>
    <row r="84" spans="1:18" x14ac:dyDescent="0.35">
      <c r="A84">
        <v>2</v>
      </c>
      <c r="B84" t="s">
        <v>155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2.9000000000000001E-2</v>
      </c>
    </row>
    <row r="85" spans="1:18" x14ac:dyDescent="0.35">
      <c r="A85">
        <v>2</v>
      </c>
      <c r="B85" t="s">
        <v>119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</v>
      </c>
    </row>
    <row r="86" spans="1:18" x14ac:dyDescent="0.35">
      <c r="A86">
        <v>2</v>
      </c>
      <c r="B86" t="s">
        <v>120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</v>
      </c>
    </row>
    <row r="87" spans="1:18" x14ac:dyDescent="0.35">
      <c r="A87">
        <v>2</v>
      </c>
      <c r="B87" t="s">
        <v>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2E-3</v>
      </c>
    </row>
    <row r="88" spans="1:18" x14ac:dyDescent="0.35">
      <c r="A88">
        <v>2</v>
      </c>
      <c r="B88" t="s">
        <v>121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1E-3</v>
      </c>
    </row>
    <row r="89" spans="1:18" x14ac:dyDescent="0.35">
      <c r="A89">
        <v>2</v>
      </c>
      <c r="B89" t="s">
        <v>146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7.0000000000000001E-3</v>
      </c>
    </row>
    <row r="90" spans="1:18" x14ac:dyDescent="0.35">
      <c r="A90">
        <v>2</v>
      </c>
      <c r="B90" t="s">
        <v>122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0</v>
      </c>
    </row>
    <row r="91" spans="1:18" x14ac:dyDescent="0.35">
      <c r="A91">
        <v>2</v>
      </c>
      <c r="B91" t="s">
        <v>87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 s="1">
        <v>1E-3</v>
      </c>
    </row>
    <row r="92" spans="1:18" x14ac:dyDescent="0.35">
      <c r="A92">
        <v>2</v>
      </c>
      <c r="B92" t="s">
        <v>88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</v>
      </c>
    </row>
    <row r="93" spans="1:18" x14ac:dyDescent="0.35">
      <c r="A93">
        <v>2</v>
      </c>
      <c r="B93" t="s">
        <v>142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3.0000000000000001E-3</v>
      </c>
    </row>
    <row r="94" spans="1:18" x14ac:dyDescent="0.35">
      <c r="A94">
        <v>2</v>
      </c>
      <c r="B94" t="s">
        <v>53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2E-3</v>
      </c>
    </row>
    <row r="95" spans="1:18" x14ac:dyDescent="0.35">
      <c r="A95">
        <v>2</v>
      </c>
      <c r="B95" t="s">
        <v>124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</v>
      </c>
    </row>
    <row r="96" spans="1:18" x14ac:dyDescent="0.35">
      <c r="A96">
        <v>2</v>
      </c>
      <c r="B96" t="s">
        <v>125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</row>
    <row r="97" spans="1:18" x14ac:dyDescent="0.35">
      <c r="A97">
        <v>2</v>
      </c>
      <c r="B97" t="s">
        <v>127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2</v>
      </c>
      <c r="B98" t="s">
        <v>126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2</v>
      </c>
      <c r="B99" t="s">
        <v>84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1E-3</v>
      </c>
    </row>
    <row r="100" spans="1:18" x14ac:dyDescent="0.35">
      <c r="A100">
        <v>2</v>
      </c>
      <c r="B100" t="s">
        <v>128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2</v>
      </c>
      <c r="B101" t="s">
        <v>81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1E-3</v>
      </c>
    </row>
    <row r="102" spans="1:18" x14ac:dyDescent="0.35">
      <c r="A102">
        <v>2</v>
      </c>
      <c r="B102" t="s">
        <v>130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</v>
      </c>
    </row>
    <row r="103" spans="1:18" x14ac:dyDescent="0.35">
      <c r="A103">
        <v>2</v>
      </c>
      <c r="B103" t="s">
        <v>131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0.02</v>
      </c>
    </row>
    <row r="104" spans="1:18" x14ac:dyDescent="0.35">
      <c r="A104">
        <v>2</v>
      </c>
      <c r="B104" t="s">
        <v>123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</v>
      </c>
    </row>
    <row r="105" spans="1:18" x14ac:dyDescent="0.35">
      <c r="A105">
        <v>2</v>
      </c>
      <c r="B105" t="s">
        <v>133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0</v>
      </c>
    </row>
    <row r="106" spans="1:18" x14ac:dyDescent="0.35">
      <c r="A106">
        <v>2</v>
      </c>
      <c r="B106" t="s">
        <v>147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1E-3</v>
      </c>
    </row>
    <row r="107" spans="1:18" x14ac:dyDescent="0.35">
      <c r="A107">
        <v>2</v>
      </c>
      <c r="B107" t="s">
        <v>141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1E-3</v>
      </c>
    </row>
    <row r="108" spans="1:18" x14ac:dyDescent="0.35">
      <c r="A108">
        <v>2</v>
      </c>
      <c r="B108" t="s">
        <v>134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</row>
    <row r="109" spans="1:18" x14ac:dyDescent="0.35">
      <c r="A109">
        <v>2</v>
      </c>
      <c r="B109" t="s">
        <v>132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2E-3</v>
      </c>
    </row>
    <row r="110" spans="1:18" x14ac:dyDescent="0.35">
      <c r="A110">
        <v>2</v>
      </c>
      <c r="B110" t="s">
        <v>152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2E-3</v>
      </c>
    </row>
    <row r="111" spans="1:18" x14ac:dyDescent="0.35">
      <c r="A111">
        <v>2</v>
      </c>
      <c r="B111" t="s">
        <v>136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</row>
    <row r="112" spans="1:18" x14ac:dyDescent="0.35">
      <c r="A112">
        <v>2</v>
      </c>
      <c r="B112" t="s">
        <v>137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1E-3</v>
      </c>
    </row>
    <row r="113" spans="1:18" x14ac:dyDescent="0.35">
      <c r="A113">
        <v>2</v>
      </c>
      <c r="B113" t="s">
        <v>135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0</v>
      </c>
    </row>
    <row r="114" spans="1:18" x14ac:dyDescent="0.35">
      <c r="A114">
        <v>2</v>
      </c>
      <c r="B114" t="s">
        <v>54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7.0000000000000001E-3</v>
      </c>
    </row>
    <row r="115" spans="1:18" x14ac:dyDescent="0.35">
      <c r="A115">
        <v>2</v>
      </c>
      <c r="B115" t="s">
        <v>138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3.7999999999999999E-2</v>
      </c>
    </row>
    <row r="116" spans="1:18" x14ac:dyDescent="0.35">
      <c r="A116">
        <v>2</v>
      </c>
      <c r="B116" t="s">
        <v>139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1">
        <v>0</v>
      </c>
    </row>
    <row r="117" spans="1:18" x14ac:dyDescent="0.35">
      <c r="A117">
        <v>2</v>
      </c>
      <c r="B117" t="s">
        <v>143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</v>
      </c>
      <c r="L117">
        <v>-2</v>
      </c>
      <c r="M117">
        <v>0</v>
      </c>
      <c r="N117">
        <v>0</v>
      </c>
      <c r="O117">
        <v>1</v>
      </c>
      <c r="P117">
        <v>-0.2</v>
      </c>
      <c r="Q117">
        <v>-0.2</v>
      </c>
      <c r="R117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R42"/>
  <sheetViews>
    <sheetView showGridLines="0" workbookViewId="0">
      <selection activeCell="A5" sqref="A5:R42"/>
    </sheetView>
  </sheetViews>
  <sheetFormatPr defaultRowHeight="14.5" x14ac:dyDescent="0.35"/>
  <cols>
    <col min="1" max="1" width="7.54296875" bestFit="1" customWidth="1"/>
    <col min="2" max="2" width="31.1796875" bestFit="1" customWidth="1"/>
    <col min="3" max="3" width="7.453125" bestFit="1" customWidth="1"/>
    <col min="4" max="5" width="6.54296875" bestFit="1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bestFit="1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3</v>
      </c>
      <c r="B5" t="s">
        <v>20</v>
      </c>
      <c r="C5">
        <v>40</v>
      </c>
      <c r="D5">
        <v>47</v>
      </c>
      <c r="E5">
        <v>85.1</v>
      </c>
      <c r="F5">
        <v>405</v>
      </c>
      <c r="G5">
        <v>8.6</v>
      </c>
      <c r="H5">
        <v>3</v>
      </c>
      <c r="I5">
        <v>0</v>
      </c>
      <c r="J5">
        <v>1</v>
      </c>
      <c r="K5">
        <v>2</v>
      </c>
      <c r="L5">
        <v>11</v>
      </c>
      <c r="M5">
        <v>0</v>
      </c>
      <c r="N5">
        <v>0</v>
      </c>
      <c r="O5">
        <v>1</v>
      </c>
      <c r="P5">
        <v>29.3</v>
      </c>
      <c r="Q5">
        <v>29.3</v>
      </c>
      <c r="R5" s="1">
        <v>0.99</v>
      </c>
    </row>
    <row r="6" spans="1:18" ht="14.25" customHeight="1" x14ac:dyDescent="0.35">
      <c r="A6">
        <v>3</v>
      </c>
      <c r="B6" t="s">
        <v>15</v>
      </c>
      <c r="C6">
        <v>23</v>
      </c>
      <c r="D6">
        <v>26</v>
      </c>
      <c r="E6">
        <v>88.5</v>
      </c>
      <c r="F6">
        <v>309</v>
      </c>
      <c r="G6">
        <v>11.9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28.4</v>
      </c>
      <c r="Q6">
        <v>28.4</v>
      </c>
      <c r="R6" s="1">
        <v>0.98</v>
      </c>
    </row>
    <row r="7" spans="1:18" x14ac:dyDescent="0.35">
      <c r="A7">
        <v>3</v>
      </c>
      <c r="B7" t="s">
        <v>41</v>
      </c>
      <c r="C7">
        <v>22</v>
      </c>
      <c r="D7">
        <v>31</v>
      </c>
      <c r="E7">
        <v>71</v>
      </c>
      <c r="F7">
        <v>202</v>
      </c>
      <c r="G7">
        <v>6.5</v>
      </c>
      <c r="H7">
        <v>0</v>
      </c>
      <c r="I7">
        <v>0</v>
      </c>
      <c r="J7">
        <v>4</v>
      </c>
      <c r="K7">
        <v>14</v>
      </c>
      <c r="L7">
        <v>101</v>
      </c>
      <c r="M7">
        <v>2</v>
      </c>
      <c r="N7">
        <v>1</v>
      </c>
      <c r="O7">
        <v>1</v>
      </c>
      <c r="P7">
        <v>28.2</v>
      </c>
      <c r="Q7">
        <v>28.2</v>
      </c>
      <c r="R7" s="1">
        <v>1</v>
      </c>
    </row>
    <row r="8" spans="1:18" x14ac:dyDescent="0.35">
      <c r="A8">
        <v>3</v>
      </c>
      <c r="B8" t="s">
        <v>23</v>
      </c>
      <c r="C8">
        <v>32</v>
      </c>
      <c r="D8">
        <v>50</v>
      </c>
      <c r="E8">
        <v>64</v>
      </c>
      <c r="F8">
        <v>367</v>
      </c>
      <c r="G8">
        <v>7.3</v>
      </c>
      <c r="H8">
        <v>3</v>
      </c>
      <c r="I8">
        <v>1</v>
      </c>
      <c r="J8">
        <v>4</v>
      </c>
      <c r="K8">
        <v>1</v>
      </c>
      <c r="L8">
        <v>10</v>
      </c>
      <c r="M8">
        <v>0</v>
      </c>
      <c r="N8">
        <v>0</v>
      </c>
      <c r="O8">
        <v>1</v>
      </c>
      <c r="P8">
        <v>26.7</v>
      </c>
      <c r="Q8">
        <v>26.7</v>
      </c>
      <c r="R8" s="1">
        <v>0.95</v>
      </c>
    </row>
    <row r="9" spans="1:18" x14ac:dyDescent="0.35">
      <c r="A9">
        <v>3</v>
      </c>
      <c r="B9" t="s">
        <v>21</v>
      </c>
      <c r="C9">
        <v>24</v>
      </c>
      <c r="D9">
        <v>33</v>
      </c>
      <c r="E9">
        <v>72.7</v>
      </c>
      <c r="F9">
        <v>272</v>
      </c>
      <c r="G9">
        <v>8.1999999999999993</v>
      </c>
      <c r="H9">
        <v>3</v>
      </c>
      <c r="I9">
        <v>0</v>
      </c>
      <c r="J9">
        <v>0</v>
      </c>
      <c r="K9">
        <v>3</v>
      </c>
      <c r="L9">
        <v>28</v>
      </c>
      <c r="M9">
        <v>0</v>
      </c>
      <c r="N9">
        <v>0</v>
      </c>
      <c r="O9">
        <v>1</v>
      </c>
      <c r="P9">
        <v>25.7</v>
      </c>
      <c r="Q9">
        <v>25.7</v>
      </c>
      <c r="R9" s="1">
        <v>1</v>
      </c>
    </row>
    <row r="10" spans="1:18" x14ac:dyDescent="0.35">
      <c r="A10">
        <v>3</v>
      </c>
      <c r="B10" t="s">
        <v>17</v>
      </c>
      <c r="C10">
        <v>22</v>
      </c>
      <c r="D10">
        <v>44</v>
      </c>
      <c r="E10">
        <v>50</v>
      </c>
      <c r="F10">
        <v>259</v>
      </c>
      <c r="G10">
        <v>5.9</v>
      </c>
      <c r="H10">
        <v>1</v>
      </c>
      <c r="I10">
        <v>1</v>
      </c>
      <c r="J10">
        <v>1</v>
      </c>
      <c r="K10">
        <v>9</v>
      </c>
      <c r="L10">
        <v>39</v>
      </c>
      <c r="M10">
        <v>1</v>
      </c>
      <c r="N10">
        <v>0</v>
      </c>
      <c r="O10">
        <v>1</v>
      </c>
      <c r="P10">
        <v>25.3</v>
      </c>
      <c r="Q10">
        <v>25.3</v>
      </c>
      <c r="R10" s="1">
        <v>0.77</v>
      </c>
    </row>
    <row r="11" spans="1:18" x14ac:dyDescent="0.35">
      <c r="A11">
        <v>3</v>
      </c>
      <c r="B11" t="s">
        <v>52</v>
      </c>
      <c r="C11">
        <v>34</v>
      </c>
      <c r="D11">
        <v>58</v>
      </c>
      <c r="E11">
        <v>58.6</v>
      </c>
      <c r="F11">
        <v>361</v>
      </c>
      <c r="G11">
        <v>6.2</v>
      </c>
      <c r="H11">
        <v>2</v>
      </c>
      <c r="I11">
        <v>0</v>
      </c>
      <c r="J11">
        <v>3</v>
      </c>
      <c r="K11">
        <v>2</v>
      </c>
      <c r="L11">
        <v>11</v>
      </c>
      <c r="M11">
        <v>0</v>
      </c>
      <c r="N11">
        <v>0</v>
      </c>
      <c r="O11">
        <v>1</v>
      </c>
      <c r="P11">
        <v>23.5</v>
      </c>
      <c r="Q11">
        <v>23.5</v>
      </c>
      <c r="R11" s="1">
        <v>0.02</v>
      </c>
    </row>
    <row r="12" spans="1:18" x14ac:dyDescent="0.35">
      <c r="A12">
        <v>3</v>
      </c>
      <c r="B12" t="s">
        <v>34</v>
      </c>
      <c r="C12">
        <v>20</v>
      </c>
      <c r="D12">
        <v>32</v>
      </c>
      <c r="E12">
        <v>62.5</v>
      </c>
      <c r="F12">
        <v>218</v>
      </c>
      <c r="G12">
        <v>6.8</v>
      </c>
      <c r="H12">
        <v>1</v>
      </c>
      <c r="I12">
        <v>1</v>
      </c>
      <c r="J12">
        <v>0</v>
      </c>
      <c r="K12">
        <v>3</v>
      </c>
      <c r="L12">
        <v>46</v>
      </c>
      <c r="M12">
        <v>1</v>
      </c>
      <c r="N12">
        <v>0</v>
      </c>
      <c r="O12">
        <v>1</v>
      </c>
      <c r="P12">
        <v>22.3</v>
      </c>
      <c r="Q12">
        <v>22.3</v>
      </c>
      <c r="R12" s="1">
        <v>1</v>
      </c>
    </row>
    <row r="13" spans="1:18" x14ac:dyDescent="0.35">
      <c r="A13">
        <v>3</v>
      </c>
      <c r="B13" t="s">
        <v>33</v>
      </c>
      <c r="C13">
        <v>23</v>
      </c>
      <c r="D13">
        <v>37</v>
      </c>
      <c r="E13">
        <v>62.2</v>
      </c>
      <c r="F13">
        <v>277</v>
      </c>
      <c r="G13">
        <v>7.5</v>
      </c>
      <c r="H13">
        <v>1</v>
      </c>
      <c r="I13">
        <v>2</v>
      </c>
      <c r="J13">
        <v>1</v>
      </c>
      <c r="K13">
        <v>10</v>
      </c>
      <c r="L13">
        <v>28</v>
      </c>
      <c r="M13">
        <v>1</v>
      </c>
      <c r="N13">
        <v>0</v>
      </c>
      <c r="O13">
        <v>1</v>
      </c>
      <c r="P13">
        <v>21.9</v>
      </c>
      <c r="Q13">
        <v>21.9</v>
      </c>
      <c r="R13" s="1">
        <v>1</v>
      </c>
    </row>
    <row r="14" spans="1:18" x14ac:dyDescent="0.35">
      <c r="A14">
        <v>3</v>
      </c>
      <c r="B14" t="s">
        <v>19</v>
      </c>
      <c r="C14">
        <v>27</v>
      </c>
      <c r="D14">
        <v>33</v>
      </c>
      <c r="E14">
        <v>81.8</v>
      </c>
      <c r="F14">
        <v>289</v>
      </c>
      <c r="G14">
        <v>8.8000000000000007</v>
      </c>
      <c r="H14">
        <v>2</v>
      </c>
      <c r="I14">
        <v>0</v>
      </c>
      <c r="J14">
        <v>3</v>
      </c>
      <c r="K14">
        <v>4</v>
      </c>
      <c r="L14">
        <v>16</v>
      </c>
      <c r="M14">
        <v>0</v>
      </c>
      <c r="N14">
        <v>0</v>
      </c>
      <c r="O14">
        <v>1</v>
      </c>
      <c r="P14">
        <v>21.2</v>
      </c>
      <c r="Q14">
        <v>21.2</v>
      </c>
      <c r="R14" s="1">
        <v>0.89</v>
      </c>
    </row>
    <row r="15" spans="1:18" x14ac:dyDescent="0.35">
      <c r="A15">
        <v>3</v>
      </c>
      <c r="B15" t="s">
        <v>26</v>
      </c>
      <c r="C15">
        <v>28</v>
      </c>
      <c r="D15">
        <v>44</v>
      </c>
      <c r="E15">
        <v>63.6</v>
      </c>
      <c r="F15">
        <v>324</v>
      </c>
      <c r="G15">
        <v>7.4</v>
      </c>
      <c r="H15">
        <v>2</v>
      </c>
      <c r="I15">
        <v>3</v>
      </c>
      <c r="J15">
        <v>4</v>
      </c>
      <c r="K15">
        <v>2</v>
      </c>
      <c r="L15">
        <v>7</v>
      </c>
      <c r="M15">
        <v>0</v>
      </c>
      <c r="N15">
        <v>0</v>
      </c>
      <c r="O15">
        <v>1</v>
      </c>
      <c r="P15">
        <v>20.7</v>
      </c>
      <c r="Q15">
        <v>20.7</v>
      </c>
      <c r="R15" s="1">
        <v>0.14000000000000001</v>
      </c>
    </row>
    <row r="16" spans="1:18" x14ac:dyDescent="0.35">
      <c r="A16">
        <v>3</v>
      </c>
      <c r="B16" t="s">
        <v>36</v>
      </c>
      <c r="C16">
        <v>20</v>
      </c>
      <c r="D16">
        <v>30</v>
      </c>
      <c r="E16">
        <v>66.7</v>
      </c>
      <c r="F16">
        <v>280</v>
      </c>
      <c r="G16">
        <v>9.3000000000000007</v>
      </c>
      <c r="H16">
        <v>2</v>
      </c>
      <c r="I16">
        <v>0</v>
      </c>
      <c r="J16">
        <v>0</v>
      </c>
      <c r="K16">
        <v>3</v>
      </c>
      <c r="L16">
        <v>14</v>
      </c>
      <c r="M16">
        <v>0</v>
      </c>
      <c r="N16">
        <v>0</v>
      </c>
      <c r="O16">
        <v>1</v>
      </c>
      <c r="P16">
        <v>20.6</v>
      </c>
      <c r="Q16">
        <v>20.6</v>
      </c>
      <c r="R16" s="1">
        <v>0.43</v>
      </c>
    </row>
    <row r="17" spans="1:18" x14ac:dyDescent="0.35">
      <c r="A17">
        <v>3</v>
      </c>
      <c r="B17" t="s">
        <v>24</v>
      </c>
      <c r="C17">
        <v>25</v>
      </c>
      <c r="D17">
        <v>37</v>
      </c>
      <c r="E17">
        <v>67.599999999999994</v>
      </c>
      <c r="F17">
        <v>310</v>
      </c>
      <c r="G17">
        <v>8.4</v>
      </c>
      <c r="H17">
        <v>2</v>
      </c>
      <c r="I17">
        <v>0</v>
      </c>
      <c r="J17">
        <v>2</v>
      </c>
      <c r="K17">
        <v>4</v>
      </c>
      <c r="L17">
        <v>-1</v>
      </c>
      <c r="M17">
        <v>0</v>
      </c>
      <c r="N17">
        <v>0</v>
      </c>
      <c r="O17">
        <v>1</v>
      </c>
      <c r="P17">
        <v>20.3</v>
      </c>
      <c r="Q17">
        <v>20.3</v>
      </c>
      <c r="R17" s="1">
        <v>0.77</v>
      </c>
    </row>
    <row r="18" spans="1:18" x14ac:dyDescent="0.35">
      <c r="A18">
        <v>3</v>
      </c>
      <c r="B18" t="s">
        <v>32</v>
      </c>
      <c r="C18">
        <v>22</v>
      </c>
      <c r="D18">
        <v>33</v>
      </c>
      <c r="E18">
        <v>66.7</v>
      </c>
      <c r="F18">
        <v>243</v>
      </c>
      <c r="G18">
        <v>7.4</v>
      </c>
      <c r="H18">
        <v>1</v>
      </c>
      <c r="I18">
        <v>1</v>
      </c>
      <c r="J18">
        <v>0</v>
      </c>
      <c r="K18">
        <v>5</v>
      </c>
      <c r="L18">
        <v>3</v>
      </c>
      <c r="M18">
        <v>1</v>
      </c>
      <c r="N18">
        <v>0</v>
      </c>
      <c r="O18">
        <v>1</v>
      </c>
      <c r="P18">
        <v>19</v>
      </c>
      <c r="Q18">
        <v>19</v>
      </c>
      <c r="R18" s="1">
        <v>0.81</v>
      </c>
    </row>
    <row r="19" spans="1:18" x14ac:dyDescent="0.35">
      <c r="A19">
        <v>3</v>
      </c>
      <c r="B19" t="s">
        <v>35</v>
      </c>
      <c r="C19">
        <v>16</v>
      </c>
      <c r="D19">
        <v>28</v>
      </c>
      <c r="E19">
        <v>57.1</v>
      </c>
      <c r="F19">
        <v>235</v>
      </c>
      <c r="G19">
        <v>8.4</v>
      </c>
      <c r="H19">
        <v>2</v>
      </c>
      <c r="I19">
        <v>0</v>
      </c>
      <c r="J19">
        <v>1</v>
      </c>
      <c r="K19">
        <v>3</v>
      </c>
      <c r="L19">
        <v>11</v>
      </c>
      <c r="M19">
        <v>0</v>
      </c>
      <c r="N19">
        <v>0</v>
      </c>
      <c r="O19">
        <v>1</v>
      </c>
      <c r="P19">
        <v>18.5</v>
      </c>
      <c r="Q19">
        <v>18.5</v>
      </c>
      <c r="R19" s="1">
        <v>0.27</v>
      </c>
    </row>
    <row r="20" spans="1:18" x14ac:dyDescent="0.35">
      <c r="A20">
        <v>3</v>
      </c>
      <c r="B20" t="s">
        <v>46</v>
      </c>
      <c r="C20">
        <v>17</v>
      </c>
      <c r="D20">
        <v>21</v>
      </c>
      <c r="E20">
        <v>81</v>
      </c>
      <c r="F20">
        <v>189</v>
      </c>
      <c r="G20">
        <v>9</v>
      </c>
      <c r="H20">
        <v>1</v>
      </c>
      <c r="I20">
        <v>0</v>
      </c>
      <c r="J20">
        <v>2</v>
      </c>
      <c r="K20">
        <v>6</v>
      </c>
      <c r="L20">
        <v>55</v>
      </c>
      <c r="M20">
        <v>0</v>
      </c>
      <c r="N20">
        <v>0</v>
      </c>
      <c r="O20">
        <v>1</v>
      </c>
      <c r="P20">
        <v>17.100000000000001</v>
      </c>
      <c r="Q20">
        <v>17.100000000000001</v>
      </c>
      <c r="R20" s="1">
        <v>0.04</v>
      </c>
    </row>
    <row r="21" spans="1:18" x14ac:dyDescent="0.35">
      <c r="A21">
        <v>3</v>
      </c>
      <c r="B21" t="s">
        <v>39</v>
      </c>
      <c r="C21">
        <v>23</v>
      </c>
      <c r="D21">
        <v>36</v>
      </c>
      <c r="E21">
        <v>63.9</v>
      </c>
      <c r="F21">
        <v>296</v>
      </c>
      <c r="G21">
        <v>8.1999999999999993</v>
      </c>
      <c r="H21">
        <v>1</v>
      </c>
      <c r="I21">
        <v>1</v>
      </c>
      <c r="J21">
        <v>2</v>
      </c>
      <c r="K21">
        <v>4</v>
      </c>
      <c r="L21">
        <v>-4</v>
      </c>
      <c r="M21">
        <v>0</v>
      </c>
      <c r="N21">
        <v>0</v>
      </c>
      <c r="O21">
        <v>1</v>
      </c>
      <c r="P21">
        <v>16.399999999999999</v>
      </c>
      <c r="Q21">
        <v>16.399999999999999</v>
      </c>
      <c r="R21" s="1">
        <v>0.76</v>
      </c>
    </row>
    <row r="22" spans="1:18" x14ac:dyDescent="0.35">
      <c r="A22">
        <v>3</v>
      </c>
      <c r="B22" t="s">
        <v>22</v>
      </c>
      <c r="C22">
        <v>27</v>
      </c>
      <c r="D22">
        <v>40</v>
      </c>
      <c r="E22">
        <v>67.5</v>
      </c>
      <c r="F22">
        <v>279</v>
      </c>
      <c r="G22">
        <v>7</v>
      </c>
      <c r="H22">
        <v>1</v>
      </c>
      <c r="I22">
        <v>1</v>
      </c>
      <c r="J22">
        <v>0</v>
      </c>
      <c r="K22">
        <v>3</v>
      </c>
      <c r="L22">
        <v>12</v>
      </c>
      <c r="M22">
        <v>0</v>
      </c>
      <c r="N22">
        <v>0</v>
      </c>
      <c r="O22">
        <v>1</v>
      </c>
      <c r="P22">
        <v>15.4</v>
      </c>
      <c r="Q22">
        <v>15.4</v>
      </c>
      <c r="R22" s="1">
        <v>0.96</v>
      </c>
    </row>
    <row r="23" spans="1:18" x14ac:dyDescent="0.35">
      <c r="A23">
        <v>3</v>
      </c>
      <c r="B23" t="s">
        <v>43</v>
      </c>
      <c r="C23">
        <v>25</v>
      </c>
      <c r="D23">
        <v>40</v>
      </c>
      <c r="E23">
        <v>62.5</v>
      </c>
      <c r="F23">
        <v>249</v>
      </c>
      <c r="G23">
        <v>6.2</v>
      </c>
      <c r="H23">
        <v>1</v>
      </c>
      <c r="I23">
        <v>1</v>
      </c>
      <c r="J23">
        <v>2</v>
      </c>
      <c r="K23">
        <v>3</v>
      </c>
      <c r="L23">
        <v>24</v>
      </c>
      <c r="M23">
        <v>0</v>
      </c>
      <c r="N23">
        <v>0</v>
      </c>
      <c r="O23">
        <v>1</v>
      </c>
      <c r="P23">
        <v>15.4</v>
      </c>
      <c r="Q23">
        <v>15.4</v>
      </c>
      <c r="R23" s="1">
        <v>0.92</v>
      </c>
    </row>
    <row r="24" spans="1:18" x14ac:dyDescent="0.35">
      <c r="A24">
        <v>3</v>
      </c>
      <c r="B24" t="s">
        <v>30</v>
      </c>
      <c r="C24">
        <v>23</v>
      </c>
      <c r="D24">
        <v>38</v>
      </c>
      <c r="E24">
        <v>60.5</v>
      </c>
      <c r="F24">
        <v>306</v>
      </c>
      <c r="G24">
        <v>8.1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15.2</v>
      </c>
      <c r="Q24">
        <v>15.2</v>
      </c>
      <c r="R24" s="1">
        <v>0.55000000000000004</v>
      </c>
    </row>
    <row r="25" spans="1:18" x14ac:dyDescent="0.35">
      <c r="A25">
        <v>3</v>
      </c>
      <c r="B25" t="s">
        <v>31</v>
      </c>
      <c r="C25">
        <v>18</v>
      </c>
      <c r="D25">
        <v>33</v>
      </c>
      <c r="E25">
        <v>54.5</v>
      </c>
      <c r="F25">
        <v>269</v>
      </c>
      <c r="G25">
        <v>8.1999999999999993</v>
      </c>
      <c r="H25">
        <v>1</v>
      </c>
      <c r="I25">
        <v>2</v>
      </c>
      <c r="J25">
        <v>6</v>
      </c>
      <c r="K25">
        <v>1</v>
      </c>
      <c r="L25">
        <v>7</v>
      </c>
      <c r="M25">
        <v>0</v>
      </c>
      <c r="N25">
        <v>0</v>
      </c>
      <c r="O25">
        <v>1</v>
      </c>
      <c r="P25">
        <v>13.5</v>
      </c>
      <c r="Q25">
        <v>13.5</v>
      </c>
      <c r="R25" s="1">
        <v>0.48</v>
      </c>
    </row>
    <row r="26" spans="1:18" x14ac:dyDescent="0.35">
      <c r="A26">
        <v>3</v>
      </c>
      <c r="B26" t="s">
        <v>16</v>
      </c>
      <c r="C26">
        <v>15</v>
      </c>
      <c r="D26">
        <v>29</v>
      </c>
      <c r="E26">
        <v>51.7</v>
      </c>
      <c r="F26">
        <v>201</v>
      </c>
      <c r="G26">
        <v>6.9</v>
      </c>
      <c r="H26">
        <v>1</v>
      </c>
      <c r="I26">
        <v>0</v>
      </c>
      <c r="J26">
        <v>0</v>
      </c>
      <c r="K26">
        <v>4</v>
      </c>
      <c r="L26">
        <v>13</v>
      </c>
      <c r="M26">
        <v>0</v>
      </c>
      <c r="N26">
        <v>0</v>
      </c>
      <c r="O26">
        <v>1</v>
      </c>
      <c r="P26">
        <v>13.3</v>
      </c>
      <c r="Q26">
        <v>13.3</v>
      </c>
      <c r="R26" s="1">
        <v>0.17</v>
      </c>
    </row>
    <row r="27" spans="1:18" x14ac:dyDescent="0.35">
      <c r="A27">
        <v>3</v>
      </c>
      <c r="B27" t="s">
        <v>50</v>
      </c>
      <c r="C27">
        <v>27</v>
      </c>
      <c r="D27">
        <v>44</v>
      </c>
      <c r="E27">
        <v>61.4</v>
      </c>
      <c r="F27">
        <v>227</v>
      </c>
      <c r="G27">
        <v>5.2</v>
      </c>
      <c r="H27">
        <v>1</v>
      </c>
      <c r="I27">
        <v>0</v>
      </c>
      <c r="J27">
        <v>5</v>
      </c>
      <c r="K27">
        <v>0</v>
      </c>
      <c r="L27">
        <v>0</v>
      </c>
      <c r="M27">
        <v>0</v>
      </c>
      <c r="N27">
        <v>0</v>
      </c>
      <c r="O27">
        <v>1</v>
      </c>
      <c r="P27">
        <v>13.1</v>
      </c>
      <c r="Q27">
        <v>13.1</v>
      </c>
      <c r="R27" s="1">
        <v>0.02</v>
      </c>
    </row>
    <row r="28" spans="1:18" x14ac:dyDescent="0.35">
      <c r="A28">
        <v>3</v>
      </c>
      <c r="B28" t="s">
        <v>29</v>
      </c>
      <c r="C28">
        <v>11</v>
      </c>
      <c r="D28">
        <v>22</v>
      </c>
      <c r="E28">
        <v>50</v>
      </c>
      <c r="F28">
        <v>99</v>
      </c>
      <c r="G28">
        <v>4.5</v>
      </c>
      <c r="H28">
        <v>1</v>
      </c>
      <c r="I28">
        <v>1</v>
      </c>
      <c r="J28">
        <v>3</v>
      </c>
      <c r="K28">
        <v>11</v>
      </c>
      <c r="L28">
        <v>47</v>
      </c>
      <c r="M28">
        <v>0</v>
      </c>
      <c r="N28">
        <v>0</v>
      </c>
      <c r="O28">
        <v>1</v>
      </c>
      <c r="P28">
        <v>11.7</v>
      </c>
      <c r="Q28">
        <v>11.7</v>
      </c>
      <c r="R28" s="1">
        <v>0.91</v>
      </c>
    </row>
    <row r="29" spans="1:18" x14ac:dyDescent="0.35">
      <c r="A29">
        <v>3</v>
      </c>
      <c r="B29" t="s">
        <v>27</v>
      </c>
      <c r="C29">
        <v>15</v>
      </c>
      <c r="D29">
        <v>25</v>
      </c>
      <c r="E29">
        <v>60</v>
      </c>
      <c r="F29">
        <v>146</v>
      </c>
      <c r="G29">
        <v>5.8</v>
      </c>
      <c r="H29">
        <v>1</v>
      </c>
      <c r="I29">
        <v>1</v>
      </c>
      <c r="J29">
        <v>2</v>
      </c>
      <c r="K29">
        <v>1</v>
      </c>
      <c r="L29">
        <v>2</v>
      </c>
      <c r="M29">
        <v>0</v>
      </c>
      <c r="N29">
        <v>0</v>
      </c>
      <c r="O29">
        <v>1</v>
      </c>
      <c r="P29">
        <v>11</v>
      </c>
      <c r="Q29">
        <v>11</v>
      </c>
      <c r="R29" s="1">
        <v>0.19</v>
      </c>
    </row>
    <row r="30" spans="1:18" x14ac:dyDescent="0.35">
      <c r="A30">
        <v>3</v>
      </c>
      <c r="B30" t="s">
        <v>45</v>
      </c>
      <c r="C30">
        <v>26</v>
      </c>
      <c r="D30">
        <v>49</v>
      </c>
      <c r="E30">
        <v>53.1</v>
      </c>
      <c r="F30">
        <v>259</v>
      </c>
      <c r="G30">
        <v>5.3</v>
      </c>
      <c r="H30">
        <v>0</v>
      </c>
      <c r="I30">
        <v>1</v>
      </c>
      <c r="J30">
        <v>2</v>
      </c>
      <c r="K30">
        <v>3</v>
      </c>
      <c r="L30">
        <v>-2</v>
      </c>
      <c r="M30">
        <v>0</v>
      </c>
      <c r="N30">
        <v>0</v>
      </c>
      <c r="O30">
        <v>1</v>
      </c>
      <c r="P30">
        <v>9.1999999999999993</v>
      </c>
      <c r="Q30">
        <v>9.1999999999999993</v>
      </c>
      <c r="R30" s="1">
        <v>0.99</v>
      </c>
    </row>
    <row r="31" spans="1:18" x14ac:dyDescent="0.35">
      <c r="A31">
        <v>3</v>
      </c>
      <c r="B31" t="s">
        <v>28</v>
      </c>
      <c r="C31">
        <v>13</v>
      </c>
      <c r="D31">
        <v>18</v>
      </c>
      <c r="E31">
        <v>72.2</v>
      </c>
      <c r="F31">
        <v>103</v>
      </c>
      <c r="G31">
        <v>5.7</v>
      </c>
      <c r="H31">
        <v>1</v>
      </c>
      <c r="I31">
        <v>0</v>
      </c>
      <c r="J31">
        <v>3</v>
      </c>
      <c r="K31">
        <v>0</v>
      </c>
      <c r="L31">
        <v>0</v>
      </c>
      <c r="M31">
        <v>0</v>
      </c>
      <c r="N31">
        <v>0</v>
      </c>
      <c r="O31">
        <v>1</v>
      </c>
      <c r="P31">
        <v>8.1</v>
      </c>
      <c r="Q31">
        <v>8.1</v>
      </c>
      <c r="R31" s="1">
        <v>0.28000000000000003</v>
      </c>
    </row>
    <row r="32" spans="1:18" x14ac:dyDescent="0.35">
      <c r="A32">
        <v>3</v>
      </c>
      <c r="B32" t="s">
        <v>38</v>
      </c>
      <c r="C32">
        <v>18</v>
      </c>
      <c r="D32">
        <v>36</v>
      </c>
      <c r="E32">
        <v>50</v>
      </c>
      <c r="F32">
        <v>157</v>
      </c>
      <c r="G32">
        <v>4.4000000000000004</v>
      </c>
      <c r="H32">
        <v>0</v>
      </c>
      <c r="I32">
        <v>0</v>
      </c>
      <c r="J32">
        <v>3</v>
      </c>
      <c r="K32">
        <v>1</v>
      </c>
      <c r="L32">
        <v>1</v>
      </c>
      <c r="M32">
        <v>0</v>
      </c>
      <c r="N32">
        <v>0</v>
      </c>
      <c r="O32">
        <v>1</v>
      </c>
      <c r="P32">
        <v>6.4</v>
      </c>
      <c r="Q32">
        <v>6.4</v>
      </c>
      <c r="R32" s="1">
        <v>0.03</v>
      </c>
    </row>
    <row r="33" spans="1:18" x14ac:dyDescent="0.35">
      <c r="A33">
        <v>3</v>
      </c>
      <c r="B33" t="s">
        <v>40</v>
      </c>
      <c r="C33">
        <v>21</v>
      </c>
      <c r="D33">
        <v>38</v>
      </c>
      <c r="E33">
        <v>55.3</v>
      </c>
      <c r="F33">
        <v>201</v>
      </c>
      <c r="G33">
        <v>5.3</v>
      </c>
      <c r="H33">
        <v>0</v>
      </c>
      <c r="I33">
        <v>0</v>
      </c>
      <c r="J33">
        <v>7</v>
      </c>
      <c r="K33">
        <v>2</v>
      </c>
      <c r="L33">
        <v>3</v>
      </c>
      <c r="M33">
        <v>0</v>
      </c>
      <c r="N33">
        <v>1</v>
      </c>
      <c r="O33">
        <v>1</v>
      </c>
      <c r="P33">
        <v>6.3</v>
      </c>
      <c r="Q33">
        <v>6.3</v>
      </c>
      <c r="R33" s="1">
        <v>0.06</v>
      </c>
    </row>
    <row r="34" spans="1:18" x14ac:dyDescent="0.35">
      <c r="A34">
        <v>3</v>
      </c>
      <c r="B34" t="s">
        <v>42</v>
      </c>
      <c r="C34">
        <v>22</v>
      </c>
      <c r="D34">
        <v>32</v>
      </c>
      <c r="E34">
        <v>68.8</v>
      </c>
      <c r="F34">
        <v>137</v>
      </c>
      <c r="G34">
        <v>4.3</v>
      </c>
      <c r="H34">
        <v>0</v>
      </c>
      <c r="I34">
        <v>1</v>
      </c>
      <c r="J34">
        <v>2</v>
      </c>
      <c r="K34">
        <v>2</v>
      </c>
      <c r="L34">
        <v>5</v>
      </c>
      <c r="M34">
        <v>0</v>
      </c>
      <c r="N34">
        <v>0</v>
      </c>
      <c r="O34">
        <v>1</v>
      </c>
      <c r="P34">
        <v>5</v>
      </c>
      <c r="Q34">
        <v>5</v>
      </c>
      <c r="R34" s="1">
        <v>0.68</v>
      </c>
    </row>
    <row r="35" spans="1:18" x14ac:dyDescent="0.35">
      <c r="A35">
        <v>3</v>
      </c>
      <c r="B35" t="s">
        <v>25</v>
      </c>
      <c r="C35">
        <v>19</v>
      </c>
      <c r="D35">
        <v>29</v>
      </c>
      <c r="E35">
        <v>65.5</v>
      </c>
      <c r="F35">
        <v>170</v>
      </c>
      <c r="G35">
        <v>5.9</v>
      </c>
      <c r="H35">
        <v>0</v>
      </c>
      <c r="I35">
        <v>4</v>
      </c>
      <c r="J35">
        <v>9</v>
      </c>
      <c r="K35">
        <v>1</v>
      </c>
      <c r="L35">
        <v>18</v>
      </c>
      <c r="M35">
        <v>0</v>
      </c>
      <c r="N35">
        <v>0</v>
      </c>
      <c r="O35">
        <v>1</v>
      </c>
      <c r="P35">
        <v>4.5999999999999996</v>
      </c>
      <c r="Q35">
        <v>4.5999999999999996</v>
      </c>
      <c r="R35" s="1">
        <v>0.18</v>
      </c>
    </row>
    <row r="36" spans="1:18" x14ac:dyDescent="0.35">
      <c r="A36">
        <v>3</v>
      </c>
      <c r="B36" t="s">
        <v>44</v>
      </c>
      <c r="C36">
        <v>13</v>
      </c>
      <c r="D36">
        <v>25</v>
      </c>
      <c r="E36">
        <v>52</v>
      </c>
      <c r="F36">
        <v>104</v>
      </c>
      <c r="G36">
        <v>4.2</v>
      </c>
      <c r="H36">
        <v>0</v>
      </c>
      <c r="I36">
        <v>0</v>
      </c>
      <c r="J36">
        <v>5</v>
      </c>
      <c r="K36">
        <v>0</v>
      </c>
      <c r="L36">
        <v>0</v>
      </c>
      <c r="M36">
        <v>0</v>
      </c>
      <c r="N36">
        <v>0</v>
      </c>
      <c r="O36">
        <v>1</v>
      </c>
      <c r="P36">
        <v>4.2</v>
      </c>
      <c r="Q36">
        <v>4.2</v>
      </c>
      <c r="R36" s="1">
        <v>0.06</v>
      </c>
    </row>
    <row r="37" spans="1:18" x14ac:dyDescent="0.35">
      <c r="A37">
        <v>3</v>
      </c>
      <c r="B37" t="s">
        <v>54</v>
      </c>
      <c r="C37">
        <v>10</v>
      </c>
      <c r="D37">
        <v>16</v>
      </c>
      <c r="E37">
        <v>62.5</v>
      </c>
      <c r="F37">
        <v>101</v>
      </c>
      <c r="G37">
        <v>6.3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4</v>
      </c>
      <c r="Q37">
        <v>4</v>
      </c>
      <c r="R37" s="1">
        <v>0.03</v>
      </c>
    </row>
    <row r="38" spans="1:18" x14ac:dyDescent="0.35">
      <c r="A38">
        <v>3</v>
      </c>
      <c r="B38" t="s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v>0</v>
      </c>
    </row>
    <row r="39" spans="1:18" x14ac:dyDescent="0.35">
      <c r="A39">
        <v>3</v>
      </c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>
        <v>0.15</v>
      </c>
    </row>
    <row r="40" spans="1:18" x14ac:dyDescent="0.35">
      <c r="A40">
        <v>3</v>
      </c>
      <c r="B40" t="s">
        <v>18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v>0.84</v>
      </c>
    </row>
    <row r="41" spans="1:18" x14ac:dyDescent="0.35">
      <c r="A41">
        <v>3</v>
      </c>
      <c r="B41" t="s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v>0.11</v>
      </c>
    </row>
    <row r="42" spans="1:18" x14ac:dyDescent="0.35">
      <c r="A42">
        <v>3</v>
      </c>
      <c r="B42" t="s">
        <v>51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0.26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R117"/>
  <sheetViews>
    <sheetView showGridLines="0" workbookViewId="0">
      <selection activeCell="A5" sqref="A5:R117"/>
    </sheetView>
  </sheetViews>
  <sheetFormatPr defaultRowHeight="14.5" x14ac:dyDescent="0.35"/>
  <cols>
    <col min="1" max="1" width="7.54296875" bestFit="1" customWidth="1"/>
    <col min="2" max="2" width="31.1796875" bestFit="1" customWidth="1"/>
    <col min="3" max="3" width="7.453125" bestFit="1" customWidth="1"/>
    <col min="4" max="4" width="6.54296875" bestFit="1" customWidth="1"/>
    <col min="5" max="5" width="6.54296875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4</v>
      </c>
      <c r="B5" t="s">
        <v>34</v>
      </c>
      <c r="C5">
        <v>21</v>
      </c>
      <c r="D5">
        <v>25</v>
      </c>
      <c r="E5">
        <v>84</v>
      </c>
      <c r="F5">
        <v>320</v>
      </c>
      <c r="G5">
        <v>12.8</v>
      </c>
      <c r="H5">
        <v>4</v>
      </c>
      <c r="I5">
        <v>0</v>
      </c>
      <c r="J5">
        <v>2</v>
      </c>
      <c r="K5">
        <v>4</v>
      </c>
      <c r="L5">
        <v>17</v>
      </c>
      <c r="M5">
        <v>1</v>
      </c>
      <c r="N5">
        <v>0</v>
      </c>
      <c r="O5">
        <v>1</v>
      </c>
      <c r="P5">
        <v>36.5</v>
      </c>
      <c r="Q5">
        <v>36.5</v>
      </c>
      <c r="R5" s="1">
        <v>1</v>
      </c>
    </row>
    <row r="6" spans="1:18" x14ac:dyDescent="0.35">
      <c r="A6">
        <v>4</v>
      </c>
      <c r="B6" t="s">
        <v>18</v>
      </c>
      <c r="C6">
        <v>11</v>
      </c>
      <c r="D6">
        <v>25</v>
      </c>
      <c r="E6">
        <v>44</v>
      </c>
      <c r="F6">
        <v>200</v>
      </c>
      <c r="G6">
        <v>8</v>
      </c>
      <c r="H6">
        <v>2</v>
      </c>
      <c r="I6">
        <v>0</v>
      </c>
      <c r="J6">
        <v>2</v>
      </c>
      <c r="K6">
        <v>10</v>
      </c>
      <c r="L6">
        <v>56</v>
      </c>
      <c r="M6">
        <v>1</v>
      </c>
      <c r="N6">
        <v>1</v>
      </c>
      <c r="O6">
        <v>1</v>
      </c>
      <c r="P6">
        <v>29.6</v>
      </c>
      <c r="Q6">
        <v>29.6</v>
      </c>
      <c r="R6" s="1">
        <v>0.223</v>
      </c>
    </row>
    <row r="7" spans="1:18" x14ac:dyDescent="0.35">
      <c r="A7">
        <v>4</v>
      </c>
      <c r="B7" t="s">
        <v>29</v>
      </c>
      <c r="C7">
        <v>28</v>
      </c>
      <c r="D7">
        <v>35</v>
      </c>
      <c r="E7">
        <v>80</v>
      </c>
      <c r="F7">
        <v>335</v>
      </c>
      <c r="G7">
        <v>9.6</v>
      </c>
      <c r="H7">
        <v>4</v>
      </c>
      <c r="I7">
        <v>1</v>
      </c>
      <c r="J7">
        <v>4</v>
      </c>
      <c r="K7">
        <v>4</v>
      </c>
      <c r="L7">
        <v>25</v>
      </c>
      <c r="M7">
        <v>0</v>
      </c>
      <c r="N7">
        <v>1</v>
      </c>
      <c r="O7">
        <v>1</v>
      </c>
      <c r="P7">
        <v>28.9</v>
      </c>
      <c r="Q7">
        <v>28.9</v>
      </c>
      <c r="R7" s="1">
        <v>0.84399999999999997</v>
      </c>
    </row>
    <row r="8" spans="1:18" x14ac:dyDescent="0.35">
      <c r="A8">
        <v>4</v>
      </c>
      <c r="B8" t="s">
        <v>41</v>
      </c>
      <c r="C8">
        <v>15</v>
      </c>
      <c r="D8">
        <v>19</v>
      </c>
      <c r="E8">
        <v>78.900000000000006</v>
      </c>
      <c r="F8">
        <v>186</v>
      </c>
      <c r="G8">
        <v>9.8000000000000007</v>
      </c>
      <c r="H8">
        <v>2</v>
      </c>
      <c r="I8">
        <v>0</v>
      </c>
      <c r="J8">
        <v>3</v>
      </c>
      <c r="K8">
        <v>9</v>
      </c>
      <c r="L8">
        <v>27</v>
      </c>
      <c r="M8">
        <v>2</v>
      </c>
      <c r="N8">
        <v>1</v>
      </c>
      <c r="O8">
        <v>1</v>
      </c>
      <c r="P8">
        <v>28.1</v>
      </c>
      <c r="Q8">
        <v>28.1</v>
      </c>
      <c r="R8" s="1">
        <v>0.99099999999999999</v>
      </c>
    </row>
    <row r="9" spans="1:18" x14ac:dyDescent="0.35">
      <c r="A9">
        <v>4</v>
      </c>
      <c r="B9" t="s">
        <v>20</v>
      </c>
      <c r="C9">
        <v>13</v>
      </c>
      <c r="D9">
        <v>24</v>
      </c>
      <c r="E9">
        <v>54.2</v>
      </c>
      <c r="F9">
        <v>167</v>
      </c>
      <c r="G9">
        <v>7</v>
      </c>
      <c r="H9">
        <v>1</v>
      </c>
      <c r="I9">
        <v>1</v>
      </c>
      <c r="J9">
        <v>2</v>
      </c>
      <c r="K9">
        <v>12</v>
      </c>
      <c r="L9">
        <v>27</v>
      </c>
      <c r="M9">
        <v>2</v>
      </c>
      <c r="N9">
        <v>0</v>
      </c>
      <c r="O9">
        <v>1</v>
      </c>
      <c r="P9">
        <v>24.4</v>
      </c>
      <c r="Q9">
        <v>24.4</v>
      </c>
      <c r="R9" s="1">
        <v>0.98699999999999999</v>
      </c>
    </row>
    <row r="10" spans="1:18" x14ac:dyDescent="0.35">
      <c r="A10">
        <v>4</v>
      </c>
      <c r="B10" t="s">
        <v>33</v>
      </c>
      <c r="C10">
        <v>25</v>
      </c>
      <c r="D10">
        <v>37</v>
      </c>
      <c r="E10">
        <v>67.599999999999994</v>
      </c>
      <c r="F10">
        <v>319</v>
      </c>
      <c r="G10">
        <v>8.6</v>
      </c>
      <c r="H10">
        <v>2</v>
      </c>
      <c r="I10">
        <v>0</v>
      </c>
      <c r="J10">
        <v>3</v>
      </c>
      <c r="K10">
        <v>9</v>
      </c>
      <c r="L10">
        <v>34</v>
      </c>
      <c r="M10">
        <v>0</v>
      </c>
      <c r="N10">
        <v>0</v>
      </c>
      <c r="O10">
        <v>1</v>
      </c>
      <c r="P10">
        <v>24.2</v>
      </c>
      <c r="Q10">
        <v>24.2</v>
      </c>
      <c r="R10" s="1">
        <v>1</v>
      </c>
    </row>
    <row r="11" spans="1:18" x14ac:dyDescent="0.35">
      <c r="A11">
        <v>4</v>
      </c>
      <c r="B11" t="s">
        <v>27</v>
      </c>
      <c r="C11">
        <v>25</v>
      </c>
      <c r="D11">
        <v>32</v>
      </c>
      <c r="E11">
        <v>78.099999999999994</v>
      </c>
      <c r="F11">
        <v>246</v>
      </c>
      <c r="G11">
        <v>7.7</v>
      </c>
      <c r="H11">
        <v>3</v>
      </c>
      <c r="I11">
        <v>1</v>
      </c>
      <c r="J11">
        <v>1</v>
      </c>
      <c r="K11">
        <v>8</v>
      </c>
      <c r="L11">
        <v>31</v>
      </c>
      <c r="M11">
        <v>0</v>
      </c>
      <c r="N11">
        <v>0</v>
      </c>
      <c r="O11">
        <v>1</v>
      </c>
      <c r="P11">
        <v>23.9</v>
      </c>
      <c r="Q11">
        <v>23.9</v>
      </c>
      <c r="R11" s="1">
        <v>0.54500000000000004</v>
      </c>
    </row>
    <row r="12" spans="1:18" x14ac:dyDescent="0.35">
      <c r="A12">
        <v>4</v>
      </c>
      <c r="B12" t="s">
        <v>145</v>
      </c>
      <c r="C12">
        <v>28</v>
      </c>
      <c r="D12">
        <v>41</v>
      </c>
      <c r="E12">
        <v>68.3</v>
      </c>
      <c r="F12">
        <v>265</v>
      </c>
      <c r="G12">
        <v>6.5</v>
      </c>
      <c r="H12">
        <v>2</v>
      </c>
      <c r="I12">
        <v>0</v>
      </c>
      <c r="J12">
        <v>1</v>
      </c>
      <c r="K12">
        <v>12</v>
      </c>
      <c r="L12">
        <v>48</v>
      </c>
      <c r="M12">
        <v>0</v>
      </c>
      <c r="N12">
        <v>0</v>
      </c>
      <c r="O12">
        <v>1</v>
      </c>
      <c r="P12">
        <v>23.4</v>
      </c>
      <c r="Q12">
        <v>23.4</v>
      </c>
      <c r="R12" s="1">
        <v>0.47499999999999998</v>
      </c>
    </row>
    <row r="13" spans="1:18" x14ac:dyDescent="0.35">
      <c r="A13">
        <v>4</v>
      </c>
      <c r="B13" t="s">
        <v>30</v>
      </c>
      <c r="C13">
        <v>21</v>
      </c>
      <c r="D13">
        <v>28</v>
      </c>
      <c r="E13">
        <v>75</v>
      </c>
      <c r="F13">
        <v>223</v>
      </c>
      <c r="G13">
        <v>8</v>
      </c>
      <c r="H13">
        <v>3</v>
      </c>
      <c r="I13">
        <v>0</v>
      </c>
      <c r="J13">
        <v>1</v>
      </c>
      <c r="K13">
        <v>4</v>
      </c>
      <c r="L13">
        <v>13</v>
      </c>
      <c r="M13">
        <v>0</v>
      </c>
      <c r="N13">
        <v>0</v>
      </c>
      <c r="O13">
        <v>1</v>
      </c>
      <c r="P13">
        <v>22.2</v>
      </c>
      <c r="Q13">
        <v>22.2</v>
      </c>
      <c r="R13" s="1">
        <v>0.71199999999999997</v>
      </c>
    </row>
    <row r="14" spans="1:18" x14ac:dyDescent="0.35">
      <c r="A14">
        <v>4</v>
      </c>
      <c r="B14" t="s">
        <v>36</v>
      </c>
      <c r="C14">
        <v>16</v>
      </c>
      <c r="D14">
        <v>30</v>
      </c>
      <c r="E14">
        <v>53.3</v>
      </c>
      <c r="F14">
        <v>306</v>
      </c>
      <c r="G14">
        <v>10.199999999999999</v>
      </c>
      <c r="H14">
        <v>2</v>
      </c>
      <c r="I14">
        <v>0</v>
      </c>
      <c r="J14">
        <v>0</v>
      </c>
      <c r="K14">
        <v>4</v>
      </c>
      <c r="L14">
        <v>16</v>
      </c>
      <c r="M14">
        <v>0</v>
      </c>
      <c r="N14">
        <v>0</v>
      </c>
      <c r="O14">
        <v>1</v>
      </c>
      <c r="P14">
        <v>21.8</v>
      </c>
      <c r="Q14">
        <v>21.8</v>
      </c>
      <c r="R14" s="1">
        <v>0.95199999999999996</v>
      </c>
    </row>
    <row r="15" spans="1:18" x14ac:dyDescent="0.35">
      <c r="A15">
        <v>4</v>
      </c>
      <c r="B15" t="s">
        <v>24</v>
      </c>
      <c r="C15">
        <v>20</v>
      </c>
      <c r="D15">
        <v>21</v>
      </c>
      <c r="E15">
        <v>95.2</v>
      </c>
      <c r="F15">
        <v>283</v>
      </c>
      <c r="G15">
        <v>13.5</v>
      </c>
      <c r="H15">
        <v>1</v>
      </c>
      <c r="I15">
        <v>0</v>
      </c>
      <c r="J15">
        <v>1</v>
      </c>
      <c r="K15">
        <v>2</v>
      </c>
      <c r="L15">
        <v>0</v>
      </c>
      <c r="M15">
        <v>1</v>
      </c>
      <c r="N15">
        <v>0</v>
      </c>
      <c r="O15">
        <v>1</v>
      </c>
      <c r="P15">
        <v>21.3</v>
      </c>
      <c r="Q15">
        <v>21.3</v>
      </c>
      <c r="R15" s="1">
        <v>0.90100000000000002</v>
      </c>
    </row>
    <row r="16" spans="1:18" x14ac:dyDescent="0.35">
      <c r="A16">
        <v>4</v>
      </c>
      <c r="B16" t="s">
        <v>17</v>
      </c>
      <c r="C16">
        <v>23</v>
      </c>
      <c r="D16">
        <v>36</v>
      </c>
      <c r="E16">
        <v>63.9</v>
      </c>
      <c r="F16">
        <v>246</v>
      </c>
      <c r="G16">
        <v>6.8</v>
      </c>
      <c r="H16">
        <v>1</v>
      </c>
      <c r="I16">
        <v>2</v>
      </c>
      <c r="J16">
        <v>5</v>
      </c>
      <c r="K16">
        <v>2</v>
      </c>
      <c r="L16">
        <v>-2</v>
      </c>
      <c r="M16">
        <v>1</v>
      </c>
      <c r="N16">
        <v>0</v>
      </c>
      <c r="O16">
        <v>1</v>
      </c>
      <c r="P16">
        <v>19.600000000000001</v>
      </c>
      <c r="Q16">
        <v>19.600000000000001</v>
      </c>
      <c r="R16" s="1">
        <v>0.61399999999999999</v>
      </c>
    </row>
    <row r="17" spans="1:18" x14ac:dyDescent="0.35">
      <c r="A17">
        <v>4</v>
      </c>
      <c r="B17" t="s">
        <v>25</v>
      </c>
      <c r="C17">
        <v>29</v>
      </c>
      <c r="D17">
        <v>41</v>
      </c>
      <c r="E17">
        <v>70.7</v>
      </c>
      <c r="F17">
        <v>290</v>
      </c>
      <c r="G17">
        <v>7.1</v>
      </c>
      <c r="H17">
        <v>1</v>
      </c>
      <c r="I17">
        <v>0</v>
      </c>
      <c r="J17">
        <v>5</v>
      </c>
      <c r="K17">
        <v>6</v>
      </c>
      <c r="L17">
        <v>40</v>
      </c>
      <c r="M17">
        <v>0</v>
      </c>
      <c r="N17">
        <v>0</v>
      </c>
      <c r="O17">
        <v>1</v>
      </c>
      <c r="P17">
        <v>19.600000000000001</v>
      </c>
      <c r="Q17">
        <v>19.600000000000001</v>
      </c>
      <c r="R17" s="1">
        <v>0.77600000000000002</v>
      </c>
    </row>
    <row r="18" spans="1:18" x14ac:dyDescent="0.35">
      <c r="A18">
        <v>4</v>
      </c>
      <c r="B18" t="s">
        <v>38</v>
      </c>
      <c r="C18">
        <v>28</v>
      </c>
      <c r="D18">
        <v>39</v>
      </c>
      <c r="E18">
        <v>71.8</v>
      </c>
      <c r="F18">
        <v>245</v>
      </c>
      <c r="G18">
        <v>6.3</v>
      </c>
      <c r="H18">
        <v>2</v>
      </c>
      <c r="I18">
        <v>0</v>
      </c>
      <c r="J18">
        <v>2</v>
      </c>
      <c r="K18">
        <v>2</v>
      </c>
      <c r="L18">
        <v>14</v>
      </c>
      <c r="M18">
        <v>0</v>
      </c>
      <c r="N18">
        <v>1</v>
      </c>
      <c r="O18">
        <v>1</v>
      </c>
      <c r="P18">
        <v>19.2</v>
      </c>
      <c r="Q18">
        <v>19.2</v>
      </c>
      <c r="R18" s="1">
        <v>3.5000000000000003E-2</v>
      </c>
    </row>
    <row r="19" spans="1:18" x14ac:dyDescent="0.35">
      <c r="A19">
        <v>4</v>
      </c>
      <c r="B19" t="s">
        <v>31</v>
      </c>
      <c r="C19">
        <v>27</v>
      </c>
      <c r="D19">
        <v>40</v>
      </c>
      <c r="E19">
        <v>67.5</v>
      </c>
      <c r="F19">
        <v>319</v>
      </c>
      <c r="G19">
        <v>8</v>
      </c>
      <c r="H19">
        <v>1</v>
      </c>
      <c r="I19">
        <v>1</v>
      </c>
      <c r="J19">
        <v>2</v>
      </c>
      <c r="K19">
        <v>2</v>
      </c>
      <c r="L19">
        <v>14</v>
      </c>
      <c r="M19">
        <v>0</v>
      </c>
      <c r="N19">
        <v>0</v>
      </c>
      <c r="O19">
        <v>1</v>
      </c>
      <c r="P19">
        <v>17.2</v>
      </c>
      <c r="Q19">
        <v>17.2</v>
      </c>
      <c r="R19" s="1">
        <v>0.432</v>
      </c>
    </row>
    <row r="20" spans="1:18" x14ac:dyDescent="0.35">
      <c r="A20">
        <v>4</v>
      </c>
      <c r="B20" t="s">
        <v>22</v>
      </c>
      <c r="C20">
        <v>23</v>
      </c>
      <c r="D20">
        <v>30</v>
      </c>
      <c r="E20">
        <v>76.7</v>
      </c>
      <c r="F20">
        <v>207</v>
      </c>
      <c r="G20">
        <v>6.9</v>
      </c>
      <c r="H20">
        <v>1</v>
      </c>
      <c r="I20">
        <v>0</v>
      </c>
      <c r="J20">
        <v>2</v>
      </c>
      <c r="K20">
        <v>8</v>
      </c>
      <c r="L20">
        <v>42</v>
      </c>
      <c r="M20">
        <v>0</v>
      </c>
      <c r="N20">
        <v>0</v>
      </c>
      <c r="O20">
        <v>1</v>
      </c>
      <c r="P20">
        <v>16.5</v>
      </c>
      <c r="Q20">
        <v>16.5</v>
      </c>
      <c r="R20" s="1">
        <v>0.93899999999999995</v>
      </c>
    </row>
    <row r="21" spans="1:18" x14ac:dyDescent="0.35">
      <c r="A21">
        <v>4</v>
      </c>
      <c r="B21" t="s">
        <v>21</v>
      </c>
      <c r="C21">
        <v>18</v>
      </c>
      <c r="D21">
        <v>30</v>
      </c>
      <c r="E21">
        <v>60</v>
      </c>
      <c r="F21">
        <v>203</v>
      </c>
      <c r="G21">
        <v>6.8</v>
      </c>
      <c r="H21">
        <v>1</v>
      </c>
      <c r="I21">
        <v>2</v>
      </c>
      <c r="J21">
        <v>1</v>
      </c>
      <c r="K21">
        <v>7</v>
      </c>
      <c r="L21">
        <v>51</v>
      </c>
      <c r="M21">
        <v>0</v>
      </c>
      <c r="N21">
        <v>0</v>
      </c>
      <c r="O21">
        <v>1</v>
      </c>
      <c r="P21">
        <v>15.2</v>
      </c>
      <c r="Q21">
        <v>15.2</v>
      </c>
      <c r="R21" s="1">
        <v>1</v>
      </c>
    </row>
    <row r="22" spans="1:18" x14ac:dyDescent="0.35">
      <c r="A22">
        <v>4</v>
      </c>
      <c r="B22" t="s">
        <v>15</v>
      </c>
      <c r="C22">
        <v>25</v>
      </c>
      <c r="D22">
        <v>35</v>
      </c>
      <c r="E22">
        <v>71.400000000000006</v>
      </c>
      <c r="F22">
        <v>282</v>
      </c>
      <c r="G22">
        <v>8.1</v>
      </c>
      <c r="H22">
        <v>1</v>
      </c>
      <c r="I22">
        <v>1</v>
      </c>
      <c r="J22">
        <v>4</v>
      </c>
      <c r="K22">
        <v>2</v>
      </c>
      <c r="L22">
        <v>7</v>
      </c>
      <c r="M22">
        <v>0</v>
      </c>
      <c r="N22">
        <v>0</v>
      </c>
      <c r="O22">
        <v>1</v>
      </c>
      <c r="P22">
        <v>15</v>
      </c>
      <c r="Q22">
        <v>15</v>
      </c>
      <c r="R22" s="1">
        <v>0.97</v>
      </c>
    </row>
    <row r="23" spans="1:18" x14ac:dyDescent="0.35">
      <c r="A23">
        <v>4</v>
      </c>
      <c r="B23" t="s">
        <v>43</v>
      </c>
      <c r="C23">
        <v>28</v>
      </c>
      <c r="D23">
        <v>34</v>
      </c>
      <c r="E23">
        <v>82.4</v>
      </c>
      <c r="F23">
        <v>261</v>
      </c>
      <c r="G23">
        <v>7.7</v>
      </c>
      <c r="H23">
        <v>1</v>
      </c>
      <c r="I23">
        <v>0</v>
      </c>
      <c r="J23">
        <v>3</v>
      </c>
      <c r="K23">
        <v>1</v>
      </c>
      <c r="L23">
        <v>-1</v>
      </c>
      <c r="M23">
        <v>0</v>
      </c>
      <c r="N23">
        <v>0</v>
      </c>
      <c r="O23">
        <v>1</v>
      </c>
      <c r="P23">
        <v>14.3</v>
      </c>
      <c r="Q23">
        <v>14.3</v>
      </c>
      <c r="R23" s="1">
        <v>0.97499999999999998</v>
      </c>
    </row>
    <row r="24" spans="1:18" x14ac:dyDescent="0.35">
      <c r="A24">
        <v>4</v>
      </c>
      <c r="B24" t="s">
        <v>44</v>
      </c>
      <c r="C24">
        <v>18</v>
      </c>
      <c r="D24">
        <v>25</v>
      </c>
      <c r="E24">
        <v>72</v>
      </c>
      <c r="F24">
        <v>240</v>
      </c>
      <c r="G24">
        <v>9.6</v>
      </c>
      <c r="H24">
        <v>1</v>
      </c>
      <c r="I24">
        <v>1</v>
      </c>
      <c r="J24">
        <v>3</v>
      </c>
      <c r="K24">
        <v>6</v>
      </c>
      <c r="L24">
        <v>11</v>
      </c>
      <c r="M24">
        <v>0</v>
      </c>
      <c r="N24">
        <v>0</v>
      </c>
      <c r="O24">
        <v>1</v>
      </c>
      <c r="P24">
        <v>13.7</v>
      </c>
      <c r="Q24">
        <v>13.7</v>
      </c>
      <c r="R24" s="1">
        <v>1.6E-2</v>
      </c>
    </row>
    <row r="25" spans="1:18" x14ac:dyDescent="0.35">
      <c r="A25">
        <v>4</v>
      </c>
      <c r="B25" t="s">
        <v>32</v>
      </c>
      <c r="C25">
        <v>19</v>
      </c>
      <c r="D25">
        <v>28</v>
      </c>
      <c r="E25">
        <v>67.900000000000006</v>
      </c>
      <c r="F25">
        <v>210</v>
      </c>
      <c r="G25">
        <v>7.5</v>
      </c>
      <c r="H25">
        <v>1</v>
      </c>
      <c r="I25">
        <v>1</v>
      </c>
      <c r="J25">
        <v>2</v>
      </c>
      <c r="K25">
        <v>2</v>
      </c>
      <c r="L25">
        <v>10</v>
      </c>
      <c r="M25">
        <v>0</v>
      </c>
      <c r="N25">
        <v>0</v>
      </c>
      <c r="O25">
        <v>1</v>
      </c>
      <c r="P25">
        <v>12.4</v>
      </c>
      <c r="Q25">
        <v>12.4</v>
      </c>
      <c r="R25" s="1">
        <v>0.82699999999999996</v>
      </c>
    </row>
    <row r="26" spans="1:18" x14ac:dyDescent="0.35">
      <c r="A26">
        <v>4</v>
      </c>
      <c r="B26" t="s">
        <v>23</v>
      </c>
      <c r="C26">
        <v>12</v>
      </c>
      <c r="D26">
        <v>19</v>
      </c>
      <c r="E26">
        <v>63.2</v>
      </c>
      <c r="F26">
        <v>139</v>
      </c>
      <c r="G26">
        <v>7.3</v>
      </c>
      <c r="H26">
        <v>2</v>
      </c>
      <c r="I26">
        <v>2</v>
      </c>
      <c r="J26">
        <v>2</v>
      </c>
      <c r="K26">
        <v>1</v>
      </c>
      <c r="L26">
        <v>0</v>
      </c>
      <c r="M26">
        <v>0</v>
      </c>
      <c r="N26">
        <v>0</v>
      </c>
      <c r="O26">
        <v>1</v>
      </c>
      <c r="P26">
        <v>11.6</v>
      </c>
      <c r="Q26">
        <v>11.6</v>
      </c>
      <c r="R26" s="1">
        <v>0.21099999999999999</v>
      </c>
    </row>
    <row r="27" spans="1:18" x14ac:dyDescent="0.35">
      <c r="A27">
        <v>4</v>
      </c>
      <c r="B27" t="s">
        <v>49</v>
      </c>
      <c r="C27">
        <v>24</v>
      </c>
      <c r="D27">
        <v>39</v>
      </c>
      <c r="E27">
        <v>61.5</v>
      </c>
      <c r="F27">
        <v>238</v>
      </c>
      <c r="G27">
        <v>6.1</v>
      </c>
      <c r="H27">
        <v>0</v>
      </c>
      <c r="I27">
        <v>1</v>
      </c>
      <c r="J27">
        <v>7</v>
      </c>
      <c r="K27">
        <v>3</v>
      </c>
      <c r="L27">
        <v>3</v>
      </c>
      <c r="M27">
        <v>1</v>
      </c>
      <c r="N27">
        <v>2</v>
      </c>
      <c r="O27">
        <v>1</v>
      </c>
      <c r="P27">
        <v>10.8</v>
      </c>
      <c r="Q27">
        <v>10.8</v>
      </c>
      <c r="R27" s="1">
        <v>0.03</v>
      </c>
    </row>
    <row r="28" spans="1:18" x14ac:dyDescent="0.35">
      <c r="A28">
        <v>4</v>
      </c>
      <c r="B28" t="s">
        <v>42</v>
      </c>
      <c r="C28">
        <v>27</v>
      </c>
      <c r="D28">
        <v>34</v>
      </c>
      <c r="E28">
        <v>79.400000000000006</v>
      </c>
      <c r="F28">
        <v>203</v>
      </c>
      <c r="G28">
        <v>6</v>
      </c>
      <c r="H28">
        <v>0</v>
      </c>
      <c r="I28">
        <v>2</v>
      </c>
      <c r="J28">
        <v>10</v>
      </c>
      <c r="K28">
        <v>10</v>
      </c>
      <c r="L28">
        <v>66</v>
      </c>
      <c r="M28">
        <v>0</v>
      </c>
      <c r="N28">
        <v>1</v>
      </c>
      <c r="O28">
        <v>1</v>
      </c>
      <c r="P28">
        <v>10.7</v>
      </c>
      <c r="Q28">
        <v>10.7</v>
      </c>
      <c r="R28" s="1">
        <v>0.2</v>
      </c>
    </row>
    <row r="29" spans="1:18" x14ac:dyDescent="0.35">
      <c r="A29">
        <v>4</v>
      </c>
      <c r="B29" t="s">
        <v>39</v>
      </c>
      <c r="C29">
        <v>13</v>
      </c>
      <c r="D29">
        <v>20</v>
      </c>
      <c r="E29">
        <v>65</v>
      </c>
      <c r="F29">
        <v>110</v>
      </c>
      <c r="G29">
        <v>5.5</v>
      </c>
      <c r="H29">
        <v>1</v>
      </c>
      <c r="I29">
        <v>0</v>
      </c>
      <c r="J29">
        <v>2</v>
      </c>
      <c r="K29">
        <v>0</v>
      </c>
      <c r="L29">
        <v>0</v>
      </c>
      <c r="M29">
        <v>0</v>
      </c>
      <c r="N29">
        <v>0</v>
      </c>
      <c r="O29">
        <v>1</v>
      </c>
      <c r="P29">
        <v>8.6999999999999993</v>
      </c>
      <c r="Q29">
        <v>8.6999999999999993</v>
      </c>
      <c r="R29" s="1">
        <v>0.59899999999999998</v>
      </c>
    </row>
    <row r="30" spans="1:18" x14ac:dyDescent="0.35">
      <c r="A30">
        <v>4</v>
      </c>
      <c r="B30" t="s">
        <v>40</v>
      </c>
      <c r="C30">
        <v>19</v>
      </c>
      <c r="D30">
        <v>31</v>
      </c>
      <c r="E30">
        <v>61.3</v>
      </c>
      <c r="F30">
        <v>191</v>
      </c>
      <c r="G30">
        <v>6.2</v>
      </c>
      <c r="H30">
        <v>1</v>
      </c>
      <c r="I30">
        <v>2</v>
      </c>
      <c r="J30">
        <v>4</v>
      </c>
      <c r="K30">
        <v>1</v>
      </c>
      <c r="L30">
        <v>6</v>
      </c>
      <c r="M30">
        <v>0</v>
      </c>
      <c r="N30">
        <v>1</v>
      </c>
      <c r="O30">
        <v>1</v>
      </c>
      <c r="P30">
        <v>8.1999999999999993</v>
      </c>
      <c r="Q30">
        <v>8.1999999999999993</v>
      </c>
      <c r="R30" s="1">
        <v>5.0999999999999997E-2</v>
      </c>
    </row>
    <row r="31" spans="1:18" x14ac:dyDescent="0.35">
      <c r="A31">
        <v>4</v>
      </c>
      <c r="B31" t="s">
        <v>37</v>
      </c>
      <c r="C31">
        <v>25</v>
      </c>
      <c r="D31">
        <v>32</v>
      </c>
      <c r="E31">
        <v>78.099999999999994</v>
      </c>
      <c r="F31">
        <v>204</v>
      </c>
      <c r="G31">
        <v>6.4</v>
      </c>
      <c r="H31">
        <v>0</v>
      </c>
      <c r="I31">
        <v>0</v>
      </c>
      <c r="J31">
        <v>5</v>
      </c>
      <c r="K31">
        <v>2</v>
      </c>
      <c r="L31">
        <v>10</v>
      </c>
      <c r="M31">
        <v>0</v>
      </c>
      <c r="N31">
        <v>1</v>
      </c>
      <c r="O31">
        <v>1</v>
      </c>
      <c r="P31">
        <v>7.2</v>
      </c>
      <c r="Q31">
        <v>7.2</v>
      </c>
      <c r="R31" s="1">
        <v>0.13</v>
      </c>
    </row>
    <row r="32" spans="1:18" x14ac:dyDescent="0.35">
      <c r="A32">
        <v>4</v>
      </c>
      <c r="B32" t="s">
        <v>45</v>
      </c>
      <c r="C32">
        <v>20</v>
      </c>
      <c r="D32">
        <v>30</v>
      </c>
      <c r="E32">
        <v>66.7</v>
      </c>
      <c r="F32">
        <v>165</v>
      </c>
      <c r="G32">
        <v>5.5</v>
      </c>
      <c r="H32">
        <v>0</v>
      </c>
      <c r="I32">
        <v>0</v>
      </c>
      <c r="J32">
        <v>3</v>
      </c>
      <c r="K32">
        <v>3</v>
      </c>
      <c r="L32">
        <v>1</v>
      </c>
      <c r="M32">
        <v>0</v>
      </c>
      <c r="N32">
        <v>1</v>
      </c>
      <c r="O32">
        <v>1</v>
      </c>
      <c r="P32">
        <v>4.7</v>
      </c>
      <c r="Q32">
        <v>4.7</v>
      </c>
      <c r="R32" s="1">
        <v>0.42499999999999999</v>
      </c>
    </row>
    <row r="33" spans="1:18" x14ac:dyDescent="0.35">
      <c r="A33">
        <v>4</v>
      </c>
      <c r="B33" t="s">
        <v>35</v>
      </c>
      <c r="C33">
        <v>15</v>
      </c>
      <c r="D33">
        <v>23</v>
      </c>
      <c r="E33">
        <v>65.2</v>
      </c>
      <c r="F33">
        <v>114</v>
      </c>
      <c r="G33">
        <v>5</v>
      </c>
      <c r="H33">
        <v>0</v>
      </c>
      <c r="I33">
        <v>1</v>
      </c>
      <c r="J33">
        <v>3</v>
      </c>
      <c r="K33">
        <v>2</v>
      </c>
      <c r="L33">
        <v>9</v>
      </c>
      <c r="M33">
        <v>0</v>
      </c>
      <c r="N33">
        <v>0</v>
      </c>
      <c r="O33">
        <v>1</v>
      </c>
      <c r="P33">
        <v>4.5</v>
      </c>
      <c r="Q33">
        <v>4.5</v>
      </c>
      <c r="R33" s="1">
        <v>0.20300000000000001</v>
      </c>
    </row>
    <row r="34" spans="1:18" x14ac:dyDescent="0.35">
      <c r="A34">
        <v>4</v>
      </c>
      <c r="B34" t="s">
        <v>48</v>
      </c>
      <c r="C34">
        <v>19</v>
      </c>
      <c r="D34">
        <v>36</v>
      </c>
      <c r="E34">
        <v>52.8</v>
      </c>
      <c r="F34">
        <v>121</v>
      </c>
      <c r="G34">
        <v>3.4</v>
      </c>
      <c r="H34">
        <v>0</v>
      </c>
      <c r="I34">
        <v>3</v>
      </c>
      <c r="J34">
        <v>4</v>
      </c>
      <c r="K34">
        <v>4</v>
      </c>
      <c r="L34">
        <v>24</v>
      </c>
      <c r="M34">
        <v>0</v>
      </c>
      <c r="N34">
        <v>0</v>
      </c>
      <c r="O34">
        <v>1</v>
      </c>
      <c r="P34">
        <v>4.2</v>
      </c>
      <c r="Q34">
        <v>4.2</v>
      </c>
      <c r="R34" s="1">
        <v>2.8000000000000001E-2</v>
      </c>
    </row>
    <row r="35" spans="1:18" x14ac:dyDescent="0.35">
      <c r="A35">
        <v>4</v>
      </c>
      <c r="B35" t="s">
        <v>84</v>
      </c>
      <c r="C35">
        <v>2</v>
      </c>
      <c r="D35">
        <v>6</v>
      </c>
      <c r="E35">
        <v>33.299999999999997</v>
      </c>
      <c r="F35">
        <v>63</v>
      </c>
      <c r="G35">
        <v>10.5</v>
      </c>
      <c r="H35">
        <v>0</v>
      </c>
      <c r="I35">
        <v>0</v>
      </c>
      <c r="J35">
        <v>0</v>
      </c>
      <c r="K35">
        <v>1</v>
      </c>
      <c r="L35">
        <v>11</v>
      </c>
      <c r="M35">
        <v>0</v>
      </c>
      <c r="N35">
        <v>0</v>
      </c>
      <c r="O35">
        <v>1</v>
      </c>
      <c r="P35">
        <v>3.6</v>
      </c>
      <c r="Q35">
        <v>3.6</v>
      </c>
      <c r="R35" s="1">
        <v>1E-3</v>
      </c>
    </row>
    <row r="36" spans="1:18" x14ac:dyDescent="0.35">
      <c r="A36">
        <v>4</v>
      </c>
      <c r="B36" t="s">
        <v>28</v>
      </c>
      <c r="C36">
        <v>23</v>
      </c>
      <c r="D36">
        <v>37</v>
      </c>
      <c r="E36">
        <v>62.2</v>
      </c>
      <c r="F36">
        <v>127</v>
      </c>
      <c r="G36">
        <v>3.4</v>
      </c>
      <c r="H36">
        <v>0</v>
      </c>
      <c r="I36">
        <v>0</v>
      </c>
      <c r="J36">
        <v>2</v>
      </c>
      <c r="K36">
        <v>2</v>
      </c>
      <c r="L36">
        <v>1</v>
      </c>
      <c r="M36">
        <v>0</v>
      </c>
      <c r="N36">
        <v>1</v>
      </c>
      <c r="O36">
        <v>1</v>
      </c>
      <c r="P36">
        <v>3.2</v>
      </c>
      <c r="Q36">
        <v>3.2</v>
      </c>
      <c r="R36" s="1">
        <v>0.41</v>
      </c>
    </row>
    <row r="37" spans="1:18" x14ac:dyDescent="0.35">
      <c r="A37">
        <v>4</v>
      </c>
      <c r="B37" t="s">
        <v>16</v>
      </c>
      <c r="C37">
        <v>12</v>
      </c>
      <c r="D37">
        <v>21</v>
      </c>
      <c r="E37">
        <v>57.1</v>
      </c>
      <c r="F37">
        <v>150</v>
      </c>
      <c r="G37">
        <v>7.1</v>
      </c>
      <c r="H37">
        <v>0</v>
      </c>
      <c r="I37">
        <v>2</v>
      </c>
      <c r="J37">
        <v>1</v>
      </c>
      <c r="K37">
        <v>3</v>
      </c>
      <c r="L37">
        <v>7</v>
      </c>
      <c r="M37">
        <v>0</v>
      </c>
      <c r="N37">
        <v>1</v>
      </c>
      <c r="O37">
        <v>1</v>
      </c>
      <c r="P37">
        <v>2.7</v>
      </c>
      <c r="Q37">
        <v>2.7</v>
      </c>
      <c r="R37" s="1">
        <v>4.3999999999999997E-2</v>
      </c>
    </row>
    <row r="38" spans="1:18" x14ac:dyDescent="0.35">
      <c r="A38">
        <v>4</v>
      </c>
      <c r="B38" t="s">
        <v>85</v>
      </c>
      <c r="C38">
        <v>4</v>
      </c>
      <c r="D38">
        <v>9</v>
      </c>
      <c r="E38">
        <v>44.4</v>
      </c>
      <c r="F38">
        <v>57</v>
      </c>
      <c r="G38">
        <v>6.3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2.2999999999999998</v>
      </c>
      <c r="Q38">
        <v>2.2999999999999998</v>
      </c>
      <c r="R38" s="1">
        <v>0.02</v>
      </c>
    </row>
    <row r="39" spans="1:18" x14ac:dyDescent="0.35">
      <c r="A39">
        <v>4</v>
      </c>
      <c r="B39" t="s">
        <v>86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8</v>
      </c>
      <c r="M39">
        <v>0</v>
      </c>
      <c r="N39">
        <v>0</v>
      </c>
      <c r="O39">
        <v>1</v>
      </c>
      <c r="P39">
        <v>0.8</v>
      </c>
      <c r="Q39">
        <v>0.8</v>
      </c>
      <c r="R39" s="1">
        <v>1E-3</v>
      </c>
    </row>
    <row r="40" spans="1:18" x14ac:dyDescent="0.35">
      <c r="A40">
        <v>4</v>
      </c>
      <c r="B40" t="s">
        <v>53</v>
      </c>
      <c r="C40">
        <v>3</v>
      </c>
      <c r="D40">
        <v>5</v>
      </c>
      <c r="E40">
        <v>60</v>
      </c>
      <c r="F40">
        <v>18</v>
      </c>
      <c r="G40">
        <v>3.6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0.7</v>
      </c>
      <c r="Q40">
        <v>0.7</v>
      </c>
      <c r="R40" s="1">
        <v>2E-3</v>
      </c>
    </row>
    <row r="41" spans="1:18" x14ac:dyDescent="0.35">
      <c r="A41">
        <v>4</v>
      </c>
      <c r="B41" t="s">
        <v>87</v>
      </c>
      <c r="C41">
        <v>2</v>
      </c>
      <c r="D41">
        <v>2</v>
      </c>
      <c r="E41">
        <v>100</v>
      </c>
      <c r="F41">
        <v>20</v>
      </c>
      <c r="G41">
        <v>10</v>
      </c>
      <c r="H41">
        <v>0</v>
      </c>
      <c r="I41">
        <v>0</v>
      </c>
      <c r="J41">
        <v>0</v>
      </c>
      <c r="K41">
        <v>3</v>
      </c>
      <c r="L41">
        <v>-2</v>
      </c>
      <c r="M41">
        <v>0</v>
      </c>
      <c r="N41">
        <v>0</v>
      </c>
      <c r="O41">
        <v>1</v>
      </c>
      <c r="P41">
        <v>0.6</v>
      </c>
      <c r="Q41">
        <v>0.6</v>
      </c>
      <c r="R41" s="1">
        <v>1E-3</v>
      </c>
    </row>
    <row r="42" spans="1:18" x14ac:dyDescent="0.35">
      <c r="A42">
        <v>4</v>
      </c>
      <c r="B42" t="s">
        <v>47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0.216</v>
      </c>
    </row>
    <row r="43" spans="1:18" x14ac:dyDescent="0.35">
      <c r="A43">
        <v>4</v>
      </c>
      <c r="B43" t="s">
        <v>89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0</v>
      </c>
    </row>
    <row r="44" spans="1:18" x14ac:dyDescent="0.35">
      <c r="A44">
        <v>4</v>
      </c>
      <c r="B44" t="s">
        <v>91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0</v>
      </c>
    </row>
    <row r="45" spans="1:18" x14ac:dyDescent="0.35">
      <c r="A45">
        <v>4</v>
      </c>
      <c r="B45" t="s">
        <v>129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1E-3</v>
      </c>
    </row>
    <row r="46" spans="1:18" x14ac:dyDescent="0.35">
      <c r="A46">
        <v>4</v>
      </c>
      <c r="B46" t="s">
        <v>113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0</v>
      </c>
    </row>
    <row r="47" spans="1:18" x14ac:dyDescent="0.35">
      <c r="A47">
        <v>4</v>
      </c>
      <c r="B47" t="s">
        <v>150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0</v>
      </c>
    </row>
    <row r="48" spans="1:18" x14ac:dyDescent="0.35">
      <c r="A48">
        <v>4</v>
      </c>
      <c r="B48" t="s">
        <v>97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0</v>
      </c>
    </row>
    <row r="49" spans="1:18" x14ac:dyDescent="0.35">
      <c r="A49">
        <v>4</v>
      </c>
      <c r="B49" t="s">
        <v>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2E-3</v>
      </c>
    </row>
    <row r="50" spans="1:18" x14ac:dyDescent="0.35">
      <c r="A50">
        <v>4</v>
      </c>
      <c r="B50" t="s">
        <v>94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0</v>
      </c>
    </row>
    <row r="51" spans="1:18" x14ac:dyDescent="0.35">
      <c r="A51">
        <v>4</v>
      </c>
      <c r="B51" t="s">
        <v>90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>
        <v>0</v>
      </c>
    </row>
    <row r="52" spans="1:18" x14ac:dyDescent="0.35">
      <c r="A52">
        <v>4</v>
      </c>
      <c r="B52" t="s">
        <v>96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7.0000000000000001E-3</v>
      </c>
    </row>
    <row r="53" spans="1:18" x14ac:dyDescent="0.35">
      <c r="A53">
        <v>4</v>
      </c>
      <c r="B53" t="s">
        <v>93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1E-3</v>
      </c>
    </row>
    <row r="54" spans="1:18" x14ac:dyDescent="0.35">
      <c r="A54">
        <v>4</v>
      </c>
      <c r="B54" t="s">
        <v>95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0</v>
      </c>
    </row>
    <row r="55" spans="1:18" x14ac:dyDescent="0.35">
      <c r="A55">
        <v>4</v>
      </c>
      <c r="B55" t="s">
        <v>106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0</v>
      </c>
    </row>
    <row r="56" spans="1:18" x14ac:dyDescent="0.35">
      <c r="A56">
        <v>4</v>
      </c>
      <c r="B56" t="s">
        <v>98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0</v>
      </c>
    </row>
    <row r="57" spans="1:18" x14ac:dyDescent="0.35">
      <c r="A57">
        <v>4</v>
      </c>
      <c r="B57" t="s">
        <v>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</v>
      </c>
    </row>
    <row r="58" spans="1:18" x14ac:dyDescent="0.35">
      <c r="A58">
        <v>4</v>
      </c>
      <c r="B58" t="s">
        <v>100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0</v>
      </c>
    </row>
    <row r="59" spans="1:18" x14ac:dyDescent="0.35">
      <c r="A59">
        <v>4</v>
      </c>
      <c r="B59" t="s">
        <v>101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2E-3</v>
      </c>
    </row>
    <row r="60" spans="1:18" x14ac:dyDescent="0.35">
      <c r="A60">
        <v>4</v>
      </c>
      <c r="B60" t="s">
        <v>102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2.8000000000000001E-2</v>
      </c>
    </row>
    <row r="61" spans="1:18" x14ac:dyDescent="0.35">
      <c r="A61">
        <v>4</v>
      </c>
      <c r="B61" t="s">
        <v>103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1E-3</v>
      </c>
    </row>
    <row r="62" spans="1:18" x14ac:dyDescent="0.35">
      <c r="A62">
        <v>4</v>
      </c>
      <c r="B62" t="s">
        <v>104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</v>
      </c>
    </row>
    <row r="63" spans="1:18" x14ac:dyDescent="0.35">
      <c r="A63">
        <v>4</v>
      </c>
      <c r="B63" t="s">
        <v>80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1.0999999999999999E-2</v>
      </c>
    </row>
    <row r="64" spans="1:18" x14ac:dyDescent="0.35">
      <c r="A64">
        <v>4</v>
      </c>
      <c r="B64" t="s">
        <v>105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 s="1">
        <v>0</v>
      </c>
    </row>
    <row r="65" spans="1:18" x14ac:dyDescent="0.35">
      <c r="A65">
        <v>4</v>
      </c>
      <c r="B65" t="s">
        <v>154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0</v>
      </c>
    </row>
    <row r="66" spans="1:18" x14ac:dyDescent="0.35">
      <c r="A66">
        <v>4</v>
      </c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0.188</v>
      </c>
    </row>
    <row r="67" spans="1:18" x14ac:dyDescent="0.35">
      <c r="A67">
        <v>4</v>
      </c>
      <c r="B67" t="s">
        <v>107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1E-3</v>
      </c>
    </row>
    <row r="68" spans="1:18" x14ac:dyDescent="0.35">
      <c r="A68">
        <v>4</v>
      </c>
      <c r="B68" t="s">
        <v>50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0.16700000000000001</v>
      </c>
    </row>
    <row r="69" spans="1:18" x14ac:dyDescent="0.35">
      <c r="A69">
        <v>4</v>
      </c>
      <c r="B69" t="s">
        <v>109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0</v>
      </c>
    </row>
    <row r="70" spans="1:18" x14ac:dyDescent="0.35">
      <c r="A70">
        <v>4</v>
      </c>
      <c r="B70" t="s">
        <v>110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1E-3</v>
      </c>
    </row>
    <row r="71" spans="1:18" x14ac:dyDescent="0.35">
      <c r="A71">
        <v>4</v>
      </c>
      <c r="B71" t="s">
        <v>111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4.0000000000000001E-3</v>
      </c>
    </row>
    <row r="72" spans="1:18" x14ac:dyDescent="0.35">
      <c r="A72">
        <v>4</v>
      </c>
      <c r="B72" t="s">
        <v>82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1E-3</v>
      </c>
    </row>
    <row r="73" spans="1:18" x14ac:dyDescent="0.35">
      <c r="A73">
        <v>4</v>
      </c>
      <c r="B73" t="s">
        <v>112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0</v>
      </c>
    </row>
    <row r="74" spans="1:18" x14ac:dyDescent="0.35">
      <c r="A74">
        <v>4</v>
      </c>
      <c r="B74" t="s">
        <v>51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0.77900000000000003</v>
      </c>
    </row>
    <row r="75" spans="1:18" x14ac:dyDescent="0.35">
      <c r="A75">
        <v>4</v>
      </c>
      <c r="B75" t="s">
        <v>151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0</v>
      </c>
    </row>
    <row r="76" spans="1:18" x14ac:dyDescent="0.35">
      <c r="A76">
        <v>4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9.8000000000000004E-2</v>
      </c>
    </row>
    <row r="77" spans="1:18" x14ac:dyDescent="0.35">
      <c r="A77">
        <v>4</v>
      </c>
      <c r="B77" t="s">
        <v>144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1E-3</v>
      </c>
    </row>
    <row r="78" spans="1:18" x14ac:dyDescent="0.35">
      <c r="A78">
        <v>4</v>
      </c>
      <c r="B78" t="s">
        <v>52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1E-3</v>
      </c>
    </row>
    <row r="79" spans="1:18" x14ac:dyDescent="0.35">
      <c r="A79">
        <v>4</v>
      </c>
      <c r="B79" t="s">
        <v>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 s="1">
        <v>7.0000000000000001E-3</v>
      </c>
    </row>
    <row r="80" spans="1:18" x14ac:dyDescent="0.35">
      <c r="A80">
        <v>4</v>
      </c>
      <c r="B80" t="s">
        <v>116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0</v>
      </c>
    </row>
    <row r="81" spans="1:18" x14ac:dyDescent="0.35">
      <c r="A81">
        <v>4</v>
      </c>
      <c r="B81" t="s">
        <v>117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</v>
      </c>
    </row>
    <row r="82" spans="1:18" x14ac:dyDescent="0.35">
      <c r="A82">
        <v>4</v>
      </c>
      <c r="B82" t="s">
        <v>114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0</v>
      </c>
    </row>
    <row r="83" spans="1:18" x14ac:dyDescent="0.35">
      <c r="A83">
        <v>4</v>
      </c>
      <c r="B83" t="s">
        <v>115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</row>
    <row r="84" spans="1:18" x14ac:dyDescent="0.35">
      <c r="A84">
        <v>4</v>
      </c>
      <c r="B84" t="s">
        <v>118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4</v>
      </c>
      <c r="B85" t="s">
        <v>155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2.9000000000000001E-2</v>
      </c>
    </row>
    <row r="86" spans="1:18" x14ac:dyDescent="0.35">
      <c r="A86">
        <v>4</v>
      </c>
      <c r="B86" t="s">
        <v>119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</v>
      </c>
    </row>
    <row r="87" spans="1:18" x14ac:dyDescent="0.35">
      <c r="A87">
        <v>4</v>
      </c>
      <c r="B87" t="s">
        <v>120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</v>
      </c>
    </row>
    <row r="88" spans="1:18" x14ac:dyDescent="0.35">
      <c r="A88">
        <v>4</v>
      </c>
      <c r="B88" t="s">
        <v>83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2E-3</v>
      </c>
    </row>
    <row r="89" spans="1:18" x14ac:dyDescent="0.35">
      <c r="A89">
        <v>4</v>
      </c>
      <c r="B89" t="s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</v>
      </c>
    </row>
    <row r="90" spans="1:18" x14ac:dyDescent="0.35">
      <c r="A90">
        <v>4</v>
      </c>
      <c r="B90" t="s">
        <v>121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1E-3</v>
      </c>
    </row>
    <row r="91" spans="1:18" x14ac:dyDescent="0.35">
      <c r="A91">
        <v>4</v>
      </c>
      <c r="B91" t="s">
        <v>146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7.0000000000000001E-3</v>
      </c>
    </row>
    <row r="92" spans="1:18" x14ac:dyDescent="0.35">
      <c r="A92">
        <v>4</v>
      </c>
      <c r="B92" t="s">
        <v>122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</v>
      </c>
    </row>
    <row r="93" spans="1:18" x14ac:dyDescent="0.35">
      <c r="A93">
        <v>4</v>
      </c>
      <c r="B93" t="s">
        <v>123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</v>
      </c>
    </row>
    <row r="94" spans="1:18" x14ac:dyDescent="0.35">
      <c r="A94">
        <v>4</v>
      </c>
      <c r="B94" t="s">
        <v>124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</v>
      </c>
    </row>
    <row r="95" spans="1:18" x14ac:dyDescent="0.35">
      <c r="A95">
        <v>4</v>
      </c>
      <c r="B95" t="s">
        <v>19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0.27200000000000002</v>
      </c>
    </row>
    <row r="96" spans="1:18" x14ac:dyDescent="0.35">
      <c r="A96">
        <v>4</v>
      </c>
      <c r="B96" t="s">
        <v>127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</row>
    <row r="97" spans="1:18" x14ac:dyDescent="0.35">
      <c r="A97">
        <v>4</v>
      </c>
      <c r="B97" t="s">
        <v>126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4</v>
      </c>
      <c r="B98" t="s">
        <v>128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4</v>
      </c>
      <c r="B99" t="s">
        <v>125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</row>
    <row r="100" spans="1:18" x14ac:dyDescent="0.35">
      <c r="A100">
        <v>4</v>
      </c>
      <c r="B100" t="s">
        <v>81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1E-3</v>
      </c>
    </row>
    <row r="101" spans="1:18" x14ac:dyDescent="0.35">
      <c r="A101">
        <v>4</v>
      </c>
      <c r="B101" t="s">
        <v>130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</v>
      </c>
    </row>
    <row r="102" spans="1:18" x14ac:dyDescent="0.35">
      <c r="A102">
        <v>4</v>
      </c>
      <c r="B102" t="s">
        <v>131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0.02</v>
      </c>
    </row>
    <row r="103" spans="1:18" x14ac:dyDescent="0.35">
      <c r="A103">
        <v>4</v>
      </c>
      <c r="B103" t="s">
        <v>135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4</v>
      </c>
      <c r="B104" t="s">
        <v>133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</v>
      </c>
    </row>
    <row r="105" spans="1:18" x14ac:dyDescent="0.35">
      <c r="A105">
        <v>4</v>
      </c>
      <c r="B105" t="s">
        <v>147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1E-3</v>
      </c>
    </row>
    <row r="106" spans="1:18" x14ac:dyDescent="0.35">
      <c r="A106">
        <v>4</v>
      </c>
      <c r="B106" t="s">
        <v>141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1E-3</v>
      </c>
    </row>
    <row r="107" spans="1:18" x14ac:dyDescent="0.35">
      <c r="A107">
        <v>4</v>
      </c>
      <c r="B107" t="s">
        <v>26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3.3000000000000002E-2</v>
      </c>
    </row>
    <row r="108" spans="1:18" x14ac:dyDescent="0.35">
      <c r="A108">
        <v>4</v>
      </c>
      <c r="B108" t="s">
        <v>134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</row>
    <row r="109" spans="1:18" x14ac:dyDescent="0.35">
      <c r="A109">
        <v>4</v>
      </c>
      <c r="B109" t="s">
        <v>152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2E-3</v>
      </c>
    </row>
    <row r="110" spans="1:18" x14ac:dyDescent="0.35">
      <c r="A110">
        <v>4</v>
      </c>
      <c r="B110" t="s">
        <v>136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4</v>
      </c>
      <c r="B111" t="s">
        <v>137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1E-3</v>
      </c>
    </row>
    <row r="112" spans="1:18" x14ac:dyDescent="0.35">
      <c r="A112">
        <v>4</v>
      </c>
      <c r="B112" t="s">
        <v>132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2E-3</v>
      </c>
    </row>
    <row r="113" spans="1:18" x14ac:dyDescent="0.35">
      <c r="A113">
        <v>4</v>
      </c>
      <c r="B113" t="s">
        <v>138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3.7999999999999999E-2</v>
      </c>
    </row>
    <row r="114" spans="1:18" x14ac:dyDescent="0.35">
      <c r="A114">
        <v>4</v>
      </c>
      <c r="B114" t="s">
        <v>139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0</v>
      </c>
    </row>
    <row r="115" spans="1:18" x14ac:dyDescent="0.35">
      <c r="A115">
        <v>4</v>
      </c>
      <c r="B115" t="s">
        <v>142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-1</v>
      </c>
      <c r="M115">
        <v>0</v>
      </c>
      <c r="N115">
        <v>0</v>
      </c>
      <c r="O115">
        <v>1</v>
      </c>
      <c r="P115">
        <v>-0.1</v>
      </c>
      <c r="Q115">
        <v>-0.1</v>
      </c>
      <c r="R115" s="1">
        <v>3.0000000000000001E-3</v>
      </c>
    </row>
    <row r="116" spans="1:18" x14ac:dyDescent="0.35">
      <c r="A116">
        <v>4</v>
      </c>
      <c r="B116" t="s">
        <v>143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</v>
      </c>
      <c r="L116">
        <v>-3</v>
      </c>
      <c r="M116">
        <v>0</v>
      </c>
      <c r="N116">
        <v>0</v>
      </c>
      <c r="O116">
        <v>1</v>
      </c>
      <c r="P116">
        <v>-0.3</v>
      </c>
      <c r="Q116">
        <v>-0.3</v>
      </c>
      <c r="R116" s="1">
        <v>1E-3</v>
      </c>
    </row>
    <row r="117" spans="1:18" x14ac:dyDescent="0.35">
      <c r="A117">
        <v>4</v>
      </c>
      <c r="B117" t="s">
        <v>54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-1</v>
      </c>
      <c r="Q117">
        <v>-1</v>
      </c>
      <c r="R117" s="1">
        <v>7.0000000000000001E-3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R117"/>
  <sheetViews>
    <sheetView showGridLines="0" workbookViewId="0">
      <selection activeCell="A5" sqref="A5:R117"/>
    </sheetView>
  </sheetViews>
  <sheetFormatPr defaultRowHeight="14.5" x14ac:dyDescent="0.35"/>
  <cols>
    <col min="1" max="1" width="7.54296875" bestFit="1" customWidth="1"/>
    <col min="2" max="2" width="24.26953125" bestFit="1" customWidth="1"/>
    <col min="3" max="3" width="8.1796875" bestFit="1" customWidth="1"/>
    <col min="4" max="4" width="6.7265625" customWidth="1"/>
    <col min="5" max="5" width="7.453125" bestFit="1" customWidth="1"/>
    <col min="6" max="7" width="6.54296875" bestFit="1" customWidth="1"/>
    <col min="8" max="8" width="6.7265625" bestFit="1" customWidth="1"/>
    <col min="9" max="9" width="6.54296875" bestFit="1" customWidth="1"/>
    <col min="10" max="10" width="5.54296875" bestFit="1" customWidth="1"/>
    <col min="11" max="11" width="6.26953125" bestFit="1" customWidth="1"/>
    <col min="12" max="12" width="8.81640625" bestFit="1" customWidth="1"/>
    <col min="13" max="13" width="7.54296875" bestFit="1" customWidth="1"/>
    <col min="14" max="14" width="7.7265625" bestFit="1" customWidth="1"/>
    <col min="15" max="15" width="6.54296875" bestFit="1" customWidth="1"/>
    <col min="16" max="16" width="5.1796875" bestFit="1" customWidth="1"/>
    <col min="17" max="17" width="4.7265625" bestFit="1" customWidth="1"/>
    <col min="18" max="18" width="8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5</v>
      </c>
      <c r="B5" t="s">
        <v>29</v>
      </c>
      <c r="C5">
        <v>15</v>
      </c>
      <c r="D5">
        <v>29</v>
      </c>
      <c r="E5">
        <v>51.7</v>
      </c>
      <c r="F5">
        <v>282</v>
      </c>
      <c r="G5">
        <v>9.6999999999999993</v>
      </c>
      <c r="H5">
        <v>4</v>
      </c>
      <c r="I5">
        <v>0</v>
      </c>
      <c r="J5">
        <v>3</v>
      </c>
      <c r="K5">
        <v>11</v>
      </c>
      <c r="L5">
        <v>57</v>
      </c>
      <c r="M5">
        <v>0</v>
      </c>
      <c r="N5">
        <v>0</v>
      </c>
      <c r="O5">
        <v>1</v>
      </c>
      <c r="P5">
        <v>33</v>
      </c>
      <c r="Q5">
        <v>33</v>
      </c>
      <c r="R5" s="1">
        <v>0.84399999999999997</v>
      </c>
    </row>
    <row r="6" spans="1:18" x14ac:dyDescent="0.35">
      <c r="A6">
        <v>5</v>
      </c>
      <c r="B6" t="s">
        <v>34</v>
      </c>
      <c r="C6">
        <v>27</v>
      </c>
      <c r="D6">
        <v>40</v>
      </c>
      <c r="E6">
        <v>67.5</v>
      </c>
      <c r="F6">
        <v>359</v>
      </c>
      <c r="G6">
        <v>9</v>
      </c>
      <c r="H6">
        <v>2</v>
      </c>
      <c r="I6">
        <v>1</v>
      </c>
      <c r="J6">
        <v>0</v>
      </c>
      <c r="K6">
        <v>4</v>
      </c>
      <c r="L6">
        <v>14</v>
      </c>
      <c r="M6">
        <v>1</v>
      </c>
      <c r="N6">
        <v>0</v>
      </c>
      <c r="O6">
        <v>1</v>
      </c>
      <c r="P6">
        <v>28.8</v>
      </c>
      <c r="Q6">
        <v>28.8</v>
      </c>
      <c r="R6" s="1">
        <v>1</v>
      </c>
    </row>
    <row r="7" spans="1:18" x14ac:dyDescent="0.35">
      <c r="A7">
        <v>5</v>
      </c>
      <c r="B7" t="s">
        <v>33</v>
      </c>
      <c r="C7">
        <v>25</v>
      </c>
      <c r="D7">
        <v>38</v>
      </c>
      <c r="E7">
        <v>65.8</v>
      </c>
      <c r="F7">
        <v>303</v>
      </c>
      <c r="G7">
        <v>8</v>
      </c>
      <c r="H7">
        <v>1</v>
      </c>
      <c r="I7">
        <v>1</v>
      </c>
      <c r="J7">
        <v>1</v>
      </c>
      <c r="K7">
        <v>15</v>
      </c>
      <c r="L7">
        <v>72</v>
      </c>
      <c r="M7">
        <v>1</v>
      </c>
      <c r="N7">
        <v>0</v>
      </c>
      <c r="O7">
        <v>1</v>
      </c>
      <c r="P7">
        <v>28.3</v>
      </c>
      <c r="Q7">
        <v>28.3</v>
      </c>
      <c r="R7" s="1">
        <v>1</v>
      </c>
    </row>
    <row r="8" spans="1:18" x14ac:dyDescent="0.35">
      <c r="A8">
        <v>5</v>
      </c>
      <c r="B8" t="s">
        <v>32</v>
      </c>
      <c r="C8">
        <v>20</v>
      </c>
      <c r="D8">
        <v>28</v>
      </c>
      <c r="E8">
        <v>71.400000000000006</v>
      </c>
      <c r="F8">
        <v>236</v>
      </c>
      <c r="G8">
        <v>8.4</v>
      </c>
      <c r="H8">
        <v>3</v>
      </c>
      <c r="I8">
        <v>0</v>
      </c>
      <c r="J8">
        <v>2</v>
      </c>
      <c r="K8">
        <v>2</v>
      </c>
      <c r="L8">
        <v>0</v>
      </c>
      <c r="M8">
        <v>1</v>
      </c>
      <c r="N8">
        <v>0</v>
      </c>
      <c r="O8">
        <v>1</v>
      </c>
      <c r="P8">
        <v>27.4</v>
      </c>
      <c r="Q8">
        <v>27.4</v>
      </c>
      <c r="R8" s="1">
        <v>0.82699999999999996</v>
      </c>
    </row>
    <row r="9" spans="1:18" x14ac:dyDescent="0.35">
      <c r="A9">
        <v>5</v>
      </c>
      <c r="B9" t="s">
        <v>25</v>
      </c>
      <c r="C9">
        <v>37</v>
      </c>
      <c r="D9">
        <v>51</v>
      </c>
      <c r="E9">
        <v>72.5</v>
      </c>
      <c r="F9">
        <v>388</v>
      </c>
      <c r="G9">
        <v>7.6</v>
      </c>
      <c r="H9">
        <v>2</v>
      </c>
      <c r="I9">
        <v>1</v>
      </c>
      <c r="J9">
        <v>5</v>
      </c>
      <c r="K9">
        <v>4</v>
      </c>
      <c r="L9">
        <v>19</v>
      </c>
      <c r="M9">
        <v>0</v>
      </c>
      <c r="N9">
        <v>0</v>
      </c>
      <c r="O9">
        <v>1</v>
      </c>
      <c r="P9">
        <v>26.4</v>
      </c>
      <c r="Q9">
        <v>26.4</v>
      </c>
      <c r="R9" s="1">
        <v>0.77600000000000002</v>
      </c>
    </row>
    <row r="10" spans="1:18" x14ac:dyDescent="0.35">
      <c r="A10">
        <v>5</v>
      </c>
      <c r="B10" t="s">
        <v>40</v>
      </c>
      <c r="C10">
        <v>28</v>
      </c>
      <c r="D10">
        <v>37</v>
      </c>
      <c r="E10">
        <v>75.7</v>
      </c>
      <c r="F10">
        <v>329</v>
      </c>
      <c r="G10">
        <v>8.9</v>
      </c>
      <c r="H10">
        <v>1</v>
      </c>
      <c r="I10">
        <v>0</v>
      </c>
      <c r="J10">
        <v>0</v>
      </c>
      <c r="K10">
        <v>4</v>
      </c>
      <c r="L10">
        <v>10</v>
      </c>
      <c r="M10">
        <v>1</v>
      </c>
      <c r="N10">
        <v>0</v>
      </c>
      <c r="O10">
        <v>1</v>
      </c>
      <c r="P10">
        <v>26.2</v>
      </c>
      <c r="Q10">
        <v>26.2</v>
      </c>
      <c r="R10" s="1">
        <v>5.0999999999999997E-2</v>
      </c>
    </row>
    <row r="11" spans="1:18" x14ac:dyDescent="0.35">
      <c r="A11">
        <v>5</v>
      </c>
      <c r="B11" t="s">
        <v>24</v>
      </c>
      <c r="C11">
        <v>17</v>
      </c>
      <c r="D11">
        <v>24</v>
      </c>
      <c r="E11">
        <v>70.8</v>
      </c>
      <c r="F11">
        <v>252</v>
      </c>
      <c r="G11">
        <v>10.5</v>
      </c>
      <c r="H11">
        <v>4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26.1</v>
      </c>
      <c r="Q11">
        <v>26.1</v>
      </c>
      <c r="R11" s="1">
        <v>0.90100000000000002</v>
      </c>
    </row>
    <row r="12" spans="1:18" x14ac:dyDescent="0.35">
      <c r="A12">
        <v>5</v>
      </c>
      <c r="B12" t="s">
        <v>45</v>
      </c>
      <c r="C12">
        <v>36</v>
      </c>
      <c r="D12">
        <v>46</v>
      </c>
      <c r="E12">
        <v>78.3</v>
      </c>
      <c r="F12">
        <v>317</v>
      </c>
      <c r="G12">
        <v>6.9</v>
      </c>
      <c r="H12">
        <v>3</v>
      </c>
      <c r="I12">
        <v>1</v>
      </c>
      <c r="J12">
        <v>3</v>
      </c>
      <c r="K12">
        <v>4</v>
      </c>
      <c r="L12">
        <v>7</v>
      </c>
      <c r="M12">
        <v>0</v>
      </c>
      <c r="N12">
        <v>0</v>
      </c>
      <c r="O12">
        <v>1</v>
      </c>
      <c r="P12">
        <v>24.4</v>
      </c>
      <c r="Q12">
        <v>24.4</v>
      </c>
      <c r="R12" s="1">
        <v>0.42499999999999999</v>
      </c>
    </row>
    <row r="13" spans="1:18" x14ac:dyDescent="0.35">
      <c r="A13">
        <v>5</v>
      </c>
      <c r="B13" t="s">
        <v>37</v>
      </c>
      <c r="C13">
        <v>25</v>
      </c>
      <c r="D13">
        <v>41</v>
      </c>
      <c r="E13">
        <v>61</v>
      </c>
      <c r="F13">
        <v>247</v>
      </c>
      <c r="G13">
        <v>6</v>
      </c>
      <c r="H13">
        <v>3</v>
      </c>
      <c r="I13">
        <v>2</v>
      </c>
      <c r="J13">
        <v>1</v>
      </c>
      <c r="K13">
        <v>1</v>
      </c>
      <c r="L13">
        <v>4</v>
      </c>
      <c r="M13">
        <v>0</v>
      </c>
      <c r="N13">
        <v>0</v>
      </c>
      <c r="O13">
        <v>1</v>
      </c>
      <c r="P13">
        <v>20.3</v>
      </c>
      <c r="Q13">
        <v>20.3</v>
      </c>
      <c r="R13" s="1">
        <v>0.13</v>
      </c>
    </row>
    <row r="14" spans="1:18" x14ac:dyDescent="0.35">
      <c r="A14">
        <v>5</v>
      </c>
      <c r="B14" t="s">
        <v>23</v>
      </c>
      <c r="C14">
        <v>29</v>
      </c>
      <c r="D14">
        <v>47</v>
      </c>
      <c r="E14">
        <v>61.7</v>
      </c>
      <c r="F14">
        <v>284</v>
      </c>
      <c r="G14">
        <v>6</v>
      </c>
      <c r="H14">
        <v>2</v>
      </c>
      <c r="I14">
        <v>0</v>
      </c>
      <c r="J14">
        <v>3</v>
      </c>
      <c r="K14">
        <v>3</v>
      </c>
      <c r="L14">
        <v>5</v>
      </c>
      <c r="M14">
        <v>0</v>
      </c>
      <c r="N14">
        <v>0</v>
      </c>
      <c r="O14">
        <v>1</v>
      </c>
      <c r="P14">
        <v>19.899999999999999</v>
      </c>
      <c r="Q14">
        <v>19.899999999999999</v>
      </c>
      <c r="R14" s="1">
        <v>0.21099999999999999</v>
      </c>
    </row>
    <row r="15" spans="1:18" x14ac:dyDescent="0.35">
      <c r="A15">
        <v>5</v>
      </c>
      <c r="B15" t="s">
        <v>21</v>
      </c>
      <c r="C15">
        <v>31</v>
      </c>
      <c r="D15">
        <v>41</v>
      </c>
      <c r="E15">
        <v>75.599999999999994</v>
      </c>
      <c r="F15">
        <v>281</v>
      </c>
      <c r="G15">
        <v>6.9</v>
      </c>
      <c r="H15">
        <v>2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1</v>
      </c>
      <c r="P15">
        <v>19.2</v>
      </c>
      <c r="Q15">
        <v>19.2</v>
      </c>
      <c r="R15" s="1">
        <v>1</v>
      </c>
    </row>
    <row r="16" spans="1:18" x14ac:dyDescent="0.35">
      <c r="A16">
        <v>5</v>
      </c>
      <c r="B16" t="s">
        <v>15</v>
      </c>
      <c r="C16">
        <v>22</v>
      </c>
      <c r="D16">
        <v>30</v>
      </c>
      <c r="E16">
        <v>73.3</v>
      </c>
      <c r="F16">
        <v>308</v>
      </c>
      <c r="G16">
        <v>10.3</v>
      </c>
      <c r="H16">
        <v>2</v>
      </c>
      <c r="I16">
        <v>2</v>
      </c>
      <c r="J16">
        <v>1</v>
      </c>
      <c r="K16">
        <v>2</v>
      </c>
      <c r="L16">
        <v>6</v>
      </c>
      <c r="M16">
        <v>0</v>
      </c>
      <c r="N16">
        <v>0</v>
      </c>
      <c r="O16">
        <v>1</v>
      </c>
      <c r="P16">
        <v>18.899999999999999</v>
      </c>
      <c r="Q16">
        <v>18.899999999999999</v>
      </c>
      <c r="R16" s="1">
        <v>0.97</v>
      </c>
    </row>
    <row r="17" spans="1:18" x14ac:dyDescent="0.35">
      <c r="A17">
        <v>5</v>
      </c>
      <c r="B17" t="s">
        <v>30</v>
      </c>
      <c r="C17">
        <v>20</v>
      </c>
      <c r="D17">
        <v>31</v>
      </c>
      <c r="E17">
        <v>64.5</v>
      </c>
      <c r="F17">
        <v>196</v>
      </c>
      <c r="G17">
        <v>6.3</v>
      </c>
      <c r="H17">
        <v>2</v>
      </c>
      <c r="I17">
        <v>0</v>
      </c>
      <c r="J17">
        <v>4</v>
      </c>
      <c r="K17">
        <v>7</v>
      </c>
      <c r="L17">
        <v>49</v>
      </c>
      <c r="M17">
        <v>0</v>
      </c>
      <c r="N17">
        <v>1</v>
      </c>
      <c r="O17">
        <v>1</v>
      </c>
      <c r="P17">
        <v>18.7</v>
      </c>
      <c r="Q17">
        <v>18.7</v>
      </c>
      <c r="R17" s="1">
        <v>0.71199999999999997</v>
      </c>
    </row>
    <row r="18" spans="1:18" x14ac:dyDescent="0.35">
      <c r="A18">
        <v>5</v>
      </c>
      <c r="B18" t="s">
        <v>31</v>
      </c>
      <c r="C18">
        <v>21</v>
      </c>
      <c r="D18">
        <v>37</v>
      </c>
      <c r="E18">
        <v>56.8</v>
      </c>
      <c r="F18">
        <v>222</v>
      </c>
      <c r="G18">
        <v>6</v>
      </c>
      <c r="H18">
        <v>2</v>
      </c>
      <c r="I18">
        <v>0</v>
      </c>
      <c r="J18">
        <v>4</v>
      </c>
      <c r="K18">
        <v>0</v>
      </c>
      <c r="L18">
        <v>0</v>
      </c>
      <c r="M18">
        <v>0</v>
      </c>
      <c r="N18">
        <v>0</v>
      </c>
      <c r="O18">
        <v>1</v>
      </c>
      <c r="P18">
        <v>16.899999999999999</v>
      </c>
      <c r="Q18">
        <v>16.899999999999999</v>
      </c>
      <c r="R18" s="1">
        <v>0.432</v>
      </c>
    </row>
    <row r="19" spans="1:18" x14ac:dyDescent="0.35">
      <c r="A19">
        <v>5</v>
      </c>
      <c r="B19" t="s">
        <v>22</v>
      </c>
      <c r="C19">
        <v>25</v>
      </c>
      <c r="D19">
        <v>37</v>
      </c>
      <c r="E19">
        <v>67.599999999999994</v>
      </c>
      <c r="F19">
        <v>315</v>
      </c>
      <c r="G19">
        <v>8.5</v>
      </c>
      <c r="H19">
        <v>1</v>
      </c>
      <c r="I19">
        <v>0</v>
      </c>
      <c r="J19">
        <v>5</v>
      </c>
      <c r="K19">
        <v>7</v>
      </c>
      <c r="L19">
        <v>31</v>
      </c>
      <c r="M19">
        <v>0</v>
      </c>
      <c r="N19">
        <v>2</v>
      </c>
      <c r="O19">
        <v>1</v>
      </c>
      <c r="P19">
        <v>15.7</v>
      </c>
      <c r="Q19">
        <v>15.7</v>
      </c>
      <c r="R19" s="1">
        <v>0.93899999999999995</v>
      </c>
    </row>
    <row r="20" spans="1:18" x14ac:dyDescent="0.35">
      <c r="A20">
        <v>5</v>
      </c>
      <c r="B20" t="s">
        <v>28</v>
      </c>
      <c r="C20">
        <v>18</v>
      </c>
      <c r="D20">
        <v>26</v>
      </c>
      <c r="E20">
        <v>69.2</v>
      </c>
      <c r="F20">
        <v>183</v>
      </c>
      <c r="G20">
        <v>7</v>
      </c>
      <c r="H20">
        <v>2</v>
      </c>
      <c r="I20">
        <v>0</v>
      </c>
      <c r="J20">
        <v>2</v>
      </c>
      <c r="K20">
        <v>2</v>
      </c>
      <c r="L20">
        <v>4</v>
      </c>
      <c r="M20">
        <v>0</v>
      </c>
      <c r="N20">
        <v>0</v>
      </c>
      <c r="O20">
        <v>1</v>
      </c>
      <c r="P20">
        <v>15.7</v>
      </c>
      <c r="Q20">
        <v>15.7</v>
      </c>
      <c r="R20" s="1">
        <v>0.41</v>
      </c>
    </row>
    <row r="21" spans="1:18" x14ac:dyDescent="0.35">
      <c r="A21">
        <v>5</v>
      </c>
      <c r="B21" t="s">
        <v>36</v>
      </c>
      <c r="C21">
        <v>20</v>
      </c>
      <c r="D21">
        <v>35</v>
      </c>
      <c r="E21">
        <v>57.1</v>
      </c>
      <c r="F21">
        <v>249</v>
      </c>
      <c r="G21">
        <v>7.1</v>
      </c>
      <c r="H21">
        <v>1</v>
      </c>
      <c r="I21">
        <v>0</v>
      </c>
      <c r="J21">
        <v>0</v>
      </c>
      <c r="K21">
        <v>1</v>
      </c>
      <c r="L21">
        <v>2</v>
      </c>
      <c r="M21">
        <v>0</v>
      </c>
      <c r="N21">
        <v>0</v>
      </c>
      <c r="O21">
        <v>1</v>
      </c>
      <c r="P21">
        <v>14.2</v>
      </c>
      <c r="Q21">
        <v>14.2</v>
      </c>
      <c r="R21" s="1">
        <v>0.95199999999999996</v>
      </c>
    </row>
    <row r="22" spans="1:18" x14ac:dyDescent="0.35">
      <c r="A22">
        <v>5</v>
      </c>
      <c r="B22" t="s">
        <v>35</v>
      </c>
      <c r="C22">
        <v>18</v>
      </c>
      <c r="D22">
        <v>32</v>
      </c>
      <c r="E22">
        <v>56.3</v>
      </c>
      <c r="F22">
        <v>224</v>
      </c>
      <c r="G22">
        <v>7</v>
      </c>
      <c r="H22">
        <v>1</v>
      </c>
      <c r="I22">
        <v>0</v>
      </c>
      <c r="J22">
        <v>3</v>
      </c>
      <c r="K22">
        <v>6</v>
      </c>
      <c r="L22">
        <v>-6</v>
      </c>
      <c r="M22">
        <v>0</v>
      </c>
      <c r="N22">
        <v>0</v>
      </c>
      <c r="O22">
        <v>1</v>
      </c>
      <c r="P22">
        <v>12.4</v>
      </c>
      <c r="Q22">
        <v>12.4</v>
      </c>
      <c r="R22" s="1">
        <v>0.20300000000000001</v>
      </c>
    </row>
    <row r="23" spans="1:18" x14ac:dyDescent="0.35">
      <c r="A23">
        <v>5</v>
      </c>
      <c r="B23" t="s">
        <v>26</v>
      </c>
      <c r="C23">
        <v>22</v>
      </c>
      <c r="D23">
        <v>31</v>
      </c>
      <c r="E23">
        <v>71</v>
      </c>
      <c r="F23">
        <v>208</v>
      </c>
      <c r="G23">
        <v>6.7</v>
      </c>
      <c r="H23">
        <v>1</v>
      </c>
      <c r="I23">
        <v>1</v>
      </c>
      <c r="J23">
        <v>3</v>
      </c>
      <c r="K23">
        <v>4</v>
      </c>
      <c r="L23">
        <v>4</v>
      </c>
      <c r="M23">
        <v>0</v>
      </c>
      <c r="N23">
        <v>0</v>
      </c>
      <c r="O23">
        <v>1</v>
      </c>
      <c r="P23">
        <v>11.7</v>
      </c>
      <c r="Q23">
        <v>11.7</v>
      </c>
      <c r="R23" s="1">
        <v>3.3000000000000002E-2</v>
      </c>
    </row>
    <row r="24" spans="1:18" x14ac:dyDescent="0.35">
      <c r="A24">
        <v>5</v>
      </c>
      <c r="B24" t="s">
        <v>41</v>
      </c>
      <c r="C24">
        <v>22</v>
      </c>
      <c r="D24">
        <v>38</v>
      </c>
      <c r="E24">
        <v>57.9</v>
      </c>
      <c r="F24">
        <v>236</v>
      </c>
      <c r="G24">
        <v>6.2</v>
      </c>
      <c r="H24">
        <v>0</v>
      </c>
      <c r="I24">
        <v>1</v>
      </c>
      <c r="J24">
        <v>4</v>
      </c>
      <c r="K24">
        <v>6</v>
      </c>
      <c r="L24">
        <v>45</v>
      </c>
      <c r="M24">
        <v>0</v>
      </c>
      <c r="N24">
        <v>1</v>
      </c>
      <c r="O24">
        <v>1</v>
      </c>
      <c r="P24">
        <v>10.9</v>
      </c>
      <c r="Q24">
        <v>10.9</v>
      </c>
      <c r="R24" s="1">
        <v>0.99099999999999999</v>
      </c>
    </row>
    <row r="25" spans="1:18" x14ac:dyDescent="0.35">
      <c r="A25">
        <v>5</v>
      </c>
      <c r="B25" t="s">
        <v>44</v>
      </c>
      <c r="C25">
        <v>23</v>
      </c>
      <c r="D25">
        <v>34</v>
      </c>
      <c r="E25">
        <v>67.599999999999994</v>
      </c>
      <c r="F25">
        <v>264</v>
      </c>
      <c r="G25">
        <v>7.8</v>
      </c>
      <c r="H25">
        <v>0</v>
      </c>
      <c r="I25">
        <v>1</v>
      </c>
      <c r="J25">
        <v>1</v>
      </c>
      <c r="K25">
        <v>2</v>
      </c>
      <c r="L25">
        <v>12</v>
      </c>
      <c r="M25">
        <v>0</v>
      </c>
      <c r="N25">
        <v>0</v>
      </c>
      <c r="O25">
        <v>1</v>
      </c>
      <c r="P25">
        <v>10.8</v>
      </c>
      <c r="Q25">
        <v>10.8</v>
      </c>
      <c r="R25" s="1">
        <v>1.6E-2</v>
      </c>
    </row>
    <row r="26" spans="1:18" x14ac:dyDescent="0.35">
      <c r="A26">
        <v>5</v>
      </c>
      <c r="B26" t="s">
        <v>145</v>
      </c>
      <c r="C26">
        <v>15</v>
      </c>
      <c r="D26">
        <v>32</v>
      </c>
      <c r="E26">
        <v>46.9</v>
      </c>
      <c r="F26">
        <v>166</v>
      </c>
      <c r="G26">
        <v>5.2</v>
      </c>
      <c r="H26">
        <v>2</v>
      </c>
      <c r="I26">
        <v>2</v>
      </c>
      <c r="J26">
        <v>3</v>
      </c>
      <c r="K26">
        <v>3</v>
      </c>
      <c r="L26">
        <v>1</v>
      </c>
      <c r="M26">
        <v>0</v>
      </c>
      <c r="N26">
        <v>1</v>
      </c>
      <c r="O26">
        <v>1</v>
      </c>
      <c r="P26">
        <v>10.7</v>
      </c>
      <c r="Q26">
        <v>10.7</v>
      </c>
      <c r="R26" s="1">
        <v>0.47499999999999998</v>
      </c>
    </row>
    <row r="27" spans="1:18" x14ac:dyDescent="0.35">
      <c r="A27">
        <v>5</v>
      </c>
      <c r="B27" t="s">
        <v>38</v>
      </c>
      <c r="C27">
        <v>19</v>
      </c>
      <c r="D27">
        <v>26</v>
      </c>
      <c r="E27">
        <v>73.099999999999994</v>
      </c>
      <c r="F27">
        <v>199</v>
      </c>
      <c r="G27">
        <v>7.7</v>
      </c>
      <c r="H27">
        <v>0</v>
      </c>
      <c r="I27">
        <v>1</v>
      </c>
      <c r="J27">
        <v>4</v>
      </c>
      <c r="K27">
        <v>3</v>
      </c>
      <c r="L27">
        <v>26</v>
      </c>
      <c r="M27">
        <v>0</v>
      </c>
      <c r="N27">
        <v>0</v>
      </c>
      <c r="O27">
        <v>1</v>
      </c>
      <c r="P27">
        <v>9.6</v>
      </c>
      <c r="Q27">
        <v>9.6</v>
      </c>
      <c r="R27" s="1">
        <v>3.5000000000000003E-2</v>
      </c>
    </row>
    <row r="28" spans="1:18" x14ac:dyDescent="0.35">
      <c r="A28">
        <v>5</v>
      </c>
      <c r="B28" t="s">
        <v>17</v>
      </c>
      <c r="C28">
        <v>16</v>
      </c>
      <c r="D28">
        <v>30</v>
      </c>
      <c r="E28">
        <v>53.3</v>
      </c>
      <c r="F28">
        <v>182</v>
      </c>
      <c r="G28">
        <v>6.1</v>
      </c>
      <c r="H28">
        <v>0</v>
      </c>
      <c r="I28">
        <v>3</v>
      </c>
      <c r="J28">
        <v>2</v>
      </c>
      <c r="K28">
        <v>2</v>
      </c>
      <c r="L28">
        <v>37</v>
      </c>
      <c r="M28">
        <v>0</v>
      </c>
      <c r="N28">
        <v>0</v>
      </c>
      <c r="O28">
        <v>1</v>
      </c>
      <c r="P28">
        <v>8</v>
      </c>
      <c r="Q28">
        <v>8</v>
      </c>
      <c r="R28" s="1">
        <v>0.61399999999999999</v>
      </c>
    </row>
    <row r="29" spans="1:18" x14ac:dyDescent="0.35">
      <c r="A29">
        <v>5</v>
      </c>
      <c r="B29" t="s">
        <v>43</v>
      </c>
      <c r="C29">
        <v>14</v>
      </c>
      <c r="D29">
        <v>24</v>
      </c>
      <c r="E29">
        <v>58.3</v>
      </c>
      <c r="F29">
        <v>153</v>
      </c>
      <c r="G29">
        <v>6.4</v>
      </c>
      <c r="H29">
        <v>1</v>
      </c>
      <c r="I29">
        <v>3</v>
      </c>
      <c r="J29">
        <v>3</v>
      </c>
      <c r="K29">
        <v>1</v>
      </c>
      <c r="L29">
        <v>2</v>
      </c>
      <c r="M29">
        <v>0</v>
      </c>
      <c r="N29">
        <v>0</v>
      </c>
      <c r="O29">
        <v>1</v>
      </c>
      <c r="P29">
        <v>7.3</v>
      </c>
      <c r="Q29">
        <v>7.3</v>
      </c>
      <c r="R29" s="1">
        <v>0.97499999999999998</v>
      </c>
    </row>
    <row r="30" spans="1:18" x14ac:dyDescent="0.35">
      <c r="A30">
        <v>5</v>
      </c>
      <c r="B30" t="s">
        <v>42</v>
      </c>
      <c r="C30">
        <v>14</v>
      </c>
      <c r="D30">
        <v>20</v>
      </c>
      <c r="E30">
        <v>70</v>
      </c>
      <c r="F30">
        <v>119</v>
      </c>
      <c r="G30">
        <v>6</v>
      </c>
      <c r="H30">
        <v>0</v>
      </c>
      <c r="I30">
        <v>0</v>
      </c>
      <c r="J30">
        <v>6</v>
      </c>
      <c r="K30">
        <v>4</v>
      </c>
      <c r="L30">
        <v>24</v>
      </c>
      <c r="M30">
        <v>0</v>
      </c>
      <c r="N30">
        <v>0</v>
      </c>
      <c r="O30">
        <v>1</v>
      </c>
      <c r="P30">
        <v>7.2</v>
      </c>
      <c r="Q30">
        <v>7.2</v>
      </c>
      <c r="R30" s="1">
        <v>0.2</v>
      </c>
    </row>
    <row r="31" spans="1:18" x14ac:dyDescent="0.35">
      <c r="A31">
        <v>5</v>
      </c>
      <c r="B31" t="s">
        <v>50</v>
      </c>
      <c r="C31">
        <v>11</v>
      </c>
      <c r="D31">
        <v>14</v>
      </c>
      <c r="E31">
        <v>78.599999999999994</v>
      </c>
      <c r="F31">
        <v>155</v>
      </c>
      <c r="G31">
        <v>11.1</v>
      </c>
      <c r="H31">
        <v>0</v>
      </c>
      <c r="I31">
        <v>0</v>
      </c>
      <c r="J31">
        <v>0</v>
      </c>
      <c r="K31">
        <v>2</v>
      </c>
      <c r="L31">
        <v>1</v>
      </c>
      <c r="M31">
        <v>0</v>
      </c>
      <c r="N31">
        <v>0</v>
      </c>
      <c r="O31">
        <v>1</v>
      </c>
      <c r="P31">
        <v>6.3</v>
      </c>
      <c r="Q31">
        <v>6.3</v>
      </c>
      <c r="R31" s="1">
        <v>0.16700000000000001</v>
      </c>
    </row>
    <row r="32" spans="1:18" x14ac:dyDescent="0.35">
      <c r="A32">
        <v>5</v>
      </c>
      <c r="B32" t="s">
        <v>79</v>
      </c>
      <c r="C32">
        <v>9</v>
      </c>
      <c r="D32">
        <v>12</v>
      </c>
      <c r="E32">
        <v>75</v>
      </c>
      <c r="F32">
        <v>86</v>
      </c>
      <c r="G32">
        <v>7.2</v>
      </c>
      <c r="H32">
        <v>0</v>
      </c>
      <c r="I32">
        <v>0</v>
      </c>
      <c r="J32">
        <v>1</v>
      </c>
      <c r="K32">
        <v>3</v>
      </c>
      <c r="L32">
        <v>14</v>
      </c>
      <c r="M32">
        <v>0</v>
      </c>
      <c r="N32">
        <v>0</v>
      </c>
      <c r="O32">
        <v>1</v>
      </c>
      <c r="P32">
        <v>4.8</v>
      </c>
      <c r="Q32">
        <v>4.8</v>
      </c>
      <c r="R32" s="1">
        <v>7.0000000000000001E-3</v>
      </c>
    </row>
    <row r="33" spans="1:18" x14ac:dyDescent="0.35">
      <c r="A33">
        <v>5</v>
      </c>
      <c r="B33" t="s">
        <v>18</v>
      </c>
      <c r="C33">
        <v>9</v>
      </c>
      <c r="D33">
        <v>12</v>
      </c>
      <c r="E33">
        <v>75</v>
      </c>
      <c r="F33">
        <v>98</v>
      </c>
      <c r="G33">
        <v>8.1999999999999993</v>
      </c>
      <c r="H33">
        <v>0</v>
      </c>
      <c r="I33">
        <v>0</v>
      </c>
      <c r="J33">
        <v>1</v>
      </c>
      <c r="K33">
        <v>2</v>
      </c>
      <c r="L33">
        <v>5</v>
      </c>
      <c r="M33">
        <v>0</v>
      </c>
      <c r="N33">
        <v>0</v>
      </c>
      <c r="O33">
        <v>1</v>
      </c>
      <c r="P33">
        <v>4.4000000000000004</v>
      </c>
      <c r="Q33">
        <v>4.4000000000000004</v>
      </c>
      <c r="R33" s="1">
        <v>0.223</v>
      </c>
    </row>
    <row r="34" spans="1:18" x14ac:dyDescent="0.35">
      <c r="A34">
        <v>5</v>
      </c>
      <c r="B34" t="s">
        <v>85</v>
      </c>
      <c r="C34">
        <v>3</v>
      </c>
      <c r="D34">
        <v>9</v>
      </c>
      <c r="E34">
        <v>33.299999999999997</v>
      </c>
      <c r="F34">
        <v>22</v>
      </c>
      <c r="G34">
        <v>2.4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0.9</v>
      </c>
      <c r="Q34">
        <v>0.9</v>
      </c>
      <c r="R34" s="1">
        <v>0.02</v>
      </c>
    </row>
    <row r="35" spans="1:18" x14ac:dyDescent="0.35">
      <c r="A35">
        <v>5</v>
      </c>
      <c r="B35" t="s">
        <v>16</v>
      </c>
      <c r="C35">
        <v>12</v>
      </c>
      <c r="D35">
        <v>22</v>
      </c>
      <c r="E35">
        <v>54.5</v>
      </c>
      <c r="F35">
        <v>110</v>
      </c>
      <c r="G35">
        <v>5</v>
      </c>
      <c r="H35">
        <v>0</v>
      </c>
      <c r="I35">
        <v>2</v>
      </c>
      <c r="J35">
        <v>2</v>
      </c>
      <c r="K35">
        <v>1</v>
      </c>
      <c r="L35">
        <v>0</v>
      </c>
      <c r="M35">
        <v>0</v>
      </c>
      <c r="N35">
        <v>1</v>
      </c>
      <c r="O35">
        <v>1</v>
      </c>
      <c r="P35">
        <v>0.4</v>
      </c>
      <c r="Q35">
        <v>0.4</v>
      </c>
      <c r="R35" s="1">
        <v>4.3999999999999997E-2</v>
      </c>
    </row>
    <row r="36" spans="1:18" x14ac:dyDescent="0.35">
      <c r="A36">
        <v>5</v>
      </c>
      <c r="B36" t="s">
        <v>52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1</v>
      </c>
      <c r="P36">
        <v>0.1</v>
      </c>
      <c r="Q36">
        <v>0.1</v>
      </c>
      <c r="R36" s="1">
        <v>1E-3</v>
      </c>
    </row>
    <row r="37" spans="1:18" x14ac:dyDescent="0.35">
      <c r="A37">
        <v>5</v>
      </c>
      <c r="B37" t="s">
        <v>87</v>
      </c>
      <c r="C37">
        <v>2</v>
      </c>
      <c r="D37">
        <v>2</v>
      </c>
      <c r="E37">
        <v>100</v>
      </c>
      <c r="F37">
        <v>8</v>
      </c>
      <c r="G37">
        <v>4</v>
      </c>
      <c r="H37">
        <v>0</v>
      </c>
      <c r="I37">
        <v>0</v>
      </c>
      <c r="J37">
        <v>1</v>
      </c>
      <c r="K37">
        <v>1</v>
      </c>
      <c r="L37">
        <v>-2</v>
      </c>
      <c r="M37">
        <v>0</v>
      </c>
      <c r="N37">
        <v>0</v>
      </c>
      <c r="O37">
        <v>1</v>
      </c>
      <c r="P37">
        <v>0.1</v>
      </c>
      <c r="Q37">
        <v>0.1</v>
      </c>
      <c r="R37" s="1">
        <v>1E-3</v>
      </c>
    </row>
    <row r="38" spans="1:18" x14ac:dyDescent="0.35">
      <c r="A38">
        <v>5</v>
      </c>
      <c r="B38" t="s">
        <v>47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v>0.216</v>
      </c>
    </row>
    <row r="39" spans="1:18" x14ac:dyDescent="0.35">
      <c r="A39">
        <v>5</v>
      </c>
      <c r="B39" t="s">
        <v>91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>
        <v>0</v>
      </c>
    </row>
    <row r="40" spans="1:18" x14ac:dyDescent="0.35">
      <c r="A40">
        <v>5</v>
      </c>
      <c r="B40" t="s">
        <v>89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v>0</v>
      </c>
    </row>
    <row r="41" spans="1:18" x14ac:dyDescent="0.35">
      <c r="A41">
        <v>5</v>
      </c>
      <c r="B41" t="s">
        <v>129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v>1E-3</v>
      </c>
    </row>
    <row r="42" spans="1:18" x14ac:dyDescent="0.35">
      <c r="A42">
        <v>5</v>
      </c>
      <c r="B42" t="s">
        <v>20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0.98699999999999999</v>
      </c>
    </row>
    <row r="43" spans="1:18" x14ac:dyDescent="0.35">
      <c r="A43">
        <v>5</v>
      </c>
      <c r="B43" t="s">
        <v>113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0</v>
      </c>
    </row>
    <row r="44" spans="1:18" x14ac:dyDescent="0.35">
      <c r="A44">
        <v>5</v>
      </c>
      <c r="B44" t="s">
        <v>86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1E-3</v>
      </c>
    </row>
    <row r="45" spans="1:18" x14ac:dyDescent="0.35">
      <c r="A45">
        <v>5</v>
      </c>
      <c r="B45" t="s">
        <v>150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0</v>
      </c>
    </row>
    <row r="46" spans="1:18" x14ac:dyDescent="0.35">
      <c r="A46">
        <v>5</v>
      </c>
      <c r="B46" t="s">
        <v>97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0</v>
      </c>
    </row>
    <row r="47" spans="1:18" x14ac:dyDescent="0.35">
      <c r="A47">
        <v>5</v>
      </c>
      <c r="B47" t="s">
        <v>92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2E-3</v>
      </c>
    </row>
    <row r="48" spans="1:18" x14ac:dyDescent="0.35">
      <c r="A48">
        <v>5</v>
      </c>
      <c r="B48" t="s">
        <v>106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0</v>
      </c>
    </row>
    <row r="49" spans="1:18" x14ac:dyDescent="0.35">
      <c r="A49">
        <v>5</v>
      </c>
      <c r="B49" t="s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2.8000000000000001E-2</v>
      </c>
    </row>
    <row r="50" spans="1:18" x14ac:dyDescent="0.35">
      <c r="A50">
        <v>5</v>
      </c>
      <c r="B50" t="s">
        <v>94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0</v>
      </c>
    </row>
    <row r="51" spans="1:18" x14ac:dyDescent="0.35">
      <c r="A51">
        <v>5</v>
      </c>
      <c r="B51" t="s">
        <v>90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>
        <v>0</v>
      </c>
    </row>
    <row r="52" spans="1:18" x14ac:dyDescent="0.35">
      <c r="A52">
        <v>5</v>
      </c>
      <c r="B52" t="s">
        <v>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1E-3</v>
      </c>
    </row>
    <row r="53" spans="1:18" x14ac:dyDescent="0.35">
      <c r="A53">
        <v>5</v>
      </c>
      <c r="B53" t="s">
        <v>95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0</v>
      </c>
    </row>
    <row r="54" spans="1:18" x14ac:dyDescent="0.35">
      <c r="A54">
        <v>5</v>
      </c>
      <c r="B54" t="s">
        <v>96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7.0000000000000001E-3</v>
      </c>
    </row>
    <row r="55" spans="1:18" x14ac:dyDescent="0.35">
      <c r="A55">
        <v>5</v>
      </c>
      <c r="B55" t="s">
        <v>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0</v>
      </c>
    </row>
    <row r="56" spans="1:18" x14ac:dyDescent="0.35">
      <c r="A56">
        <v>5</v>
      </c>
      <c r="B56" t="s">
        <v>100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0</v>
      </c>
    </row>
    <row r="57" spans="1:18" x14ac:dyDescent="0.35">
      <c r="A57">
        <v>5</v>
      </c>
      <c r="B57" t="s">
        <v>98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</v>
      </c>
    </row>
    <row r="58" spans="1:18" x14ac:dyDescent="0.35">
      <c r="A58">
        <v>5</v>
      </c>
      <c r="B58" t="s">
        <v>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0.03</v>
      </c>
    </row>
    <row r="59" spans="1:18" x14ac:dyDescent="0.35">
      <c r="A59">
        <v>5</v>
      </c>
      <c r="B59" t="s">
        <v>101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2E-3</v>
      </c>
    </row>
    <row r="60" spans="1:18" x14ac:dyDescent="0.35">
      <c r="A60">
        <v>5</v>
      </c>
      <c r="B60" t="s">
        <v>102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2.8000000000000001E-2</v>
      </c>
    </row>
    <row r="61" spans="1:18" x14ac:dyDescent="0.35">
      <c r="A61">
        <v>5</v>
      </c>
      <c r="B61" t="s">
        <v>103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1E-3</v>
      </c>
    </row>
    <row r="62" spans="1:18" x14ac:dyDescent="0.35">
      <c r="A62">
        <v>5</v>
      </c>
      <c r="B62" t="s">
        <v>104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</v>
      </c>
    </row>
    <row r="63" spans="1:18" x14ac:dyDescent="0.35">
      <c r="A63">
        <v>5</v>
      </c>
      <c r="B63" t="s">
        <v>80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1.0999999999999999E-2</v>
      </c>
    </row>
    <row r="64" spans="1:18" x14ac:dyDescent="0.35">
      <c r="A64">
        <v>5</v>
      </c>
      <c r="B64" t="s">
        <v>105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0</v>
      </c>
    </row>
    <row r="65" spans="1:18" x14ac:dyDescent="0.35">
      <c r="A65">
        <v>5</v>
      </c>
      <c r="B65" t="s">
        <v>154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0</v>
      </c>
    </row>
    <row r="66" spans="1:18" x14ac:dyDescent="0.35">
      <c r="A66">
        <v>5</v>
      </c>
      <c r="B66" t="s">
        <v>107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1E-3</v>
      </c>
    </row>
    <row r="67" spans="1:18" x14ac:dyDescent="0.35">
      <c r="A67">
        <v>5</v>
      </c>
      <c r="B67" t="s">
        <v>108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0.188</v>
      </c>
    </row>
    <row r="68" spans="1:18" x14ac:dyDescent="0.35">
      <c r="A68">
        <v>5</v>
      </c>
      <c r="B68" t="s">
        <v>110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1E-3</v>
      </c>
    </row>
    <row r="69" spans="1:18" x14ac:dyDescent="0.35">
      <c r="A69">
        <v>5</v>
      </c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4.0000000000000001E-3</v>
      </c>
    </row>
    <row r="70" spans="1:18" x14ac:dyDescent="0.35">
      <c r="A70">
        <v>5</v>
      </c>
      <c r="B70" t="s">
        <v>109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0</v>
      </c>
    </row>
    <row r="71" spans="1:18" x14ac:dyDescent="0.35">
      <c r="A71">
        <v>5</v>
      </c>
      <c r="B71" t="s">
        <v>112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0</v>
      </c>
    </row>
    <row r="72" spans="1:18" x14ac:dyDescent="0.35">
      <c r="A72">
        <v>5</v>
      </c>
      <c r="B72" t="s">
        <v>82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1E-3</v>
      </c>
    </row>
    <row r="73" spans="1:18" x14ac:dyDescent="0.35">
      <c r="A73">
        <v>5</v>
      </c>
      <c r="B73" t="s">
        <v>51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0.77900000000000003</v>
      </c>
    </row>
    <row r="74" spans="1:18" x14ac:dyDescent="0.35">
      <c r="A74">
        <v>5</v>
      </c>
      <c r="B74" t="s">
        <v>151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0</v>
      </c>
    </row>
    <row r="75" spans="1:18" x14ac:dyDescent="0.35">
      <c r="A75">
        <v>5</v>
      </c>
      <c r="B75" t="s">
        <v>140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9.8000000000000004E-2</v>
      </c>
    </row>
    <row r="76" spans="1:18" x14ac:dyDescent="0.35">
      <c r="A76">
        <v>5</v>
      </c>
      <c r="B76" t="s">
        <v>144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1E-3</v>
      </c>
    </row>
    <row r="77" spans="1:18" x14ac:dyDescent="0.35">
      <c r="A77">
        <v>5</v>
      </c>
      <c r="B77" t="s">
        <v>114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</v>
      </c>
    </row>
    <row r="78" spans="1:18" x14ac:dyDescent="0.35">
      <c r="A78">
        <v>5</v>
      </c>
      <c r="B78" t="s">
        <v>116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0</v>
      </c>
    </row>
    <row r="79" spans="1:18" x14ac:dyDescent="0.35">
      <c r="A79">
        <v>5</v>
      </c>
      <c r="B79" t="s">
        <v>117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</v>
      </c>
    </row>
    <row r="80" spans="1:18" x14ac:dyDescent="0.35">
      <c r="A80">
        <v>5</v>
      </c>
      <c r="B80" t="s">
        <v>115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0</v>
      </c>
    </row>
    <row r="81" spans="1:18" x14ac:dyDescent="0.35">
      <c r="A81">
        <v>5</v>
      </c>
      <c r="B81" t="s">
        <v>118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</v>
      </c>
    </row>
    <row r="82" spans="1:18" x14ac:dyDescent="0.35">
      <c r="A82">
        <v>5</v>
      </c>
      <c r="B82" t="s">
        <v>155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2.9000000000000001E-2</v>
      </c>
    </row>
    <row r="83" spans="1:18" x14ac:dyDescent="0.35">
      <c r="A83">
        <v>5</v>
      </c>
      <c r="B83" t="s">
        <v>119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</row>
    <row r="84" spans="1:18" x14ac:dyDescent="0.35">
      <c r="A84">
        <v>5</v>
      </c>
      <c r="B84" t="s">
        <v>120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5</v>
      </c>
      <c r="B85" t="s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2E-3</v>
      </c>
    </row>
    <row r="86" spans="1:18" x14ac:dyDescent="0.35">
      <c r="A86">
        <v>5</v>
      </c>
      <c r="B86" t="s">
        <v>147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1E-3</v>
      </c>
    </row>
    <row r="87" spans="1:18" x14ac:dyDescent="0.35">
      <c r="A87">
        <v>5</v>
      </c>
      <c r="B87" t="s">
        <v>121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1E-3</v>
      </c>
    </row>
    <row r="88" spans="1:18" x14ac:dyDescent="0.35">
      <c r="A88">
        <v>5</v>
      </c>
      <c r="B88" t="s">
        <v>146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7.0000000000000001E-3</v>
      </c>
    </row>
    <row r="89" spans="1:18" x14ac:dyDescent="0.35">
      <c r="A89">
        <v>5</v>
      </c>
      <c r="B89" t="s">
        <v>122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</v>
      </c>
    </row>
    <row r="90" spans="1:18" x14ac:dyDescent="0.35">
      <c r="A90">
        <v>5</v>
      </c>
      <c r="B90" t="s">
        <v>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0</v>
      </c>
    </row>
    <row r="91" spans="1:18" x14ac:dyDescent="0.35">
      <c r="A91">
        <v>5</v>
      </c>
      <c r="B91" t="s">
        <v>125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0</v>
      </c>
    </row>
    <row r="92" spans="1:18" x14ac:dyDescent="0.35">
      <c r="A92">
        <v>5</v>
      </c>
      <c r="B92" t="s">
        <v>53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2E-3</v>
      </c>
    </row>
    <row r="93" spans="1:18" x14ac:dyDescent="0.35">
      <c r="A93">
        <v>5</v>
      </c>
      <c r="B93" t="s">
        <v>19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0.27200000000000002</v>
      </c>
    </row>
    <row r="94" spans="1:18" x14ac:dyDescent="0.35">
      <c r="A94">
        <v>5</v>
      </c>
      <c r="B94" t="s">
        <v>124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</v>
      </c>
    </row>
    <row r="95" spans="1:18" x14ac:dyDescent="0.35">
      <c r="A95">
        <v>5</v>
      </c>
      <c r="B95" t="s">
        <v>27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0.54500000000000004</v>
      </c>
    </row>
    <row r="96" spans="1:18" x14ac:dyDescent="0.35">
      <c r="A96">
        <v>5</v>
      </c>
      <c r="B96" t="s">
        <v>123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</row>
    <row r="97" spans="1:18" x14ac:dyDescent="0.35">
      <c r="A97">
        <v>5</v>
      </c>
      <c r="B97" t="s">
        <v>127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5</v>
      </c>
      <c r="B98" t="s">
        <v>126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5</v>
      </c>
      <c r="B99" t="s">
        <v>84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1E-3</v>
      </c>
    </row>
    <row r="100" spans="1:18" x14ac:dyDescent="0.35">
      <c r="A100">
        <v>5</v>
      </c>
      <c r="B100" t="s">
        <v>128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5</v>
      </c>
      <c r="B101" t="s">
        <v>81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1E-3</v>
      </c>
    </row>
    <row r="102" spans="1:18" x14ac:dyDescent="0.35">
      <c r="A102">
        <v>5</v>
      </c>
      <c r="B102" t="s">
        <v>143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1E-3</v>
      </c>
    </row>
    <row r="103" spans="1:18" x14ac:dyDescent="0.35">
      <c r="A103">
        <v>5</v>
      </c>
      <c r="B103" t="s">
        <v>130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</v>
      </c>
    </row>
    <row r="104" spans="1:18" x14ac:dyDescent="0.35">
      <c r="A104">
        <v>5</v>
      </c>
      <c r="B104" t="s">
        <v>131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0.02</v>
      </c>
    </row>
    <row r="105" spans="1:18" x14ac:dyDescent="0.35">
      <c r="A105">
        <v>5</v>
      </c>
      <c r="B105" t="s">
        <v>39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0.59899999999999998</v>
      </c>
    </row>
    <row r="106" spans="1:18" x14ac:dyDescent="0.35">
      <c r="A106">
        <v>5</v>
      </c>
      <c r="B106" t="s">
        <v>133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0</v>
      </c>
    </row>
    <row r="107" spans="1:18" x14ac:dyDescent="0.35">
      <c r="A107">
        <v>5</v>
      </c>
      <c r="B107" t="s">
        <v>134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</row>
    <row r="108" spans="1:18" x14ac:dyDescent="0.35">
      <c r="A108">
        <v>5</v>
      </c>
      <c r="B108" t="s">
        <v>132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2E-3</v>
      </c>
    </row>
    <row r="109" spans="1:18" x14ac:dyDescent="0.35">
      <c r="A109">
        <v>5</v>
      </c>
      <c r="B109" t="s">
        <v>152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2E-3</v>
      </c>
    </row>
    <row r="110" spans="1:18" x14ac:dyDescent="0.35">
      <c r="A110">
        <v>5</v>
      </c>
      <c r="B110" t="s">
        <v>136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</v>
      </c>
    </row>
    <row r="111" spans="1:18" x14ac:dyDescent="0.35">
      <c r="A111">
        <v>5</v>
      </c>
      <c r="B111" t="s">
        <v>137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1E-3</v>
      </c>
    </row>
    <row r="112" spans="1:18" x14ac:dyDescent="0.35">
      <c r="A112">
        <v>5</v>
      </c>
      <c r="B112" t="s">
        <v>135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0</v>
      </c>
    </row>
    <row r="113" spans="1:18" x14ac:dyDescent="0.35">
      <c r="A113">
        <v>5</v>
      </c>
      <c r="B113" t="s">
        <v>138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3.7999999999999999E-2</v>
      </c>
    </row>
    <row r="114" spans="1:18" x14ac:dyDescent="0.35">
      <c r="A114">
        <v>5</v>
      </c>
      <c r="B114" t="s">
        <v>139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0</v>
      </c>
    </row>
    <row r="115" spans="1:18" x14ac:dyDescent="0.35">
      <c r="A115">
        <v>5</v>
      </c>
      <c r="B115" t="s">
        <v>142</v>
      </c>
      <c r="C115">
        <v>1</v>
      </c>
      <c r="D115">
        <v>1</v>
      </c>
      <c r="E115">
        <v>100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-1</v>
      </c>
      <c r="M115">
        <v>0</v>
      </c>
      <c r="N115">
        <v>0</v>
      </c>
      <c r="O115">
        <v>1</v>
      </c>
      <c r="P115">
        <v>-0.1</v>
      </c>
      <c r="Q115">
        <v>-0.1</v>
      </c>
      <c r="R115" s="1">
        <v>3.0000000000000001E-3</v>
      </c>
    </row>
    <row r="116" spans="1:18" x14ac:dyDescent="0.35">
      <c r="A116">
        <v>5</v>
      </c>
      <c r="B116" t="s">
        <v>141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-2</v>
      </c>
      <c r="M116">
        <v>0</v>
      </c>
      <c r="N116">
        <v>0</v>
      </c>
      <c r="O116">
        <v>1</v>
      </c>
      <c r="P116">
        <v>-0.2</v>
      </c>
      <c r="Q116">
        <v>-0.2</v>
      </c>
      <c r="R116" s="1">
        <v>1E-3</v>
      </c>
    </row>
    <row r="117" spans="1:18" x14ac:dyDescent="0.35">
      <c r="A117">
        <v>5</v>
      </c>
      <c r="B117" t="s">
        <v>54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</v>
      </c>
      <c r="L117">
        <v>-4</v>
      </c>
      <c r="M117">
        <v>0</v>
      </c>
      <c r="N117">
        <v>0</v>
      </c>
      <c r="O117">
        <v>1</v>
      </c>
      <c r="P117">
        <v>-0.4</v>
      </c>
      <c r="Q117">
        <v>-0.4</v>
      </c>
      <c r="R117" s="1">
        <v>7.0000000000000001E-3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R117"/>
  <sheetViews>
    <sheetView showGridLines="0" workbookViewId="0">
      <selection activeCell="A5" sqref="A5:R117"/>
    </sheetView>
  </sheetViews>
  <sheetFormatPr defaultRowHeight="14.5" x14ac:dyDescent="0.35"/>
  <cols>
    <col min="1" max="1" width="7.54296875" bestFit="1" customWidth="1"/>
    <col min="2" max="2" width="31.1796875" bestFit="1" customWidth="1"/>
    <col min="3" max="3" width="7.453125" bestFit="1" customWidth="1"/>
    <col min="4" max="5" width="6.54296875" bestFit="1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bestFit="1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6</v>
      </c>
      <c r="B5" t="s">
        <v>43</v>
      </c>
      <c r="C5">
        <v>21</v>
      </c>
      <c r="D5">
        <v>30</v>
      </c>
      <c r="E5">
        <v>70</v>
      </c>
      <c r="F5">
        <v>272</v>
      </c>
      <c r="G5">
        <v>9.1</v>
      </c>
      <c r="H5">
        <v>1</v>
      </c>
      <c r="I5">
        <v>0</v>
      </c>
      <c r="J5">
        <v>5</v>
      </c>
      <c r="K5">
        <v>7</v>
      </c>
      <c r="L5">
        <v>40</v>
      </c>
      <c r="M5">
        <v>1</v>
      </c>
      <c r="N5">
        <v>0</v>
      </c>
      <c r="O5">
        <v>1</v>
      </c>
      <c r="P5">
        <v>24.9</v>
      </c>
      <c r="Q5">
        <v>24.9</v>
      </c>
      <c r="R5" s="1">
        <v>0.97499999999999998</v>
      </c>
    </row>
    <row r="6" spans="1:18" x14ac:dyDescent="0.35">
      <c r="A6">
        <v>6</v>
      </c>
      <c r="B6" t="s">
        <v>33</v>
      </c>
      <c r="C6">
        <v>28</v>
      </c>
      <c r="D6">
        <v>45</v>
      </c>
      <c r="E6">
        <v>62.2</v>
      </c>
      <c r="F6">
        <v>280</v>
      </c>
      <c r="G6">
        <v>6.2</v>
      </c>
      <c r="H6">
        <v>1</v>
      </c>
      <c r="I6">
        <v>3</v>
      </c>
      <c r="J6">
        <v>2</v>
      </c>
      <c r="K6">
        <v>8</v>
      </c>
      <c r="L6">
        <v>47</v>
      </c>
      <c r="M6">
        <v>1</v>
      </c>
      <c r="N6">
        <v>0</v>
      </c>
      <c r="O6">
        <v>1</v>
      </c>
      <c r="P6">
        <v>22.9</v>
      </c>
      <c r="Q6">
        <v>22.9</v>
      </c>
      <c r="R6" s="1">
        <v>1</v>
      </c>
    </row>
    <row r="7" spans="1:18" x14ac:dyDescent="0.35">
      <c r="A7">
        <v>6</v>
      </c>
      <c r="B7" t="s">
        <v>15</v>
      </c>
      <c r="C7">
        <v>21</v>
      </c>
      <c r="D7">
        <v>31</v>
      </c>
      <c r="E7">
        <v>67.7</v>
      </c>
      <c r="F7">
        <v>262</v>
      </c>
      <c r="G7">
        <v>8.5</v>
      </c>
      <c r="H7">
        <v>3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22.5</v>
      </c>
      <c r="Q7">
        <v>22.5</v>
      </c>
      <c r="R7" s="1">
        <v>0.97</v>
      </c>
    </row>
    <row r="8" spans="1:18" x14ac:dyDescent="0.35">
      <c r="A8">
        <v>6</v>
      </c>
      <c r="B8" t="s">
        <v>32</v>
      </c>
      <c r="C8">
        <v>30</v>
      </c>
      <c r="D8">
        <v>44</v>
      </c>
      <c r="E8">
        <v>68.2</v>
      </c>
      <c r="F8">
        <v>353</v>
      </c>
      <c r="G8">
        <v>8</v>
      </c>
      <c r="H8">
        <v>2</v>
      </c>
      <c r="I8">
        <v>0</v>
      </c>
      <c r="J8">
        <v>3</v>
      </c>
      <c r="K8">
        <v>2</v>
      </c>
      <c r="L8">
        <v>3</v>
      </c>
      <c r="M8">
        <v>0</v>
      </c>
      <c r="N8">
        <v>0</v>
      </c>
      <c r="O8">
        <v>1</v>
      </c>
      <c r="P8">
        <v>22.4</v>
      </c>
      <c r="Q8">
        <v>22.4</v>
      </c>
      <c r="R8" s="1">
        <v>0.82699999999999996</v>
      </c>
    </row>
    <row r="9" spans="1:18" x14ac:dyDescent="0.35">
      <c r="A9">
        <v>6</v>
      </c>
      <c r="B9" t="s">
        <v>20</v>
      </c>
      <c r="C9">
        <v>22</v>
      </c>
      <c r="D9">
        <v>37</v>
      </c>
      <c r="E9">
        <v>59.5</v>
      </c>
      <c r="F9">
        <v>227</v>
      </c>
      <c r="G9">
        <v>6.1</v>
      </c>
      <c r="H9">
        <v>2</v>
      </c>
      <c r="I9">
        <v>1</v>
      </c>
      <c r="J9">
        <v>1</v>
      </c>
      <c r="K9">
        <v>6</v>
      </c>
      <c r="L9">
        <v>20</v>
      </c>
      <c r="M9">
        <v>0</v>
      </c>
      <c r="N9">
        <v>0</v>
      </c>
      <c r="O9">
        <v>1</v>
      </c>
      <c r="P9">
        <v>19.600000000000001</v>
      </c>
      <c r="Q9">
        <v>19.600000000000001</v>
      </c>
      <c r="R9" s="1">
        <v>0.98699999999999999</v>
      </c>
    </row>
    <row r="10" spans="1:18" x14ac:dyDescent="0.35">
      <c r="A10">
        <v>6</v>
      </c>
      <c r="B10" t="s">
        <v>40</v>
      </c>
      <c r="C10">
        <v>28</v>
      </c>
      <c r="D10">
        <v>47</v>
      </c>
      <c r="E10">
        <v>59.6</v>
      </c>
      <c r="F10">
        <v>307</v>
      </c>
      <c r="G10">
        <v>6.5</v>
      </c>
      <c r="H10">
        <v>2</v>
      </c>
      <c r="I10">
        <v>3</v>
      </c>
      <c r="J10">
        <v>3</v>
      </c>
      <c r="K10">
        <v>2</v>
      </c>
      <c r="L10">
        <v>18</v>
      </c>
      <c r="M10">
        <v>0</v>
      </c>
      <c r="N10">
        <v>0</v>
      </c>
      <c r="O10">
        <v>1</v>
      </c>
      <c r="P10">
        <v>19.100000000000001</v>
      </c>
      <c r="Q10">
        <v>19.100000000000001</v>
      </c>
      <c r="R10" s="1">
        <v>5.0999999999999997E-2</v>
      </c>
    </row>
    <row r="11" spans="1:18" x14ac:dyDescent="0.35">
      <c r="A11">
        <v>6</v>
      </c>
      <c r="B11" t="s">
        <v>25</v>
      </c>
      <c r="C11">
        <v>14</v>
      </c>
      <c r="D11">
        <v>23</v>
      </c>
      <c r="E11">
        <v>60.9</v>
      </c>
      <c r="F11">
        <v>151</v>
      </c>
      <c r="G11">
        <v>6.6</v>
      </c>
      <c r="H11">
        <v>3</v>
      </c>
      <c r="I11">
        <v>0</v>
      </c>
      <c r="J11">
        <v>5</v>
      </c>
      <c r="K11">
        <v>4</v>
      </c>
      <c r="L11">
        <v>3</v>
      </c>
      <c r="M11">
        <v>0</v>
      </c>
      <c r="N11">
        <v>0</v>
      </c>
      <c r="O11">
        <v>1</v>
      </c>
      <c r="P11">
        <v>18.3</v>
      </c>
      <c r="Q11">
        <v>18.3</v>
      </c>
      <c r="R11" s="1">
        <v>0.77600000000000002</v>
      </c>
    </row>
    <row r="12" spans="1:18" x14ac:dyDescent="0.35">
      <c r="A12">
        <v>6</v>
      </c>
      <c r="B12" t="s">
        <v>21</v>
      </c>
      <c r="C12">
        <v>30</v>
      </c>
      <c r="D12">
        <v>40</v>
      </c>
      <c r="E12">
        <v>75</v>
      </c>
      <c r="F12">
        <v>306</v>
      </c>
      <c r="G12">
        <v>7.7</v>
      </c>
      <c r="H12">
        <v>1</v>
      </c>
      <c r="I12">
        <v>1</v>
      </c>
      <c r="J12">
        <v>2</v>
      </c>
      <c r="K12">
        <v>6</v>
      </c>
      <c r="L12">
        <v>31</v>
      </c>
      <c r="M12">
        <v>0</v>
      </c>
      <c r="N12">
        <v>0</v>
      </c>
      <c r="O12">
        <v>1</v>
      </c>
      <c r="P12">
        <v>18.3</v>
      </c>
      <c r="Q12">
        <v>18.3</v>
      </c>
      <c r="R12" s="1">
        <v>1</v>
      </c>
    </row>
    <row r="13" spans="1:18" x14ac:dyDescent="0.35">
      <c r="A13">
        <v>6</v>
      </c>
      <c r="B13" t="s">
        <v>41</v>
      </c>
      <c r="C13">
        <v>21</v>
      </c>
      <c r="D13">
        <v>30</v>
      </c>
      <c r="E13">
        <v>70</v>
      </c>
      <c r="F13">
        <v>223</v>
      </c>
      <c r="G13">
        <v>7.4</v>
      </c>
      <c r="H13">
        <v>1</v>
      </c>
      <c r="I13">
        <v>1</v>
      </c>
      <c r="J13">
        <v>1</v>
      </c>
      <c r="K13">
        <v>13</v>
      </c>
      <c r="L13">
        <v>62</v>
      </c>
      <c r="M13">
        <v>0</v>
      </c>
      <c r="N13">
        <v>0</v>
      </c>
      <c r="O13">
        <v>1</v>
      </c>
      <c r="P13">
        <v>18.100000000000001</v>
      </c>
      <c r="Q13">
        <v>18.100000000000001</v>
      </c>
      <c r="R13" s="1">
        <v>0.99099999999999999</v>
      </c>
    </row>
    <row r="14" spans="1:18" x14ac:dyDescent="0.35">
      <c r="A14">
        <v>6</v>
      </c>
      <c r="B14" t="s">
        <v>28</v>
      </c>
      <c r="C14">
        <v>32</v>
      </c>
      <c r="D14">
        <v>50</v>
      </c>
      <c r="E14">
        <v>64</v>
      </c>
      <c r="F14">
        <v>353</v>
      </c>
      <c r="G14">
        <v>7.1</v>
      </c>
      <c r="H14">
        <v>1</v>
      </c>
      <c r="I14">
        <v>1</v>
      </c>
      <c r="J14">
        <v>2</v>
      </c>
      <c r="K14">
        <v>1</v>
      </c>
      <c r="L14">
        <v>2</v>
      </c>
      <c r="M14">
        <v>0</v>
      </c>
      <c r="N14">
        <v>0</v>
      </c>
      <c r="O14">
        <v>1</v>
      </c>
      <c r="P14">
        <v>17.3</v>
      </c>
      <c r="Q14">
        <v>17.3</v>
      </c>
      <c r="R14" s="1">
        <v>0.41</v>
      </c>
    </row>
    <row r="15" spans="1:18" x14ac:dyDescent="0.35">
      <c r="A15">
        <v>6</v>
      </c>
      <c r="B15" t="s">
        <v>22</v>
      </c>
      <c r="C15">
        <v>20</v>
      </c>
      <c r="D15">
        <v>30</v>
      </c>
      <c r="E15">
        <v>66.7</v>
      </c>
      <c r="F15">
        <v>181</v>
      </c>
      <c r="G15">
        <v>6</v>
      </c>
      <c r="H15">
        <v>2</v>
      </c>
      <c r="I15">
        <v>1</v>
      </c>
      <c r="J15">
        <v>3</v>
      </c>
      <c r="K15">
        <v>3</v>
      </c>
      <c r="L15">
        <v>15</v>
      </c>
      <c r="M15">
        <v>0</v>
      </c>
      <c r="N15">
        <v>0</v>
      </c>
      <c r="O15">
        <v>1</v>
      </c>
      <c r="P15">
        <v>15.7</v>
      </c>
      <c r="Q15">
        <v>15.7</v>
      </c>
      <c r="R15" s="1">
        <v>0.93899999999999995</v>
      </c>
    </row>
    <row r="16" spans="1:18" x14ac:dyDescent="0.35">
      <c r="A16">
        <v>6</v>
      </c>
      <c r="B16" t="s">
        <v>36</v>
      </c>
      <c r="C16">
        <v>13</v>
      </c>
      <c r="D16">
        <v>27</v>
      </c>
      <c r="E16">
        <v>48.1</v>
      </c>
      <c r="F16">
        <v>199</v>
      </c>
      <c r="G16">
        <v>7.4</v>
      </c>
      <c r="H16">
        <v>2</v>
      </c>
      <c r="I16">
        <v>1</v>
      </c>
      <c r="J16">
        <v>2</v>
      </c>
      <c r="K16">
        <v>3</v>
      </c>
      <c r="L16">
        <v>2</v>
      </c>
      <c r="M16">
        <v>0</v>
      </c>
      <c r="N16">
        <v>0</v>
      </c>
      <c r="O16">
        <v>1</v>
      </c>
      <c r="P16">
        <v>15.2</v>
      </c>
      <c r="Q16">
        <v>15.2</v>
      </c>
      <c r="R16" s="1">
        <v>0.95199999999999996</v>
      </c>
    </row>
    <row r="17" spans="1:18" x14ac:dyDescent="0.35">
      <c r="A17">
        <v>6</v>
      </c>
      <c r="B17" t="s">
        <v>34</v>
      </c>
      <c r="C17">
        <v>19</v>
      </c>
      <c r="D17">
        <v>30</v>
      </c>
      <c r="E17">
        <v>63.3</v>
      </c>
      <c r="F17">
        <v>169</v>
      </c>
      <c r="G17">
        <v>5.6</v>
      </c>
      <c r="H17">
        <v>2</v>
      </c>
      <c r="I17">
        <v>1</v>
      </c>
      <c r="J17">
        <v>0</v>
      </c>
      <c r="K17">
        <v>2</v>
      </c>
      <c r="L17">
        <v>11</v>
      </c>
      <c r="M17">
        <v>0</v>
      </c>
      <c r="N17">
        <v>0</v>
      </c>
      <c r="O17">
        <v>1</v>
      </c>
      <c r="P17">
        <v>14.9</v>
      </c>
      <c r="Q17">
        <v>14.9</v>
      </c>
      <c r="R17" s="1">
        <v>1</v>
      </c>
    </row>
    <row r="18" spans="1:18" x14ac:dyDescent="0.35">
      <c r="A18">
        <v>6</v>
      </c>
      <c r="B18" t="s">
        <v>45</v>
      </c>
      <c r="C18">
        <v>24</v>
      </c>
      <c r="D18">
        <v>35</v>
      </c>
      <c r="E18">
        <v>68.599999999999994</v>
      </c>
      <c r="F18">
        <v>185</v>
      </c>
      <c r="G18">
        <v>5.3</v>
      </c>
      <c r="H18">
        <v>2</v>
      </c>
      <c r="I18">
        <v>1</v>
      </c>
      <c r="J18">
        <v>3</v>
      </c>
      <c r="K18">
        <v>2</v>
      </c>
      <c r="L18">
        <v>4</v>
      </c>
      <c r="M18">
        <v>0</v>
      </c>
      <c r="N18">
        <v>0</v>
      </c>
      <c r="O18">
        <v>1</v>
      </c>
      <c r="P18">
        <v>14.8</v>
      </c>
      <c r="Q18">
        <v>14.8</v>
      </c>
      <c r="R18" s="1">
        <v>0.42499999999999999</v>
      </c>
    </row>
    <row r="19" spans="1:18" x14ac:dyDescent="0.35">
      <c r="A19">
        <v>6</v>
      </c>
      <c r="B19" t="s">
        <v>31</v>
      </c>
      <c r="C19">
        <v>15</v>
      </c>
      <c r="D19">
        <v>24</v>
      </c>
      <c r="E19">
        <v>62.5</v>
      </c>
      <c r="F19">
        <v>226</v>
      </c>
      <c r="G19">
        <v>9.4</v>
      </c>
      <c r="H19">
        <v>1</v>
      </c>
      <c r="I19">
        <v>0</v>
      </c>
      <c r="J19">
        <v>3</v>
      </c>
      <c r="K19">
        <v>1</v>
      </c>
      <c r="L19">
        <v>2</v>
      </c>
      <c r="M19">
        <v>0</v>
      </c>
      <c r="N19">
        <v>0</v>
      </c>
      <c r="O19">
        <v>1</v>
      </c>
      <c r="P19">
        <v>13.2</v>
      </c>
      <c r="Q19">
        <v>13.2</v>
      </c>
      <c r="R19" s="1">
        <v>0.432</v>
      </c>
    </row>
    <row r="20" spans="1:18" x14ac:dyDescent="0.35">
      <c r="A20">
        <v>6</v>
      </c>
      <c r="B20" t="s">
        <v>39</v>
      </c>
      <c r="C20">
        <v>27</v>
      </c>
      <c r="D20">
        <v>41</v>
      </c>
      <c r="E20">
        <v>65.900000000000006</v>
      </c>
      <c r="F20">
        <v>326</v>
      </c>
      <c r="G20">
        <v>8</v>
      </c>
      <c r="H20">
        <v>0</v>
      </c>
      <c r="I20">
        <v>2</v>
      </c>
      <c r="J20">
        <v>4</v>
      </c>
      <c r="K20">
        <v>4</v>
      </c>
      <c r="L20">
        <v>20</v>
      </c>
      <c r="M20">
        <v>0</v>
      </c>
      <c r="N20">
        <v>0</v>
      </c>
      <c r="O20">
        <v>1</v>
      </c>
      <c r="P20">
        <v>13</v>
      </c>
      <c r="Q20">
        <v>13</v>
      </c>
      <c r="R20" s="1">
        <v>0.59899999999999998</v>
      </c>
    </row>
    <row r="21" spans="1:18" x14ac:dyDescent="0.35">
      <c r="A21">
        <v>6</v>
      </c>
      <c r="B21" t="s">
        <v>37</v>
      </c>
      <c r="C21">
        <v>23</v>
      </c>
      <c r="D21">
        <v>38</v>
      </c>
      <c r="E21">
        <v>60.5</v>
      </c>
      <c r="F21">
        <v>217</v>
      </c>
      <c r="G21">
        <v>5.7</v>
      </c>
      <c r="H21">
        <v>1</v>
      </c>
      <c r="I21">
        <v>0</v>
      </c>
      <c r="J21">
        <v>4</v>
      </c>
      <c r="K21">
        <v>0</v>
      </c>
      <c r="L21">
        <v>0</v>
      </c>
      <c r="M21">
        <v>0</v>
      </c>
      <c r="N21">
        <v>0</v>
      </c>
      <c r="O21">
        <v>1</v>
      </c>
      <c r="P21">
        <v>12.7</v>
      </c>
      <c r="Q21">
        <v>12.7</v>
      </c>
      <c r="R21" s="1">
        <v>0.13</v>
      </c>
    </row>
    <row r="22" spans="1:18" x14ac:dyDescent="0.35">
      <c r="A22">
        <v>6</v>
      </c>
      <c r="B22" t="s">
        <v>50</v>
      </c>
      <c r="C22">
        <v>33</v>
      </c>
      <c r="D22">
        <v>55</v>
      </c>
      <c r="E22">
        <v>60</v>
      </c>
      <c r="F22">
        <v>329</v>
      </c>
      <c r="G22">
        <v>6</v>
      </c>
      <c r="H22">
        <v>1</v>
      </c>
      <c r="I22">
        <v>3</v>
      </c>
      <c r="J22">
        <v>3</v>
      </c>
      <c r="K22">
        <v>2</v>
      </c>
      <c r="L22">
        <v>4</v>
      </c>
      <c r="M22">
        <v>0</v>
      </c>
      <c r="N22">
        <v>1</v>
      </c>
      <c r="O22">
        <v>1</v>
      </c>
      <c r="P22">
        <v>12.6</v>
      </c>
      <c r="Q22">
        <v>12.6</v>
      </c>
      <c r="R22" s="1">
        <v>0.16700000000000001</v>
      </c>
    </row>
    <row r="23" spans="1:18" x14ac:dyDescent="0.35">
      <c r="A23">
        <v>6</v>
      </c>
      <c r="B23" t="s">
        <v>145</v>
      </c>
      <c r="C23">
        <v>21</v>
      </c>
      <c r="D23">
        <v>41</v>
      </c>
      <c r="E23">
        <v>51.2</v>
      </c>
      <c r="F23">
        <v>235</v>
      </c>
      <c r="G23">
        <v>5.7</v>
      </c>
      <c r="H23">
        <v>0</v>
      </c>
      <c r="I23">
        <v>1</v>
      </c>
      <c r="J23">
        <v>2</v>
      </c>
      <c r="K23">
        <v>7</v>
      </c>
      <c r="L23">
        <v>47</v>
      </c>
      <c r="M23">
        <v>0</v>
      </c>
      <c r="N23">
        <v>1</v>
      </c>
      <c r="O23">
        <v>1</v>
      </c>
      <c r="P23">
        <v>11.1</v>
      </c>
      <c r="Q23">
        <v>11.1</v>
      </c>
      <c r="R23" s="1">
        <v>0.47499999999999998</v>
      </c>
    </row>
    <row r="24" spans="1:18" x14ac:dyDescent="0.35">
      <c r="A24">
        <v>6</v>
      </c>
      <c r="B24" t="s">
        <v>38</v>
      </c>
      <c r="C24">
        <v>19</v>
      </c>
      <c r="D24">
        <v>33</v>
      </c>
      <c r="E24">
        <v>57.6</v>
      </c>
      <c r="F24">
        <v>186</v>
      </c>
      <c r="G24">
        <v>5.6</v>
      </c>
      <c r="H24">
        <v>0</v>
      </c>
      <c r="I24">
        <v>0</v>
      </c>
      <c r="J24">
        <v>5</v>
      </c>
      <c r="K24">
        <v>4</v>
      </c>
      <c r="L24">
        <v>15</v>
      </c>
      <c r="M24">
        <v>0</v>
      </c>
      <c r="N24">
        <v>0</v>
      </c>
      <c r="O24">
        <v>1</v>
      </c>
      <c r="P24">
        <v>10.9</v>
      </c>
      <c r="Q24">
        <v>10.9</v>
      </c>
      <c r="R24" s="1">
        <v>3.5000000000000003E-2</v>
      </c>
    </row>
    <row r="25" spans="1:18" x14ac:dyDescent="0.35">
      <c r="A25">
        <v>6</v>
      </c>
      <c r="B25" t="s">
        <v>79</v>
      </c>
      <c r="C25">
        <v>24</v>
      </c>
      <c r="D25">
        <v>36</v>
      </c>
      <c r="E25">
        <v>66.7</v>
      </c>
      <c r="F25">
        <v>200</v>
      </c>
      <c r="G25">
        <v>5.6</v>
      </c>
      <c r="H25">
        <v>0</v>
      </c>
      <c r="I25">
        <v>0</v>
      </c>
      <c r="J25">
        <v>3</v>
      </c>
      <c r="K25">
        <v>5</v>
      </c>
      <c r="L25">
        <v>24</v>
      </c>
      <c r="M25">
        <v>0</v>
      </c>
      <c r="N25">
        <v>0</v>
      </c>
      <c r="O25">
        <v>1</v>
      </c>
      <c r="P25">
        <v>10.4</v>
      </c>
      <c r="Q25">
        <v>10.4</v>
      </c>
      <c r="R25" s="1">
        <v>7.0000000000000001E-3</v>
      </c>
    </row>
    <row r="26" spans="1:18" x14ac:dyDescent="0.35">
      <c r="A26">
        <v>6</v>
      </c>
      <c r="B26" t="s">
        <v>26</v>
      </c>
      <c r="C26">
        <v>14</v>
      </c>
      <c r="D26">
        <v>22</v>
      </c>
      <c r="E26">
        <v>63.6</v>
      </c>
      <c r="F26">
        <v>162</v>
      </c>
      <c r="G26">
        <v>7.4</v>
      </c>
      <c r="H26">
        <v>1</v>
      </c>
      <c r="I26">
        <v>1</v>
      </c>
      <c r="J26">
        <v>0</v>
      </c>
      <c r="K26">
        <v>2</v>
      </c>
      <c r="L26">
        <v>4</v>
      </c>
      <c r="M26">
        <v>0</v>
      </c>
      <c r="N26">
        <v>0</v>
      </c>
      <c r="O26">
        <v>1</v>
      </c>
      <c r="P26">
        <v>9.9</v>
      </c>
      <c r="Q26">
        <v>9.9</v>
      </c>
      <c r="R26" s="1">
        <v>3.3000000000000002E-2</v>
      </c>
    </row>
    <row r="27" spans="1:18" x14ac:dyDescent="0.35">
      <c r="A27">
        <v>6</v>
      </c>
      <c r="B27" t="s">
        <v>30</v>
      </c>
      <c r="C27">
        <v>13</v>
      </c>
      <c r="D27">
        <v>22</v>
      </c>
      <c r="E27">
        <v>59.1</v>
      </c>
      <c r="F27">
        <v>95</v>
      </c>
      <c r="G27">
        <v>4.3</v>
      </c>
      <c r="H27">
        <v>1</v>
      </c>
      <c r="I27">
        <v>2</v>
      </c>
      <c r="J27">
        <v>4</v>
      </c>
      <c r="K27">
        <v>4</v>
      </c>
      <c r="L27">
        <v>31</v>
      </c>
      <c r="M27">
        <v>0</v>
      </c>
      <c r="N27">
        <v>0</v>
      </c>
      <c r="O27">
        <v>1</v>
      </c>
      <c r="P27">
        <v>8.9</v>
      </c>
      <c r="Q27">
        <v>8.9</v>
      </c>
      <c r="R27" s="1">
        <v>0.71199999999999997</v>
      </c>
    </row>
    <row r="28" spans="1:18" x14ac:dyDescent="0.35">
      <c r="A28">
        <v>6</v>
      </c>
      <c r="B28" t="s">
        <v>23</v>
      </c>
      <c r="C28">
        <v>21</v>
      </c>
      <c r="D28">
        <v>31</v>
      </c>
      <c r="E28">
        <v>67.7</v>
      </c>
      <c r="F28">
        <v>181</v>
      </c>
      <c r="G28">
        <v>5.8</v>
      </c>
      <c r="H28">
        <v>1</v>
      </c>
      <c r="I28">
        <v>0</v>
      </c>
      <c r="J28">
        <v>2</v>
      </c>
      <c r="K28">
        <v>2</v>
      </c>
      <c r="L28">
        <v>-5</v>
      </c>
      <c r="M28">
        <v>0</v>
      </c>
      <c r="N28">
        <v>1</v>
      </c>
      <c r="O28">
        <v>1</v>
      </c>
      <c r="P28">
        <v>8.6999999999999993</v>
      </c>
      <c r="Q28">
        <v>8.6999999999999993</v>
      </c>
      <c r="R28" s="1">
        <v>0.21099999999999999</v>
      </c>
    </row>
    <row r="29" spans="1:18" x14ac:dyDescent="0.35">
      <c r="A29">
        <v>6</v>
      </c>
      <c r="B29" t="s">
        <v>24</v>
      </c>
      <c r="C29">
        <v>12</v>
      </c>
      <c r="D29">
        <v>27</v>
      </c>
      <c r="E29">
        <v>44.4</v>
      </c>
      <c r="F29">
        <v>125</v>
      </c>
      <c r="G29">
        <v>4.5999999999999996</v>
      </c>
      <c r="H29">
        <v>1</v>
      </c>
      <c r="I29">
        <v>1</v>
      </c>
      <c r="J29">
        <v>3</v>
      </c>
      <c r="K29">
        <v>3</v>
      </c>
      <c r="L29">
        <v>7</v>
      </c>
      <c r="M29">
        <v>0</v>
      </c>
      <c r="N29">
        <v>0</v>
      </c>
      <c r="O29">
        <v>1</v>
      </c>
      <c r="P29">
        <v>8.6999999999999993</v>
      </c>
      <c r="Q29">
        <v>8.6999999999999993</v>
      </c>
      <c r="R29" s="1">
        <v>0.90100000000000002</v>
      </c>
    </row>
    <row r="30" spans="1:18" x14ac:dyDescent="0.35">
      <c r="A30">
        <v>6</v>
      </c>
      <c r="B30" t="s">
        <v>27</v>
      </c>
      <c r="C30">
        <v>19</v>
      </c>
      <c r="D30">
        <v>37</v>
      </c>
      <c r="E30">
        <v>51.4</v>
      </c>
      <c r="F30">
        <v>206</v>
      </c>
      <c r="G30">
        <v>5.6</v>
      </c>
      <c r="H30">
        <v>0</v>
      </c>
      <c r="I30">
        <v>1</v>
      </c>
      <c r="J30">
        <v>1</v>
      </c>
      <c r="K30">
        <v>2</v>
      </c>
      <c r="L30">
        <v>6</v>
      </c>
      <c r="M30">
        <v>0</v>
      </c>
      <c r="N30">
        <v>0</v>
      </c>
      <c r="O30">
        <v>1</v>
      </c>
      <c r="P30">
        <v>7.8</v>
      </c>
      <c r="Q30">
        <v>7.8</v>
      </c>
      <c r="R30" s="1">
        <v>0.54500000000000004</v>
      </c>
    </row>
    <row r="31" spans="1:18" x14ac:dyDescent="0.35">
      <c r="A31">
        <v>6</v>
      </c>
      <c r="B31" t="s">
        <v>16</v>
      </c>
      <c r="C31">
        <v>24</v>
      </c>
      <c r="D31">
        <v>33</v>
      </c>
      <c r="E31">
        <v>72.7</v>
      </c>
      <c r="F31">
        <v>200</v>
      </c>
      <c r="G31">
        <v>6.1</v>
      </c>
      <c r="H31">
        <v>0</v>
      </c>
      <c r="I31">
        <v>1</v>
      </c>
      <c r="J31">
        <v>3</v>
      </c>
      <c r="K31">
        <v>1</v>
      </c>
      <c r="L31">
        <v>-1</v>
      </c>
      <c r="M31">
        <v>0</v>
      </c>
      <c r="N31">
        <v>0</v>
      </c>
      <c r="O31">
        <v>1</v>
      </c>
      <c r="P31">
        <v>6.9</v>
      </c>
      <c r="Q31">
        <v>6.9</v>
      </c>
      <c r="R31" s="1">
        <v>4.3999999999999997E-2</v>
      </c>
    </row>
    <row r="32" spans="1:18" x14ac:dyDescent="0.35">
      <c r="A32">
        <v>6</v>
      </c>
      <c r="B32" t="s">
        <v>80</v>
      </c>
      <c r="C32">
        <v>10</v>
      </c>
      <c r="D32">
        <v>14</v>
      </c>
      <c r="E32">
        <v>71.400000000000006</v>
      </c>
      <c r="F32">
        <v>83</v>
      </c>
      <c r="G32">
        <v>5.9</v>
      </c>
      <c r="H32">
        <v>0</v>
      </c>
      <c r="I32">
        <v>1</v>
      </c>
      <c r="J32">
        <v>1</v>
      </c>
      <c r="K32">
        <v>2</v>
      </c>
      <c r="L32">
        <v>4</v>
      </c>
      <c r="M32">
        <v>1</v>
      </c>
      <c r="N32">
        <v>1</v>
      </c>
      <c r="O32">
        <v>1</v>
      </c>
      <c r="P32">
        <v>6.7</v>
      </c>
      <c r="Q32">
        <v>6.7</v>
      </c>
      <c r="R32" s="1">
        <v>1.0999999999999999E-2</v>
      </c>
    </row>
    <row r="33" spans="1:18" x14ac:dyDescent="0.35">
      <c r="A33">
        <v>6</v>
      </c>
      <c r="B33" t="s">
        <v>29</v>
      </c>
      <c r="C33">
        <v>6</v>
      </c>
      <c r="D33">
        <v>10</v>
      </c>
      <c r="E33">
        <v>60</v>
      </c>
      <c r="F33">
        <v>58</v>
      </c>
      <c r="G33">
        <v>5.8</v>
      </c>
      <c r="H33">
        <v>0</v>
      </c>
      <c r="I33">
        <v>1</v>
      </c>
      <c r="J33">
        <v>4</v>
      </c>
      <c r="K33">
        <v>8</v>
      </c>
      <c r="L33">
        <v>46</v>
      </c>
      <c r="M33">
        <v>0</v>
      </c>
      <c r="N33">
        <v>0</v>
      </c>
      <c r="O33">
        <v>1</v>
      </c>
      <c r="P33">
        <v>5.9</v>
      </c>
      <c r="Q33">
        <v>5.9</v>
      </c>
      <c r="R33" s="1">
        <v>0.84399999999999997</v>
      </c>
    </row>
    <row r="34" spans="1:18" x14ac:dyDescent="0.35">
      <c r="A34">
        <v>6</v>
      </c>
      <c r="B34" t="s">
        <v>146</v>
      </c>
      <c r="C34">
        <v>18</v>
      </c>
      <c r="D34">
        <v>34</v>
      </c>
      <c r="E34">
        <v>52.9</v>
      </c>
      <c r="F34">
        <v>192</v>
      </c>
      <c r="G34">
        <v>5.6</v>
      </c>
      <c r="H34">
        <v>0</v>
      </c>
      <c r="I34">
        <v>2</v>
      </c>
      <c r="J34">
        <v>2</v>
      </c>
      <c r="K34">
        <v>3</v>
      </c>
      <c r="L34">
        <v>1</v>
      </c>
      <c r="M34">
        <v>0</v>
      </c>
      <c r="N34">
        <v>0</v>
      </c>
      <c r="O34">
        <v>1</v>
      </c>
      <c r="P34">
        <v>5.8</v>
      </c>
      <c r="Q34">
        <v>5.8</v>
      </c>
      <c r="R34" s="1">
        <v>7.0000000000000001E-3</v>
      </c>
    </row>
    <row r="35" spans="1:18" x14ac:dyDescent="0.35">
      <c r="A35">
        <v>6</v>
      </c>
      <c r="B35" t="s">
        <v>82</v>
      </c>
      <c r="C35">
        <v>4</v>
      </c>
      <c r="D35">
        <v>5</v>
      </c>
      <c r="E35">
        <v>80</v>
      </c>
      <c r="F35">
        <v>74</v>
      </c>
      <c r="G35">
        <v>14.8</v>
      </c>
      <c r="H35">
        <v>0</v>
      </c>
      <c r="I35">
        <v>0</v>
      </c>
      <c r="J35">
        <v>4</v>
      </c>
      <c r="K35">
        <v>3</v>
      </c>
      <c r="L35">
        <v>17</v>
      </c>
      <c r="M35">
        <v>0</v>
      </c>
      <c r="N35">
        <v>0</v>
      </c>
      <c r="O35">
        <v>1</v>
      </c>
      <c r="P35">
        <v>4.7</v>
      </c>
      <c r="Q35">
        <v>4.7</v>
      </c>
      <c r="R35" s="1">
        <v>1E-3</v>
      </c>
    </row>
    <row r="36" spans="1:18" x14ac:dyDescent="0.35">
      <c r="A36">
        <v>6</v>
      </c>
      <c r="B36" t="s">
        <v>83</v>
      </c>
      <c r="C36">
        <v>6</v>
      </c>
      <c r="D36">
        <v>10</v>
      </c>
      <c r="E36">
        <v>60</v>
      </c>
      <c r="F36">
        <v>102</v>
      </c>
      <c r="G36">
        <v>10.199999999999999</v>
      </c>
      <c r="H36">
        <v>0</v>
      </c>
      <c r="I36">
        <v>0</v>
      </c>
      <c r="J36">
        <v>0</v>
      </c>
      <c r="K36">
        <v>3</v>
      </c>
      <c r="L36">
        <v>-3</v>
      </c>
      <c r="M36">
        <v>0</v>
      </c>
      <c r="N36">
        <v>0</v>
      </c>
      <c r="O36">
        <v>1</v>
      </c>
      <c r="P36">
        <v>3.8</v>
      </c>
      <c r="Q36">
        <v>3.8</v>
      </c>
      <c r="R36" s="1">
        <v>2E-3</v>
      </c>
    </row>
    <row r="37" spans="1:18" x14ac:dyDescent="0.35">
      <c r="A37">
        <v>6</v>
      </c>
      <c r="B37" t="s">
        <v>44</v>
      </c>
      <c r="C37">
        <v>8</v>
      </c>
      <c r="D37">
        <v>16</v>
      </c>
      <c r="E37">
        <v>50</v>
      </c>
      <c r="F37">
        <v>76</v>
      </c>
      <c r="G37">
        <v>4.8</v>
      </c>
      <c r="H37">
        <v>0</v>
      </c>
      <c r="I37">
        <v>1</v>
      </c>
      <c r="J37">
        <v>2</v>
      </c>
      <c r="K37">
        <v>0</v>
      </c>
      <c r="L37">
        <v>0</v>
      </c>
      <c r="M37">
        <v>0</v>
      </c>
      <c r="N37">
        <v>0</v>
      </c>
      <c r="O37">
        <v>1</v>
      </c>
      <c r="P37">
        <v>2</v>
      </c>
      <c r="Q37">
        <v>2</v>
      </c>
      <c r="R37" s="1">
        <v>1.6E-2</v>
      </c>
    </row>
    <row r="38" spans="1:18" x14ac:dyDescent="0.35">
      <c r="A38">
        <v>6</v>
      </c>
      <c r="B38" t="s">
        <v>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v>0.20300000000000001</v>
      </c>
    </row>
    <row r="39" spans="1:18" x14ac:dyDescent="0.35">
      <c r="A39">
        <v>6</v>
      </c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>
        <v>0.216</v>
      </c>
    </row>
    <row r="40" spans="1:18" x14ac:dyDescent="0.35">
      <c r="A40">
        <v>6</v>
      </c>
      <c r="B40" t="s">
        <v>91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v>0</v>
      </c>
    </row>
    <row r="41" spans="1:18" x14ac:dyDescent="0.35">
      <c r="A41">
        <v>6</v>
      </c>
      <c r="B41" t="s">
        <v>89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v>0</v>
      </c>
    </row>
    <row r="42" spans="1:18" x14ac:dyDescent="0.35">
      <c r="A42">
        <v>6</v>
      </c>
      <c r="B42" t="s">
        <v>129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1E-3</v>
      </c>
    </row>
    <row r="43" spans="1:18" x14ac:dyDescent="0.35">
      <c r="A43">
        <v>6</v>
      </c>
      <c r="B43" t="s">
        <v>113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0</v>
      </c>
    </row>
    <row r="44" spans="1:18" x14ac:dyDescent="0.35">
      <c r="A44">
        <v>6</v>
      </c>
      <c r="B44" t="s">
        <v>86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1E-3</v>
      </c>
    </row>
    <row r="45" spans="1:18" x14ac:dyDescent="0.35">
      <c r="A45">
        <v>6</v>
      </c>
      <c r="B45" t="s">
        <v>150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0</v>
      </c>
    </row>
    <row r="46" spans="1:18" x14ac:dyDescent="0.35">
      <c r="A46">
        <v>6</v>
      </c>
      <c r="B46" t="s">
        <v>97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0</v>
      </c>
    </row>
    <row r="47" spans="1:18" x14ac:dyDescent="0.35">
      <c r="A47">
        <v>6</v>
      </c>
      <c r="B47" t="s">
        <v>17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0.61399999999999999</v>
      </c>
    </row>
    <row r="48" spans="1:18" x14ac:dyDescent="0.35">
      <c r="A48">
        <v>6</v>
      </c>
      <c r="B48" t="s">
        <v>92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2E-3</v>
      </c>
    </row>
    <row r="49" spans="1:18" x14ac:dyDescent="0.35">
      <c r="A49">
        <v>6</v>
      </c>
      <c r="B49" t="s">
        <v>106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0</v>
      </c>
    </row>
    <row r="50" spans="1:18" x14ac:dyDescent="0.35">
      <c r="A50">
        <v>6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2.8000000000000001E-2</v>
      </c>
    </row>
    <row r="51" spans="1:18" x14ac:dyDescent="0.35">
      <c r="A51">
        <v>6</v>
      </c>
      <c r="B51" t="s">
        <v>94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>
        <v>0</v>
      </c>
    </row>
    <row r="52" spans="1:18" x14ac:dyDescent="0.35">
      <c r="A52">
        <v>6</v>
      </c>
      <c r="B52" t="s">
        <v>90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0</v>
      </c>
    </row>
    <row r="53" spans="1:18" x14ac:dyDescent="0.35">
      <c r="A53">
        <v>6</v>
      </c>
      <c r="B53" t="s">
        <v>93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1E-3</v>
      </c>
    </row>
    <row r="54" spans="1:18" x14ac:dyDescent="0.35">
      <c r="A54">
        <v>6</v>
      </c>
      <c r="B54" t="s">
        <v>95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0</v>
      </c>
    </row>
    <row r="55" spans="1:18" x14ac:dyDescent="0.35">
      <c r="A55">
        <v>6</v>
      </c>
      <c r="B55" t="s">
        <v>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7.0000000000000001E-3</v>
      </c>
    </row>
    <row r="56" spans="1:18" x14ac:dyDescent="0.35">
      <c r="A56">
        <v>6</v>
      </c>
      <c r="B56" t="s">
        <v>98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 s="1">
        <v>0</v>
      </c>
    </row>
    <row r="57" spans="1:18" x14ac:dyDescent="0.35">
      <c r="A57">
        <v>6</v>
      </c>
      <c r="B57" t="s">
        <v>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</v>
      </c>
    </row>
    <row r="58" spans="1:18" x14ac:dyDescent="0.35">
      <c r="A58">
        <v>6</v>
      </c>
      <c r="B58" t="s">
        <v>100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0</v>
      </c>
    </row>
    <row r="59" spans="1:18" x14ac:dyDescent="0.35">
      <c r="A59">
        <v>6</v>
      </c>
      <c r="B59" t="s">
        <v>49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0.03</v>
      </c>
    </row>
    <row r="60" spans="1:18" x14ac:dyDescent="0.35">
      <c r="A60">
        <v>6</v>
      </c>
      <c r="B60" t="s">
        <v>101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2E-3</v>
      </c>
    </row>
    <row r="61" spans="1:18" x14ac:dyDescent="0.35">
      <c r="A61">
        <v>6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0.223</v>
      </c>
    </row>
    <row r="62" spans="1:18" x14ac:dyDescent="0.35">
      <c r="A62">
        <v>6</v>
      </c>
      <c r="B62" t="s">
        <v>102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2.8000000000000001E-2</v>
      </c>
    </row>
    <row r="63" spans="1:18" x14ac:dyDescent="0.35">
      <c r="A63">
        <v>6</v>
      </c>
      <c r="B63" t="s">
        <v>103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1E-3</v>
      </c>
    </row>
    <row r="64" spans="1:18" x14ac:dyDescent="0.35">
      <c r="A64">
        <v>6</v>
      </c>
      <c r="B64" t="s">
        <v>104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0</v>
      </c>
    </row>
    <row r="65" spans="1:18" x14ac:dyDescent="0.35">
      <c r="A65">
        <v>6</v>
      </c>
      <c r="B65" t="s">
        <v>105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0</v>
      </c>
    </row>
    <row r="66" spans="1:18" x14ac:dyDescent="0.35">
      <c r="A66">
        <v>6</v>
      </c>
      <c r="B66" t="s">
        <v>154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0</v>
      </c>
    </row>
    <row r="67" spans="1:18" x14ac:dyDescent="0.35">
      <c r="A67">
        <v>6</v>
      </c>
      <c r="B67" t="s">
        <v>107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 s="1">
        <v>1E-3</v>
      </c>
    </row>
    <row r="68" spans="1:18" x14ac:dyDescent="0.35">
      <c r="A68">
        <v>6</v>
      </c>
      <c r="B68" t="s">
        <v>108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0.188</v>
      </c>
    </row>
    <row r="69" spans="1:18" x14ac:dyDescent="0.35">
      <c r="A69">
        <v>6</v>
      </c>
      <c r="B69" t="s">
        <v>110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1E-3</v>
      </c>
    </row>
    <row r="70" spans="1:18" x14ac:dyDescent="0.35">
      <c r="A70">
        <v>6</v>
      </c>
      <c r="B70" t="s">
        <v>85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0.02</v>
      </c>
    </row>
    <row r="71" spans="1:18" x14ac:dyDescent="0.35">
      <c r="A71">
        <v>6</v>
      </c>
      <c r="B71" t="s">
        <v>111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4.0000000000000001E-3</v>
      </c>
    </row>
    <row r="72" spans="1:18" x14ac:dyDescent="0.35">
      <c r="A72">
        <v>6</v>
      </c>
      <c r="B72" t="s">
        <v>109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0</v>
      </c>
    </row>
    <row r="73" spans="1:18" x14ac:dyDescent="0.35">
      <c r="A73">
        <v>6</v>
      </c>
      <c r="B73" t="s">
        <v>112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0</v>
      </c>
    </row>
    <row r="74" spans="1:18" x14ac:dyDescent="0.35">
      <c r="A74">
        <v>6</v>
      </c>
      <c r="B74" t="s">
        <v>51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0.77900000000000003</v>
      </c>
    </row>
    <row r="75" spans="1:18" x14ac:dyDescent="0.35">
      <c r="A75">
        <v>6</v>
      </c>
      <c r="B75" t="s">
        <v>151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0</v>
      </c>
    </row>
    <row r="76" spans="1:18" x14ac:dyDescent="0.35">
      <c r="A76">
        <v>6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9.8000000000000004E-2</v>
      </c>
    </row>
    <row r="77" spans="1:18" x14ac:dyDescent="0.35">
      <c r="A77">
        <v>6</v>
      </c>
      <c r="B77" t="s">
        <v>144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1E-3</v>
      </c>
    </row>
    <row r="78" spans="1:18" x14ac:dyDescent="0.35">
      <c r="A78">
        <v>6</v>
      </c>
      <c r="B78" t="s">
        <v>52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1E-3</v>
      </c>
    </row>
    <row r="79" spans="1:18" x14ac:dyDescent="0.35">
      <c r="A79">
        <v>6</v>
      </c>
      <c r="B79" t="s">
        <v>114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</v>
      </c>
    </row>
    <row r="80" spans="1:18" x14ac:dyDescent="0.35">
      <c r="A80">
        <v>6</v>
      </c>
      <c r="B80" t="s">
        <v>116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0</v>
      </c>
    </row>
    <row r="81" spans="1:18" x14ac:dyDescent="0.35">
      <c r="A81">
        <v>6</v>
      </c>
      <c r="B81" t="s">
        <v>117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</v>
      </c>
    </row>
    <row r="82" spans="1:18" x14ac:dyDescent="0.35">
      <c r="A82">
        <v>6</v>
      </c>
      <c r="B82" t="s">
        <v>115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0</v>
      </c>
    </row>
    <row r="83" spans="1:18" x14ac:dyDescent="0.35">
      <c r="A83">
        <v>6</v>
      </c>
      <c r="B83" t="s">
        <v>118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</row>
    <row r="84" spans="1:18" x14ac:dyDescent="0.35">
      <c r="A84">
        <v>6</v>
      </c>
      <c r="B84" t="s">
        <v>155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2.9000000000000001E-2</v>
      </c>
    </row>
    <row r="85" spans="1:18" x14ac:dyDescent="0.35">
      <c r="A85">
        <v>6</v>
      </c>
      <c r="B85" t="s">
        <v>120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</v>
      </c>
    </row>
    <row r="86" spans="1:18" x14ac:dyDescent="0.35">
      <c r="A86">
        <v>6</v>
      </c>
      <c r="B86" t="s">
        <v>119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0</v>
      </c>
    </row>
    <row r="87" spans="1:18" x14ac:dyDescent="0.35">
      <c r="A87">
        <v>6</v>
      </c>
      <c r="B87" t="s">
        <v>147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1E-3</v>
      </c>
    </row>
    <row r="88" spans="1:18" x14ac:dyDescent="0.35">
      <c r="A88">
        <v>6</v>
      </c>
      <c r="B88" t="s">
        <v>121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1E-3</v>
      </c>
    </row>
    <row r="89" spans="1:18" x14ac:dyDescent="0.35">
      <c r="A89">
        <v>6</v>
      </c>
      <c r="B89" t="s">
        <v>122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</v>
      </c>
    </row>
    <row r="90" spans="1:18" x14ac:dyDescent="0.35">
      <c r="A90">
        <v>6</v>
      </c>
      <c r="B90" t="s">
        <v>87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1E-3</v>
      </c>
    </row>
    <row r="91" spans="1:18" x14ac:dyDescent="0.35">
      <c r="A91">
        <v>6</v>
      </c>
      <c r="B91" t="s">
        <v>125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0</v>
      </c>
    </row>
    <row r="92" spans="1:18" x14ac:dyDescent="0.35">
      <c r="A92">
        <v>6</v>
      </c>
      <c r="B92" t="s">
        <v>53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2E-3</v>
      </c>
    </row>
    <row r="93" spans="1:18" x14ac:dyDescent="0.35">
      <c r="A93">
        <v>6</v>
      </c>
      <c r="B93" t="s">
        <v>19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0.27200000000000002</v>
      </c>
    </row>
    <row r="94" spans="1:18" x14ac:dyDescent="0.35">
      <c r="A94">
        <v>6</v>
      </c>
      <c r="B94" t="s">
        <v>124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</v>
      </c>
    </row>
    <row r="95" spans="1:18" x14ac:dyDescent="0.35">
      <c r="A95">
        <v>6</v>
      </c>
      <c r="B95" t="s">
        <v>142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3.0000000000000001E-3</v>
      </c>
    </row>
    <row r="96" spans="1:18" x14ac:dyDescent="0.35">
      <c r="A96">
        <v>6</v>
      </c>
      <c r="B96" t="s">
        <v>127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</row>
    <row r="97" spans="1:18" x14ac:dyDescent="0.35">
      <c r="A97">
        <v>6</v>
      </c>
      <c r="B97" t="s">
        <v>126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6</v>
      </c>
      <c r="B98" t="s">
        <v>84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1E-3</v>
      </c>
    </row>
    <row r="99" spans="1:18" x14ac:dyDescent="0.35">
      <c r="A99">
        <v>6</v>
      </c>
      <c r="B99" t="s">
        <v>42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0.2</v>
      </c>
    </row>
    <row r="100" spans="1:18" x14ac:dyDescent="0.35">
      <c r="A100">
        <v>6</v>
      </c>
      <c r="B100" t="s">
        <v>128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0</v>
      </c>
    </row>
    <row r="101" spans="1:18" x14ac:dyDescent="0.35">
      <c r="A101">
        <v>6</v>
      </c>
      <c r="B101" t="s">
        <v>130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</v>
      </c>
    </row>
    <row r="102" spans="1:18" x14ac:dyDescent="0.35">
      <c r="A102">
        <v>6</v>
      </c>
      <c r="B102" t="s">
        <v>131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0.02</v>
      </c>
    </row>
    <row r="103" spans="1:18" x14ac:dyDescent="0.35">
      <c r="A103">
        <v>6</v>
      </c>
      <c r="B103" t="s">
        <v>143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 s="1">
        <v>1E-3</v>
      </c>
    </row>
    <row r="104" spans="1:18" x14ac:dyDescent="0.35">
      <c r="A104">
        <v>6</v>
      </c>
      <c r="B104" t="s">
        <v>123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0</v>
      </c>
    </row>
    <row r="105" spans="1:18" x14ac:dyDescent="0.35">
      <c r="A105">
        <v>6</v>
      </c>
      <c r="B105" t="s">
        <v>54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7.0000000000000001E-3</v>
      </c>
    </row>
    <row r="106" spans="1:18" x14ac:dyDescent="0.35">
      <c r="A106">
        <v>6</v>
      </c>
      <c r="B106" t="s">
        <v>141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1E-3</v>
      </c>
    </row>
    <row r="107" spans="1:18" x14ac:dyDescent="0.35">
      <c r="A107">
        <v>6</v>
      </c>
      <c r="B107" t="s">
        <v>133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</row>
    <row r="108" spans="1:18" x14ac:dyDescent="0.35">
      <c r="A108">
        <v>6</v>
      </c>
      <c r="B108" t="s">
        <v>134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</row>
    <row r="109" spans="1:18" x14ac:dyDescent="0.35">
      <c r="A109">
        <v>6</v>
      </c>
      <c r="B109" t="s">
        <v>132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2E-3</v>
      </c>
    </row>
    <row r="110" spans="1:18" x14ac:dyDescent="0.35">
      <c r="A110">
        <v>6</v>
      </c>
      <c r="B110" t="s">
        <v>152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2E-3</v>
      </c>
    </row>
    <row r="111" spans="1:18" x14ac:dyDescent="0.35">
      <c r="A111">
        <v>6</v>
      </c>
      <c r="B111" t="s">
        <v>136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</row>
    <row r="112" spans="1:18" x14ac:dyDescent="0.35">
      <c r="A112">
        <v>6</v>
      </c>
      <c r="B112" t="s">
        <v>137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1E-3</v>
      </c>
    </row>
    <row r="113" spans="1:18" x14ac:dyDescent="0.35">
      <c r="A113">
        <v>6</v>
      </c>
      <c r="B113" t="s">
        <v>135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0</v>
      </c>
    </row>
    <row r="114" spans="1:18" x14ac:dyDescent="0.35">
      <c r="A114">
        <v>6</v>
      </c>
      <c r="B114" t="s">
        <v>138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3.7999999999999999E-2</v>
      </c>
    </row>
    <row r="115" spans="1:18" x14ac:dyDescent="0.35">
      <c r="A115">
        <v>6</v>
      </c>
      <c r="B115" t="s">
        <v>139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0</v>
      </c>
    </row>
    <row r="116" spans="1:18" x14ac:dyDescent="0.35">
      <c r="A116">
        <v>6</v>
      </c>
      <c r="B116" t="s">
        <v>88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</v>
      </c>
      <c r="L116">
        <v>-2</v>
      </c>
      <c r="M116">
        <v>0</v>
      </c>
      <c r="N116">
        <v>0</v>
      </c>
      <c r="O116">
        <v>1</v>
      </c>
      <c r="P116">
        <v>-0.2</v>
      </c>
      <c r="Q116">
        <v>-0.2</v>
      </c>
      <c r="R116" s="1">
        <v>0</v>
      </c>
    </row>
    <row r="117" spans="1:18" x14ac:dyDescent="0.35">
      <c r="A117">
        <v>6</v>
      </c>
      <c r="B117" t="s">
        <v>81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3</v>
      </c>
      <c r="L117">
        <v>-4</v>
      </c>
      <c r="M117">
        <v>0</v>
      </c>
      <c r="N117">
        <v>0</v>
      </c>
      <c r="O117">
        <v>1</v>
      </c>
      <c r="P117">
        <v>-1.4</v>
      </c>
      <c r="Q117">
        <v>-1.4</v>
      </c>
      <c r="R117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R117"/>
  <sheetViews>
    <sheetView showGridLines="0" workbookViewId="0">
      <selection activeCell="A5" sqref="A5:R117"/>
    </sheetView>
  </sheetViews>
  <sheetFormatPr defaultRowHeight="14.5" x14ac:dyDescent="0.35"/>
  <cols>
    <col min="1" max="1" width="7.54296875" bestFit="1" customWidth="1"/>
    <col min="2" max="2" width="24.26953125" bestFit="1" customWidth="1"/>
    <col min="3" max="3" width="7.453125" bestFit="1" customWidth="1"/>
    <col min="4" max="5" width="6.54296875" bestFit="1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bestFit="1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7</v>
      </c>
      <c r="B5" t="s">
        <v>21</v>
      </c>
      <c r="C5">
        <v>32</v>
      </c>
      <c r="D5">
        <v>42</v>
      </c>
      <c r="E5">
        <v>76.2</v>
      </c>
      <c r="F5">
        <v>424</v>
      </c>
      <c r="G5">
        <v>10.1</v>
      </c>
      <c r="H5">
        <v>4</v>
      </c>
      <c r="I5">
        <v>1</v>
      </c>
      <c r="J5">
        <v>1</v>
      </c>
      <c r="K5">
        <v>4</v>
      </c>
      <c r="L5">
        <v>29</v>
      </c>
      <c r="M5">
        <v>0</v>
      </c>
      <c r="N5">
        <v>0</v>
      </c>
      <c r="O5">
        <v>1</v>
      </c>
      <c r="P5">
        <v>34.9</v>
      </c>
      <c r="Q5">
        <v>34.9</v>
      </c>
      <c r="R5" s="1">
        <v>1</v>
      </c>
    </row>
    <row r="6" spans="1:18" x14ac:dyDescent="0.35">
      <c r="A6">
        <v>7</v>
      </c>
      <c r="B6" t="s">
        <v>41</v>
      </c>
      <c r="C6">
        <v>21</v>
      </c>
      <c r="D6">
        <v>27</v>
      </c>
      <c r="E6">
        <v>77.8</v>
      </c>
      <c r="F6">
        <v>357</v>
      </c>
      <c r="G6">
        <v>13.2</v>
      </c>
      <c r="H6">
        <v>3</v>
      </c>
      <c r="I6">
        <v>0</v>
      </c>
      <c r="J6">
        <v>0</v>
      </c>
      <c r="K6">
        <v>9</v>
      </c>
      <c r="L6">
        <v>36</v>
      </c>
      <c r="M6">
        <v>1</v>
      </c>
      <c r="N6">
        <v>1</v>
      </c>
      <c r="O6">
        <v>1</v>
      </c>
      <c r="P6">
        <v>33.9</v>
      </c>
      <c r="Q6">
        <v>33.9</v>
      </c>
      <c r="R6" s="1">
        <v>0.99099999999999999</v>
      </c>
    </row>
    <row r="7" spans="1:18" x14ac:dyDescent="0.35">
      <c r="A7">
        <v>7</v>
      </c>
      <c r="B7" t="s">
        <v>50</v>
      </c>
      <c r="C7">
        <v>15</v>
      </c>
      <c r="D7">
        <v>23</v>
      </c>
      <c r="E7">
        <v>65.2</v>
      </c>
      <c r="F7">
        <v>305</v>
      </c>
      <c r="G7">
        <v>13.3</v>
      </c>
      <c r="H7">
        <v>2</v>
      </c>
      <c r="I7">
        <v>1</v>
      </c>
      <c r="J7">
        <v>4</v>
      </c>
      <c r="K7">
        <v>3</v>
      </c>
      <c r="L7">
        <v>29</v>
      </c>
      <c r="M7">
        <v>2</v>
      </c>
      <c r="N7">
        <v>3</v>
      </c>
      <c r="O7">
        <v>1</v>
      </c>
      <c r="P7">
        <v>28.1</v>
      </c>
      <c r="Q7">
        <v>28.1</v>
      </c>
      <c r="R7" s="1">
        <v>0.16700000000000001</v>
      </c>
    </row>
    <row r="8" spans="1:18" x14ac:dyDescent="0.35">
      <c r="A8">
        <v>7</v>
      </c>
      <c r="B8" t="s">
        <v>34</v>
      </c>
      <c r="C8">
        <v>27</v>
      </c>
      <c r="D8">
        <v>41</v>
      </c>
      <c r="E8">
        <v>65.900000000000006</v>
      </c>
      <c r="F8">
        <v>265</v>
      </c>
      <c r="G8">
        <v>6.5</v>
      </c>
      <c r="H8">
        <v>2</v>
      </c>
      <c r="I8">
        <v>1</v>
      </c>
      <c r="J8">
        <v>1</v>
      </c>
      <c r="K8">
        <v>7</v>
      </c>
      <c r="L8">
        <v>17</v>
      </c>
      <c r="M8">
        <v>1</v>
      </c>
      <c r="N8">
        <v>1</v>
      </c>
      <c r="O8">
        <v>1</v>
      </c>
      <c r="P8">
        <v>25.3</v>
      </c>
      <c r="Q8">
        <v>25.3</v>
      </c>
      <c r="R8" s="1">
        <v>1</v>
      </c>
    </row>
    <row r="9" spans="1:18" x14ac:dyDescent="0.35">
      <c r="A9">
        <v>7</v>
      </c>
      <c r="B9" t="s">
        <v>33</v>
      </c>
      <c r="C9">
        <v>23</v>
      </c>
      <c r="D9">
        <v>31</v>
      </c>
      <c r="E9">
        <v>74.2</v>
      </c>
      <c r="F9">
        <v>279</v>
      </c>
      <c r="G9">
        <v>9</v>
      </c>
      <c r="H9">
        <v>2</v>
      </c>
      <c r="I9">
        <v>1</v>
      </c>
      <c r="J9">
        <v>3</v>
      </c>
      <c r="K9">
        <v>11</v>
      </c>
      <c r="L9">
        <v>21</v>
      </c>
      <c r="M9">
        <v>1</v>
      </c>
      <c r="N9">
        <v>1</v>
      </c>
      <c r="O9">
        <v>1</v>
      </c>
      <c r="P9">
        <v>24.3</v>
      </c>
      <c r="Q9">
        <v>24.3</v>
      </c>
      <c r="R9" s="1">
        <v>1</v>
      </c>
    </row>
    <row r="10" spans="1:18" x14ac:dyDescent="0.35">
      <c r="A10">
        <v>7</v>
      </c>
      <c r="B10" t="s">
        <v>23</v>
      </c>
      <c r="C10">
        <v>35</v>
      </c>
      <c r="D10">
        <v>45</v>
      </c>
      <c r="E10">
        <v>77.8</v>
      </c>
      <c r="F10">
        <v>378</v>
      </c>
      <c r="G10">
        <v>8.4</v>
      </c>
      <c r="H10">
        <v>2</v>
      </c>
      <c r="I10">
        <v>1</v>
      </c>
      <c r="J10">
        <v>0</v>
      </c>
      <c r="K10">
        <v>2</v>
      </c>
      <c r="L10">
        <v>-1</v>
      </c>
      <c r="M10">
        <v>0</v>
      </c>
      <c r="N10">
        <v>0</v>
      </c>
      <c r="O10">
        <v>1</v>
      </c>
      <c r="P10">
        <v>22</v>
      </c>
      <c r="Q10">
        <v>22</v>
      </c>
      <c r="R10" s="1">
        <v>0.21099999999999999</v>
      </c>
    </row>
    <row r="11" spans="1:18" x14ac:dyDescent="0.35">
      <c r="A11">
        <v>7</v>
      </c>
      <c r="B11" t="s">
        <v>79</v>
      </c>
      <c r="C11">
        <v>18</v>
      </c>
      <c r="D11">
        <v>29</v>
      </c>
      <c r="E11">
        <v>62.1</v>
      </c>
      <c r="F11">
        <v>279</v>
      </c>
      <c r="G11">
        <v>9.6</v>
      </c>
      <c r="H11">
        <v>2</v>
      </c>
      <c r="I11">
        <v>0</v>
      </c>
      <c r="J11">
        <v>4</v>
      </c>
      <c r="K11">
        <v>8</v>
      </c>
      <c r="L11">
        <v>25</v>
      </c>
      <c r="M11">
        <v>0</v>
      </c>
      <c r="N11">
        <v>0</v>
      </c>
      <c r="O11">
        <v>1</v>
      </c>
      <c r="P11">
        <v>21.7</v>
      </c>
      <c r="Q11">
        <v>21.7</v>
      </c>
      <c r="R11" s="1">
        <v>7.0000000000000001E-3</v>
      </c>
    </row>
    <row r="12" spans="1:18" x14ac:dyDescent="0.35">
      <c r="A12">
        <v>7</v>
      </c>
      <c r="B12" t="s">
        <v>16</v>
      </c>
      <c r="C12">
        <v>25</v>
      </c>
      <c r="D12">
        <v>30</v>
      </c>
      <c r="E12">
        <v>83.3</v>
      </c>
      <c r="F12">
        <v>272</v>
      </c>
      <c r="G12">
        <v>9.1</v>
      </c>
      <c r="H12">
        <v>2</v>
      </c>
      <c r="I12">
        <v>0</v>
      </c>
      <c r="J12">
        <v>1</v>
      </c>
      <c r="K12">
        <v>3</v>
      </c>
      <c r="L12">
        <v>11</v>
      </c>
      <c r="M12">
        <v>0</v>
      </c>
      <c r="N12">
        <v>0</v>
      </c>
      <c r="O12">
        <v>1</v>
      </c>
      <c r="P12">
        <v>20</v>
      </c>
      <c r="Q12">
        <v>20</v>
      </c>
      <c r="R12" s="1">
        <v>4.3999999999999997E-2</v>
      </c>
    </row>
    <row r="13" spans="1:18" x14ac:dyDescent="0.35">
      <c r="A13">
        <v>7</v>
      </c>
      <c r="B13" t="s">
        <v>28</v>
      </c>
      <c r="C13">
        <v>33</v>
      </c>
      <c r="D13">
        <v>55</v>
      </c>
      <c r="E13">
        <v>60</v>
      </c>
      <c r="F13">
        <v>301</v>
      </c>
      <c r="G13">
        <v>5.5</v>
      </c>
      <c r="H13">
        <v>1</v>
      </c>
      <c r="I13">
        <v>1</v>
      </c>
      <c r="J13">
        <v>1</v>
      </c>
      <c r="K13">
        <v>3</v>
      </c>
      <c r="L13">
        <v>14</v>
      </c>
      <c r="M13">
        <v>0</v>
      </c>
      <c r="N13">
        <v>0</v>
      </c>
      <c r="O13">
        <v>1</v>
      </c>
      <c r="P13">
        <v>18.399999999999999</v>
      </c>
      <c r="Q13">
        <v>18.399999999999999</v>
      </c>
      <c r="R13" s="1">
        <v>0.41</v>
      </c>
    </row>
    <row r="14" spans="1:18" x14ac:dyDescent="0.35">
      <c r="A14">
        <v>7</v>
      </c>
      <c r="B14" t="s">
        <v>22</v>
      </c>
      <c r="C14">
        <v>20</v>
      </c>
      <c r="D14">
        <v>29</v>
      </c>
      <c r="E14">
        <v>69</v>
      </c>
      <c r="F14">
        <v>204</v>
      </c>
      <c r="G14">
        <v>7</v>
      </c>
      <c r="H14">
        <v>1</v>
      </c>
      <c r="I14">
        <v>0</v>
      </c>
      <c r="J14">
        <v>0</v>
      </c>
      <c r="K14">
        <v>8</v>
      </c>
      <c r="L14">
        <v>59</v>
      </c>
      <c r="M14">
        <v>0</v>
      </c>
      <c r="N14">
        <v>0</v>
      </c>
      <c r="O14">
        <v>1</v>
      </c>
      <c r="P14">
        <v>18.100000000000001</v>
      </c>
      <c r="Q14">
        <v>18.100000000000001</v>
      </c>
      <c r="R14" s="1">
        <v>0.93899999999999995</v>
      </c>
    </row>
    <row r="15" spans="1:18" x14ac:dyDescent="0.35">
      <c r="A15">
        <v>7</v>
      </c>
      <c r="B15" t="s">
        <v>27</v>
      </c>
      <c r="C15">
        <v>27</v>
      </c>
      <c r="D15">
        <v>42</v>
      </c>
      <c r="E15">
        <v>64.3</v>
      </c>
      <c r="F15">
        <v>275</v>
      </c>
      <c r="G15">
        <v>6.5</v>
      </c>
      <c r="H15">
        <v>1</v>
      </c>
      <c r="I15">
        <v>1</v>
      </c>
      <c r="J15">
        <v>3</v>
      </c>
      <c r="K15">
        <v>3</v>
      </c>
      <c r="L15">
        <v>32</v>
      </c>
      <c r="M15">
        <v>0</v>
      </c>
      <c r="N15">
        <v>0</v>
      </c>
      <c r="O15">
        <v>1</v>
      </c>
      <c r="P15">
        <v>17.2</v>
      </c>
      <c r="Q15">
        <v>17.2</v>
      </c>
      <c r="R15" s="1">
        <v>0.54500000000000004</v>
      </c>
    </row>
    <row r="16" spans="1:18" x14ac:dyDescent="0.35">
      <c r="A16">
        <v>7</v>
      </c>
      <c r="B16" t="s">
        <v>17</v>
      </c>
      <c r="C16">
        <v>21</v>
      </c>
      <c r="D16">
        <v>31</v>
      </c>
      <c r="E16">
        <v>67.7</v>
      </c>
      <c r="F16">
        <v>180</v>
      </c>
      <c r="G16">
        <v>5.8</v>
      </c>
      <c r="H16">
        <v>2</v>
      </c>
      <c r="I16">
        <v>1</v>
      </c>
      <c r="J16">
        <v>0</v>
      </c>
      <c r="K16">
        <v>3</v>
      </c>
      <c r="L16">
        <v>21</v>
      </c>
      <c r="M16">
        <v>0</v>
      </c>
      <c r="N16">
        <v>0</v>
      </c>
      <c r="O16">
        <v>1</v>
      </c>
      <c r="P16">
        <v>16.3</v>
      </c>
      <c r="Q16">
        <v>16.3</v>
      </c>
      <c r="R16" s="1">
        <v>0.61399999999999999</v>
      </c>
    </row>
    <row r="17" spans="1:18" x14ac:dyDescent="0.35">
      <c r="A17">
        <v>7</v>
      </c>
      <c r="B17" t="s">
        <v>145</v>
      </c>
      <c r="C17">
        <v>19</v>
      </c>
      <c r="D17">
        <v>33</v>
      </c>
      <c r="E17">
        <v>57.6</v>
      </c>
      <c r="F17">
        <v>146</v>
      </c>
      <c r="G17">
        <v>4.4000000000000004</v>
      </c>
      <c r="H17">
        <v>0</v>
      </c>
      <c r="I17">
        <v>0</v>
      </c>
      <c r="J17">
        <v>4</v>
      </c>
      <c r="K17">
        <v>7</v>
      </c>
      <c r="L17">
        <v>43</v>
      </c>
      <c r="M17">
        <v>1</v>
      </c>
      <c r="N17">
        <v>0</v>
      </c>
      <c r="O17">
        <v>1</v>
      </c>
      <c r="P17">
        <v>16.100000000000001</v>
      </c>
      <c r="Q17">
        <v>16.100000000000001</v>
      </c>
      <c r="R17" s="1">
        <v>0.47499999999999998</v>
      </c>
    </row>
    <row r="18" spans="1:18" x14ac:dyDescent="0.35">
      <c r="A18">
        <v>7</v>
      </c>
      <c r="B18" t="s">
        <v>35</v>
      </c>
      <c r="C18">
        <v>17</v>
      </c>
      <c r="D18">
        <v>25</v>
      </c>
      <c r="E18">
        <v>68</v>
      </c>
      <c r="F18">
        <v>230</v>
      </c>
      <c r="G18">
        <v>9.1999999999999993</v>
      </c>
      <c r="H18">
        <v>0</v>
      </c>
      <c r="I18">
        <v>0</v>
      </c>
      <c r="J18">
        <v>2</v>
      </c>
      <c r="K18">
        <v>8</v>
      </c>
      <c r="L18">
        <v>0</v>
      </c>
      <c r="M18">
        <v>1</v>
      </c>
      <c r="N18">
        <v>0</v>
      </c>
      <c r="O18">
        <v>1</v>
      </c>
      <c r="P18">
        <v>15.2</v>
      </c>
      <c r="Q18">
        <v>15.2</v>
      </c>
      <c r="R18" s="1">
        <v>0.20300000000000001</v>
      </c>
    </row>
    <row r="19" spans="1:18" x14ac:dyDescent="0.35">
      <c r="A19">
        <v>7</v>
      </c>
      <c r="B19" t="s">
        <v>31</v>
      </c>
      <c r="C19">
        <v>14</v>
      </c>
      <c r="D19">
        <v>29</v>
      </c>
      <c r="E19">
        <v>48.3</v>
      </c>
      <c r="F19">
        <v>231</v>
      </c>
      <c r="G19">
        <v>8</v>
      </c>
      <c r="H19">
        <v>1</v>
      </c>
      <c r="I19">
        <v>1</v>
      </c>
      <c r="J19">
        <v>2</v>
      </c>
      <c r="K19">
        <v>1</v>
      </c>
      <c r="L19">
        <v>8</v>
      </c>
      <c r="M19">
        <v>0</v>
      </c>
      <c r="N19">
        <v>0</v>
      </c>
      <c r="O19">
        <v>1</v>
      </c>
      <c r="P19">
        <v>15</v>
      </c>
      <c r="Q19">
        <v>15</v>
      </c>
      <c r="R19" s="1">
        <v>0.432</v>
      </c>
    </row>
    <row r="20" spans="1:18" x14ac:dyDescent="0.35">
      <c r="A20">
        <v>7</v>
      </c>
      <c r="B20" t="s">
        <v>24</v>
      </c>
      <c r="C20">
        <v>21</v>
      </c>
      <c r="D20">
        <v>30</v>
      </c>
      <c r="E20">
        <v>70</v>
      </c>
      <c r="F20">
        <v>272</v>
      </c>
      <c r="G20">
        <v>9.1</v>
      </c>
      <c r="H20">
        <v>1</v>
      </c>
      <c r="I20">
        <v>2</v>
      </c>
      <c r="J20">
        <v>1</v>
      </c>
      <c r="K20">
        <v>5</v>
      </c>
      <c r="L20">
        <v>19</v>
      </c>
      <c r="M20">
        <v>0</v>
      </c>
      <c r="N20">
        <v>0</v>
      </c>
      <c r="O20">
        <v>1</v>
      </c>
      <c r="P20">
        <v>14.8</v>
      </c>
      <c r="Q20">
        <v>14.8</v>
      </c>
      <c r="R20" s="1">
        <v>0.90100000000000002</v>
      </c>
    </row>
    <row r="21" spans="1:18" x14ac:dyDescent="0.35">
      <c r="A21">
        <v>7</v>
      </c>
      <c r="B21" t="s">
        <v>39</v>
      </c>
      <c r="C21">
        <v>18</v>
      </c>
      <c r="D21">
        <v>24</v>
      </c>
      <c r="E21">
        <v>75</v>
      </c>
      <c r="F21">
        <v>219</v>
      </c>
      <c r="G21">
        <v>9.1</v>
      </c>
      <c r="H21">
        <v>2</v>
      </c>
      <c r="I21">
        <v>1</v>
      </c>
      <c r="J21">
        <v>2</v>
      </c>
      <c r="K21">
        <v>6</v>
      </c>
      <c r="L21">
        <v>10</v>
      </c>
      <c r="M21">
        <v>0</v>
      </c>
      <c r="N21">
        <v>1</v>
      </c>
      <c r="O21">
        <v>1</v>
      </c>
      <c r="P21">
        <v>14.8</v>
      </c>
      <c r="Q21">
        <v>14.8</v>
      </c>
      <c r="R21" s="1">
        <v>0.59899999999999998</v>
      </c>
    </row>
    <row r="22" spans="1:18" x14ac:dyDescent="0.35">
      <c r="A22">
        <v>7</v>
      </c>
      <c r="B22" t="s">
        <v>30</v>
      </c>
      <c r="C22">
        <v>20</v>
      </c>
      <c r="D22">
        <v>29</v>
      </c>
      <c r="E22">
        <v>69</v>
      </c>
      <c r="F22">
        <v>194</v>
      </c>
      <c r="G22">
        <v>6.7</v>
      </c>
      <c r="H22">
        <v>1</v>
      </c>
      <c r="I22">
        <v>0</v>
      </c>
      <c r="J22">
        <v>1</v>
      </c>
      <c r="K22">
        <v>1</v>
      </c>
      <c r="L22">
        <v>21</v>
      </c>
      <c r="M22">
        <v>0</v>
      </c>
      <c r="N22">
        <v>0</v>
      </c>
      <c r="O22">
        <v>1</v>
      </c>
      <c r="P22">
        <v>13.9</v>
      </c>
      <c r="Q22">
        <v>13.9</v>
      </c>
      <c r="R22" s="1">
        <v>0.71199999999999997</v>
      </c>
    </row>
    <row r="23" spans="1:18" x14ac:dyDescent="0.35">
      <c r="A23">
        <v>7</v>
      </c>
      <c r="B23" t="s">
        <v>40</v>
      </c>
      <c r="C23">
        <v>19</v>
      </c>
      <c r="D23">
        <v>25</v>
      </c>
      <c r="E23">
        <v>76</v>
      </c>
      <c r="F23">
        <v>250</v>
      </c>
      <c r="G23">
        <v>10</v>
      </c>
      <c r="H23">
        <v>0</v>
      </c>
      <c r="I23">
        <v>0</v>
      </c>
      <c r="J23">
        <v>1</v>
      </c>
      <c r="K23">
        <v>6</v>
      </c>
      <c r="L23">
        <v>38</v>
      </c>
      <c r="M23">
        <v>1</v>
      </c>
      <c r="N23">
        <v>3</v>
      </c>
      <c r="O23">
        <v>1</v>
      </c>
      <c r="P23">
        <v>13.8</v>
      </c>
      <c r="Q23">
        <v>13.8</v>
      </c>
      <c r="R23" s="1">
        <v>5.0999999999999997E-2</v>
      </c>
    </row>
    <row r="24" spans="1:18" x14ac:dyDescent="0.35">
      <c r="A24">
        <v>7</v>
      </c>
      <c r="B24" t="s">
        <v>20</v>
      </c>
      <c r="C24">
        <v>17</v>
      </c>
      <c r="D24">
        <v>30</v>
      </c>
      <c r="E24">
        <v>56.7</v>
      </c>
      <c r="F24">
        <v>259</v>
      </c>
      <c r="G24">
        <v>8.6</v>
      </c>
      <c r="H24">
        <v>1</v>
      </c>
      <c r="I24">
        <v>2</v>
      </c>
      <c r="J24">
        <v>5</v>
      </c>
      <c r="K24">
        <v>2</v>
      </c>
      <c r="L24">
        <v>5</v>
      </c>
      <c r="M24">
        <v>0</v>
      </c>
      <c r="N24">
        <v>0</v>
      </c>
      <c r="O24">
        <v>1</v>
      </c>
      <c r="P24">
        <v>12.9</v>
      </c>
      <c r="Q24">
        <v>12.9</v>
      </c>
      <c r="R24" s="1">
        <v>0.98699999999999999</v>
      </c>
    </row>
    <row r="25" spans="1:18" x14ac:dyDescent="0.35">
      <c r="A25">
        <v>7</v>
      </c>
      <c r="B25" t="s">
        <v>80</v>
      </c>
      <c r="C25">
        <v>21</v>
      </c>
      <c r="D25">
        <v>29</v>
      </c>
      <c r="E25">
        <v>72.400000000000006</v>
      </c>
      <c r="F25">
        <v>162</v>
      </c>
      <c r="G25">
        <v>5.6</v>
      </c>
      <c r="H25">
        <v>1</v>
      </c>
      <c r="I25">
        <v>0</v>
      </c>
      <c r="J25">
        <v>1</v>
      </c>
      <c r="K25">
        <v>3</v>
      </c>
      <c r="L25">
        <v>24</v>
      </c>
      <c r="M25">
        <v>0</v>
      </c>
      <c r="N25">
        <v>0</v>
      </c>
      <c r="O25">
        <v>1</v>
      </c>
      <c r="P25">
        <v>12.9</v>
      </c>
      <c r="Q25">
        <v>12.9</v>
      </c>
      <c r="R25" s="1">
        <v>1.0999999999999999E-2</v>
      </c>
    </row>
    <row r="26" spans="1:18" x14ac:dyDescent="0.35">
      <c r="A26">
        <v>7</v>
      </c>
      <c r="B26" t="s">
        <v>15</v>
      </c>
      <c r="C26">
        <v>23</v>
      </c>
      <c r="D26">
        <v>32</v>
      </c>
      <c r="E26">
        <v>71.900000000000006</v>
      </c>
      <c r="F26">
        <v>216</v>
      </c>
      <c r="G26">
        <v>6.8</v>
      </c>
      <c r="H26">
        <v>1</v>
      </c>
      <c r="I26">
        <v>1</v>
      </c>
      <c r="J26">
        <v>3</v>
      </c>
      <c r="K26">
        <v>1</v>
      </c>
      <c r="L26">
        <v>-3</v>
      </c>
      <c r="M26">
        <v>0</v>
      </c>
      <c r="N26">
        <v>0</v>
      </c>
      <c r="O26">
        <v>1</v>
      </c>
      <c r="P26">
        <v>11.3</v>
      </c>
      <c r="Q26">
        <v>11.3</v>
      </c>
      <c r="R26" s="1">
        <v>0.97</v>
      </c>
    </row>
    <row r="27" spans="1:18" x14ac:dyDescent="0.35">
      <c r="A27">
        <v>7</v>
      </c>
      <c r="B27" t="s">
        <v>25</v>
      </c>
      <c r="C27">
        <v>22</v>
      </c>
      <c r="D27">
        <v>42</v>
      </c>
      <c r="E27">
        <v>52.4</v>
      </c>
      <c r="F27">
        <v>249</v>
      </c>
      <c r="G27">
        <v>5.9</v>
      </c>
      <c r="H27">
        <v>0</v>
      </c>
      <c r="I27">
        <v>1</v>
      </c>
      <c r="J27">
        <v>6</v>
      </c>
      <c r="K27">
        <v>2</v>
      </c>
      <c r="L27">
        <v>15</v>
      </c>
      <c r="M27">
        <v>0</v>
      </c>
      <c r="N27">
        <v>0</v>
      </c>
      <c r="O27">
        <v>1</v>
      </c>
      <c r="P27">
        <v>10.5</v>
      </c>
      <c r="Q27">
        <v>10.5</v>
      </c>
      <c r="R27" s="1">
        <v>0.77600000000000002</v>
      </c>
    </row>
    <row r="28" spans="1:18" x14ac:dyDescent="0.35">
      <c r="A28">
        <v>7</v>
      </c>
      <c r="B28" t="s">
        <v>32</v>
      </c>
      <c r="C28">
        <v>33</v>
      </c>
      <c r="D28">
        <v>53</v>
      </c>
      <c r="E28">
        <v>62.3</v>
      </c>
      <c r="F28">
        <v>284</v>
      </c>
      <c r="G28">
        <v>5.4</v>
      </c>
      <c r="H28">
        <v>0</v>
      </c>
      <c r="I28">
        <v>1</v>
      </c>
      <c r="J28">
        <v>5</v>
      </c>
      <c r="K28">
        <v>0</v>
      </c>
      <c r="L28">
        <v>0</v>
      </c>
      <c r="M28">
        <v>0</v>
      </c>
      <c r="N28">
        <v>0</v>
      </c>
      <c r="O28">
        <v>1</v>
      </c>
      <c r="P28">
        <v>10.4</v>
      </c>
      <c r="Q28">
        <v>10.4</v>
      </c>
      <c r="R28" s="1">
        <v>0.82699999999999996</v>
      </c>
    </row>
    <row r="29" spans="1:18" x14ac:dyDescent="0.35">
      <c r="A29">
        <v>7</v>
      </c>
      <c r="B29" t="s">
        <v>146</v>
      </c>
      <c r="C29">
        <v>15</v>
      </c>
      <c r="D29">
        <v>32</v>
      </c>
      <c r="E29">
        <v>46.9</v>
      </c>
      <c r="F29">
        <v>178</v>
      </c>
      <c r="G29">
        <v>5.6</v>
      </c>
      <c r="H29">
        <v>0</v>
      </c>
      <c r="I29">
        <v>1</v>
      </c>
      <c r="J29">
        <v>2</v>
      </c>
      <c r="K29">
        <v>3</v>
      </c>
      <c r="L29">
        <v>3</v>
      </c>
      <c r="M29">
        <v>0</v>
      </c>
      <c r="N29">
        <v>0</v>
      </c>
      <c r="O29">
        <v>1</v>
      </c>
      <c r="P29">
        <v>6.4</v>
      </c>
      <c r="Q29">
        <v>6.4</v>
      </c>
      <c r="R29" s="1">
        <v>7.0000000000000001E-3</v>
      </c>
    </row>
    <row r="30" spans="1:18" x14ac:dyDescent="0.35">
      <c r="A30">
        <v>7</v>
      </c>
      <c r="B30" t="s">
        <v>49</v>
      </c>
      <c r="C30">
        <v>10</v>
      </c>
      <c r="D30">
        <v>13</v>
      </c>
      <c r="E30">
        <v>76.900000000000006</v>
      </c>
      <c r="F30">
        <v>75</v>
      </c>
      <c r="G30">
        <v>5.8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6</v>
      </c>
      <c r="Q30">
        <v>6</v>
      </c>
      <c r="R30" s="1">
        <v>0.03</v>
      </c>
    </row>
    <row r="31" spans="1:18" x14ac:dyDescent="0.35">
      <c r="A31">
        <v>7</v>
      </c>
      <c r="B31" t="s">
        <v>83</v>
      </c>
      <c r="C31">
        <v>17</v>
      </c>
      <c r="D31">
        <v>32</v>
      </c>
      <c r="E31">
        <v>53.1</v>
      </c>
      <c r="F31">
        <v>129</v>
      </c>
      <c r="G31">
        <v>4</v>
      </c>
      <c r="H31">
        <v>0</v>
      </c>
      <c r="I31">
        <v>2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3.2</v>
      </c>
      <c r="Q31">
        <v>3.2</v>
      </c>
      <c r="R31" s="1">
        <v>2E-3</v>
      </c>
    </row>
    <row r="32" spans="1:18" x14ac:dyDescent="0.35">
      <c r="A32">
        <v>7</v>
      </c>
      <c r="B32" t="s">
        <v>103</v>
      </c>
      <c r="C32">
        <v>1</v>
      </c>
      <c r="D32">
        <v>1</v>
      </c>
      <c r="E32">
        <v>100</v>
      </c>
      <c r="F32">
        <v>4</v>
      </c>
      <c r="G32">
        <v>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0.2</v>
      </c>
      <c r="Q32">
        <v>0.2</v>
      </c>
      <c r="R32" s="1">
        <v>1E-3</v>
      </c>
    </row>
    <row r="33" spans="1:18" x14ac:dyDescent="0.35">
      <c r="A33">
        <v>7</v>
      </c>
      <c r="B33" t="s">
        <v>91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1">
        <v>0</v>
      </c>
    </row>
    <row r="34" spans="1:18" x14ac:dyDescent="0.35">
      <c r="A34">
        <v>7</v>
      </c>
      <c r="B34" t="s">
        <v>89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1">
        <v>0</v>
      </c>
    </row>
    <row r="35" spans="1:18" x14ac:dyDescent="0.35">
      <c r="A35">
        <v>7</v>
      </c>
      <c r="B35" t="s">
        <v>86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 s="1">
        <v>1E-3</v>
      </c>
    </row>
    <row r="36" spans="1:18" x14ac:dyDescent="0.35">
      <c r="A36">
        <v>7</v>
      </c>
      <c r="B36" t="s">
        <v>51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">
        <v>0.77900000000000003</v>
      </c>
    </row>
    <row r="37" spans="1:18" x14ac:dyDescent="0.35">
      <c r="A37">
        <v>7</v>
      </c>
      <c r="B37" t="s">
        <v>129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1">
        <v>1E-3</v>
      </c>
    </row>
    <row r="38" spans="1:18" x14ac:dyDescent="0.35">
      <c r="A38">
        <v>7</v>
      </c>
      <c r="B38" t="s">
        <v>113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v>0</v>
      </c>
    </row>
    <row r="39" spans="1:18" x14ac:dyDescent="0.35">
      <c r="A39">
        <v>7</v>
      </c>
      <c r="B39" t="s">
        <v>97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>
        <v>0</v>
      </c>
    </row>
    <row r="40" spans="1:18" x14ac:dyDescent="0.35">
      <c r="A40">
        <v>7</v>
      </c>
      <c r="B40" t="s">
        <v>45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v>0.42499999999999999</v>
      </c>
    </row>
    <row r="41" spans="1:18" x14ac:dyDescent="0.35">
      <c r="A41">
        <v>7</v>
      </c>
      <c r="B41" t="s">
        <v>150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v>0</v>
      </c>
    </row>
    <row r="42" spans="1:18" x14ac:dyDescent="0.35">
      <c r="A42">
        <v>7</v>
      </c>
      <c r="B42" t="s">
        <v>96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7.0000000000000001E-3</v>
      </c>
    </row>
    <row r="43" spans="1:18" x14ac:dyDescent="0.35">
      <c r="A43">
        <v>7</v>
      </c>
      <c r="B43" t="s">
        <v>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0</v>
      </c>
    </row>
    <row r="44" spans="1:18" x14ac:dyDescent="0.35">
      <c r="A44">
        <v>7</v>
      </c>
      <c r="B44" t="s">
        <v>48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2.8000000000000001E-2</v>
      </c>
    </row>
    <row r="45" spans="1:18" x14ac:dyDescent="0.35">
      <c r="A45">
        <v>7</v>
      </c>
      <c r="B45" t="s">
        <v>93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1E-3</v>
      </c>
    </row>
    <row r="46" spans="1:18" x14ac:dyDescent="0.35">
      <c r="A46">
        <v>7</v>
      </c>
      <c r="B46" t="s">
        <v>92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2E-3</v>
      </c>
    </row>
    <row r="47" spans="1:18" x14ac:dyDescent="0.35">
      <c r="A47">
        <v>7</v>
      </c>
      <c r="B47" t="s">
        <v>29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0.84399999999999997</v>
      </c>
    </row>
    <row r="48" spans="1:18" x14ac:dyDescent="0.35">
      <c r="A48">
        <v>7</v>
      </c>
      <c r="B48" t="s">
        <v>94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0</v>
      </c>
    </row>
    <row r="49" spans="1:18" x14ac:dyDescent="0.35">
      <c r="A49">
        <v>7</v>
      </c>
      <c r="B49" t="s">
        <v>90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0</v>
      </c>
    </row>
    <row r="50" spans="1:18" x14ac:dyDescent="0.35">
      <c r="A50">
        <v>7</v>
      </c>
      <c r="B50" t="s">
        <v>18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0.223</v>
      </c>
    </row>
    <row r="51" spans="1:18" x14ac:dyDescent="0.35">
      <c r="A51">
        <v>7</v>
      </c>
      <c r="B51" t="s">
        <v>98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>
        <v>0</v>
      </c>
    </row>
    <row r="52" spans="1:18" x14ac:dyDescent="0.35">
      <c r="A52">
        <v>7</v>
      </c>
      <c r="B52" t="s">
        <v>101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2E-3</v>
      </c>
    </row>
    <row r="53" spans="1:18" x14ac:dyDescent="0.35">
      <c r="A53">
        <v>7</v>
      </c>
      <c r="B53" t="s">
        <v>111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4.0000000000000001E-3</v>
      </c>
    </row>
    <row r="54" spans="1:18" x14ac:dyDescent="0.35">
      <c r="A54">
        <v>7</v>
      </c>
      <c r="B54" t="s">
        <v>109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0</v>
      </c>
    </row>
    <row r="55" spans="1:18" x14ac:dyDescent="0.35">
      <c r="A55">
        <v>7</v>
      </c>
      <c r="B55" t="s">
        <v>154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0</v>
      </c>
    </row>
    <row r="56" spans="1:18" x14ac:dyDescent="0.35">
      <c r="A56">
        <v>7</v>
      </c>
      <c r="B56" t="s">
        <v>110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1E-3</v>
      </c>
    </row>
    <row r="57" spans="1:18" x14ac:dyDescent="0.35">
      <c r="A57">
        <v>7</v>
      </c>
      <c r="B57" t="s">
        <v>104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</v>
      </c>
    </row>
    <row r="58" spans="1:18" x14ac:dyDescent="0.35">
      <c r="A58">
        <v>7</v>
      </c>
      <c r="B58" t="s">
        <v>105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0</v>
      </c>
    </row>
    <row r="59" spans="1:18" x14ac:dyDescent="0.35">
      <c r="A59">
        <v>7</v>
      </c>
      <c r="B59" t="s">
        <v>102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 s="1">
        <v>2.8000000000000001E-2</v>
      </c>
    </row>
    <row r="60" spans="1:18" x14ac:dyDescent="0.35">
      <c r="A60">
        <v>7</v>
      </c>
      <c r="B60" t="s">
        <v>99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0</v>
      </c>
    </row>
    <row r="61" spans="1:18" x14ac:dyDescent="0.35">
      <c r="A61">
        <v>7</v>
      </c>
      <c r="B61" t="s">
        <v>100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0</v>
      </c>
    </row>
    <row r="62" spans="1:18" x14ac:dyDescent="0.35">
      <c r="A62">
        <v>7</v>
      </c>
      <c r="B62" t="s">
        <v>85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0.02</v>
      </c>
    </row>
    <row r="63" spans="1:18" x14ac:dyDescent="0.35">
      <c r="A63">
        <v>7</v>
      </c>
      <c r="B63" t="s">
        <v>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3.5000000000000003E-2</v>
      </c>
    </row>
    <row r="64" spans="1:18" x14ac:dyDescent="0.35">
      <c r="A64">
        <v>7</v>
      </c>
      <c r="B64" t="s">
        <v>108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0.188</v>
      </c>
    </row>
    <row r="65" spans="1:18" x14ac:dyDescent="0.35">
      <c r="A65">
        <v>7</v>
      </c>
      <c r="B65" t="s">
        <v>107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1E-3</v>
      </c>
    </row>
    <row r="66" spans="1:18" x14ac:dyDescent="0.35">
      <c r="A66">
        <v>7</v>
      </c>
      <c r="B66" t="s">
        <v>106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0</v>
      </c>
    </row>
    <row r="67" spans="1:18" x14ac:dyDescent="0.35">
      <c r="A67">
        <v>7</v>
      </c>
      <c r="B67" t="s">
        <v>37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0.13</v>
      </c>
    </row>
    <row r="68" spans="1:18" x14ac:dyDescent="0.35">
      <c r="A68">
        <v>7</v>
      </c>
      <c r="B68" t="s">
        <v>140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9.8000000000000004E-2</v>
      </c>
    </row>
    <row r="69" spans="1:18" x14ac:dyDescent="0.35">
      <c r="A69">
        <v>7</v>
      </c>
      <c r="B69" t="s">
        <v>82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1E-3</v>
      </c>
    </row>
    <row r="70" spans="1:18" x14ac:dyDescent="0.35">
      <c r="A70">
        <v>7</v>
      </c>
      <c r="B70" t="s">
        <v>36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0.95199999999999996</v>
      </c>
    </row>
    <row r="71" spans="1:18" x14ac:dyDescent="0.35">
      <c r="A71">
        <v>7</v>
      </c>
      <c r="B71" t="s">
        <v>112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0</v>
      </c>
    </row>
    <row r="72" spans="1:18" x14ac:dyDescent="0.35">
      <c r="A72">
        <v>7</v>
      </c>
      <c r="B72" t="s">
        <v>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0.216</v>
      </c>
    </row>
    <row r="73" spans="1:18" x14ac:dyDescent="0.35">
      <c r="A73">
        <v>7</v>
      </c>
      <c r="B73" t="s">
        <v>151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0</v>
      </c>
    </row>
    <row r="74" spans="1:18" x14ac:dyDescent="0.35">
      <c r="A74">
        <v>7</v>
      </c>
      <c r="B74" t="s">
        <v>144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1E-3</v>
      </c>
    </row>
    <row r="75" spans="1:18" x14ac:dyDescent="0.35">
      <c r="A75">
        <v>7</v>
      </c>
      <c r="B75" t="s">
        <v>52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1E-3</v>
      </c>
    </row>
    <row r="76" spans="1:18" x14ac:dyDescent="0.35">
      <c r="A76">
        <v>7</v>
      </c>
      <c r="B76" t="s">
        <v>114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0</v>
      </c>
    </row>
    <row r="77" spans="1:18" x14ac:dyDescent="0.35">
      <c r="A77">
        <v>7</v>
      </c>
      <c r="B77" t="s">
        <v>116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</v>
      </c>
    </row>
    <row r="78" spans="1:18" x14ac:dyDescent="0.35">
      <c r="A78">
        <v>7</v>
      </c>
      <c r="B78" t="s">
        <v>117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0</v>
      </c>
    </row>
    <row r="79" spans="1:18" x14ac:dyDescent="0.35">
      <c r="A79">
        <v>7</v>
      </c>
      <c r="B79" t="s">
        <v>115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</v>
      </c>
    </row>
    <row r="80" spans="1:18" x14ac:dyDescent="0.35">
      <c r="A80">
        <v>7</v>
      </c>
      <c r="B80" t="s">
        <v>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1.6E-2</v>
      </c>
    </row>
    <row r="81" spans="1:18" x14ac:dyDescent="0.35">
      <c r="A81">
        <v>7</v>
      </c>
      <c r="B81" t="s">
        <v>118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0</v>
      </c>
    </row>
    <row r="82" spans="1:18" x14ac:dyDescent="0.35">
      <c r="A82">
        <v>7</v>
      </c>
      <c r="B82" t="s">
        <v>155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2.9000000000000001E-2</v>
      </c>
    </row>
    <row r="83" spans="1:18" x14ac:dyDescent="0.35">
      <c r="A83">
        <v>7</v>
      </c>
      <c r="B83" t="s">
        <v>120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</row>
    <row r="84" spans="1:18" x14ac:dyDescent="0.35">
      <c r="A84">
        <v>7</v>
      </c>
      <c r="B84" t="s">
        <v>119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7</v>
      </c>
      <c r="B85" t="s">
        <v>147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1E-3</v>
      </c>
    </row>
    <row r="86" spans="1:18" x14ac:dyDescent="0.35">
      <c r="A86">
        <v>7</v>
      </c>
      <c r="B86" t="s">
        <v>121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1E-3</v>
      </c>
    </row>
    <row r="87" spans="1:18" x14ac:dyDescent="0.35">
      <c r="A87">
        <v>7</v>
      </c>
      <c r="B87" t="s">
        <v>122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</v>
      </c>
    </row>
    <row r="88" spans="1:18" x14ac:dyDescent="0.35">
      <c r="A88">
        <v>7</v>
      </c>
      <c r="B88" t="s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1E-3</v>
      </c>
    </row>
    <row r="89" spans="1:18" x14ac:dyDescent="0.35">
      <c r="A89">
        <v>7</v>
      </c>
      <c r="B89" t="s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</v>
      </c>
    </row>
    <row r="90" spans="1:18" x14ac:dyDescent="0.35">
      <c r="A90">
        <v>7</v>
      </c>
      <c r="B90" t="s">
        <v>125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0</v>
      </c>
    </row>
    <row r="91" spans="1:18" x14ac:dyDescent="0.35">
      <c r="A91">
        <v>7</v>
      </c>
      <c r="B91" t="s">
        <v>123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0</v>
      </c>
    </row>
    <row r="92" spans="1:18" x14ac:dyDescent="0.35">
      <c r="A92">
        <v>7</v>
      </c>
      <c r="B92" t="s">
        <v>53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2E-3</v>
      </c>
    </row>
    <row r="93" spans="1:18" x14ac:dyDescent="0.35">
      <c r="A93">
        <v>7</v>
      </c>
      <c r="B93" t="s">
        <v>142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3.0000000000000001E-3</v>
      </c>
    </row>
    <row r="94" spans="1:18" x14ac:dyDescent="0.35">
      <c r="A94">
        <v>7</v>
      </c>
      <c r="B94" t="s">
        <v>42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0.2</v>
      </c>
    </row>
    <row r="95" spans="1:18" x14ac:dyDescent="0.35">
      <c r="A95">
        <v>7</v>
      </c>
      <c r="B95" t="s">
        <v>126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</v>
      </c>
    </row>
    <row r="96" spans="1:18" x14ac:dyDescent="0.35">
      <c r="A96">
        <v>7</v>
      </c>
      <c r="B96" t="s">
        <v>84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1E-3</v>
      </c>
    </row>
    <row r="97" spans="1:18" x14ac:dyDescent="0.35">
      <c r="A97">
        <v>7</v>
      </c>
      <c r="B97" t="s">
        <v>127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</row>
    <row r="98" spans="1:18" x14ac:dyDescent="0.35">
      <c r="A98">
        <v>7</v>
      </c>
      <c r="B98" t="s">
        <v>128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7</v>
      </c>
      <c r="B99" t="s">
        <v>81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1E-3</v>
      </c>
    </row>
    <row r="100" spans="1:18" x14ac:dyDescent="0.35">
      <c r="A100">
        <v>7</v>
      </c>
      <c r="B100" t="s">
        <v>143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1E-3</v>
      </c>
    </row>
    <row r="101" spans="1:18" x14ac:dyDescent="0.35">
      <c r="A101">
        <v>7</v>
      </c>
      <c r="B101" t="s">
        <v>130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0</v>
      </c>
    </row>
    <row r="102" spans="1:18" x14ac:dyDescent="0.35">
      <c r="A102">
        <v>7</v>
      </c>
      <c r="B102" t="s">
        <v>131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0.02</v>
      </c>
    </row>
    <row r="103" spans="1:18" x14ac:dyDescent="0.35">
      <c r="A103">
        <v>7</v>
      </c>
      <c r="B103" t="s">
        <v>54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7.0000000000000001E-3</v>
      </c>
    </row>
    <row r="104" spans="1:18" x14ac:dyDescent="0.35">
      <c r="A104">
        <v>7</v>
      </c>
      <c r="B104" t="s">
        <v>141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1E-3</v>
      </c>
    </row>
    <row r="105" spans="1:18" x14ac:dyDescent="0.35">
      <c r="A105">
        <v>7</v>
      </c>
      <c r="B105" t="s">
        <v>133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0</v>
      </c>
    </row>
    <row r="106" spans="1:18" x14ac:dyDescent="0.35">
      <c r="A106">
        <v>7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3.3000000000000002E-2</v>
      </c>
    </row>
    <row r="107" spans="1:18" x14ac:dyDescent="0.35">
      <c r="A107">
        <v>7</v>
      </c>
      <c r="B107" t="s">
        <v>134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</row>
    <row r="108" spans="1:18" x14ac:dyDescent="0.35">
      <c r="A108">
        <v>7</v>
      </c>
      <c r="B108" t="s">
        <v>132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2E-3</v>
      </c>
    </row>
    <row r="109" spans="1:18" x14ac:dyDescent="0.35">
      <c r="A109">
        <v>7</v>
      </c>
      <c r="B109" t="s">
        <v>152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2E-3</v>
      </c>
    </row>
    <row r="110" spans="1:18" x14ac:dyDescent="0.35">
      <c r="A110">
        <v>7</v>
      </c>
      <c r="B110" t="s">
        <v>43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0.97499999999999998</v>
      </c>
    </row>
    <row r="111" spans="1:18" x14ac:dyDescent="0.35">
      <c r="A111">
        <v>7</v>
      </c>
      <c r="B111" t="s">
        <v>136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</row>
    <row r="112" spans="1:18" x14ac:dyDescent="0.35">
      <c r="A112">
        <v>7</v>
      </c>
      <c r="B112" t="s">
        <v>137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1E-3</v>
      </c>
    </row>
    <row r="113" spans="1:18" x14ac:dyDescent="0.35">
      <c r="A113">
        <v>7</v>
      </c>
      <c r="B113" t="s">
        <v>135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0</v>
      </c>
    </row>
    <row r="114" spans="1:18" x14ac:dyDescent="0.35">
      <c r="A114">
        <v>7</v>
      </c>
      <c r="B114" t="s">
        <v>138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3.7999999999999999E-2</v>
      </c>
    </row>
    <row r="115" spans="1:18" x14ac:dyDescent="0.35">
      <c r="A115">
        <v>7</v>
      </c>
      <c r="B115" t="s">
        <v>139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0</v>
      </c>
    </row>
    <row r="116" spans="1:18" x14ac:dyDescent="0.35">
      <c r="A116">
        <v>7</v>
      </c>
      <c r="B116" t="s">
        <v>124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2</v>
      </c>
      <c r="L116">
        <v>-4</v>
      </c>
      <c r="M116">
        <v>0</v>
      </c>
      <c r="N116">
        <v>0</v>
      </c>
      <c r="O116">
        <v>1</v>
      </c>
      <c r="P116">
        <v>-0.4</v>
      </c>
      <c r="Q116">
        <v>-0.4</v>
      </c>
      <c r="R116" s="1">
        <v>0</v>
      </c>
    </row>
    <row r="117" spans="1:18" x14ac:dyDescent="0.35">
      <c r="A117">
        <v>7</v>
      </c>
      <c r="B117" t="s">
        <v>19</v>
      </c>
      <c r="C117">
        <v>1</v>
      </c>
      <c r="D117">
        <v>5</v>
      </c>
      <c r="E117">
        <v>20</v>
      </c>
      <c r="F117">
        <v>5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-0.8</v>
      </c>
      <c r="Q117">
        <v>-0.8</v>
      </c>
      <c r="R117" s="1">
        <v>0.27200000000000002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R117"/>
  <sheetViews>
    <sheetView showGridLines="0" workbookViewId="0">
      <selection activeCell="A5" sqref="A5:R117"/>
    </sheetView>
  </sheetViews>
  <sheetFormatPr defaultRowHeight="14.5" x14ac:dyDescent="0.35"/>
  <cols>
    <col min="1" max="1" width="7.54296875" bestFit="1" customWidth="1"/>
    <col min="2" max="2" width="24.26953125" bestFit="1" customWidth="1"/>
    <col min="3" max="3" width="7.453125" bestFit="1" customWidth="1"/>
    <col min="4" max="5" width="6.54296875" bestFit="1" customWidth="1"/>
    <col min="6" max="6" width="6.7265625" bestFit="1" customWidth="1"/>
    <col min="7" max="7" width="6.54296875" bestFit="1" customWidth="1"/>
    <col min="8" max="8" width="5.54296875" bestFit="1" customWidth="1"/>
    <col min="9" max="9" width="6.26953125" bestFit="1" customWidth="1"/>
    <col min="10" max="10" width="8.81640625" bestFit="1" customWidth="1"/>
    <col min="11" max="11" width="7.54296875" bestFit="1" customWidth="1"/>
    <col min="12" max="12" width="7.7265625" bestFit="1" customWidth="1"/>
    <col min="13" max="13" width="6.54296875" bestFit="1" customWidth="1"/>
    <col min="14" max="14" width="5.1796875" bestFit="1" customWidth="1"/>
    <col min="15" max="15" width="4.7265625" bestFit="1" customWidth="1"/>
    <col min="16" max="16" width="7.453125" bestFit="1" customWidth="1"/>
    <col min="17" max="17" width="9.7265625" bestFit="1" customWidth="1"/>
    <col min="18" max="18" width="8.1796875" bestFit="1" customWidth="1"/>
  </cols>
  <sheetData>
    <row r="4" spans="1:18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55</v>
      </c>
      <c r="L4" t="s">
        <v>56</v>
      </c>
      <c r="M4" t="s">
        <v>57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</row>
    <row r="5" spans="1:18" x14ac:dyDescent="0.35">
      <c r="A5">
        <v>8</v>
      </c>
      <c r="B5" t="s">
        <v>25</v>
      </c>
      <c r="C5">
        <v>39</v>
      </c>
      <c r="D5">
        <v>52</v>
      </c>
      <c r="E5">
        <v>75</v>
      </c>
      <c r="F5">
        <v>397</v>
      </c>
      <c r="G5">
        <v>7.6</v>
      </c>
      <c r="H5">
        <v>4</v>
      </c>
      <c r="I5">
        <v>1</v>
      </c>
      <c r="J5">
        <v>1</v>
      </c>
      <c r="K5">
        <v>3</v>
      </c>
      <c r="L5">
        <v>11</v>
      </c>
      <c r="M5">
        <v>0</v>
      </c>
      <c r="N5">
        <v>0</v>
      </c>
      <c r="O5">
        <v>1</v>
      </c>
      <c r="P5">
        <v>32</v>
      </c>
      <c r="Q5">
        <v>32</v>
      </c>
      <c r="R5" s="1">
        <v>0.77600000000000002</v>
      </c>
    </row>
    <row r="6" spans="1:18" x14ac:dyDescent="0.35">
      <c r="A6">
        <v>8</v>
      </c>
      <c r="B6" t="s">
        <v>34</v>
      </c>
      <c r="C6">
        <v>31</v>
      </c>
      <c r="D6">
        <v>40</v>
      </c>
      <c r="E6">
        <v>77.5</v>
      </c>
      <c r="F6">
        <v>324</v>
      </c>
      <c r="G6">
        <v>8.1</v>
      </c>
      <c r="H6">
        <v>2</v>
      </c>
      <c r="I6">
        <v>1</v>
      </c>
      <c r="J6">
        <v>2</v>
      </c>
      <c r="K6">
        <v>7</v>
      </c>
      <c r="L6">
        <v>41</v>
      </c>
      <c r="M6">
        <v>1</v>
      </c>
      <c r="N6">
        <v>0</v>
      </c>
      <c r="O6">
        <v>1</v>
      </c>
      <c r="P6">
        <v>30.1</v>
      </c>
      <c r="Q6">
        <v>30.1</v>
      </c>
      <c r="R6" s="1">
        <v>1</v>
      </c>
    </row>
    <row r="7" spans="1:18" x14ac:dyDescent="0.35">
      <c r="A7">
        <v>8</v>
      </c>
      <c r="B7" t="s">
        <v>43</v>
      </c>
      <c r="C7">
        <v>25</v>
      </c>
      <c r="D7">
        <v>31</v>
      </c>
      <c r="E7">
        <v>80.599999999999994</v>
      </c>
      <c r="F7">
        <v>304</v>
      </c>
      <c r="G7">
        <v>9.8000000000000007</v>
      </c>
      <c r="H7">
        <v>4</v>
      </c>
      <c r="I7">
        <v>1</v>
      </c>
      <c r="J7">
        <v>3</v>
      </c>
      <c r="K7">
        <v>4</v>
      </c>
      <c r="L7">
        <v>19</v>
      </c>
      <c r="M7">
        <v>0</v>
      </c>
      <c r="N7">
        <v>0</v>
      </c>
      <c r="O7">
        <v>1</v>
      </c>
      <c r="P7">
        <v>29.1</v>
      </c>
      <c r="Q7">
        <v>29.1</v>
      </c>
      <c r="R7" s="1">
        <v>0.97499999999999998</v>
      </c>
    </row>
    <row r="8" spans="1:18" x14ac:dyDescent="0.35">
      <c r="A8">
        <v>8</v>
      </c>
      <c r="B8" t="s">
        <v>45</v>
      </c>
      <c r="C8">
        <v>28</v>
      </c>
      <c r="D8">
        <v>32</v>
      </c>
      <c r="E8">
        <v>87.5</v>
      </c>
      <c r="F8">
        <v>283</v>
      </c>
      <c r="G8">
        <v>8.8000000000000007</v>
      </c>
      <c r="H8">
        <v>3</v>
      </c>
      <c r="I8">
        <v>0</v>
      </c>
      <c r="J8">
        <v>3</v>
      </c>
      <c r="K8">
        <v>6</v>
      </c>
      <c r="L8">
        <v>43</v>
      </c>
      <c r="M8">
        <v>0</v>
      </c>
      <c r="N8">
        <v>0</v>
      </c>
      <c r="O8">
        <v>1</v>
      </c>
      <c r="P8">
        <v>27.6</v>
      </c>
      <c r="Q8">
        <v>27.6</v>
      </c>
      <c r="R8" s="1">
        <v>0.42499999999999999</v>
      </c>
    </row>
    <row r="9" spans="1:18" x14ac:dyDescent="0.35">
      <c r="A9">
        <v>8</v>
      </c>
      <c r="B9" t="s">
        <v>33</v>
      </c>
      <c r="C9">
        <v>29</v>
      </c>
      <c r="D9">
        <v>38</v>
      </c>
      <c r="E9">
        <v>76.3</v>
      </c>
      <c r="F9">
        <v>319</v>
      </c>
      <c r="G9">
        <v>8.4</v>
      </c>
      <c r="H9">
        <v>4</v>
      </c>
      <c r="I9">
        <v>0</v>
      </c>
      <c r="J9">
        <v>2</v>
      </c>
      <c r="K9">
        <v>4</v>
      </c>
      <c r="L9">
        <v>6</v>
      </c>
      <c r="M9">
        <v>0</v>
      </c>
      <c r="N9">
        <v>1</v>
      </c>
      <c r="O9">
        <v>1</v>
      </c>
      <c r="P9">
        <v>27.4</v>
      </c>
      <c r="Q9">
        <v>27.4</v>
      </c>
      <c r="R9" s="1">
        <v>1</v>
      </c>
    </row>
    <row r="10" spans="1:18" x14ac:dyDescent="0.35">
      <c r="A10">
        <v>8</v>
      </c>
      <c r="B10" t="s">
        <v>108</v>
      </c>
      <c r="C10">
        <v>19</v>
      </c>
      <c r="D10">
        <v>29</v>
      </c>
      <c r="E10">
        <v>65.5</v>
      </c>
      <c r="F10">
        <v>238</v>
      </c>
      <c r="G10">
        <v>8.1999999999999993</v>
      </c>
      <c r="H10">
        <v>4</v>
      </c>
      <c r="I10">
        <v>0</v>
      </c>
      <c r="J10">
        <v>2</v>
      </c>
      <c r="K10">
        <v>7</v>
      </c>
      <c r="L10">
        <v>11</v>
      </c>
      <c r="M10">
        <v>0</v>
      </c>
      <c r="N10">
        <v>0</v>
      </c>
      <c r="O10">
        <v>1</v>
      </c>
      <c r="P10">
        <v>26.6</v>
      </c>
      <c r="Q10">
        <v>26.6</v>
      </c>
      <c r="R10" s="1">
        <v>0.188</v>
      </c>
    </row>
    <row r="11" spans="1:18" x14ac:dyDescent="0.35">
      <c r="A11">
        <v>8</v>
      </c>
      <c r="B11" t="s">
        <v>145</v>
      </c>
      <c r="C11">
        <v>25</v>
      </c>
      <c r="D11">
        <v>37</v>
      </c>
      <c r="E11">
        <v>67.599999999999994</v>
      </c>
      <c r="F11">
        <v>208</v>
      </c>
      <c r="G11">
        <v>5.6</v>
      </c>
      <c r="H11">
        <v>2</v>
      </c>
      <c r="I11">
        <v>2</v>
      </c>
      <c r="J11">
        <v>2</v>
      </c>
      <c r="K11">
        <v>6</v>
      </c>
      <c r="L11">
        <v>26</v>
      </c>
      <c r="M11">
        <v>1</v>
      </c>
      <c r="N11">
        <v>0</v>
      </c>
      <c r="O11">
        <v>1</v>
      </c>
      <c r="P11">
        <v>24.9</v>
      </c>
      <c r="Q11">
        <v>24.9</v>
      </c>
      <c r="R11" s="1">
        <v>0.47499999999999998</v>
      </c>
    </row>
    <row r="12" spans="1:18" x14ac:dyDescent="0.35">
      <c r="A12">
        <v>8</v>
      </c>
      <c r="B12" t="s">
        <v>20</v>
      </c>
      <c r="C12">
        <v>31</v>
      </c>
      <c r="D12">
        <v>40</v>
      </c>
      <c r="E12">
        <v>77.5</v>
      </c>
      <c r="F12">
        <v>298</v>
      </c>
      <c r="G12">
        <v>7.5</v>
      </c>
      <c r="H12">
        <v>3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24</v>
      </c>
      <c r="Q12">
        <v>24</v>
      </c>
      <c r="R12" s="1">
        <v>0.98699999999999999</v>
      </c>
    </row>
    <row r="13" spans="1:18" x14ac:dyDescent="0.35">
      <c r="A13">
        <v>8</v>
      </c>
      <c r="B13" t="s">
        <v>15</v>
      </c>
      <c r="C13">
        <v>30</v>
      </c>
      <c r="D13">
        <v>45</v>
      </c>
      <c r="E13">
        <v>66.7</v>
      </c>
      <c r="F13">
        <v>324</v>
      </c>
      <c r="G13">
        <v>7.2</v>
      </c>
      <c r="H13">
        <v>3</v>
      </c>
      <c r="I13">
        <v>1</v>
      </c>
      <c r="J13">
        <v>2</v>
      </c>
      <c r="K13">
        <v>6</v>
      </c>
      <c r="L13">
        <v>8</v>
      </c>
      <c r="M13">
        <v>0</v>
      </c>
      <c r="N13">
        <v>1</v>
      </c>
      <c r="O13">
        <v>1</v>
      </c>
      <c r="P13">
        <v>22.8</v>
      </c>
      <c r="Q13">
        <v>22.8</v>
      </c>
      <c r="R13" s="1">
        <v>0.97</v>
      </c>
    </row>
    <row r="14" spans="1:18" x14ac:dyDescent="0.35">
      <c r="A14">
        <v>8</v>
      </c>
      <c r="B14" t="s">
        <v>27</v>
      </c>
      <c r="C14">
        <v>25</v>
      </c>
      <c r="D14">
        <v>42</v>
      </c>
      <c r="E14">
        <v>59.5</v>
      </c>
      <c r="F14">
        <v>237</v>
      </c>
      <c r="G14">
        <v>5.6</v>
      </c>
      <c r="H14">
        <v>2</v>
      </c>
      <c r="I14">
        <v>0</v>
      </c>
      <c r="J14">
        <v>3</v>
      </c>
      <c r="K14">
        <v>3</v>
      </c>
      <c r="L14">
        <v>19</v>
      </c>
      <c r="M14">
        <v>0</v>
      </c>
      <c r="N14">
        <v>0</v>
      </c>
      <c r="O14">
        <v>1</v>
      </c>
      <c r="P14">
        <v>21.4</v>
      </c>
      <c r="Q14">
        <v>21.4</v>
      </c>
      <c r="R14" s="1">
        <v>0.54500000000000004</v>
      </c>
    </row>
    <row r="15" spans="1:18" x14ac:dyDescent="0.35">
      <c r="A15">
        <v>8</v>
      </c>
      <c r="B15" t="s">
        <v>24</v>
      </c>
      <c r="C15">
        <v>22</v>
      </c>
      <c r="D15">
        <v>31</v>
      </c>
      <c r="E15">
        <v>71</v>
      </c>
      <c r="F15">
        <v>365</v>
      </c>
      <c r="G15">
        <v>11.8</v>
      </c>
      <c r="H15">
        <v>1</v>
      </c>
      <c r="I15">
        <v>2</v>
      </c>
      <c r="J15">
        <v>2</v>
      </c>
      <c r="K15">
        <v>6</v>
      </c>
      <c r="L15">
        <v>57</v>
      </c>
      <c r="M15">
        <v>0</v>
      </c>
      <c r="N15">
        <v>1</v>
      </c>
      <c r="O15">
        <v>1</v>
      </c>
      <c r="P15">
        <v>20.3</v>
      </c>
      <c r="Q15">
        <v>20.3</v>
      </c>
      <c r="R15" s="1">
        <v>0.90100000000000002</v>
      </c>
    </row>
    <row r="16" spans="1:18" x14ac:dyDescent="0.35">
      <c r="A16">
        <v>8</v>
      </c>
      <c r="B16" t="s">
        <v>23</v>
      </c>
      <c r="C16">
        <v>23</v>
      </c>
      <c r="D16">
        <v>31</v>
      </c>
      <c r="E16">
        <v>74.2</v>
      </c>
      <c r="F16">
        <v>274</v>
      </c>
      <c r="G16">
        <v>8.8000000000000007</v>
      </c>
      <c r="H16">
        <v>2</v>
      </c>
      <c r="I16">
        <v>0</v>
      </c>
      <c r="J16">
        <v>2</v>
      </c>
      <c r="K16">
        <v>2</v>
      </c>
      <c r="L16">
        <v>9</v>
      </c>
      <c r="M16">
        <v>0</v>
      </c>
      <c r="N16">
        <v>0</v>
      </c>
      <c r="O16">
        <v>1</v>
      </c>
      <c r="P16">
        <v>19.899999999999999</v>
      </c>
      <c r="Q16">
        <v>19.899999999999999</v>
      </c>
      <c r="R16" s="1">
        <v>0.21099999999999999</v>
      </c>
    </row>
    <row r="17" spans="1:18" x14ac:dyDescent="0.35">
      <c r="A17">
        <v>8</v>
      </c>
      <c r="B17" t="s">
        <v>28</v>
      </c>
      <c r="C17">
        <v>19</v>
      </c>
      <c r="D17">
        <v>27</v>
      </c>
      <c r="E17">
        <v>70.400000000000006</v>
      </c>
      <c r="F17">
        <v>310</v>
      </c>
      <c r="G17">
        <v>11.5</v>
      </c>
      <c r="H17">
        <v>2</v>
      </c>
      <c r="I17">
        <v>0</v>
      </c>
      <c r="J17">
        <v>1</v>
      </c>
      <c r="K17">
        <v>1</v>
      </c>
      <c r="L17">
        <v>-1</v>
      </c>
      <c r="M17">
        <v>0</v>
      </c>
      <c r="N17">
        <v>1</v>
      </c>
      <c r="O17">
        <v>1</v>
      </c>
      <c r="P17">
        <v>18.3</v>
      </c>
      <c r="Q17">
        <v>18.3</v>
      </c>
      <c r="R17" s="1">
        <v>0.41</v>
      </c>
    </row>
    <row r="18" spans="1:18" x14ac:dyDescent="0.35">
      <c r="A18">
        <v>8</v>
      </c>
      <c r="B18" t="s">
        <v>30</v>
      </c>
      <c r="C18">
        <v>12</v>
      </c>
      <c r="D18">
        <v>19</v>
      </c>
      <c r="E18">
        <v>63.2</v>
      </c>
      <c r="F18">
        <v>114</v>
      </c>
      <c r="G18">
        <v>6</v>
      </c>
      <c r="H18">
        <v>3</v>
      </c>
      <c r="I18">
        <v>0</v>
      </c>
      <c r="J18">
        <v>6</v>
      </c>
      <c r="K18">
        <v>8</v>
      </c>
      <c r="L18">
        <v>30</v>
      </c>
      <c r="M18">
        <v>0</v>
      </c>
      <c r="N18">
        <v>1</v>
      </c>
      <c r="O18">
        <v>1</v>
      </c>
      <c r="P18">
        <v>17.600000000000001</v>
      </c>
      <c r="Q18">
        <v>17.600000000000001</v>
      </c>
      <c r="R18" s="1">
        <v>0.71199999999999997</v>
      </c>
    </row>
    <row r="19" spans="1:18" x14ac:dyDescent="0.35">
      <c r="A19">
        <v>8</v>
      </c>
      <c r="B19" t="s">
        <v>39</v>
      </c>
      <c r="C19">
        <v>23</v>
      </c>
      <c r="D19">
        <v>37</v>
      </c>
      <c r="E19">
        <v>62.2</v>
      </c>
      <c r="F19">
        <v>254</v>
      </c>
      <c r="G19">
        <v>6.9</v>
      </c>
      <c r="H19">
        <v>2</v>
      </c>
      <c r="I19">
        <v>2</v>
      </c>
      <c r="J19">
        <v>1</v>
      </c>
      <c r="K19">
        <v>2</v>
      </c>
      <c r="L19">
        <v>-3</v>
      </c>
      <c r="M19">
        <v>0</v>
      </c>
      <c r="N19">
        <v>0</v>
      </c>
      <c r="O19">
        <v>1</v>
      </c>
      <c r="P19">
        <v>15.9</v>
      </c>
      <c r="Q19">
        <v>15.9</v>
      </c>
      <c r="R19" s="1">
        <v>0.59899999999999998</v>
      </c>
    </row>
    <row r="20" spans="1:18" x14ac:dyDescent="0.35">
      <c r="A20">
        <v>8</v>
      </c>
      <c r="B20" t="s">
        <v>50</v>
      </c>
      <c r="C20">
        <v>23</v>
      </c>
      <c r="D20">
        <v>41</v>
      </c>
      <c r="E20">
        <v>56.1</v>
      </c>
      <c r="F20">
        <v>213</v>
      </c>
      <c r="G20">
        <v>5.2</v>
      </c>
      <c r="H20">
        <v>2</v>
      </c>
      <c r="I20">
        <v>1</v>
      </c>
      <c r="J20">
        <v>2</v>
      </c>
      <c r="K20">
        <v>1</v>
      </c>
      <c r="L20">
        <v>3</v>
      </c>
      <c r="M20">
        <v>0</v>
      </c>
      <c r="N20">
        <v>0</v>
      </c>
      <c r="O20">
        <v>1</v>
      </c>
      <c r="P20">
        <v>15.8</v>
      </c>
      <c r="Q20">
        <v>15.8</v>
      </c>
      <c r="R20" s="1">
        <v>0.16700000000000001</v>
      </c>
    </row>
    <row r="21" spans="1:18" x14ac:dyDescent="0.35">
      <c r="A21">
        <v>8</v>
      </c>
      <c r="B21" t="s">
        <v>22</v>
      </c>
      <c r="C21">
        <v>24</v>
      </c>
      <c r="D21">
        <v>32</v>
      </c>
      <c r="E21">
        <v>75</v>
      </c>
      <c r="F21">
        <v>292</v>
      </c>
      <c r="G21">
        <v>9.1</v>
      </c>
      <c r="H21">
        <v>1</v>
      </c>
      <c r="I21">
        <v>1</v>
      </c>
      <c r="J21">
        <v>3</v>
      </c>
      <c r="K21">
        <v>1</v>
      </c>
      <c r="L21">
        <v>10</v>
      </c>
      <c r="M21">
        <v>0</v>
      </c>
      <c r="N21">
        <v>0</v>
      </c>
      <c r="O21">
        <v>1</v>
      </c>
      <c r="P21">
        <v>15.7</v>
      </c>
      <c r="Q21">
        <v>15.7</v>
      </c>
      <c r="R21" s="1">
        <v>0.93899999999999995</v>
      </c>
    </row>
    <row r="22" spans="1:18" x14ac:dyDescent="0.35">
      <c r="A22">
        <v>8</v>
      </c>
      <c r="B22" t="s">
        <v>17</v>
      </c>
      <c r="C22">
        <v>24</v>
      </c>
      <c r="D22">
        <v>41</v>
      </c>
      <c r="E22">
        <v>58.5</v>
      </c>
      <c r="F22">
        <v>229</v>
      </c>
      <c r="G22">
        <v>5.6</v>
      </c>
      <c r="H22">
        <v>1</v>
      </c>
      <c r="I22">
        <v>1</v>
      </c>
      <c r="J22">
        <v>4</v>
      </c>
      <c r="K22">
        <v>4</v>
      </c>
      <c r="L22">
        <v>34</v>
      </c>
      <c r="M22">
        <v>0</v>
      </c>
      <c r="N22">
        <v>0</v>
      </c>
      <c r="O22">
        <v>1</v>
      </c>
      <c r="P22">
        <v>15.6</v>
      </c>
      <c r="Q22">
        <v>15.6</v>
      </c>
      <c r="R22" s="1">
        <v>0.61399999999999999</v>
      </c>
    </row>
    <row r="23" spans="1:18" x14ac:dyDescent="0.35">
      <c r="A23">
        <v>8</v>
      </c>
      <c r="B23" t="s">
        <v>37</v>
      </c>
      <c r="C23">
        <v>22</v>
      </c>
      <c r="D23">
        <v>31</v>
      </c>
      <c r="E23">
        <v>71</v>
      </c>
      <c r="F23">
        <v>235</v>
      </c>
      <c r="G23">
        <v>7.6</v>
      </c>
      <c r="H23">
        <v>1</v>
      </c>
      <c r="I23">
        <v>0</v>
      </c>
      <c r="J23">
        <v>6</v>
      </c>
      <c r="K23">
        <v>4</v>
      </c>
      <c r="L23">
        <v>11</v>
      </c>
      <c r="M23">
        <v>0</v>
      </c>
      <c r="N23">
        <v>0</v>
      </c>
      <c r="O23">
        <v>1</v>
      </c>
      <c r="P23">
        <v>14.5</v>
      </c>
      <c r="Q23">
        <v>14.5</v>
      </c>
      <c r="R23" s="1">
        <v>0.13</v>
      </c>
    </row>
    <row r="24" spans="1:18" x14ac:dyDescent="0.35">
      <c r="A24">
        <v>8</v>
      </c>
      <c r="B24" t="s">
        <v>32</v>
      </c>
      <c r="C24">
        <v>26</v>
      </c>
      <c r="D24">
        <v>37</v>
      </c>
      <c r="E24">
        <v>70.3</v>
      </c>
      <c r="F24">
        <v>272</v>
      </c>
      <c r="G24">
        <v>7.4</v>
      </c>
      <c r="H24">
        <v>1</v>
      </c>
      <c r="I24">
        <v>1</v>
      </c>
      <c r="J24">
        <v>0</v>
      </c>
      <c r="K24">
        <v>2</v>
      </c>
      <c r="L24">
        <v>-2</v>
      </c>
      <c r="M24">
        <v>0</v>
      </c>
      <c r="N24">
        <v>0</v>
      </c>
      <c r="O24">
        <v>1</v>
      </c>
      <c r="P24">
        <v>13.7</v>
      </c>
      <c r="Q24">
        <v>13.7</v>
      </c>
      <c r="R24" s="1">
        <v>0.82699999999999996</v>
      </c>
    </row>
    <row r="25" spans="1:18" x14ac:dyDescent="0.35">
      <c r="A25">
        <v>8</v>
      </c>
      <c r="B25" t="s">
        <v>80</v>
      </c>
      <c r="C25">
        <v>25</v>
      </c>
      <c r="D25">
        <v>37</v>
      </c>
      <c r="E25">
        <v>67.599999999999994</v>
      </c>
      <c r="F25">
        <v>232</v>
      </c>
      <c r="G25">
        <v>6.3</v>
      </c>
      <c r="H25">
        <v>0</v>
      </c>
      <c r="I25">
        <v>2</v>
      </c>
      <c r="J25">
        <v>1</v>
      </c>
      <c r="K25">
        <v>4</v>
      </c>
      <c r="L25">
        <v>-1</v>
      </c>
      <c r="M25">
        <v>1</v>
      </c>
      <c r="N25">
        <v>0</v>
      </c>
      <c r="O25">
        <v>1</v>
      </c>
      <c r="P25">
        <v>13.2</v>
      </c>
      <c r="Q25">
        <v>13.2</v>
      </c>
      <c r="R25" s="1">
        <v>1.0999999999999999E-2</v>
      </c>
    </row>
    <row r="26" spans="1:18" x14ac:dyDescent="0.35">
      <c r="A26">
        <v>8</v>
      </c>
      <c r="B26" t="s">
        <v>16</v>
      </c>
      <c r="C26">
        <v>19</v>
      </c>
      <c r="D26">
        <v>29</v>
      </c>
      <c r="E26">
        <v>65.5</v>
      </c>
      <c r="F26">
        <v>161</v>
      </c>
      <c r="G26">
        <v>5.6</v>
      </c>
      <c r="H26">
        <v>2</v>
      </c>
      <c r="I26">
        <v>1</v>
      </c>
      <c r="J26">
        <v>3</v>
      </c>
      <c r="K26">
        <v>1</v>
      </c>
      <c r="L26">
        <v>-2</v>
      </c>
      <c r="M26">
        <v>0</v>
      </c>
      <c r="N26">
        <v>0</v>
      </c>
      <c r="O26">
        <v>1</v>
      </c>
      <c r="P26">
        <v>13.2</v>
      </c>
      <c r="Q26">
        <v>13.2</v>
      </c>
      <c r="R26" s="1">
        <v>4.3999999999999997E-2</v>
      </c>
    </row>
    <row r="27" spans="1:18" x14ac:dyDescent="0.35">
      <c r="A27">
        <v>8</v>
      </c>
      <c r="B27" t="s">
        <v>36</v>
      </c>
      <c r="C27">
        <v>16</v>
      </c>
      <c r="D27">
        <v>24</v>
      </c>
      <c r="E27">
        <v>66.7</v>
      </c>
      <c r="F27">
        <v>140</v>
      </c>
      <c r="G27">
        <v>5.8</v>
      </c>
      <c r="H27">
        <v>0</v>
      </c>
      <c r="I27">
        <v>0</v>
      </c>
      <c r="J27">
        <v>2</v>
      </c>
      <c r="K27">
        <v>2</v>
      </c>
      <c r="L27">
        <v>13</v>
      </c>
      <c r="M27">
        <v>1</v>
      </c>
      <c r="N27">
        <v>0</v>
      </c>
      <c r="O27">
        <v>1</v>
      </c>
      <c r="P27">
        <v>12.9</v>
      </c>
      <c r="Q27">
        <v>12.9</v>
      </c>
      <c r="R27" s="1">
        <v>0.95199999999999996</v>
      </c>
    </row>
    <row r="28" spans="1:18" x14ac:dyDescent="0.35">
      <c r="A28">
        <v>8</v>
      </c>
      <c r="B28" t="s">
        <v>146</v>
      </c>
      <c r="C28">
        <v>15</v>
      </c>
      <c r="D28">
        <v>31</v>
      </c>
      <c r="E28">
        <v>48.4</v>
      </c>
      <c r="F28">
        <v>248</v>
      </c>
      <c r="G28">
        <v>8</v>
      </c>
      <c r="H28">
        <v>1</v>
      </c>
      <c r="I28">
        <v>2</v>
      </c>
      <c r="J28">
        <v>3</v>
      </c>
      <c r="K28">
        <v>6</v>
      </c>
      <c r="L28">
        <v>27</v>
      </c>
      <c r="M28">
        <v>0</v>
      </c>
      <c r="N28">
        <v>1</v>
      </c>
      <c r="O28">
        <v>1</v>
      </c>
      <c r="P28">
        <v>12.6</v>
      </c>
      <c r="Q28">
        <v>12.6</v>
      </c>
      <c r="R28" s="1">
        <v>7.0000000000000001E-3</v>
      </c>
    </row>
    <row r="29" spans="1:18" x14ac:dyDescent="0.35">
      <c r="A29">
        <v>8</v>
      </c>
      <c r="B29" t="s">
        <v>31</v>
      </c>
      <c r="C29">
        <v>13</v>
      </c>
      <c r="D29">
        <v>22</v>
      </c>
      <c r="E29">
        <v>59.1</v>
      </c>
      <c r="F29">
        <v>162</v>
      </c>
      <c r="G29">
        <v>7.4</v>
      </c>
      <c r="H29">
        <v>1</v>
      </c>
      <c r="I29">
        <v>1</v>
      </c>
      <c r="J29">
        <v>1</v>
      </c>
      <c r="K29">
        <v>1</v>
      </c>
      <c r="L29">
        <v>9</v>
      </c>
      <c r="M29">
        <v>0</v>
      </c>
      <c r="N29">
        <v>0</v>
      </c>
      <c r="O29">
        <v>1</v>
      </c>
      <c r="P29">
        <v>12.4</v>
      </c>
      <c r="Q29">
        <v>12.4</v>
      </c>
      <c r="R29" s="1">
        <v>0.432</v>
      </c>
    </row>
    <row r="30" spans="1:18" x14ac:dyDescent="0.35">
      <c r="A30">
        <v>8</v>
      </c>
      <c r="B30" t="s">
        <v>138</v>
      </c>
      <c r="C30">
        <v>12</v>
      </c>
      <c r="D30">
        <v>21</v>
      </c>
      <c r="E30">
        <v>57.1</v>
      </c>
      <c r="F30">
        <v>175</v>
      </c>
      <c r="G30">
        <v>8.3000000000000007</v>
      </c>
      <c r="H30">
        <v>1</v>
      </c>
      <c r="I30">
        <v>0</v>
      </c>
      <c r="J30">
        <v>1</v>
      </c>
      <c r="K30">
        <v>2</v>
      </c>
      <c r="L30">
        <v>14</v>
      </c>
      <c r="M30">
        <v>0</v>
      </c>
      <c r="N30">
        <v>0</v>
      </c>
      <c r="O30">
        <v>1</v>
      </c>
      <c r="P30">
        <v>12.4</v>
      </c>
      <c r="Q30">
        <v>12.4</v>
      </c>
      <c r="R30" s="1">
        <v>3.7999999999999999E-2</v>
      </c>
    </row>
    <row r="31" spans="1:18" x14ac:dyDescent="0.35">
      <c r="A31">
        <v>8</v>
      </c>
      <c r="B31" t="s">
        <v>38</v>
      </c>
      <c r="C31">
        <v>17</v>
      </c>
      <c r="D31">
        <v>36</v>
      </c>
      <c r="E31">
        <v>47.2</v>
      </c>
      <c r="F31">
        <v>240</v>
      </c>
      <c r="G31">
        <v>6.7</v>
      </c>
      <c r="H31">
        <v>1</v>
      </c>
      <c r="I31">
        <v>0</v>
      </c>
      <c r="J31">
        <v>4</v>
      </c>
      <c r="K31">
        <v>4</v>
      </c>
      <c r="L31">
        <v>25</v>
      </c>
      <c r="M31">
        <v>0</v>
      </c>
      <c r="N31">
        <v>2</v>
      </c>
      <c r="O31">
        <v>1</v>
      </c>
      <c r="P31">
        <v>12.1</v>
      </c>
      <c r="Q31">
        <v>12.1</v>
      </c>
      <c r="R31" s="1">
        <v>3.5000000000000003E-2</v>
      </c>
    </row>
    <row r="32" spans="1:18" x14ac:dyDescent="0.35">
      <c r="A32">
        <v>8</v>
      </c>
      <c r="B32" t="s">
        <v>41</v>
      </c>
      <c r="C32">
        <v>18</v>
      </c>
      <c r="D32">
        <v>27</v>
      </c>
      <c r="E32">
        <v>66.7</v>
      </c>
      <c r="F32">
        <v>157</v>
      </c>
      <c r="G32">
        <v>5.8</v>
      </c>
      <c r="H32">
        <v>1</v>
      </c>
      <c r="I32">
        <v>0</v>
      </c>
      <c r="J32">
        <v>4</v>
      </c>
      <c r="K32">
        <v>5</v>
      </c>
      <c r="L32">
        <v>17</v>
      </c>
      <c r="M32">
        <v>0</v>
      </c>
      <c r="N32">
        <v>0</v>
      </c>
      <c r="O32">
        <v>1</v>
      </c>
      <c r="P32">
        <v>12</v>
      </c>
      <c r="Q32">
        <v>12</v>
      </c>
      <c r="R32" s="1">
        <v>0.99099999999999999</v>
      </c>
    </row>
    <row r="33" spans="1:18" x14ac:dyDescent="0.35">
      <c r="A33">
        <v>8</v>
      </c>
      <c r="B33" t="s">
        <v>53</v>
      </c>
      <c r="C33">
        <v>15</v>
      </c>
      <c r="D33">
        <v>27</v>
      </c>
      <c r="E33">
        <v>55.6</v>
      </c>
      <c r="F33">
        <v>138</v>
      </c>
      <c r="G33">
        <v>5.0999999999999996</v>
      </c>
      <c r="H33">
        <v>1</v>
      </c>
      <c r="I33">
        <v>2</v>
      </c>
      <c r="J33">
        <v>2</v>
      </c>
      <c r="K33">
        <v>3</v>
      </c>
      <c r="L33">
        <v>18</v>
      </c>
      <c r="M33">
        <v>0</v>
      </c>
      <c r="N33">
        <v>0</v>
      </c>
      <c r="O33">
        <v>1</v>
      </c>
      <c r="P33">
        <v>9.3000000000000007</v>
      </c>
      <c r="Q33">
        <v>9.3000000000000007</v>
      </c>
      <c r="R33" s="1">
        <v>2E-3</v>
      </c>
    </row>
    <row r="34" spans="1:18" x14ac:dyDescent="0.35">
      <c r="A34">
        <v>8</v>
      </c>
      <c r="B34" t="s">
        <v>21</v>
      </c>
      <c r="C34">
        <v>24</v>
      </c>
      <c r="D34">
        <v>38</v>
      </c>
      <c r="E34">
        <v>63.2</v>
      </c>
      <c r="F34">
        <v>240</v>
      </c>
      <c r="G34">
        <v>6.3</v>
      </c>
      <c r="H34">
        <v>0</v>
      </c>
      <c r="I34">
        <v>2</v>
      </c>
      <c r="J34">
        <v>3</v>
      </c>
      <c r="K34">
        <v>3</v>
      </c>
      <c r="L34">
        <v>20</v>
      </c>
      <c r="M34">
        <v>0</v>
      </c>
      <c r="N34">
        <v>1</v>
      </c>
      <c r="O34">
        <v>1</v>
      </c>
      <c r="P34">
        <v>7.6</v>
      </c>
      <c r="Q34">
        <v>7.6</v>
      </c>
      <c r="R34" s="1">
        <v>1</v>
      </c>
    </row>
    <row r="35" spans="1:18" x14ac:dyDescent="0.35">
      <c r="A35">
        <v>8</v>
      </c>
      <c r="B35" t="s">
        <v>102</v>
      </c>
      <c r="C35">
        <v>2</v>
      </c>
      <c r="D35">
        <v>7</v>
      </c>
      <c r="E35">
        <v>28.6</v>
      </c>
      <c r="F35">
        <v>-1</v>
      </c>
      <c r="G35">
        <v>-0.1</v>
      </c>
      <c r="H35">
        <v>0</v>
      </c>
      <c r="I35">
        <v>0</v>
      </c>
      <c r="J35">
        <v>2</v>
      </c>
      <c r="K35">
        <v>4</v>
      </c>
      <c r="L35">
        <v>12</v>
      </c>
      <c r="M35">
        <v>1</v>
      </c>
      <c r="N35">
        <v>0</v>
      </c>
      <c r="O35">
        <v>1</v>
      </c>
      <c r="P35">
        <v>7.2</v>
      </c>
      <c r="Q35">
        <v>7.2</v>
      </c>
      <c r="R35" s="1">
        <v>2.8000000000000001E-2</v>
      </c>
    </row>
    <row r="36" spans="1:18" x14ac:dyDescent="0.35">
      <c r="A36">
        <v>8</v>
      </c>
      <c r="B36" t="s">
        <v>26</v>
      </c>
      <c r="C36">
        <v>10</v>
      </c>
      <c r="D36">
        <v>21</v>
      </c>
      <c r="E36">
        <v>47.6</v>
      </c>
      <c r="F36">
        <v>126</v>
      </c>
      <c r="G36">
        <v>6</v>
      </c>
      <c r="H36">
        <v>0</v>
      </c>
      <c r="I36">
        <v>1</v>
      </c>
      <c r="J36">
        <v>6</v>
      </c>
      <c r="K36">
        <v>2</v>
      </c>
      <c r="L36">
        <v>12</v>
      </c>
      <c r="M36">
        <v>0</v>
      </c>
      <c r="N36">
        <v>0</v>
      </c>
      <c r="O36">
        <v>1</v>
      </c>
      <c r="P36">
        <v>5.2</v>
      </c>
      <c r="Q36">
        <v>5.2</v>
      </c>
      <c r="R36" s="1">
        <v>3.3000000000000002E-2</v>
      </c>
    </row>
    <row r="37" spans="1:18" x14ac:dyDescent="0.35">
      <c r="A37">
        <v>8</v>
      </c>
      <c r="B37" t="s">
        <v>35</v>
      </c>
      <c r="C37">
        <v>10</v>
      </c>
      <c r="D37">
        <v>16</v>
      </c>
      <c r="E37">
        <v>62.5</v>
      </c>
      <c r="F37">
        <v>73</v>
      </c>
      <c r="G37">
        <v>4.5999999999999996</v>
      </c>
      <c r="H37">
        <v>0</v>
      </c>
      <c r="I37">
        <v>0</v>
      </c>
      <c r="J37">
        <v>1</v>
      </c>
      <c r="K37">
        <v>1</v>
      </c>
      <c r="L37">
        <v>10</v>
      </c>
      <c r="M37">
        <v>0</v>
      </c>
      <c r="N37">
        <v>0</v>
      </c>
      <c r="O37">
        <v>1</v>
      </c>
      <c r="P37">
        <v>3.9</v>
      </c>
      <c r="Q37">
        <v>3.9</v>
      </c>
      <c r="R37" s="1">
        <v>0.20300000000000001</v>
      </c>
    </row>
    <row r="38" spans="1:18" x14ac:dyDescent="0.35">
      <c r="A38">
        <v>8</v>
      </c>
      <c r="B38" t="s">
        <v>79</v>
      </c>
      <c r="C38">
        <v>4</v>
      </c>
      <c r="D38">
        <v>7</v>
      </c>
      <c r="E38">
        <v>57.1</v>
      </c>
      <c r="F38">
        <v>8</v>
      </c>
      <c r="G38">
        <v>1.1000000000000001</v>
      </c>
      <c r="H38">
        <v>0</v>
      </c>
      <c r="I38">
        <v>0</v>
      </c>
      <c r="J38">
        <v>2</v>
      </c>
      <c r="K38">
        <v>5</v>
      </c>
      <c r="L38">
        <v>33</v>
      </c>
      <c r="M38">
        <v>0</v>
      </c>
      <c r="N38">
        <v>0</v>
      </c>
      <c r="O38">
        <v>1</v>
      </c>
      <c r="P38">
        <v>3.6</v>
      </c>
      <c r="Q38">
        <v>3.6</v>
      </c>
      <c r="R38" s="1">
        <v>7.0000000000000001E-3</v>
      </c>
    </row>
    <row r="39" spans="1:18" x14ac:dyDescent="0.35">
      <c r="A39">
        <v>8</v>
      </c>
      <c r="B39" t="s">
        <v>40</v>
      </c>
      <c r="C39">
        <v>8</v>
      </c>
      <c r="D39">
        <v>12</v>
      </c>
      <c r="E39">
        <v>66.7</v>
      </c>
      <c r="F39">
        <v>71</v>
      </c>
      <c r="G39">
        <v>5.9</v>
      </c>
      <c r="H39">
        <v>0</v>
      </c>
      <c r="I39">
        <v>0</v>
      </c>
      <c r="J39">
        <v>5</v>
      </c>
      <c r="K39">
        <v>3</v>
      </c>
      <c r="L39">
        <v>26</v>
      </c>
      <c r="M39">
        <v>0</v>
      </c>
      <c r="N39">
        <v>1</v>
      </c>
      <c r="O39">
        <v>1</v>
      </c>
      <c r="P39">
        <v>3.4</v>
      </c>
      <c r="Q39">
        <v>3.4</v>
      </c>
      <c r="R39" s="1">
        <v>5.0999999999999997E-2</v>
      </c>
    </row>
    <row r="40" spans="1:18" x14ac:dyDescent="0.35">
      <c r="A40">
        <v>8</v>
      </c>
      <c r="B40" t="s">
        <v>151</v>
      </c>
      <c r="C40">
        <v>5</v>
      </c>
      <c r="D40">
        <v>10</v>
      </c>
      <c r="E40">
        <v>50</v>
      </c>
      <c r="F40">
        <v>42</v>
      </c>
      <c r="G40">
        <v>4.2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1.7</v>
      </c>
      <c r="Q40">
        <v>1.7</v>
      </c>
      <c r="R40" s="1">
        <v>0</v>
      </c>
    </row>
    <row r="41" spans="1:18" x14ac:dyDescent="0.35">
      <c r="A41">
        <v>8</v>
      </c>
      <c r="B41" t="s">
        <v>48</v>
      </c>
      <c r="C41">
        <v>1</v>
      </c>
      <c r="D41">
        <v>1</v>
      </c>
      <c r="E41">
        <v>100</v>
      </c>
      <c r="F41">
        <v>9</v>
      </c>
      <c r="G41">
        <v>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0.4</v>
      </c>
      <c r="Q41">
        <v>0.4</v>
      </c>
      <c r="R41" s="1">
        <v>2.8000000000000001E-2</v>
      </c>
    </row>
    <row r="42" spans="1:18" x14ac:dyDescent="0.35">
      <c r="A42">
        <v>8</v>
      </c>
      <c r="B42" t="s">
        <v>113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v>0</v>
      </c>
    </row>
    <row r="43" spans="1:18" x14ac:dyDescent="0.35">
      <c r="A43">
        <v>8</v>
      </c>
      <c r="B43" t="s">
        <v>129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v>1E-3</v>
      </c>
    </row>
    <row r="44" spans="1:18" x14ac:dyDescent="0.35">
      <c r="A44">
        <v>8</v>
      </c>
      <c r="B44" t="s">
        <v>51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v>0.77900000000000003</v>
      </c>
    </row>
    <row r="45" spans="1:18" x14ac:dyDescent="0.35">
      <c r="A45">
        <v>8</v>
      </c>
      <c r="B45" t="s">
        <v>29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v>0.84399999999999997</v>
      </c>
    </row>
    <row r="46" spans="1:18" x14ac:dyDescent="0.35">
      <c r="A46">
        <v>8</v>
      </c>
      <c r="B46" t="s">
        <v>92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v>2E-3</v>
      </c>
    </row>
    <row r="47" spans="1:18" x14ac:dyDescent="0.35">
      <c r="A47">
        <v>8</v>
      </c>
      <c r="B47" t="s">
        <v>90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0</v>
      </c>
    </row>
    <row r="48" spans="1:18" x14ac:dyDescent="0.35">
      <c r="A48">
        <v>8</v>
      </c>
      <c r="B48" t="s">
        <v>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0</v>
      </c>
    </row>
    <row r="49" spans="1:18" x14ac:dyDescent="0.35">
      <c r="A49">
        <v>8</v>
      </c>
      <c r="B49" t="s">
        <v>150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0</v>
      </c>
    </row>
    <row r="50" spans="1:18" x14ac:dyDescent="0.35">
      <c r="A50">
        <v>8</v>
      </c>
      <c r="B50" t="s">
        <v>97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v>0</v>
      </c>
    </row>
    <row r="51" spans="1:18" x14ac:dyDescent="0.35">
      <c r="A51">
        <v>8</v>
      </c>
      <c r="B51" t="s">
        <v>86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1">
        <v>1E-3</v>
      </c>
    </row>
    <row r="52" spans="1:18" x14ac:dyDescent="0.35">
      <c r="A52">
        <v>8</v>
      </c>
      <c r="B52" t="s">
        <v>91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0</v>
      </c>
    </row>
    <row r="53" spans="1:18" x14ac:dyDescent="0.35">
      <c r="A53">
        <v>8</v>
      </c>
      <c r="B53" t="s">
        <v>94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0</v>
      </c>
    </row>
    <row r="54" spans="1:18" x14ac:dyDescent="0.35">
      <c r="A54">
        <v>8</v>
      </c>
      <c r="B54" t="s">
        <v>96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1">
        <v>7.0000000000000001E-3</v>
      </c>
    </row>
    <row r="55" spans="1:18" x14ac:dyDescent="0.35">
      <c r="A55">
        <v>8</v>
      </c>
      <c r="B55" t="s">
        <v>95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1">
        <v>0</v>
      </c>
    </row>
    <row r="56" spans="1:18" x14ac:dyDescent="0.35">
      <c r="A56">
        <v>8</v>
      </c>
      <c r="B56" t="s">
        <v>93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1E-3</v>
      </c>
    </row>
    <row r="57" spans="1:18" x14ac:dyDescent="0.35">
      <c r="A57">
        <v>8</v>
      </c>
      <c r="B57" t="s">
        <v>18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0.223</v>
      </c>
    </row>
    <row r="58" spans="1:18" x14ac:dyDescent="0.35">
      <c r="A58">
        <v>8</v>
      </c>
      <c r="B58" t="s">
        <v>98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 s="1">
        <v>0</v>
      </c>
    </row>
    <row r="59" spans="1:18" x14ac:dyDescent="0.35">
      <c r="A59">
        <v>8</v>
      </c>
      <c r="B59" t="s">
        <v>101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2E-3</v>
      </c>
    </row>
    <row r="60" spans="1:18" x14ac:dyDescent="0.35">
      <c r="A60">
        <v>8</v>
      </c>
      <c r="B60" t="s">
        <v>109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1">
        <v>0</v>
      </c>
    </row>
    <row r="61" spans="1:18" x14ac:dyDescent="0.35">
      <c r="A61">
        <v>8</v>
      </c>
      <c r="B61" t="s">
        <v>49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0.03</v>
      </c>
    </row>
    <row r="62" spans="1:18" x14ac:dyDescent="0.35">
      <c r="A62">
        <v>8</v>
      </c>
      <c r="B62" t="s">
        <v>154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</v>
      </c>
    </row>
    <row r="63" spans="1:18" x14ac:dyDescent="0.35">
      <c r="A63">
        <v>8</v>
      </c>
      <c r="B63" t="s">
        <v>110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1E-3</v>
      </c>
    </row>
    <row r="64" spans="1:18" x14ac:dyDescent="0.35">
      <c r="A64">
        <v>8</v>
      </c>
      <c r="B64" t="s">
        <v>104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1">
        <v>0</v>
      </c>
    </row>
    <row r="65" spans="1:18" x14ac:dyDescent="0.35">
      <c r="A65">
        <v>8</v>
      </c>
      <c r="B65" t="s">
        <v>105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1">
        <v>0</v>
      </c>
    </row>
    <row r="66" spans="1:18" x14ac:dyDescent="0.35">
      <c r="A66">
        <v>8</v>
      </c>
      <c r="B66" t="s">
        <v>103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1E-3</v>
      </c>
    </row>
    <row r="67" spans="1:18" x14ac:dyDescent="0.35">
      <c r="A67">
        <v>8</v>
      </c>
      <c r="B67" t="s">
        <v>99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1">
        <v>0</v>
      </c>
    </row>
    <row r="68" spans="1:18" x14ac:dyDescent="0.35">
      <c r="A68">
        <v>8</v>
      </c>
      <c r="B68" t="s">
        <v>100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0</v>
      </c>
    </row>
    <row r="69" spans="1:18" x14ac:dyDescent="0.35">
      <c r="A69">
        <v>8</v>
      </c>
      <c r="B69" t="s">
        <v>85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1">
        <v>0.02</v>
      </c>
    </row>
    <row r="70" spans="1:18" x14ac:dyDescent="0.35">
      <c r="A70">
        <v>8</v>
      </c>
      <c r="B70" t="s">
        <v>107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1">
        <v>1E-3</v>
      </c>
    </row>
    <row r="71" spans="1:18" x14ac:dyDescent="0.35">
      <c r="A71">
        <v>8</v>
      </c>
      <c r="B71" t="s">
        <v>140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1">
        <v>9.8000000000000004E-2</v>
      </c>
    </row>
    <row r="72" spans="1:18" x14ac:dyDescent="0.35">
      <c r="A72">
        <v>8</v>
      </c>
      <c r="B72" t="s">
        <v>106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0</v>
      </c>
    </row>
    <row r="73" spans="1:18" x14ac:dyDescent="0.35">
      <c r="A73">
        <v>8</v>
      </c>
      <c r="B73" t="s">
        <v>112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0</v>
      </c>
    </row>
    <row r="74" spans="1:18" x14ac:dyDescent="0.35">
      <c r="A74">
        <v>8</v>
      </c>
      <c r="B74" t="s">
        <v>47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1">
        <v>0.216</v>
      </c>
    </row>
    <row r="75" spans="1:18" x14ac:dyDescent="0.35">
      <c r="A75">
        <v>8</v>
      </c>
      <c r="B75" t="s">
        <v>144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1">
        <v>1E-3</v>
      </c>
    </row>
    <row r="76" spans="1:18" x14ac:dyDescent="0.35">
      <c r="A76">
        <v>8</v>
      </c>
      <c r="B76" t="s">
        <v>52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1">
        <v>1E-3</v>
      </c>
    </row>
    <row r="77" spans="1:18" x14ac:dyDescent="0.35">
      <c r="A77">
        <v>8</v>
      </c>
      <c r="B77" t="s">
        <v>116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</v>
      </c>
    </row>
    <row r="78" spans="1:18" x14ac:dyDescent="0.35">
      <c r="A78">
        <v>8</v>
      </c>
      <c r="B78" t="s">
        <v>117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0</v>
      </c>
    </row>
    <row r="79" spans="1:18" x14ac:dyDescent="0.35">
      <c r="A79">
        <v>8</v>
      </c>
      <c r="B79" t="s">
        <v>114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1">
        <v>0</v>
      </c>
    </row>
    <row r="80" spans="1:18" x14ac:dyDescent="0.35">
      <c r="A80">
        <v>8</v>
      </c>
      <c r="B80" t="s">
        <v>115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1">
        <v>0</v>
      </c>
    </row>
    <row r="81" spans="1:18" x14ac:dyDescent="0.35">
      <c r="A81">
        <v>8</v>
      </c>
      <c r="B81" t="s">
        <v>44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1">
        <v>1.6E-2</v>
      </c>
    </row>
    <row r="82" spans="1:18" x14ac:dyDescent="0.35">
      <c r="A82">
        <v>8</v>
      </c>
      <c r="B82" t="s">
        <v>118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0</v>
      </c>
    </row>
    <row r="83" spans="1:18" x14ac:dyDescent="0.35">
      <c r="A83">
        <v>8</v>
      </c>
      <c r="B83" t="s">
        <v>155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2.9000000000000001E-2</v>
      </c>
    </row>
    <row r="84" spans="1:18" x14ac:dyDescent="0.35">
      <c r="A84">
        <v>8</v>
      </c>
      <c r="B84" t="s">
        <v>119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1">
        <v>0</v>
      </c>
    </row>
    <row r="85" spans="1:18" x14ac:dyDescent="0.35">
      <c r="A85">
        <v>8</v>
      </c>
      <c r="B85" t="s">
        <v>120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1">
        <v>0</v>
      </c>
    </row>
    <row r="86" spans="1:18" x14ac:dyDescent="0.35">
      <c r="A86">
        <v>8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1">
        <v>2E-3</v>
      </c>
    </row>
    <row r="87" spans="1:18" x14ac:dyDescent="0.35">
      <c r="A87">
        <v>8</v>
      </c>
      <c r="B87" t="s">
        <v>121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1E-3</v>
      </c>
    </row>
    <row r="88" spans="1:18" x14ac:dyDescent="0.35">
      <c r="A88">
        <v>8</v>
      </c>
      <c r="B88" t="s">
        <v>122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1">
        <v>0</v>
      </c>
    </row>
    <row r="89" spans="1:18" x14ac:dyDescent="0.35">
      <c r="A89">
        <v>8</v>
      </c>
      <c r="B89" t="s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1">
        <v>0</v>
      </c>
    </row>
    <row r="90" spans="1:18" x14ac:dyDescent="0.35">
      <c r="A90">
        <v>8</v>
      </c>
      <c r="B90" t="s">
        <v>142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1">
        <v>3.0000000000000001E-3</v>
      </c>
    </row>
    <row r="91" spans="1:18" x14ac:dyDescent="0.35">
      <c r="A91">
        <v>8</v>
      </c>
      <c r="B91" t="s">
        <v>123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1">
        <v>0</v>
      </c>
    </row>
    <row r="92" spans="1:18" x14ac:dyDescent="0.35">
      <c r="A92">
        <v>8</v>
      </c>
      <c r="B92" t="s">
        <v>19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0.27200000000000002</v>
      </c>
    </row>
    <row r="93" spans="1:18" x14ac:dyDescent="0.35">
      <c r="A93">
        <v>8</v>
      </c>
      <c r="B93" t="s">
        <v>124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1">
        <v>0</v>
      </c>
    </row>
    <row r="94" spans="1:18" x14ac:dyDescent="0.35">
      <c r="A94">
        <v>8</v>
      </c>
      <c r="B94" t="s">
        <v>125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1">
        <v>0</v>
      </c>
    </row>
    <row r="95" spans="1:18" x14ac:dyDescent="0.35">
      <c r="A95">
        <v>8</v>
      </c>
      <c r="B95" t="s">
        <v>42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1">
        <v>0.2</v>
      </c>
    </row>
    <row r="96" spans="1:18" x14ac:dyDescent="0.35">
      <c r="A96">
        <v>8</v>
      </c>
      <c r="B96" t="s">
        <v>126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1">
        <v>0</v>
      </c>
    </row>
    <row r="97" spans="1:18" x14ac:dyDescent="0.35">
      <c r="A97">
        <v>8</v>
      </c>
      <c r="B97" t="s">
        <v>84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1E-3</v>
      </c>
    </row>
    <row r="98" spans="1:18" x14ac:dyDescent="0.35">
      <c r="A98">
        <v>8</v>
      </c>
      <c r="B98" t="s">
        <v>127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1">
        <v>0</v>
      </c>
    </row>
    <row r="99" spans="1:18" x14ac:dyDescent="0.35">
      <c r="A99">
        <v>8</v>
      </c>
      <c r="B99" t="s">
        <v>128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1">
        <v>0</v>
      </c>
    </row>
    <row r="100" spans="1:18" x14ac:dyDescent="0.35">
      <c r="A100">
        <v>8</v>
      </c>
      <c r="B100" t="s">
        <v>143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1">
        <v>1E-3</v>
      </c>
    </row>
    <row r="101" spans="1:18" x14ac:dyDescent="0.35">
      <c r="A101">
        <v>8</v>
      </c>
      <c r="B101" t="s">
        <v>81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1">
        <v>1E-3</v>
      </c>
    </row>
    <row r="102" spans="1:18" x14ac:dyDescent="0.35">
      <c r="A102">
        <v>8</v>
      </c>
      <c r="B102" t="s">
        <v>130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</v>
      </c>
    </row>
    <row r="103" spans="1:18" x14ac:dyDescent="0.35">
      <c r="A103">
        <v>8</v>
      </c>
      <c r="B103" t="s">
        <v>131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1">
        <v>0.02</v>
      </c>
    </row>
    <row r="104" spans="1:18" x14ac:dyDescent="0.35">
      <c r="A104">
        <v>8</v>
      </c>
      <c r="B104" t="s">
        <v>147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1">
        <v>1E-3</v>
      </c>
    </row>
    <row r="105" spans="1:18" x14ac:dyDescent="0.35">
      <c r="A105">
        <v>8</v>
      </c>
      <c r="B105" t="s">
        <v>141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">
        <v>1E-3</v>
      </c>
    </row>
    <row r="106" spans="1:18" x14ac:dyDescent="0.35">
      <c r="A106">
        <v>8</v>
      </c>
      <c r="B106" t="s">
        <v>133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">
        <v>0</v>
      </c>
    </row>
    <row r="107" spans="1:18" x14ac:dyDescent="0.35">
      <c r="A107">
        <v>8</v>
      </c>
      <c r="B107" t="s">
        <v>134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0</v>
      </c>
    </row>
    <row r="108" spans="1:18" x14ac:dyDescent="0.35">
      <c r="A108">
        <v>8</v>
      </c>
      <c r="B108" t="s">
        <v>132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2E-3</v>
      </c>
    </row>
    <row r="109" spans="1:18" x14ac:dyDescent="0.35">
      <c r="A109">
        <v>8</v>
      </c>
      <c r="B109" t="s">
        <v>135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">
        <v>0</v>
      </c>
    </row>
    <row r="110" spans="1:18" x14ac:dyDescent="0.35">
      <c r="A110">
        <v>8</v>
      </c>
      <c r="B110" t="s">
        <v>152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1">
        <v>2E-3</v>
      </c>
    </row>
    <row r="111" spans="1:18" x14ac:dyDescent="0.35">
      <c r="A111">
        <v>8</v>
      </c>
      <c r="B111" t="s">
        <v>136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">
        <v>0</v>
      </c>
    </row>
    <row r="112" spans="1:18" x14ac:dyDescent="0.35">
      <c r="A112">
        <v>8</v>
      </c>
      <c r="B112" t="s">
        <v>137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1E-3</v>
      </c>
    </row>
    <row r="113" spans="1:18" x14ac:dyDescent="0.35">
      <c r="A113">
        <v>8</v>
      </c>
      <c r="B113" t="s">
        <v>54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1">
        <v>7.0000000000000001E-3</v>
      </c>
    </row>
    <row r="114" spans="1:18" x14ac:dyDescent="0.35">
      <c r="A114">
        <v>8</v>
      </c>
      <c r="B114" t="s">
        <v>139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">
        <v>0</v>
      </c>
    </row>
    <row r="115" spans="1:18" x14ac:dyDescent="0.35">
      <c r="A115">
        <v>8</v>
      </c>
      <c r="B115" t="s">
        <v>87</v>
      </c>
      <c r="C115">
        <v>2</v>
      </c>
      <c r="D115">
        <v>3</v>
      </c>
      <c r="E115">
        <v>66.7</v>
      </c>
      <c r="F115">
        <v>3</v>
      </c>
      <c r="G115">
        <v>1</v>
      </c>
      <c r="H115">
        <v>0</v>
      </c>
      <c r="I115">
        <v>0</v>
      </c>
      <c r="J115">
        <v>0</v>
      </c>
      <c r="K115">
        <v>3</v>
      </c>
      <c r="L115">
        <v>-3</v>
      </c>
      <c r="M115">
        <v>0</v>
      </c>
      <c r="N115">
        <v>0</v>
      </c>
      <c r="O115">
        <v>1</v>
      </c>
      <c r="P115">
        <v>-0.2</v>
      </c>
      <c r="Q115">
        <v>-0.2</v>
      </c>
      <c r="R115" s="1">
        <v>1E-3</v>
      </c>
    </row>
    <row r="116" spans="1:18" x14ac:dyDescent="0.35">
      <c r="A116">
        <v>8</v>
      </c>
      <c r="B116" t="s">
        <v>111</v>
      </c>
      <c r="C116">
        <v>3</v>
      </c>
      <c r="D116">
        <v>4</v>
      </c>
      <c r="E116">
        <v>75</v>
      </c>
      <c r="F116">
        <v>23</v>
      </c>
      <c r="G116">
        <v>5.8</v>
      </c>
      <c r="H116">
        <v>0</v>
      </c>
      <c r="I116">
        <v>0</v>
      </c>
      <c r="J116">
        <v>1</v>
      </c>
      <c r="K116">
        <v>2</v>
      </c>
      <c r="L116">
        <v>-1</v>
      </c>
      <c r="M116">
        <v>0</v>
      </c>
      <c r="N116">
        <v>1</v>
      </c>
      <c r="O116">
        <v>1</v>
      </c>
      <c r="P116">
        <v>-1.2</v>
      </c>
      <c r="Q116">
        <v>-1.2</v>
      </c>
      <c r="R116" s="1">
        <v>4.0000000000000001E-3</v>
      </c>
    </row>
    <row r="117" spans="1:18" x14ac:dyDescent="0.35">
      <c r="A117">
        <v>8</v>
      </c>
      <c r="B117" t="s">
        <v>82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</v>
      </c>
      <c r="L117">
        <v>4</v>
      </c>
      <c r="M117">
        <v>0</v>
      </c>
      <c r="N117">
        <v>1</v>
      </c>
      <c r="O117">
        <v>1</v>
      </c>
      <c r="P117">
        <v>-1.6</v>
      </c>
      <c r="Q117">
        <v>-1.6</v>
      </c>
      <c r="R117" s="1">
        <v>1E-3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Weekly</vt:lpstr>
      <vt:lpstr>wk 1</vt:lpstr>
      <vt:lpstr>wk 2</vt:lpstr>
      <vt:lpstr>wk 3</vt:lpstr>
      <vt:lpstr>wk 4</vt:lpstr>
      <vt:lpstr>wk 5</vt:lpstr>
      <vt:lpstr>wk 6</vt:lpstr>
      <vt:lpstr>wk 7</vt:lpstr>
      <vt:lpstr>wk 8</vt:lpstr>
      <vt:lpstr>wk 9</vt:lpstr>
      <vt:lpstr>wk 10</vt:lpstr>
      <vt:lpstr>wk 11</vt:lpstr>
      <vt:lpstr>wk 12</vt:lpstr>
      <vt:lpstr>wk 13</vt:lpstr>
      <vt:lpstr>wk 14</vt:lpstr>
      <vt:lpstr>wk 15</vt:lpstr>
      <vt:lpstr>wk 16</vt:lpstr>
      <vt:lpstr>wk 17</vt:lpstr>
      <vt:lpstr>wk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Hamiltom</dc:creator>
  <cp:lastModifiedBy>Bryan Hamiltom</cp:lastModifiedBy>
  <dcterms:created xsi:type="dcterms:W3CDTF">2023-09-29T16:32:17Z</dcterms:created>
  <dcterms:modified xsi:type="dcterms:W3CDTF">2024-01-30T18:25:07Z</dcterms:modified>
</cp:coreProperties>
</file>